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EPRESS\2025 Qtr Close\Q1\Earnings Release\Quarterly Results for Website\"/>
    </mc:Choice>
  </mc:AlternateContent>
  <xr:revisionPtr revIDLastSave="0" documentId="13_ncr:1_{1B1005EA-2456-48C3-B18A-4FA6F18E74B6}" xr6:coauthVersionLast="47" xr6:coauthVersionMax="47" xr10:uidLastSave="{00000000-0000-0000-0000-000000000000}"/>
  <bookViews>
    <workbookView xWindow="-110" yWindow="-110" windowWidth="19420" windowHeight="10420" xr2:uid="{2DEE28C4-6D0F-4066-9562-90A8AD75FC28}"/>
  </bookViews>
  <sheets>
    <sheet name="Income Stmt" sheetId="2" r:id="rId1"/>
    <sheet name="Balance Sheet" sheetId="1" r:id="rId2"/>
    <sheet name="Cash Flow Stmt" sheetId="3" r:id="rId3"/>
    <sheet name="Segment Results" sheetId="4" r:id="rId4"/>
    <sheet name="EBITDA &amp; Adjusted EBITDA" sheetId="5" r:id="rId5"/>
    <sheet name="Adjusted EPS" sheetId="6" r:id="rId6"/>
    <sheet name="Net Debt" sheetId="7" r:id="rId7"/>
    <sheet name="Free Cash Flow" sheetId="9" r:id="rId8"/>
  </sheets>
  <definedNames>
    <definedName name="ID" localSheetId="5" hidden="1">"468ecc9b-12f9-4efc-80c5-0d4515712c72"</definedName>
    <definedName name="ID" localSheetId="1" hidden="1">"78afc2c5-af25-4885-b9b0-1cba9849fec3"</definedName>
    <definedName name="ID" localSheetId="2" hidden="1">"2ace918e-5c36-40a4-8067-3108b2d62354"</definedName>
    <definedName name="ID" localSheetId="4" hidden="1">"60613dd2-d58e-498f-a2d4-cd2962cc961a"</definedName>
    <definedName name="ID" localSheetId="7" hidden="1">"d56f69b5-0993-4b76-aa35-1e927934d27f"</definedName>
    <definedName name="ID" localSheetId="0" hidden="1">"db3085d4-7dda-4ef9-8a65-4ad045c6c57f"</definedName>
    <definedName name="ID" localSheetId="6" hidden="1">"eb07719d-d153-486b-be17-4b1c13380730"</definedName>
    <definedName name="ID" localSheetId="3" hidden="1">"5745dcb7-00e3-47ce-97b3-ee7097b3abf1"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9" l="1"/>
  <c r="B9" i="7"/>
  <c r="B32" i="6"/>
  <c r="B20" i="6"/>
  <c r="B22" i="6" s="1"/>
  <c r="B9" i="6"/>
  <c r="B12" i="5"/>
  <c r="B20" i="5" s="1"/>
  <c r="B23" i="4"/>
  <c r="B26" i="4"/>
  <c r="B25" i="4"/>
  <c r="B24" i="4"/>
  <c r="B20" i="4"/>
  <c r="B12" i="4"/>
  <c r="B26" i="3"/>
  <c r="B19" i="3"/>
  <c r="B13" i="3"/>
  <c r="B31" i="3" s="1"/>
  <c r="B21" i="1"/>
  <c r="B13" i="1"/>
  <c r="B9" i="2"/>
  <c r="B14" i="2" s="1"/>
  <c r="B17" i="2" s="1"/>
  <c r="B19" i="2" s="1"/>
  <c r="B21" i="2" s="1"/>
  <c r="F13" i="3"/>
  <c r="F31" i="3" s="1"/>
  <c r="F9" i="9"/>
  <c r="D9" i="7"/>
  <c r="F32" i="6"/>
  <c r="F20" i="6"/>
  <c r="F22" i="6" s="1"/>
  <c r="F9" i="6"/>
  <c r="F12" i="5"/>
  <c r="F20" i="5" s="1"/>
  <c r="F26" i="4"/>
  <c r="F25" i="4"/>
  <c r="F24" i="4"/>
  <c r="F23" i="4"/>
  <c r="F20" i="4"/>
  <c r="F12" i="4"/>
  <c r="F26" i="3"/>
  <c r="F19" i="3"/>
  <c r="D21" i="1"/>
  <c r="D13" i="1"/>
  <c r="D32" i="6"/>
  <c r="D20" i="4"/>
  <c r="H13" i="3"/>
  <c r="H31" i="3" s="1"/>
  <c r="H9" i="9"/>
  <c r="F9" i="7"/>
  <c r="H32" i="6"/>
  <c r="H20" i="6"/>
  <c r="H22" i="6" s="1"/>
  <c r="H9" i="6"/>
  <c r="H12" i="5"/>
  <c r="H20" i="5" s="1"/>
  <c r="H26" i="4"/>
  <c r="H25" i="4"/>
  <c r="H24" i="4"/>
  <c r="H23" i="4"/>
  <c r="H20" i="4"/>
  <c r="H12" i="4"/>
  <c r="H26" i="3"/>
  <c r="H19" i="3"/>
  <c r="F21" i="1"/>
  <c r="F13" i="1"/>
  <c r="D9" i="9"/>
  <c r="J9" i="9"/>
  <c r="H9" i="7"/>
  <c r="D20" i="6"/>
  <c r="D22" i="6" s="1"/>
  <c r="D9" i="6"/>
  <c r="J32" i="6"/>
  <c r="J20" i="6"/>
  <c r="J22" i="6" s="1"/>
  <c r="J9" i="6"/>
  <c r="D12" i="5"/>
  <c r="D20" i="5" s="1"/>
  <c r="J12" i="5"/>
  <c r="J20" i="5" s="1"/>
  <c r="D26" i="4"/>
  <c r="D25" i="4"/>
  <c r="D24" i="4"/>
  <c r="D23" i="4"/>
  <c r="D12" i="4"/>
  <c r="J26" i="4"/>
  <c r="J25" i="4"/>
  <c r="J24" i="4"/>
  <c r="J23" i="4"/>
  <c r="J20" i="4"/>
  <c r="J12" i="4"/>
  <c r="D26" i="3"/>
  <c r="D19" i="3"/>
  <c r="D13" i="3"/>
  <c r="D31" i="3" s="1"/>
  <c r="J26" i="3"/>
  <c r="J19" i="3"/>
  <c r="J13" i="3"/>
  <c r="J31" i="3" s="1"/>
  <c r="H21" i="1"/>
  <c r="H13" i="1"/>
  <c r="L9" i="9"/>
  <c r="J9" i="7"/>
  <c r="L32" i="6"/>
  <c r="L20" i="6"/>
  <c r="L22" i="6" s="1"/>
  <c r="L9" i="6"/>
  <c r="L12" i="5"/>
  <c r="L20" i="5" s="1"/>
  <c r="L26" i="4"/>
  <c r="L25" i="4"/>
  <c r="L24" i="4"/>
  <c r="L23" i="4"/>
  <c r="L20" i="4"/>
  <c r="L12" i="4"/>
  <c r="P12" i="4"/>
  <c r="N12" i="4"/>
  <c r="B23" i="6" l="1"/>
  <c r="B26" i="6" s="1"/>
  <c r="B27" i="4"/>
  <c r="B28" i="3"/>
  <c r="B30" i="3" s="1"/>
  <c r="F27" i="4"/>
  <c r="F23" i="6"/>
  <c r="F26" i="6" s="1"/>
  <c r="F28" i="3"/>
  <c r="F30" i="3" s="1"/>
  <c r="F9" i="2"/>
  <c r="F14" i="2" s="1"/>
  <c r="F17" i="2" s="1"/>
  <c r="F19" i="2" s="1"/>
  <c r="F21" i="2" s="1"/>
  <c r="H23" i="6"/>
  <c r="H26" i="6" s="1"/>
  <c r="H27" i="4"/>
  <c r="H28" i="3"/>
  <c r="H30" i="3" s="1"/>
  <c r="H9" i="2"/>
  <c r="H14" i="2" s="1"/>
  <c r="H17" i="2" s="1"/>
  <c r="H19" i="2" s="1"/>
  <c r="H21" i="2" s="1"/>
  <c r="D23" i="6"/>
  <c r="D26" i="6" s="1"/>
  <c r="J23" i="6"/>
  <c r="J26" i="6" s="1"/>
  <c r="D27" i="4"/>
  <c r="J27" i="4"/>
  <c r="D28" i="3"/>
  <c r="D30" i="3" s="1"/>
  <c r="J28" i="3"/>
  <c r="J30" i="3" s="1"/>
  <c r="D9" i="2"/>
  <c r="D14" i="2" s="1"/>
  <c r="D17" i="2" s="1"/>
  <c r="D19" i="2" s="1"/>
  <c r="D21" i="2" s="1"/>
  <c r="J9" i="2"/>
  <c r="J14" i="2" s="1"/>
  <c r="J17" i="2" s="1"/>
  <c r="J19" i="2" s="1"/>
  <c r="J21" i="2" s="1"/>
  <c r="L23" i="6"/>
  <c r="L26" i="6" s="1"/>
  <c r="L27" i="4"/>
  <c r="L26" i="3"/>
  <c r="L19" i="3"/>
  <c r="L13" i="3"/>
  <c r="L31" i="3" s="1"/>
  <c r="J21" i="1"/>
  <c r="J13" i="1"/>
  <c r="L9" i="7"/>
  <c r="N26" i="3"/>
  <c r="N19" i="3"/>
  <c r="N13" i="3"/>
  <c r="N31" i="3" s="1"/>
  <c r="L21" i="1"/>
  <c r="L13" i="1"/>
  <c r="L28" i="3" l="1"/>
  <c r="L30" i="3" s="1"/>
  <c r="L9" i="2"/>
  <c r="L14" i="2" s="1"/>
  <c r="L17" i="2" s="1"/>
  <c r="L19" i="2" s="1"/>
  <c r="L21" i="2" s="1"/>
  <c r="N28" i="3"/>
  <c r="N30" i="3" s="1"/>
  <c r="N9" i="9"/>
  <c r="N32" i="6"/>
  <c r="N20" i="6"/>
  <c r="N22" i="6" s="1"/>
  <c r="N9" i="6"/>
  <c r="N12" i="5"/>
  <c r="N20" i="5" s="1"/>
  <c r="N26" i="4"/>
  <c r="N25" i="4"/>
  <c r="N24" i="4"/>
  <c r="N23" i="4"/>
  <c r="N20" i="4"/>
  <c r="T25" i="3"/>
  <c r="R25" i="3"/>
  <c r="P25" i="3"/>
  <c r="N9" i="7"/>
  <c r="N23" i="6" l="1"/>
  <c r="N26" i="6" s="1"/>
  <c r="N27" i="4"/>
  <c r="N9" i="2"/>
  <c r="N14" i="2" s="1"/>
  <c r="N17" i="2" s="1"/>
  <c r="N19" i="2" s="1"/>
  <c r="N21" i="2" s="1"/>
  <c r="N21" i="1"/>
  <c r="N13" i="1"/>
  <c r="P26" i="3"/>
  <c r="P19" i="3"/>
  <c r="P13" i="3"/>
  <c r="P31" i="3" s="1"/>
  <c r="P28" i="3" l="1"/>
  <c r="P30" i="3" s="1"/>
  <c r="P9" i="9"/>
  <c r="P32" i="6"/>
  <c r="P20" i="6"/>
  <c r="P22" i="6" s="1"/>
  <c r="P9" i="6"/>
  <c r="P12" i="5"/>
  <c r="P20" i="5" s="1"/>
  <c r="P26" i="4"/>
  <c r="P25" i="4"/>
  <c r="P24" i="4"/>
  <c r="P23" i="4"/>
  <c r="P20" i="4"/>
  <c r="T10" i="2"/>
  <c r="P23" i="6" l="1"/>
  <c r="P26" i="6" s="1"/>
  <c r="P27" i="4"/>
  <c r="P9" i="2" l="1"/>
  <c r="P14" i="2" s="1"/>
  <c r="P17" i="2" s="1"/>
  <c r="P19" i="2" s="1"/>
  <c r="P21" i="2" s="1"/>
  <c r="R9" i="9" l="1"/>
  <c r="P9" i="7"/>
  <c r="R32" i="6"/>
  <c r="R20" i="6"/>
  <c r="R22" i="6" s="1"/>
  <c r="R9" i="6"/>
  <c r="R12" i="5"/>
  <c r="R20" i="5" s="1"/>
  <c r="R26" i="3"/>
  <c r="R19" i="3"/>
  <c r="R13" i="3"/>
  <c r="R31" i="3" s="1"/>
  <c r="P21" i="1"/>
  <c r="P13" i="1"/>
  <c r="T20" i="6"/>
  <c r="T22" i="6" s="1"/>
  <c r="T9" i="6"/>
  <c r="R23" i="6" l="1"/>
  <c r="R26" i="6" s="1"/>
  <c r="R9" i="2"/>
  <c r="R14" i="2" s="1"/>
  <c r="R17" i="2" s="1"/>
  <c r="R19" i="2" s="1"/>
  <c r="R21" i="2" s="1"/>
  <c r="R28" i="3"/>
  <c r="R30" i="3" s="1"/>
  <c r="T19" i="3"/>
  <c r="T9" i="9"/>
  <c r="R9" i="7"/>
  <c r="T32" i="6"/>
  <c r="T12" i="5"/>
  <c r="T20" i="5" s="1"/>
  <c r="T26" i="3"/>
  <c r="T13" i="3"/>
  <c r="T31" i="3" s="1"/>
  <c r="R21" i="1"/>
  <c r="R13" i="1"/>
  <c r="T23" i="6" l="1"/>
  <c r="T26" i="6" s="1"/>
  <c r="T9" i="2"/>
  <c r="T14" i="2" s="1"/>
  <c r="T17" i="2" s="1"/>
  <c r="T19" i="2" s="1"/>
  <c r="T21" i="2" s="1"/>
  <c r="T28" i="3"/>
  <c r="T30" i="3" s="1"/>
</calcChain>
</file>

<file path=xl/sharedStrings.xml><?xml version="1.0" encoding="utf-8"?>
<sst xmlns="http://schemas.openxmlformats.org/spreadsheetml/2006/main" count="247" uniqueCount="134">
  <si>
    <t>Gross profit</t>
  </si>
  <si>
    <t>Selling, general and administrative expense</t>
  </si>
  <si>
    <t>Restructuring and integration expense</t>
  </si>
  <si>
    <t>Asset impairment charges</t>
  </si>
  <si>
    <t>Interest expense</t>
  </si>
  <si>
    <t>Other income</t>
  </si>
  <si>
    <t>Weighted-average dilutive shares</t>
  </si>
  <si>
    <t>Depreciation and amortization expense</t>
  </si>
  <si>
    <t>EBITDA</t>
  </si>
  <si>
    <t>Adjusted EBITDA</t>
  </si>
  <si>
    <t>Cash and cash equivalents</t>
  </si>
  <si>
    <t>Property, plant and equipment</t>
  </si>
  <si>
    <t>Operating lease assets</t>
  </si>
  <si>
    <t>Intangibles</t>
  </si>
  <si>
    <t>Goodwill</t>
  </si>
  <si>
    <t>Other non-current assets</t>
  </si>
  <si>
    <t>Total assets</t>
  </si>
  <si>
    <t>Long-term debt</t>
  </si>
  <si>
    <t>Non-current operating lease liabilities</t>
  </si>
  <si>
    <t>Other non-current liabilities</t>
  </si>
  <si>
    <t>Shareholders' equity</t>
  </si>
  <si>
    <t>Total liabilities and shareholders' equity</t>
  </si>
  <si>
    <t>Net debt</t>
  </si>
  <si>
    <t>Cash provided (used) by:</t>
  </si>
  <si>
    <t>Operating activities:</t>
  </si>
  <si>
    <t>Depreciation and amortization of intangibles</t>
  </si>
  <si>
    <t>Other</t>
  </si>
  <si>
    <t>Total operating activities</t>
  </si>
  <si>
    <t>Investing activities:</t>
  </si>
  <si>
    <t>Purchases of capital assets</t>
  </si>
  <si>
    <t>Total investing activities</t>
  </si>
  <si>
    <t>Financing activities:</t>
  </si>
  <si>
    <t>Dividends</t>
  </si>
  <si>
    <t>Share repurchases</t>
  </si>
  <si>
    <t>Current portion of long-term debt</t>
  </si>
  <si>
    <t>Other current liabilities</t>
  </si>
  <si>
    <t>Total financing activities</t>
  </si>
  <si>
    <t>Free cash flow</t>
  </si>
  <si>
    <t>SEGMENT RESULTS</t>
  </si>
  <si>
    <t>(unaudited / dollars and shares in millions)</t>
  </si>
  <si>
    <t>Revenue:</t>
  </si>
  <si>
    <t>Total</t>
  </si>
  <si>
    <t>Adjusted EBITDA:</t>
  </si>
  <si>
    <t>Adjusted EBITDA Margin:</t>
  </si>
  <si>
    <t>DELUXE CORPORATION</t>
  </si>
  <si>
    <t>CONSOLIDATED CONDENSED BALANCE SHEETS</t>
  </si>
  <si>
    <t>(unaudited / dollars in millions)</t>
  </si>
  <si>
    <t>FY 2020</t>
  </si>
  <si>
    <t>Dec. 31, 2020</t>
  </si>
  <si>
    <t>CONSOLIDATED CONDENSED STATEMENTS OF CASH FLOWS</t>
  </si>
  <si>
    <t>RECONCILIATION OF GAAP TO NON-GAAP MEASURES</t>
  </si>
  <si>
    <t>Restructuring, integration and other costs</t>
  </si>
  <si>
    <t>Acquisition transaction costs</t>
  </si>
  <si>
    <t>Acquisition amortization</t>
  </si>
  <si>
    <t>Share-based compensation expense</t>
  </si>
  <si>
    <t>Adjustments, pretax</t>
  </si>
  <si>
    <t>Adjustments, net of tax</t>
  </si>
  <si>
    <t>Income allocated to participating securities</t>
  </si>
  <si>
    <t>Re-measurement of share-based awards classified as liabilities</t>
  </si>
  <si>
    <t>GAAP Diluted EPS</t>
  </si>
  <si>
    <t>Adjusted Diluted EPS</t>
  </si>
  <si>
    <t>NET DEBT</t>
  </si>
  <si>
    <t>Total debt</t>
  </si>
  <si>
    <t>FREE CASH FLOW</t>
  </si>
  <si>
    <t>Non-controlling interest</t>
  </si>
  <si>
    <t>Payments for acquisitions, net of cash, cash equivalents, restricted cash and restricted cash equivalents acquired</t>
  </si>
  <si>
    <t>(unaudited / dollars and shares in millions, except per share amounts)</t>
  </si>
  <si>
    <t>Adjusted net income attributable to Deluxe</t>
  </si>
  <si>
    <t>Adjusted income attributable to Deluxe available to common shareholders</t>
  </si>
  <si>
    <t>Other current assets</t>
  </si>
  <si>
    <t>Shares outstanding</t>
  </si>
  <si>
    <r>
      <t>Income tax provision impact of pretax adjustments</t>
    </r>
    <r>
      <rPr>
        <b/>
        <vertAlign val="superscript"/>
        <sz val="10"/>
        <color theme="1"/>
        <rFont val="Century Gothic"/>
        <family val="2"/>
      </rPr>
      <t>(1)</t>
    </r>
  </si>
  <si>
    <t>FY 2021</t>
  </si>
  <si>
    <t>Dec. 31, 2021</t>
  </si>
  <si>
    <t>Adjusted diluted earnings per share*</t>
  </si>
  <si>
    <t>Adjusted EBITDA*</t>
  </si>
  <si>
    <t>* Represents a non-GAAP financial measure. See the reconciliation to the most comparable GAAP financial measure provided.</t>
  </si>
  <si>
    <t>Net debt*</t>
  </si>
  <si>
    <t>Free cash flow*</t>
  </si>
  <si>
    <t>(Adjusted EBITDA margin)</t>
  </si>
  <si>
    <t>EBITDA*</t>
  </si>
  <si>
    <t>Consolidated Adjusted EBITDA and Consolidated Adjusted EBITDA margin are non-GAAP financial measures. See the reconciliation to the most comparable GAAP financial measure provided.</t>
  </si>
  <si>
    <t>ADJUSTED DILUTED EARNINGS PER SHARE (EPS)</t>
  </si>
  <si>
    <r>
      <rPr>
        <vertAlign val="superscript"/>
        <sz val="9"/>
        <color theme="1"/>
        <rFont val="Century Gothic"/>
        <family val="2"/>
      </rPr>
      <t>(1)</t>
    </r>
    <r>
      <rPr>
        <sz val="9"/>
        <color theme="1"/>
        <rFont val="Century Gothic"/>
        <family val="2"/>
      </rPr>
      <t xml:space="preserve"> The tax effect of the pretax adjustments considers the tax treatment and related tax rate(s) that apply to each adjustment in the applicable tax jurisdiction(s). Generally, this results in a tax impact that approximates the U.S. effective tax rate for each adjustment. However, the tax impact of certain adjustments, such as asset impairment charges and share-based compensation expense, depends on whether the amounts are deductible in the respective tax jurisdictions and the applicable effective tax rate(s) in those jurisdictions.</t>
    </r>
  </si>
  <si>
    <t>Note: Quarterly amounts may not sum to annual or year-to-date amounts due to immaterial rounding differences.</t>
  </si>
  <si>
    <t>(Gain) loss on sale of assets</t>
  </si>
  <si>
    <t>Gain (loss) on sale of assets</t>
  </si>
  <si>
    <t>FY 2022</t>
  </si>
  <si>
    <t>Dec. 31, 2022</t>
  </si>
  <si>
    <t>Data Solutions</t>
  </si>
  <si>
    <t>Net cash provided (used) by operating activities</t>
  </si>
  <si>
    <t>Proceeds from sale of businesses and long-lived assets</t>
  </si>
  <si>
    <t>FY 2023</t>
  </si>
  <si>
    <t>Dec. 31, 2023</t>
  </si>
  <si>
    <t>Accelerated amortization</t>
  </si>
  <si>
    <r>
      <t>Adjusted weighted-average dilutive shares</t>
    </r>
    <r>
      <rPr>
        <b/>
        <vertAlign val="superscript"/>
        <sz val="10"/>
        <color theme="1"/>
        <rFont val="Century Gothic"/>
        <family val="2"/>
      </rPr>
      <t>(2)</t>
    </r>
  </si>
  <si>
    <r>
      <rPr>
        <vertAlign val="superscript"/>
        <sz val="9"/>
        <color theme="1"/>
        <rFont val="Century Gothic"/>
        <family val="2"/>
      </rPr>
      <t>(2)</t>
    </r>
    <r>
      <rPr>
        <sz val="9"/>
        <color theme="1"/>
        <rFont val="Century Gothic"/>
        <family val="2"/>
      </rPr>
      <t xml:space="preserve"> The weighted-average dilutive shares used in the calculation of adjusted EPS may differ from the GAAP calculation due to differences in the amount of dilutive securities in each calculation.</t>
    </r>
  </si>
  <si>
    <t>Q1 2024</t>
  </si>
  <si>
    <t>March 31, 2024</t>
  </si>
  <si>
    <t>Net change in debt, including debt issuance costs</t>
  </si>
  <si>
    <t>Merchant Services</t>
  </si>
  <si>
    <t>B2B Payments</t>
  </si>
  <si>
    <t>Print</t>
  </si>
  <si>
    <t>Business Exits</t>
  </si>
  <si>
    <t>Business Exits / Corporate</t>
  </si>
  <si>
    <t>Loss on sale of investment securities</t>
  </si>
  <si>
    <t>Q2 2024</t>
  </si>
  <si>
    <t>June 30, 2024</t>
  </si>
  <si>
    <t>Q3 2024</t>
  </si>
  <si>
    <t>Sept. 30, 2024</t>
  </si>
  <si>
    <t>Q4 2024</t>
  </si>
  <si>
    <t>FY 2024</t>
  </si>
  <si>
    <t>Operating income</t>
  </si>
  <si>
    <t>Income before income taxes</t>
  </si>
  <si>
    <t>Income tax provision</t>
  </si>
  <si>
    <t>Net income</t>
  </si>
  <si>
    <t>Net income attributable to Deluxe</t>
  </si>
  <si>
    <t>Diluted earnings per share</t>
  </si>
  <si>
    <t>CONSOLIDATED CONDENSED STATEMENTS OF INCOME</t>
  </si>
  <si>
    <t>Dec. 31, 2024</t>
  </si>
  <si>
    <t>Net change in settlement processing obligations</t>
  </si>
  <si>
    <t>Effect of exchange rate change on cash, cash equivalents, restricted cash, and restricted cash equivalents</t>
  </si>
  <si>
    <t>Net change in cash, cash equivalents, restricted cash, and restricted cash equivalents</t>
  </si>
  <si>
    <t>Cash, cash equivalents, restricted cash, and restricted cash equivalents, beginning of period</t>
  </si>
  <si>
    <t>Cash, cash equivalents, restricted cash, and restricted cash equivalents, end of period</t>
  </si>
  <si>
    <t>EBITDA, ADJUSTED EBITDA, AND ADJUSTED EBITDA MARGIN</t>
  </si>
  <si>
    <t>Loss (gain) on debt retirement</t>
  </si>
  <si>
    <t>Adjusted EBITDA as a percentage of revenue</t>
  </si>
  <si>
    <t>Revenue</t>
  </si>
  <si>
    <t>Cost of revenue</t>
  </si>
  <si>
    <t>Q1 2025</t>
  </si>
  <si>
    <t>March 31, 2025</t>
  </si>
  <si>
    <t>The segment information reported here was calculated utilizing the methodology outlined in the Notes to Consolidated Financial Statements included in the company's Form 10-K for the year ended December 31, 2024.</t>
  </si>
  <si>
    <t>Certain legal and environmental expense (benefit)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</si>
</sst>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_);\(&quot;$&quot;#,##0.00\)"/>
    <numFmt numFmtId="43" formatCode="_(* #,##0.00_);_(* \(#,##0.00\);_(* &quot;-&quot;??_);_(@_)"/>
    <numFmt numFmtId="164" formatCode="_(* #,##0.0_);_(* \(#,##0.0\);_(* &quot;-&quot;??_);_(@_)"/>
    <numFmt numFmtId="165" formatCode="&quot;$&quot;#,##0.0_);\(&quot;$&quot;#,##0.0\)"/>
    <numFmt numFmtId="166" formatCode="_(* #,##0.0_);_(* \(#,##0.0\);_(* &quot;-&quot;?_);_(@_)"/>
    <numFmt numFmtId="167" formatCode="#,##0.0_);\(#,##0.0\)"/>
    <numFmt numFmtId="168" formatCode="#,##0.0"/>
    <numFmt numFmtId="169" formatCode="0.0%"/>
    <numFmt numFmtId="170" formatCode="&quot;$&quot;#,##0.0"/>
  </numFmts>
  <fonts count="13" x14ac:knownFonts="1">
    <font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4"/>
      <color theme="1"/>
      <name val="Century Gothic"/>
      <family val="2"/>
    </font>
    <font>
      <i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b/>
      <vertAlign val="superscript"/>
      <sz val="10"/>
      <color theme="1"/>
      <name val="Century Gothic"/>
      <family val="2"/>
    </font>
    <font>
      <sz val="8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vertAlign val="superscript"/>
      <sz val="9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quotePrefix="1" applyFont="1"/>
    <xf numFmtId="0" fontId="5" fillId="0" borderId="0" xfId="0" applyFont="1"/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/>
    </xf>
    <xf numFmtId="164" fontId="0" fillId="0" borderId="0" xfId="1" applyNumberFormat="1" applyFont="1"/>
    <xf numFmtId="164" fontId="0" fillId="0" borderId="1" xfId="1" applyNumberFormat="1" applyFont="1" applyBorder="1"/>
    <xf numFmtId="165" fontId="0" fillId="0" borderId="0" xfId="1" applyNumberFormat="1" applyFont="1"/>
    <xf numFmtId="164" fontId="0" fillId="0" borderId="2" xfId="1" applyNumberFormat="1" applyFont="1" applyBorder="1"/>
    <xf numFmtId="165" fontId="0" fillId="0" borderId="3" xfId="1" applyNumberFormat="1" applyFont="1" applyBorder="1"/>
    <xf numFmtId="7" fontId="0" fillId="0" borderId="0" xfId="1" applyNumberFormat="1" applyFont="1"/>
    <xf numFmtId="43" fontId="0" fillId="0" borderId="0" xfId="1" applyFont="1"/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0" borderId="0" xfId="0" applyFont="1"/>
    <xf numFmtId="164" fontId="2" fillId="0" borderId="4" xfId="1" applyNumberFormat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165" fontId="0" fillId="0" borderId="5" xfId="1" applyNumberFormat="1" applyFont="1" applyBorder="1"/>
    <xf numFmtId="165" fontId="0" fillId="0" borderId="3" xfId="0" applyNumberFormat="1" applyBorder="1"/>
    <xf numFmtId="168" fontId="0" fillId="0" borderId="0" xfId="0" applyNumberFormat="1"/>
    <xf numFmtId="167" fontId="0" fillId="0" borderId="0" xfId="0" applyNumberFormat="1"/>
    <xf numFmtId="165" fontId="0" fillId="0" borderId="0" xfId="0" applyNumberFormat="1"/>
    <xf numFmtId="169" fontId="0" fillId="0" borderId="0" xfId="0" applyNumberFormat="1"/>
    <xf numFmtId="167" fontId="0" fillId="0" borderId="1" xfId="0" applyNumberFormat="1" applyBorder="1"/>
    <xf numFmtId="166" fontId="0" fillId="0" borderId="0" xfId="0" applyNumberFormat="1"/>
    <xf numFmtId="39" fontId="0" fillId="0" borderId="0" xfId="0" applyNumberFormat="1"/>
    <xf numFmtId="7" fontId="0" fillId="0" borderId="0" xfId="0" applyNumberFormat="1"/>
    <xf numFmtId="7" fontId="0" fillId="0" borderId="3" xfId="0" applyNumberFormat="1" applyBorder="1"/>
    <xf numFmtId="164" fontId="1" fillId="0" borderId="2" xfId="1" applyNumberFormat="1" applyFont="1" applyBorder="1" applyAlignment="1">
      <alignment horizontal="right"/>
    </xf>
    <xf numFmtId="164" fontId="0" fillId="0" borderId="0" xfId="1" applyNumberFormat="1" applyFont="1" applyAlignment="1"/>
    <xf numFmtId="167" fontId="1" fillId="0" borderId="2" xfId="1" applyNumberFormat="1" applyFont="1" applyBorder="1" applyAlignment="1">
      <alignment horizontal="right"/>
    </xf>
    <xf numFmtId="164" fontId="1" fillId="0" borderId="1" xfId="1" applyNumberFormat="1" applyFont="1" applyBorder="1"/>
    <xf numFmtId="164" fontId="1" fillId="0" borderId="0" xfId="1" applyNumberFormat="1" applyFont="1"/>
    <xf numFmtId="167" fontId="1" fillId="0" borderId="1" xfId="1" applyNumberFormat="1" applyFont="1" applyBorder="1"/>
    <xf numFmtId="167" fontId="1" fillId="0" borderId="0" xfId="1" applyNumberFormat="1" applyFont="1"/>
    <xf numFmtId="164" fontId="0" fillId="0" borderId="0" xfId="1" applyNumberFormat="1" applyFont="1" applyAlignment="1">
      <alignment wrapText="1"/>
    </xf>
    <xf numFmtId="164" fontId="1" fillId="0" borderId="0" xfId="1" applyNumberFormat="1" applyFont="1" applyBorder="1"/>
    <xf numFmtId="164" fontId="0" fillId="0" borderId="0" xfId="1" applyNumberFormat="1" applyFont="1" applyAlignment="1">
      <alignment horizontal="left"/>
    </xf>
    <xf numFmtId="43" fontId="0" fillId="0" borderId="0" xfId="1" applyFont="1" applyAlignment="1">
      <alignment horizontal="left"/>
    </xf>
    <xf numFmtId="43" fontId="0" fillId="0" borderId="0" xfId="1" applyFont="1" applyAlignment="1">
      <alignment horizontal="left" indent="1"/>
    </xf>
    <xf numFmtId="164" fontId="0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2"/>
    </xf>
    <xf numFmtId="164" fontId="0" fillId="0" borderId="0" xfId="1" applyNumberFormat="1" applyFont="1" applyAlignment="1">
      <alignment horizontal="left" wrapText="1" indent="2"/>
    </xf>
    <xf numFmtId="164" fontId="0" fillId="0" borderId="0" xfId="1" applyNumberFormat="1" applyFont="1" applyAlignment="1">
      <alignment horizontal="left" wrapText="1" indent="1"/>
    </xf>
    <xf numFmtId="165" fontId="0" fillId="0" borderId="0" xfId="1" applyNumberFormat="1" applyFont="1" applyAlignment="1">
      <alignment horizontal="left" indent="2"/>
    </xf>
    <xf numFmtId="164" fontId="2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165" fontId="0" fillId="0" borderId="0" xfId="1" applyNumberFormat="1" applyFont="1" applyBorder="1"/>
    <xf numFmtId="164" fontId="1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3"/>
    </xf>
    <xf numFmtId="164" fontId="0" fillId="0" borderId="0" xfId="1" applyNumberFormat="1" applyFont="1" applyAlignment="1">
      <alignment horizontal="left" wrapText="1"/>
    </xf>
    <xf numFmtId="0" fontId="8" fillId="0" borderId="0" xfId="0" applyFont="1"/>
    <xf numFmtId="0" fontId="9" fillId="0" borderId="0" xfId="0" applyFont="1"/>
    <xf numFmtId="165" fontId="0" fillId="0" borderId="0" xfId="1" applyNumberFormat="1" applyFont="1" applyAlignment="1"/>
    <xf numFmtId="169" fontId="2" fillId="0" borderId="0" xfId="0" quotePrefix="1" applyNumberFormat="1" applyFont="1" applyAlignment="1">
      <alignment horizontal="left" indent="1"/>
    </xf>
    <xf numFmtId="0" fontId="2" fillId="0" borderId="0" xfId="0" applyFont="1" applyAlignment="1">
      <alignment horizontal="left" vertical="center" wrapText="1" indent="2"/>
    </xf>
    <xf numFmtId="0" fontId="10" fillId="0" borderId="0" xfId="0" applyFont="1"/>
    <xf numFmtId="164" fontId="2" fillId="0" borderId="0" xfId="1" applyNumberFormat="1" applyFont="1" applyBorder="1"/>
    <xf numFmtId="15" fontId="2" fillId="0" borderId="4" xfId="0" quotePrefix="1" applyNumberFormat="1" applyFont="1" applyBorder="1" applyAlignment="1">
      <alignment horizontal="center"/>
    </xf>
    <xf numFmtId="164" fontId="0" fillId="0" borderId="0" xfId="1" applyNumberFormat="1" applyFont="1" applyBorder="1"/>
    <xf numFmtId="164" fontId="0" fillId="0" borderId="0" xfId="1" applyNumberFormat="1" applyFont="1" applyBorder="1" applyAlignment="1">
      <alignment horizontal="left"/>
    </xf>
    <xf numFmtId="7" fontId="0" fillId="0" borderId="0" xfId="1" applyNumberFormat="1" applyFont="1" applyBorder="1"/>
    <xf numFmtId="43" fontId="0" fillId="0" borderId="0" xfId="1" applyFont="1" applyBorder="1" applyAlignment="1">
      <alignment horizontal="left"/>
    </xf>
    <xf numFmtId="169" fontId="0" fillId="0" borderId="0" xfId="0" applyNumberFormat="1" applyAlignment="1">
      <alignment horizontal="right"/>
    </xf>
    <xf numFmtId="170" fontId="1" fillId="0" borderId="0" xfId="1" applyNumberFormat="1" applyFont="1" applyBorder="1"/>
    <xf numFmtId="170" fontId="2" fillId="0" borderId="0" xfId="0" applyNumberFormat="1" applyFont="1" applyAlignment="1">
      <alignment horizontal="left" indent="1"/>
    </xf>
    <xf numFmtId="170" fontId="0" fillId="0" borderId="0" xfId="1" applyNumberFormat="1" applyFont="1" applyBorder="1" applyAlignment="1">
      <alignment horizontal="left" indent="1"/>
    </xf>
    <xf numFmtId="164" fontId="1" fillId="0" borderId="4" xfId="1" applyNumberFormat="1" applyFont="1" applyBorder="1"/>
    <xf numFmtId="167" fontId="1" fillId="0" borderId="4" xfId="1" applyNumberFormat="1" applyFont="1" applyBorder="1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787400</xdr:colOff>
      <xdr:row>0</xdr:row>
      <xdr:rowOff>0</xdr:rowOff>
    </xdr:from>
    <xdr:to>
      <xdr:col>19</xdr:col>
      <xdr:colOff>755649</xdr:colOff>
      <xdr:row>1</xdr:row>
      <xdr:rowOff>35486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06C568-710F-49E9-AE7B-1DA99D8591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0"/>
          <a:ext cx="1155699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844550</xdr:colOff>
      <xdr:row>0</xdr:row>
      <xdr:rowOff>0</xdr:rowOff>
    </xdr:from>
    <xdr:to>
      <xdr:col>17</xdr:col>
      <xdr:colOff>857250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9EC61D-F9B9-43A6-A330-1C891EEE7A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0350" y="0"/>
          <a:ext cx="11938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711200</xdr:colOff>
      <xdr:row>0</xdr:row>
      <xdr:rowOff>0</xdr:rowOff>
    </xdr:from>
    <xdr:to>
      <xdr:col>19</xdr:col>
      <xdr:colOff>838200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06A8CF-1202-435D-96F7-D83AF2FA18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1500" y="0"/>
          <a:ext cx="12763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0</xdr:row>
      <xdr:rowOff>0</xdr:rowOff>
    </xdr:from>
    <xdr:to>
      <xdr:col>16</xdr:col>
      <xdr:colOff>63500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217687-9B46-48D9-87CE-39419499E7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0350" y="0"/>
          <a:ext cx="10223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863600</xdr:colOff>
      <xdr:row>0</xdr:row>
      <xdr:rowOff>0</xdr:rowOff>
    </xdr:from>
    <xdr:to>
      <xdr:col>19</xdr:col>
      <xdr:colOff>793750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8C83EE-54E4-4D98-852A-77EC8F4B43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1500" y="0"/>
          <a:ext cx="10795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673100</xdr:colOff>
      <xdr:row>0</xdr:row>
      <xdr:rowOff>0</xdr:rowOff>
    </xdr:from>
    <xdr:to>
      <xdr:col>19</xdr:col>
      <xdr:colOff>660400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3611B-7BA1-4B16-AAB7-B2953D95E2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54600" y="0"/>
          <a:ext cx="11176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800100</xdr:colOff>
      <xdr:row>0</xdr:row>
      <xdr:rowOff>0</xdr:rowOff>
    </xdr:from>
    <xdr:to>
      <xdr:col>17</xdr:col>
      <xdr:colOff>730250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2F3146-685D-4F1F-8B9B-ED56BE8B1C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5800" y="0"/>
          <a:ext cx="11112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920751</xdr:colOff>
      <xdr:row>0</xdr:row>
      <xdr:rowOff>0</xdr:rowOff>
    </xdr:from>
    <xdr:to>
      <xdr:col>19</xdr:col>
      <xdr:colOff>806451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617288-B7B3-470F-9FF0-58125E07C0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4601" y="0"/>
          <a:ext cx="10223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41E9-B53E-4277-8A66-E99B986FF612}">
  <sheetPr>
    <pageSetUpPr fitToPage="1"/>
  </sheetPr>
  <dimension ref="A1:U31"/>
  <sheetViews>
    <sheetView showGridLines="0" tabSelected="1" workbookViewId="0"/>
  </sheetViews>
  <sheetFormatPr defaultRowHeight="12.5" x14ac:dyDescent="0.25"/>
  <cols>
    <col min="1" max="1" width="46.453125" customWidth="1"/>
    <col min="2" max="2" width="14.26953125" customWidth="1"/>
    <col min="3" max="3" width="2.7265625" customWidth="1"/>
    <col min="4" max="4" width="14.26953125" customWidth="1"/>
    <col min="5" max="5" width="2.7265625" customWidth="1"/>
    <col min="6" max="6" width="14.26953125" customWidth="1"/>
    <col min="7" max="7" width="2.7265625" customWidth="1"/>
    <col min="8" max="8" width="14.26953125" customWidth="1"/>
    <col min="9" max="9" width="2.7265625" customWidth="1"/>
    <col min="10" max="10" width="14.26953125" customWidth="1"/>
    <col min="11" max="11" width="2.7265625" customWidth="1"/>
    <col min="12" max="12" width="14.26953125" customWidth="1"/>
    <col min="13" max="13" width="2.7265625" customWidth="1"/>
    <col min="14" max="14" width="14.26953125" customWidth="1"/>
    <col min="15" max="15" width="2.7265625" customWidth="1"/>
    <col min="16" max="16" width="14.26953125" customWidth="1"/>
    <col min="17" max="17" width="2.7265625" customWidth="1"/>
    <col min="18" max="18" width="14.26953125" customWidth="1"/>
    <col min="19" max="19" width="2.7265625" customWidth="1"/>
    <col min="20" max="20" width="14.1796875" customWidth="1"/>
    <col min="21" max="21" width="2.7265625" customWidth="1"/>
  </cols>
  <sheetData>
    <row r="1" spans="1:20" ht="17.5" x14ac:dyDescent="0.35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5" x14ac:dyDescent="0.3">
      <c r="A2" s="4" t="s">
        <v>118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x14ac:dyDescent="0.25">
      <c r="A3" s="3" t="s">
        <v>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5" spans="1:20" ht="14" x14ac:dyDescent="0.3">
      <c r="A5" s="20"/>
      <c r="B5" s="21" t="s">
        <v>130</v>
      </c>
      <c r="C5" s="20"/>
      <c r="D5" s="21" t="s">
        <v>111</v>
      </c>
      <c r="E5" s="20"/>
      <c r="F5" s="21" t="s">
        <v>110</v>
      </c>
      <c r="G5" s="20"/>
      <c r="H5" s="21" t="s">
        <v>108</v>
      </c>
      <c r="I5" s="20"/>
      <c r="J5" s="21" t="s">
        <v>106</v>
      </c>
      <c r="K5" s="51"/>
      <c r="L5" s="21" t="s">
        <v>97</v>
      </c>
      <c r="M5" s="20"/>
      <c r="N5" s="21" t="s">
        <v>92</v>
      </c>
      <c r="O5" s="20"/>
      <c r="P5" s="21" t="s">
        <v>87</v>
      </c>
      <c r="Q5" s="20"/>
      <c r="R5" s="21" t="s">
        <v>72</v>
      </c>
      <c r="S5" s="20"/>
      <c r="T5" s="21" t="s">
        <v>47</v>
      </c>
    </row>
    <row r="7" spans="1:20" x14ac:dyDescent="0.25">
      <c r="A7" s="8" t="s">
        <v>128</v>
      </c>
      <c r="B7" s="70">
        <v>536.5</v>
      </c>
      <c r="C7" s="8"/>
      <c r="D7" s="70">
        <v>2121.8000000000002</v>
      </c>
      <c r="E7" s="71"/>
      <c r="F7" s="70">
        <v>520.5</v>
      </c>
      <c r="G7" s="71"/>
      <c r="H7" s="70">
        <v>528.40000000000009</v>
      </c>
      <c r="I7" s="71"/>
      <c r="J7" s="70">
        <v>537.79999999999995</v>
      </c>
      <c r="K7" s="70"/>
      <c r="L7" s="70">
        <v>535</v>
      </c>
      <c r="M7" s="71"/>
      <c r="N7" s="70">
        <v>2192.3000000000002</v>
      </c>
      <c r="O7" s="71"/>
      <c r="P7" s="70">
        <v>2238</v>
      </c>
      <c r="Q7" s="71"/>
      <c r="R7" s="70">
        <v>2022.2</v>
      </c>
      <c r="S7" s="72"/>
      <c r="T7" s="70">
        <v>1790.8000000000002</v>
      </c>
    </row>
    <row r="8" spans="1:20" x14ac:dyDescent="0.25">
      <c r="A8" s="6" t="s">
        <v>129</v>
      </c>
      <c r="B8" s="73">
        <v>-255.5</v>
      </c>
      <c r="C8" s="6"/>
      <c r="D8" s="73">
        <v>-995.3</v>
      </c>
      <c r="E8" s="6"/>
      <c r="F8" s="73">
        <v>-248.2</v>
      </c>
      <c r="G8" s="6"/>
      <c r="H8" s="73">
        <v>-246.5</v>
      </c>
      <c r="I8" s="6"/>
      <c r="J8" s="73">
        <v>-249</v>
      </c>
      <c r="K8" s="42"/>
      <c r="L8" s="73">
        <v>-251.5</v>
      </c>
      <c r="M8" s="6"/>
      <c r="N8" s="73">
        <v>-1029.5999999999999</v>
      </c>
      <c r="O8" s="6"/>
      <c r="P8" s="73">
        <v>-1032.0999999999999</v>
      </c>
      <c r="Q8" s="6"/>
      <c r="R8" s="73">
        <v>-884.3</v>
      </c>
      <c r="S8" s="46"/>
      <c r="T8" s="74">
        <v>-730.8</v>
      </c>
    </row>
    <row r="9" spans="1:20" x14ac:dyDescent="0.25">
      <c r="A9" s="7" t="s">
        <v>0</v>
      </c>
      <c r="B9" s="38">
        <f>+B7+B8</f>
        <v>281</v>
      </c>
      <c r="C9" s="7"/>
      <c r="D9" s="38">
        <f>+D7+D8</f>
        <v>1126.5000000000002</v>
      </c>
      <c r="E9" s="7"/>
      <c r="F9" s="38">
        <f>+F7+F8</f>
        <v>272.3</v>
      </c>
      <c r="G9" s="7"/>
      <c r="H9" s="38">
        <f>+H7+H8</f>
        <v>281.90000000000009</v>
      </c>
      <c r="I9" s="7"/>
      <c r="J9" s="38">
        <f>+J7+J8</f>
        <v>288.79999999999995</v>
      </c>
      <c r="K9" s="42"/>
      <c r="L9" s="38">
        <f>+L7+L8</f>
        <v>283.5</v>
      </c>
      <c r="M9" s="7"/>
      <c r="N9" s="38">
        <f>+N7+N8</f>
        <v>1162.7000000000003</v>
      </c>
      <c r="O9" s="7"/>
      <c r="P9" s="38">
        <f>+P7+P8</f>
        <v>1205.9000000000001</v>
      </c>
      <c r="Q9" s="7"/>
      <c r="R9" s="38">
        <f>+R7+R8</f>
        <v>1137.9000000000001</v>
      </c>
      <c r="S9" s="47"/>
      <c r="T9" s="40">
        <f>+T7+T8</f>
        <v>1060.0000000000002</v>
      </c>
    </row>
    <row r="10" spans="1:20" x14ac:dyDescent="0.25">
      <c r="A10" s="1" t="s">
        <v>1</v>
      </c>
      <c r="B10" s="9">
        <v>-225.2</v>
      </c>
      <c r="C10" s="1"/>
      <c r="D10" s="9">
        <v>-909.2</v>
      </c>
      <c r="E10" s="1"/>
      <c r="F10" s="9">
        <v>-213.5</v>
      </c>
      <c r="G10" s="1"/>
      <c r="H10" s="9">
        <v>-227.8</v>
      </c>
      <c r="I10" s="1"/>
      <c r="J10" s="9">
        <v>-233.9</v>
      </c>
      <c r="K10" s="65"/>
      <c r="L10" s="9">
        <v>-234.1</v>
      </c>
      <c r="M10" s="1"/>
      <c r="N10" s="9">
        <v>-956.1</v>
      </c>
      <c r="O10" s="1"/>
      <c r="P10" s="9">
        <v>-993.3</v>
      </c>
      <c r="Q10" s="1"/>
      <c r="R10" s="9">
        <v>-941</v>
      </c>
      <c r="S10" s="9"/>
      <c r="T10" s="26">
        <f>-841.7+1.8</f>
        <v>-839.90000000000009</v>
      </c>
    </row>
    <row r="11" spans="1:20" x14ac:dyDescent="0.25">
      <c r="A11" s="1" t="s">
        <v>2</v>
      </c>
      <c r="B11" s="9">
        <v>-7.7</v>
      </c>
      <c r="C11" s="1"/>
      <c r="D11" s="9">
        <v>-48.6</v>
      </c>
      <c r="E11" s="1"/>
      <c r="F11" s="9">
        <v>-12.7</v>
      </c>
      <c r="G11" s="1"/>
      <c r="H11" s="9">
        <v>-11</v>
      </c>
      <c r="I11" s="1"/>
      <c r="J11" s="9">
        <v>-11</v>
      </c>
      <c r="K11" s="65"/>
      <c r="L11" s="9">
        <v>-13.8</v>
      </c>
      <c r="M11" s="1"/>
      <c r="N11" s="9">
        <v>-78.2</v>
      </c>
      <c r="O11" s="1"/>
      <c r="P11" s="9">
        <v>-62.5</v>
      </c>
      <c r="Q11" s="1"/>
      <c r="R11" s="9">
        <v>-54.7</v>
      </c>
      <c r="S11" s="9"/>
      <c r="T11" s="26">
        <v>-75.900000000000006</v>
      </c>
    </row>
    <row r="12" spans="1:20" x14ac:dyDescent="0.25">
      <c r="A12" s="8" t="s">
        <v>86</v>
      </c>
      <c r="B12" s="9">
        <v>0</v>
      </c>
      <c r="C12" s="8"/>
      <c r="D12" s="9">
        <v>31.2</v>
      </c>
      <c r="E12" s="8"/>
      <c r="F12" s="9">
        <v>2</v>
      </c>
      <c r="G12" s="8"/>
      <c r="H12" s="9">
        <v>5.2</v>
      </c>
      <c r="I12" s="8"/>
      <c r="J12" s="9">
        <v>15.4</v>
      </c>
      <c r="K12" s="65"/>
      <c r="L12" s="9">
        <v>8.6</v>
      </c>
      <c r="M12" s="8"/>
      <c r="N12" s="9">
        <v>32.4</v>
      </c>
      <c r="O12" s="8"/>
      <c r="P12" s="9">
        <v>19.3</v>
      </c>
      <c r="Q12" s="1"/>
      <c r="R12" s="9">
        <v>0</v>
      </c>
      <c r="S12" s="9"/>
      <c r="T12" s="9">
        <v>-1.8</v>
      </c>
    </row>
    <row r="13" spans="1:20" x14ac:dyDescent="0.25">
      <c r="A13" s="1" t="s">
        <v>3</v>
      </c>
      <c r="B13" s="9">
        <v>0</v>
      </c>
      <c r="C13" s="1"/>
      <c r="D13" s="9">
        <v>-7.7</v>
      </c>
      <c r="E13" s="1"/>
      <c r="F13" s="9">
        <v>-1</v>
      </c>
      <c r="G13" s="1"/>
      <c r="H13" s="9">
        <v>-6.7</v>
      </c>
      <c r="I13" s="1"/>
      <c r="J13" s="9">
        <v>0</v>
      </c>
      <c r="K13" s="65"/>
      <c r="L13" s="9">
        <v>0</v>
      </c>
      <c r="M13" s="1"/>
      <c r="N13" s="9">
        <v>0</v>
      </c>
      <c r="O13" s="1"/>
      <c r="P13" s="9">
        <v>0</v>
      </c>
      <c r="Q13" s="1"/>
      <c r="R13" s="9">
        <v>0</v>
      </c>
      <c r="S13" s="9"/>
      <c r="T13" s="26">
        <v>-101.7</v>
      </c>
    </row>
    <row r="14" spans="1:20" x14ac:dyDescent="0.25">
      <c r="A14" s="7" t="s">
        <v>112</v>
      </c>
      <c r="B14" s="37">
        <f>SUM(B9:B13)</f>
        <v>48.100000000000009</v>
      </c>
      <c r="C14" s="7"/>
      <c r="D14" s="37">
        <f>SUM(D9:D13)</f>
        <v>192.20000000000019</v>
      </c>
      <c r="E14" s="7"/>
      <c r="F14" s="37">
        <f>SUM(F9:F13)</f>
        <v>47.100000000000009</v>
      </c>
      <c r="G14" s="7"/>
      <c r="H14" s="37">
        <f>SUM(H9:H13)</f>
        <v>41.60000000000008</v>
      </c>
      <c r="I14" s="7"/>
      <c r="J14" s="37">
        <f>SUM(J9:J13)</f>
        <v>59.299999999999947</v>
      </c>
      <c r="K14" s="42"/>
      <c r="L14" s="37">
        <f>SUM(L9:L13)</f>
        <v>44.20000000000001</v>
      </c>
      <c r="M14" s="7"/>
      <c r="N14" s="37">
        <f>SUM(N9:N13)</f>
        <v>160.80000000000027</v>
      </c>
      <c r="O14" s="7"/>
      <c r="P14" s="37">
        <f>SUM(P9:P13)</f>
        <v>169.40000000000015</v>
      </c>
      <c r="Q14" s="7"/>
      <c r="R14" s="37">
        <f>SUM(R9:R13)</f>
        <v>142.2000000000001</v>
      </c>
      <c r="S14" s="47"/>
      <c r="T14" s="39">
        <f>SUM(T9:T13)</f>
        <v>40.700000000000117</v>
      </c>
    </row>
    <row r="15" spans="1:20" x14ac:dyDescent="0.25">
      <c r="A15" s="1" t="s">
        <v>4</v>
      </c>
      <c r="B15" s="9">
        <v>-31.3</v>
      </c>
      <c r="C15" s="1"/>
      <c r="D15" s="9">
        <v>-123.3</v>
      </c>
      <c r="E15" s="1"/>
      <c r="F15" s="9">
        <v>-32.4</v>
      </c>
      <c r="G15" s="1"/>
      <c r="H15" s="9">
        <v>-29.9</v>
      </c>
      <c r="I15" s="1"/>
      <c r="J15" s="9">
        <v>-30.2</v>
      </c>
      <c r="K15" s="65"/>
      <c r="L15" s="9">
        <v>-30.8</v>
      </c>
      <c r="M15" s="1"/>
      <c r="N15" s="9">
        <v>-125.6</v>
      </c>
      <c r="O15" s="1"/>
      <c r="P15" s="9">
        <v>-94.4</v>
      </c>
      <c r="Q15" s="1"/>
      <c r="R15" s="9">
        <v>-55.6</v>
      </c>
      <c r="S15" s="9"/>
      <c r="T15" s="26">
        <v>-23.1</v>
      </c>
    </row>
    <row r="16" spans="1:20" x14ac:dyDescent="0.25">
      <c r="A16" s="1" t="s">
        <v>5</v>
      </c>
      <c r="B16" s="9">
        <v>2.5</v>
      </c>
      <c r="C16" s="1"/>
      <c r="D16" s="9">
        <v>7.6</v>
      </c>
      <c r="E16" s="1"/>
      <c r="F16" s="9">
        <v>1</v>
      </c>
      <c r="G16" s="1"/>
      <c r="H16" s="9">
        <v>1.8</v>
      </c>
      <c r="I16" s="1"/>
      <c r="J16" s="9">
        <v>1.8</v>
      </c>
      <c r="K16" s="65"/>
      <c r="L16" s="9">
        <v>3</v>
      </c>
      <c r="M16" s="1"/>
      <c r="N16" s="9">
        <v>4.5999999999999996</v>
      </c>
      <c r="O16" s="1"/>
      <c r="P16" s="9">
        <v>9.4</v>
      </c>
      <c r="Q16" s="1"/>
      <c r="R16" s="9">
        <v>7.2</v>
      </c>
      <c r="S16" s="9"/>
      <c r="T16" s="26">
        <v>9.1999999999999993</v>
      </c>
    </row>
    <row r="17" spans="1:21" x14ac:dyDescent="0.25">
      <c r="A17" s="7" t="s">
        <v>113</v>
      </c>
      <c r="B17" s="37">
        <f>SUM(B14:B16)</f>
        <v>19.300000000000008</v>
      </c>
      <c r="C17" s="7"/>
      <c r="D17" s="37">
        <f>SUM(D14:D16)</f>
        <v>76.500000000000185</v>
      </c>
      <c r="E17" s="7"/>
      <c r="F17" s="37">
        <f>SUM(F14:F16)</f>
        <v>15.70000000000001</v>
      </c>
      <c r="G17" s="7"/>
      <c r="H17" s="37">
        <f>SUM(H14:H16)</f>
        <v>13.500000000000082</v>
      </c>
      <c r="I17" s="7"/>
      <c r="J17" s="37">
        <f>SUM(J14:J16)</f>
        <v>30.899999999999949</v>
      </c>
      <c r="K17" s="42"/>
      <c r="L17" s="37">
        <f>SUM(L14:L16)</f>
        <v>16.400000000000009</v>
      </c>
      <c r="M17" s="7"/>
      <c r="N17" s="37">
        <f>SUM(N14:N16)</f>
        <v>39.800000000000274</v>
      </c>
      <c r="O17" s="7"/>
      <c r="P17" s="37">
        <f>SUM(P14:P16)</f>
        <v>84.400000000000148</v>
      </c>
      <c r="Q17" s="7"/>
      <c r="R17" s="37">
        <f>SUM(R14:R16)</f>
        <v>93.800000000000111</v>
      </c>
      <c r="S17" s="47"/>
      <c r="T17" s="39">
        <f>SUM(T14:T16)</f>
        <v>26.800000000000114</v>
      </c>
    </row>
    <row r="18" spans="1:21" x14ac:dyDescent="0.25">
      <c r="A18" s="1" t="s">
        <v>114</v>
      </c>
      <c r="B18" s="9">
        <v>-5.3</v>
      </c>
      <c r="C18" s="1"/>
      <c r="D18" s="9">
        <v>-23.6</v>
      </c>
      <c r="E18" s="1"/>
      <c r="F18" s="9">
        <v>-3.1</v>
      </c>
      <c r="G18" s="1"/>
      <c r="H18" s="9">
        <v>-4.5999999999999996</v>
      </c>
      <c r="I18" s="1"/>
      <c r="J18" s="9">
        <v>-10.4</v>
      </c>
      <c r="K18" s="65"/>
      <c r="L18" s="9">
        <v>-5.6</v>
      </c>
      <c r="M18" s="1"/>
      <c r="N18" s="9">
        <v>-13.6</v>
      </c>
      <c r="O18" s="1"/>
      <c r="P18" s="9">
        <v>-18.899999999999999</v>
      </c>
      <c r="Q18" s="1"/>
      <c r="R18" s="9">
        <v>-31</v>
      </c>
      <c r="S18" s="9"/>
      <c r="T18" s="26">
        <v>-21.5</v>
      </c>
    </row>
    <row r="19" spans="1:21" x14ac:dyDescent="0.25">
      <c r="A19" s="7" t="s">
        <v>115</v>
      </c>
      <c r="B19" s="37">
        <f>SUM(B17:B18)</f>
        <v>14.000000000000007</v>
      </c>
      <c r="C19" s="7"/>
      <c r="D19" s="37">
        <f>SUM(D17:D18)</f>
        <v>52.900000000000183</v>
      </c>
      <c r="E19" s="7"/>
      <c r="F19" s="37">
        <f>SUM(F17:F18)</f>
        <v>12.60000000000001</v>
      </c>
      <c r="G19" s="7"/>
      <c r="H19" s="37">
        <f>SUM(H17:H18)</f>
        <v>8.9000000000000821</v>
      </c>
      <c r="I19" s="7"/>
      <c r="J19" s="37">
        <f>SUM(J17:J18)</f>
        <v>20.49999999999995</v>
      </c>
      <c r="K19" s="42"/>
      <c r="L19" s="37">
        <f>SUM(L17:L18)</f>
        <v>10.80000000000001</v>
      </c>
      <c r="M19" s="7"/>
      <c r="N19" s="37">
        <f>SUM(N17:N18)</f>
        <v>26.200000000000273</v>
      </c>
      <c r="O19" s="7"/>
      <c r="P19" s="37">
        <f>SUM(P17:P18)</f>
        <v>65.500000000000142</v>
      </c>
      <c r="Q19" s="7"/>
      <c r="R19" s="37">
        <f>SUM(R17:R18)</f>
        <v>62.800000000000111</v>
      </c>
      <c r="S19" s="47"/>
      <c r="T19" s="39">
        <f>SUM(T17:T18)</f>
        <v>5.3000000000001144</v>
      </c>
      <c r="U19" s="26"/>
    </row>
    <row r="20" spans="1:21" x14ac:dyDescent="0.25">
      <c r="A20" s="8" t="s">
        <v>64</v>
      </c>
      <c r="B20" s="43">
        <v>0</v>
      </c>
      <c r="C20" s="8"/>
      <c r="D20" s="43">
        <v>-0.1</v>
      </c>
      <c r="E20" s="8"/>
      <c r="F20" s="43">
        <v>0</v>
      </c>
      <c r="G20" s="8"/>
      <c r="H20" s="43">
        <v>0</v>
      </c>
      <c r="I20" s="8"/>
      <c r="J20" s="43">
        <v>0</v>
      </c>
      <c r="K20" s="66"/>
      <c r="L20" s="43">
        <v>0</v>
      </c>
      <c r="M20" s="8"/>
      <c r="N20" s="43">
        <v>-0.1</v>
      </c>
      <c r="O20" s="8"/>
      <c r="P20" s="43">
        <v>-0.1</v>
      </c>
      <c r="Q20" s="8"/>
      <c r="R20" s="43">
        <v>-0.2</v>
      </c>
      <c r="S20" s="43"/>
      <c r="T20" s="42">
        <v>-0.1</v>
      </c>
    </row>
    <row r="21" spans="1:21" ht="13" thickBot="1" x14ac:dyDescent="0.3">
      <c r="A21" s="7" t="s">
        <v>116</v>
      </c>
      <c r="B21" s="13">
        <f>SUM(B19:B20)</f>
        <v>14.000000000000007</v>
      </c>
      <c r="C21" s="7"/>
      <c r="D21" s="13">
        <f>SUM(D19:D20)</f>
        <v>52.800000000000182</v>
      </c>
      <c r="E21" s="7"/>
      <c r="F21" s="13">
        <f>SUM(F19:F20)</f>
        <v>12.60000000000001</v>
      </c>
      <c r="G21" s="7"/>
      <c r="H21" s="13">
        <f>SUM(H19:H20)</f>
        <v>8.9000000000000821</v>
      </c>
      <c r="I21" s="7"/>
      <c r="J21" s="13">
        <f>SUM(J19:J20)</f>
        <v>20.49999999999995</v>
      </c>
      <c r="K21" s="53"/>
      <c r="L21" s="13">
        <f>SUM(L19:L20)</f>
        <v>10.80000000000001</v>
      </c>
      <c r="M21" s="7"/>
      <c r="N21" s="13">
        <f>SUM(N19:N20)</f>
        <v>26.100000000000271</v>
      </c>
      <c r="O21" s="7"/>
      <c r="P21" s="13">
        <f>SUM(P19:P20)</f>
        <v>65.400000000000148</v>
      </c>
      <c r="Q21" s="7"/>
      <c r="R21" s="13">
        <f>SUM(R19:R20)</f>
        <v>62.600000000000108</v>
      </c>
      <c r="S21" s="7"/>
      <c r="T21" s="13">
        <f>SUM(T19:T20)</f>
        <v>5.2000000000001148</v>
      </c>
    </row>
    <row r="22" spans="1:21" ht="13" thickTop="1" x14ac:dyDescent="0.25">
      <c r="A22" s="1" t="s">
        <v>6</v>
      </c>
      <c r="B22" s="9">
        <v>45.3</v>
      </c>
      <c r="C22" s="1"/>
      <c r="D22" s="9">
        <v>44.7</v>
      </c>
      <c r="E22" s="1"/>
      <c r="F22" s="9">
        <v>44.9</v>
      </c>
      <c r="G22" s="1"/>
      <c r="H22" s="9">
        <v>44.8</v>
      </c>
      <c r="I22" s="1"/>
      <c r="J22" s="9">
        <v>44.7</v>
      </c>
      <c r="K22" s="65"/>
      <c r="L22" s="9">
        <v>44.5</v>
      </c>
      <c r="M22" s="1"/>
      <c r="N22" s="9">
        <v>43.8</v>
      </c>
      <c r="O22" s="1"/>
      <c r="P22" s="9">
        <v>43.3</v>
      </c>
      <c r="Q22" s="1"/>
      <c r="R22" s="9">
        <v>42.8</v>
      </c>
      <c r="S22" s="9"/>
      <c r="T22" s="26">
        <v>42.1</v>
      </c>
    </row>
    <row r="23" spans="1:21" x14ac:dyDescent="0.25">
      <c r="A23" s="1" t="s">
        <v>117</v>
      </c>
      <c r="B23" s="14">
        <v>0.31</v>
      </c>
      <c r="C23" s="1"/>
      <c r="D23" s="14">
        <v>1.18</v>
      </c>
      <c r="E23" s="1"/>
      <c r="F23" s="14">
        <v>0.28000000000000003</v>
      </c>
      <c r="G23" s="1"/>
      <c r="H23" s="14">
        <v>0.2</v>
      </c>
      <c r="I23" s="1"/>
      <c r="J23" s="14">
        <v>0.46</v>
      </c>
      <c r="K23" s="67"/>
      <c r="L23" s="14">
        <v>0.24</v>
      </c>
      <c r="M23" s="1"/>
      <c r="N23" s="14">
        <v>0.59</v>
      </c>
      <c r="O23" s="1"/>
      <c r="P23" s="14">
        <v>1.5</v>
      </c>
      <c r="Q23" s="1"/>
      <c r="R23" s="14">
        <v>1.45</v>
      </c>
      <c r="S23" s="14"/>
      <c r="T23" s="32">
        <v>0.11</v>
      </c>
    </row>
    <row r="24" spans="1:21" x14ac:dyDescent="0.25">
      <c r="A24" s="8" t="s">
        <v>74</v>
      </c>
      <c r="B24" s="44">
        <v>0.75</v>
      </c>
      <c r="C24" s="8"/>
      <c r="D24" s="44">
        <v>3.29</v>
      </c>
      <c r="E24" s="8"/>
      <c r="F24" s="44">
        <v>0.84</v>
      </c>
      <c r="G24" s="8"/>
      <c r="H24" s="44">
        <v>0.84</v>
      </c>
      <c r="I24" s="8"/>
      <c r="J24" s="44">
        <v>0.86</v>
      </c>
      <c r="K24" s="68"/>
      <c r="L24" s="44">
        <v>0.76</v>
      </c>
      <c r="M24" s="8"/>
      <c r="N24" s="44">
        <v>3.32</v>
      </c>
      <c r="O24" s="8"/>
      <c r="P24" s="44">
        <v>4.08</v>
      </c>
      <c r="Q24" s="8"/>
      <c r="R24" s="44">
        <v>4.88</v>
      </c>
      <c r="S24" s="44"/>
      <c r="T24" s="31">
        <v>5.08</v>
      </c>
    </row>
    <row r="25" spans="1:21" x14ac:dyDescent="0.25">
      <c r="A25" s="1" t="s">
        <v>7</v>
      </c>
      <c r="B25" s="9">
        <v>35.299999999999997</v>
      </c>
      <c r="C25" s="1"/>
      <c r="D25" s="9">
        <v>165.5</v>
      </c>
      <c r="E25" s="1"/>
      <c r="F25" s="9">
        <v>37.799999999999997</v>
      </c>
      <c r="G25" s="1"/>
      <c r="H25" s="9">
        <v>44.3</v>
      </c>
      <c r="I25" s="1"/>
      <c r="J25" s="9">
        <v>41.7</v>
      </c>
      <c r="K25" s="65"/>
      <c r="L25" s="9">
        <v>41.7</v>
      </c>
      <c r="M25" s="1"/>
      <c r="N25" s="9">
        <v>169.7</v>
      </c>
      <c r="O25" s="1"/>
      <c r="P25" s="9">
        <v>172.6</v>
      </c>
      <c r="Q25" s="1"/>
      <c r="R25" s="9">
        <v>148.80000000000001</v>
      </c>
      <c r="S25" s="9"/>
      <c r="T25" s="26">
        <v>110.8</v>
      </c>
    </row>
    <row r="26" spans="1:21" x14ac:dyDescent="0.25">
      <c r="A26" s="1" t="s">
        <v>80</v>
      </c>
      <c r="B26" s="9">
        <v>85.9</v>
      </c>
      <c r="C26" s="1"/>
      <c r="D26" s="9">
        <v>365.2</v>
      </c>
      <c r="E26" s="1"/>
      <c r="F26" s="9">
        <v>85.9</v>
      </c>
      <c r="G26" s="1"/>
      <c r="H26" s="9">
        <v>87.7</v>
      </c>
      <c r="I26" s="1"/>
      <c r="J26" s="9">
        <v>102.8</v>
      </c>
      <c r="K26" s="65"/>
      <c r="L26" s="9">
        <v>88.9</v>
      </c>
      <c r="M26" s="1"/>
      <c r="N26" s="9">
        <v>335</v>
      </c>
      <c r="O26" s="1"/>
      <c r="P26" s="9">
        <v>351.3</v>
      </c>
      <c r="Q26" s="1"/>
      <c r="R26" s="9">
        <v>298</v>
      </c>
      <c r="S26" s="9"/>
      <c r="T26" s="26">
        <v>160.6</v>
      </c>
    </row>
    <row r="27" spans="1:21" x14ac:dyDescent="0.25">
      <c r="A27" s="1" t="s">
        <v>75</v>
      </c>
      <c r="B27" s="9">
        <v>100.2</v>
      </c>
      <c r="C27" s="1"/>
      <c r="D27" s="9">
        <v>412.1</v>
      </c>
      <c r="E27" s="1"/>
      <c r="F27" s="9">
        <v>103.3</v>
      </c>
      <c r="G27" s="1"/>
      <c r="H27" s="9">
        <v>104.9</v>
      </c>
      <c r="I27" s="1"/>
      <c r="J27" s="9">
        <v>103.4</v>
      </c>
      <c r="K27" s="65"/>
      <c r="L27" s="9">
        <v>100.5</v>
      </c>
      <c r="M27" s="1"/>
      <c r="N27" s="9">
        <v>417.1</v>
      </c>
      <c r="O27" s="1"/>
      <c r="P27" s="9">
        <v>418.1</v>
      </c>
      <c r="Q27" s="1"/>
      <c r="R27" s="9">
        <v>407.8</v>
      </c>
      <c r="S27" s="9"/>
      <c r="T27" s="26">
        <v>364.5</v>
      </c>
    </row>
    <row r="29" spans="1:21" ht="13" x14ac:dyDescent="0.3">
      <c r="A29" s="57" t="s">
        <v>84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</row>
    <row r="31" spans="1:21" x14ac:dyDescent="0.25">
      <c r="A31" s="58" t="s">
        <v>76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</row>
  </sheetData>
  <pageMargins left="0.7" right="0.7" top="0.75" bottom="0.75" header="0.3" footer="0.3"/>
  <pageSetup scale="50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579E9-F367-4F0B-89DC-A5DCE18C4D72}">
  <sheetPr>
    <pageSetUpPr fitToPage="1"/>
  </sheetPr>
  <dimension ref="A1:R25"/>
  <sheetViews>
    <sheetView showGridLines="0" workbookViewId="0"/>
  </sheetViews>
  <sheetFormatPr defaultRowHeight="12.5" x14ac:dyDescent="0.25"/>
  <cols>
    <col min="1" max="1" width="43.54296875" customWidth="1"/>
    <col min="2" max="2" width="13.6328125" customWidth="1"/>
    <col min="3" max="3" width="2.7265625" customWidth="1"/>
    <col min="4" max="4" width="13.6328125" customWidth="1"/>
    <col min="5" max="5" width="2.7265625" customWidth="1"/>
    <col min="6" max="6" width="13.6328125" customWidth="1"/>
    <col min="7" max="7" width="2.7265625" customWidth="1"/>
    <col min="8" max="8" width="13.6328125" customWidth="1"/>
    <col min="9" max="9" width="2.7265625" customWidth="1"/>
    <col min="10" max="10" width="13.6328125" customWidth="1"/>
    <col min="11" max="11" width="2.7265625" customWidth="1"/>
    <col min="12" max="12" width="13.6328125" customWidth="1"/>
    <col min="13" max="13" width="2.7265625" customWidth="1"/>
    <col min="14" max="14" width="14.453125" customWidth="1"/>
    <col min="15" max="15" width="2.7265625" customWidth="1"/>
    <col min="16" max="16" width="14.1796875" customWidth="1"/>
    <col min="17" max="17" width="2.7265625" customWidth="1"/>
    <col min="18" max="18" width="14.1796875" customWidth="1"/>
    <col min="19" max="19" width="2.7265625" customWidth="1"/>
  </cols>
  <sheetData>
    <row r="1" spans="1:18" ht="17.5" x14ac:dyDescent="0.35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15" x14ac:dyDescent="0.3">
      <c r="A2" s="4" t="s">
        <v>45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 x14ac:dyDescent="0.25">
      <c r="A3" s="3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5" spans="1:18" x14ac:dyDescent="0.25">
      <c r="B5" s="22" t="s">
        <v>131</v>
      </c>
      <c r="D5" s="22" t="s">
        <v>119</v>
      </c>
      <c r="F5" s="22" t="s">
        <v>109</v>
      </c>
      <c r="H5" s="22" t="s">
        <v>107</v>
      </c>
      <c r="J5" s="22" t="s">
        <v>98</v>
      </c>
      <c r="L5" s="22" t="s">
        <v>93</v>
      </c>
      <c r="N5" s="22" t="s">
        <v>88</v>
      </c>
      <c r="P5" s="22" t="s">
        <v>73</v>
      </c>
      <c r="R5" s="22" t="s">
        <v>48</v>
      </c>
    </row>
    <row r="6" spans="1:18" x14ac:dyDescent="0.25">
      <c r="A6" s="1" t="s">
        <v>10</v>
      </c>
      <c r="B6" s="11">
        <v>30.3</v>
      </c>
      <c r="C6" s="1"/>
      <c r="D6" s="11">
        <v>34.4</v>
      </c>
      <c r="E6" s="1"/>
      <c r="F6" s="11">
        <v>41.3</v>
      </c>
      <c r="G6" s="1"/>
      <c r="H6" s="11">
        <v>23.1</v>
      </c>
      <c r="I6" s="1"/>
      <c r="J6" s="11">
        <v>23.5</v>
      </c>
      <c r="K6" s="1"/>
      <c r="L6" s="11">
        <v>72</v>
      </c>
      <c r="M6" s="1"/>
      <c r="N6" s="11">
        <v>40.4</v>
      </c>
      <c r="O6" s="1"/>
      <c r="P6" s="11">
        <v>41.2</v>
      </c>
      <c r="Q6" s="14"/>
      <c r="R6" s="27">
        <v>123.1</v>
      </c>
    </row>
    <row r="7" spans="1:18" x14ac:dyDescent="0.25">
      <c r="A7" s="1" t="s">
        <v>69</v>
      </c>
      <c r="B7" s="9">
        <v>337.3</v>
      </c>
      <c r="C7" s="1"/>
      <c r="D7" s="9">
        <v>577.20000000000005</v>
      </c>
      <c r="E7" s="1"/>
      <c r="F7" s="9">
        <v>351.3</v>
      </c>
      <c r="G7" s="1"/>
      <c r="H7" s="9">
        <v>368.3</v>
      </c>
      <c r="I7" s="1"/>
      <c r="J7" s="9">
        <v>406.7</v>
      </c>
      <c r="K7" s="1"/>
      <c r="L7" s="9">
        <v>689</v>
      </c>
      <c r="M7" s="1"/>
      <c r="N7" s="9">
        <v>663.6</v>
      </c>
      <c r="O7" s="1"/>
      <c r="P7" s="9">
        <v>579.29999999999995</v>
      </c>
      <c r="Q7" s="9"/>
      <c r="R7" s="9">
        <v>383.5</v>
      </c>
    </row>
    <row r="8" spans="1:18" x14ac:dyDescent="0.25">
      <c r="A8" s="1" t="s">
        <v>11</v>
      </c>
      <c r="B8" s="9">
        <v>107</v>
      </c>
      <c r="C8" s="1"/>
      <c r="D8" s="9">
        <v>111.6</v>
      </c>
      <c r="E8" s="1"/>
      <c r="F8" s="9">
        <v>110.6</v>
      </c>
      <c r="G8" s="1"/>
      <c r="H8" s="9">
        <v>112.4</v>
      </c>
      <c r="I8" s="1"/>
      <c r="J8" s="9">
        <v>111.1</v>
      </c>
      <c r="K8" s="1"/>
      <c r="L8" s="9">
        <v>116.5</v>
      </c>
      <c r="M8" s="1"/>
      <c r="N8" s="9">
        <v>124.9</v>
      </c>
      <c r="O8" s="1"/>
      <c r="P8" s="9">
        <v>126</v>
      </c>
      <c r="Q8" s="9"/>
      <c r="R8" s="9">
        <v>88.7</v>
      </c>
    </row>
    <row r="9" spans="1:18" x14ac:dyDescent="0.25">
      <c r="A9" s="1" t="s">
        <v>12</v>
      </c>
      <c r="B9" s="9">
        <v>48</v>
      </c>
      <c r="C9" s="1"/>
      <c r="D9" s="9">
        <v>49.4</v>
      </c>
      <c r="E9" s="1"/>
      <c r="F9" s="9">
        <v>52</v>
      </c>
      <c r="G9" s="1"/>
      <c r="H9" s="9">
        <v>52.4</v>
      </c>
      <c r="I9" s="1"/>
      <c r="J9" s="9">
        <v>55.1</v>
      </c>
      <c r="K9" s="1"/>
      <c r="L9" s="9">
        <v>59</v>
      </c>
      <c r="M9" s="1"/>
      <c r="N9" s="9">
        <v>47.1</v>
      </c>
      <c r="O9" s="1"/>
      <c r="P9" s="9">
        <v>58.2</v>
      </c>
      <c r="Q9" s="9"/>
      <c r="R9" s="9">
        <v>35.9</v>
      </c>
    </row>
    <row r="10" spans="1:18" x14ac:dyDescent="0.25">
      <c r="A10" s="1" t="s">
        <v>13</v>
      </c>
      <c r="B10" s="9">
        <v>322.39999999999998</v>
      </c>
      <c r="C10" s="1"/>
      <c r="D10" s="9">
        <v>331.1</v>
      </c>
      <c r="E10" s="1"/>
      <c r="F10" s="9">
        <v>337.8</v>
      </c>
      <c r="G10" s="1"/>
      <c r="H10" s="9">
        <v>357.8</v>
      </c>
      <c r="I10" s="1"/>
      <c r="J10" s="9">
        <v>374</v>
      </c>
      <c r="K10" s="1"/>
      <c r="L10" s="9">
        <v>391.7</v>
      </c>
      <c r="M10" s="1"/>
      <c r="N10" s="9">
        <v>459</v>
      </c>
      <c r="O10" s="1"/>
      <c r="P10" s="9">
        <v>510.7</v>
      </c>
      <c r="Q10" s="9"/>
      <c r="R10" s="9">
        <v>246.8</v>
      </c>
    </row>
    <row r="11" spans="1:18" x14ac:dyDescent="0.25">
      <c r="A11" s="1" t="s">
        <v>14</v>
      </c>
      <c r="B11" s="9">
        <v>1422.7</v>
      </c>
      <c r="C11" s="1"/>
      <c r="D11" s="9">
        <v>1422.7</v>
      </c>
      <c r="E11" s="1"/>
      <c r="F11" s="9">
        <v>1423.9</v>
      </c>
      <c r="G11" s="1"/>
      <c r="H11" s="9">
        <v>1430.5</v>
      </c>
      <c r="I11" s="1"/>
      <c r="J11" s="9">
        <v>1430.6</v>
      </c>
      <c r="K11" s="1"/>
      <c r="L11" s="9">
        <v>1430.6</v>
      </c>
      <c r="M11" s="1"/>
      <c r="N11" s="9">
        <v>1431.4</v>
      </c>
      <c r="O11" s="1"/>
      <c r="P11" s="9">
        <v>1430.1</v>
      </c>
      <c r="Q11" s="9"/>
      <c r="R11" s="9">
        <v>703</v>
      </c>
    </row>
    <row r="12" spans="1:18" x14ac:dyDescent="0.25">
      <c r="A12" s="1" t="s">
        <v>15</v>
      </c>
      <c r="B12" s="9">
        <v>306.10000000000002</v>
      </c>
      <c r="C12" s="1"/>
      <c r="D12" s="9">
        <v>304.60000000000002</v>
      </c>
      <c r="E12" s="1"/>
      <c r="F12" s="9">
        <v>306</v>
      </c>
      <c r="G12" s="1"/>
      <c r="H12" s="9">
        <v>321.8</v>
      </c>
      <c r="I12" s="1"/>
      <c r="J12" s="9">
        <v>327.60000000000002</v>
      </c>
      <c r="K12" s="1"/>
      <c r="L12" s="9">
        <v>321.8</v>
      </c>
      <c r="M12" s="1"/>
      <c r="N12" s="9">
        <v>310.10000000000002</v>
      </c>
      <c r="O12" s="1"/>
      <c r="P12" s="9">
        <v>328.9</v>
      </c>
      <c r="Q12" s="9"/>
      <c r="R12" s="9">
        <v>261.2</v>
      </c>
    </row>
    <row r="13" spans="1:18" ht="13" thickBot="1" x14ac:dyDescent="0.3">
      <c r="A13" s="6" t="s">
        <v>16</v>
      </c>
      <c r="B13" s="13">
        <f>SUM(B6:B12)</f>
        <v>2573.7999999999997</v>
      </c>
      <c r="C13" s="6"/>
      <c r="D13" s="13">
        <f>SUM(D6:D12)</f>
        <v>2831</v>
      </c>
      <c r="E13" s="6"/>
      <c r="F13" s="13">
        <f>SUM(F6:F12)</f>
        <v>2622.9</v>
      </c>
      <c r="G13" s="6"/>
      <c r="H13" s="13">
        <f>SUM(H6:H12)</f>
        <v>2666.3</v>
      </c>
      <c r="I13" s="6"/>
      <c r="J13" s="13">
        <f>SUM(J6:J12)</f>
        <v>2728.6</v>
      </c>
      <c r="K13" s="6"/>
      <c r="L13" s="13">
        <f>SUM(L6:L12)</f>
        <v>3080.6000000000004</v>
      </c>
      <c r="M13" s="6"/>
      <c r="N13" s="13">
        <f>SUM(N6:N12)</f>
        <v>3076.5</v>
      </c>
      <c r="O13" s="6"/>
      <c r="P13" s="13">
        <f>SUM(P6:P12)</f>
        <v>3074.4</v>
      </c>
      <c r="Q13" s="46"/>
      <c r="R13" s="13">
        <f>SUM(R6:R12)</f>
        <v>1842.2</v>
      </c>
    </row>
    <row r="14" spans="1:18" ht="13" thickTop="1" x14ac:dyDescent="0.25">
      <c r="A14" s="1"/>
      <c r="B14" s="9"/>
      <c r="C14" s="1"/>
      <c r="D14" s="9"/>
      <c r="E14" s="1"/>
      <c r="F14" s="9"/>
      <c r="G14" s="1"/>
      <c r="H14" s="9"/>
      <c r="I14" s="1"/>
      <c r="J14" s="9"/>
      <c r="K14" s="1"/>
      <c r="L14" s="9"/>
      <c r="M14" s="1"/>
      <c r="N14" s="9"/>
      <c r="O14" s="1"/>
      <c r="P14" s="9"/>
      <c r="Q14" s="9"/>
      <c r="R14" s="1"/>
    </row>
    <row r="15" spans="1:18" x14ac:dyDescent="0.25">
      <c r="A15" s="1" t="s">
        <v>34</v>
      </c>
      <c r="B15" s="11">
        <v>37.200000000000003</v>
      </c>
      <c r="C15" s="1"/>
      <c r="D15" s="11">
        <v>37.1</v>
      </c>
      <c r="E15" s="1"/>
      <c r="F15" s="11">
        <v>71.900000000000006</v>
      </c>
      <c r="G15" s="1"/>
      <c r="H15" s="11">
        <v>43.1</v>
      </c>
      <c r="I15" s="1"/>
      <c r="J15" s="11">
        <v>21.6</v>
      </c>
      <c r="K15" s="1"/>
      <c r="L15" s="11">
        <v>86.2</v>
      </c>
      <c r="M15" s="1"/>
      <c r="N15" s="11">
        <v>71.7</v>
      </c>
      <c r="O15" s="1"/>
      <c r="P15" s="11">
        <v>57.2</v>
      </c>
      <c r="Q15" s="9"/>
      <c r="R15" s="11">
        <v>0</v>
      </c>
    </row>
    <row r="16" spans="1:18" x14ac:dyDescent="0.25">
      <c r="A16" s="1" t="s">
        <v>35</v>
      </c>
      <c r="B16" s="9">
        <v>359.5</v>
      </c>
      <c r="C16" s="1"/>
      <c r="D16" s="9">
        <v>588.4</v>
      </c>
      <c r="E16" s="1"/>
      <c r="F16" s="9">
        <v>355.9</v>
      </c>
      <c r="G16" s="1"/>
      <c r="H16" s="9">
        <v>361.3</v>
      </c>
      <c r="I16" s="1"/>
      <c r="J16" s="9">
        <v>423.1</v>
      </c>
      <c r="K16" s="1"/>
      <c r="L16" s="9">
        <v>732.9</v>
      </c>
      <c r="M16" s="1"/>
      <c r="N16" s="9">
        <v>680.6</v>
      </c>
      <c r="O16" s="1"/>
      <c r="P16" s="9">
        <v>626.20000000000005</v>
      </c>
      <c r="Q16" s="9"/>
      <c r="R16" s="26">
        <v>411.8</v>
      </c>
    </row>
    <row r="17" spans="1:18" x14ac:dyDescent="0.25">
      <c r="A17" s="1" t="s">
        <v>17</v>
      </c>
      <c r="B17" s="9">
        <v>1455.4</v>
      </c>
      <c r="C17" s="1"/>
      <c r="D17" s="9">
        <v>1466</v>
      </c>
      <c r="E17" s="1"/>
      <c r="F17" s="9">
        <v>1459.6</v>
      </c>
      <c r="G17" s="1"/>
      <c r="H17" s="9">
        <v>1514.9</v>
      </c>
      <c r="I17" s="1"/>
      <c r="J17" s="9">
        <v>1538.5</v>
      </c>
      <c r="K17" s="1"/>
      <c r="L17" s="9">
        <v>1506.7</v>
      </c>
      <c r="M17" s="1"/>
      <c r="N17" s="9">
        <v>1572.5</v>
      </c>
      <c r="O17" s="1"/>
      <c r="P17" s="9">
        <v>1625.8</v>
      </c>
      <c r="Q17" s="9"/>
      <c r="R17" s="26">
        <v>840</v>
      </c>
    </row>
    <row r="18" spans="1:18" x14ac:dyDescent="0.25">
      <c r="A18" s="1" t="s">
        <v>18</v>
      </c>
      <c r="B18" s="9">
        <v>46.9</v>
      </c>
      <c r="C18" s="1"/>
      <c r="D18" s="9">
        <v>49</v>
      </c>
      <c r="E18" s="1"/>
      <c r="F18" s="9">
        <v>51.6</v>
      </c>
      <c r="G18" s="1"/>
      <c r="H18" s="9">
        <v>52</v>
      </c>
      <c r="I18" s="1"/>
      <c r="J18" s="9">
        <v>55.4</v>
      </c>
      <c r="K18" s="1"/>
      <c r="L18" s="9">
        <v>58.8</v>
      </c>
      <c r="M18" s="1"/>
      <c r="N18" s="9">
        <v>49</v>
      </c>
      <c r="O18" s="1"/>
      <c r="P18" s="9">
        <v>56.4</v>
      </c>
      <c r="Q18" s="9"/>
      <c r="R18" s="26">
        <v>28.3</v>
      </c>
    </row>
    <row r="19" spans="1:18" x14ac:dyDescent="0.25">
      <c r="A19" s="1" t="s">
        <v>19</v>
      </c>
      <c r="B19" s="9">
        <v>52.3</v>
      </c>
      <c r="C19" s="1"/>
      <c r="D19" s="9">
        <v>69.599999999999994</v>
      </c>
      <c r="E19" s="1"/>
      <c r="F19" s="9">
        <v>71.2</v>
      </c>
      <c r="G19" s="1"/>
      <c r="H19" s="9">
        <v>74.5</v>
      </c>
      <c r="I19" s="1"/>
      <c r="J19" s="9">
        <v>81.599999999999994</v>
      </c>
      <c r="K19" s="1"/>
      <c r="L19" s="9">
        <v>91.4</v>
      </c>
      <c r="M19" s="1"/>
      <c r="N19" s="9">
        <v>98.5</v>
      </c>
      <c r="O19" s="1"/>
      <c r="P19" s="9">
        <v>134.19999999999999</v>
      </c>
      <c r="Q19" s="9"/>
      <c r="R19" s="26">
        <v>48.7</v>
      </c>
    </row>
    <row r="20" spans="1:18" x14ac:dyDescent="0.25">
      <c r="A20" s="1" t="s">
        <v>20</v>
      </c>
      <c r="B20" s="9">
        <v>622.5</v>
      </c>
      <c r="C20" s="1"/>
      <c r="D20" s="9">
        <v>620.9</v>
      </c>
      <c r="E20" s="1"/>
      <c r="F20" s="9">
        <v>612.70000000000005</v>
      </c>
      <c r="G20" s="1"/>
      <c r="H20" s="9">
        <v>620.5</v>
      </c>
      <c r="I20" s="1"/>
      <c r="J20" s="9">
        <v>608.4</v>
      </c>
      <c r="K20" s="1"/>
      <c r="L20" s="9">
        <v>604.6</v>
      </c>
      <c r="M20" s="1"/>
      <c r="N20" s="9">
        <v>604.20000000000005</v>
      </c>
      <c r="O20" s="1"/>
      <c r="P20" s="9">
        <v>574.6</v>
      </c>
      <c r="Q20" s="9"/>
      <c r="R20" s="26">
        <v>513.4</v>
      </c>
    </row>
    <row r="21" spans="1:18" ht="13" thickBot="1" x14ac:dyDescent="0.3">
      <c r="A21" s="6" t="s">
        <v>21</v>
      </c>
      <c r="B21" s="13">
        <f>SUM(B14:B20)</f>
        <v>2573.8000000000002</v>
      </c>
      <c r="C21" s="6"/>
      <c r="D21" s="13">
        <f>SUM(D14:D20)</f>
        <v>2831</v>
      </c>
      <c r="E21" s="6"/>
      <c r="F21" s="13">
        <f>SUM(F14:F20)</f>
        <v>2622.8999999999996</v>
      </c>
      <c r="G21" s="6"/>
      <c r="H21" s="13">
        <f>SUM(H14:H20)</f>
        <v>2666.3</v>
      </c>
      <c r="I21" s="6"/>
      <c r="J21" s="13">
        <f>SUM(J14:J20)</f>
        <v>2728.6000000000004</v>
      </c>
      <c r="K21" s="6"/>
      <c r="L21" s="13">
        <f>SUM(L14:L20)</f>
        <v>3080.6000000000004</v>
      </c>
      <c r="M21" s="6"/>
      <c r="N21" s="13">
        <f>SUM(N14:N20)</f>
        <v>3076.5</v>
      </c>
      <c r="O21" s="6"/>
      <c r="P21" s="13">
        <f>SUM(P14:P20)</f>
        <v>3074.3999999999996</v>
      </c>
      <c r="Q21" s="46"/>
      <c r="R21" s="13">
        <f>SUM(R14:R20)</f>
        <v>1842.1999999999998</v>
      </c>
    </row>
    <row r="22" spans="1:18" ht="13" thickTop="1" x14ac:dyDescent="0.25">
      <c r="A22" s="1" t="s">
        <v>77</v>
      </c>
      <c r="B22" s="11">
        <v>1462.3</v>
      </c>
      <c r="C22" s="1"/>
      <c r="D22" s="11">
        <v>1468.7</v>
      </c>
      <c r="E22" s="1"/>
      <c r="F22" s="11">
        <v>1490.2</v>
      </c>
      <c r="G22" s="1"/>
      <c r="H22" s="11">
        <v>1534.9</v>
      </c>
      <c r="I22" s="1"/>
      <c r="J22" s="11">
        <v>1536.6</v>
      </c>
      <c r="K22" s="1"/>
      <c r="L22" s="11">
        <v>1520.9</v>
      </c>
      <c r="M22" s="1"/>
      <c r="N22" s="11">
        <v>1603.8</v>
      </c>
      <c r="O22" s="1"/>
      <c r="P22" s="11">
        <v>1641.8</v>
      </c>
      <c r="Q22" s="9"/>
      <c r="R22" s="27">
        <v>716.9</v>
      </c>
    </row>
    <row r="23" spans="1:18" x14ac:dyDescent="0.25">
      <c r="A23" s="1" t="s">
        <v>70</v>
      </c>
      <c r="B23" s="9">
        <v>44.7</v>
      </c>
      <c r="C23" s="1"/>
      <c r="D23" s="9">
        <v>44.3</v>
      </c>
      <c r="E23" s="1"/>
      <c r="F23" s="9">
        <v>44.3</v>
      </c>
      <c r="G23" s="1"/>
      <c r="H23" s="9">
        <v>44.2</v>
      </c>
      <c r="I23" s="1"/>
      <c r="J23" s="9">
        <v>44</v>
      </c>
      <c r="K23" s="1"/>
      <c r="L23" s="9">
        <v>43.7</v>
      </c>
      <c r="M23" s="1"/>
      <c r="N23" s="9">
        <v>43.2</v>
      </c>
      <c r="O23" s="1"/>
      <c r="P23" s="9">
        <v>42.7</v>
      </c>
      <c r="Q23" s="9"/>
      <c r="R23" s="26">
        <v>42</v>
      </c>
    </row>
    <row r="25" spans="1:18" x14ac:dyDescent="0.25">
      <c r="A25" s="58" t="s">
        <v>76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</row>
  </sheetData>
  <pageMargins left="0.7" right="0.7" top="0.75" bottom="0.75" header="0.3" footer="0.3"/>
  <pageSetup scale="59" orientation="landscape" r:id="rId1"/>
  <headerFooter>
    <oddFooter xml:space="preserve">&amp;C_x000D_&amp;1#&amp;"Calibri"&amp;10&amp;K000000 Public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D9F1-5D31-4960-9068-3CD35C9360AD}">
  <sheetPr>
    <pageSetUpPr fitToPage="1"/>
  </sheetPr>
  <dimension ref="A1:T35"/>
  <sheetViews>
    <sheetView showGridLines="0" workbookViewId="0"/>
  </sheetViews>
  <sheetFormatPr defaultRowHeight="12.5" x14ac:dyDescent="0.25"/>
  <cols>
    <col min="1" max="1" width="53.36328125" customWidth="1"/>
    <col min="2" max="2" width="13.7265625" customWidth="1"/>
    <col min="3" max="3" width="2.7265625" customWidth="1"/>
    <col min="4" max="4" width="13.7265625" customWidth="1"/>
    <col min="5" max="5" width="2.72656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  <col min="21" max="21" width="2.7265625" customWidth="1"/>
  </cols>
  <sheetData>
    <row r="1" spans="1:20" ht="17.5" x14ac:dyDescent="0.35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5" x14ac:dyDescent="0.3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x14ac:dyDescent="0.25">
      <c r="A3" s="3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5" spans="1:20" x14ac:dyDescent="0.25">
      <c r="B5" s="21" t="s">
        <v>130</v>
      </c>
      <c r="D5" s="21" t="s">
        <v>111</v>
      </c>
      <c r="F5" s="21" t="s">
        <v>110</v>
      </c>
      <c r="H5" s="21" t="s">
        <v>108</v>
      </c>
      <c r="J5" s="21" t="s">
        <v>106</v>
      </c>
      <c r="L5" s="21" t="s">
        <v>97</v>
      </c>
      <c r="N5" s="21" t="s">
        <v>92</v>
      </c>
      <c r="P5" s="21" t="s">
        <v>87</v>
      </c>
      <c r="R5" s="21" t="s">
        <v>72</v>
      </c>
      <c r="S5" s="51"/>
      <c r="T5" s="21" t="s">
        <v>47</v>
      </c>
    </row>
    <row r="6" spans="1:20" x14ac:dyDescent="0.25">
      <c r="A6" s="1" t="s">
        <v>23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0" x14ac:dyDescent="0.25">
      <c r="A7" s="6" t="s">
        <v>24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20" x14ac:dyDescent="0.25">
      <c r="A8" s="7" t="s">
        <v>115</v>
      </c>
      <c r="B8" s="59">
        <v>14</v>
      </c>
      <c r="C8" s="7"/>
      <c r="D8" s="59">
        <v>52.9</v>
      </c>
      <c r="E8" s="7"/>
      <c r="F8" s="59">
        <v>12.6</v>
      </c>
      <c r="G8" s="7"/>
      <c r="H8" s="59">
        <v>8.9</v>
      </c>
      <c r="I8" s="7"/>
      <c r="J8" s="59">
        <v>20.5</v>
      </c>
      <c r="K8" s="7"/>
      <c r="L8" s="59">
        <v>10.8</v>
      </c>
      <c r="M8" s="7"/>
      <c r="N8" s="59">
        <v>26.2</v>
      </c>
      <c r="O8" s="7"/>
      <c r="P8" s="59">
        <v>65.5</v>
      </c>
      <c r="Q8" s="7"/>
      <c r="R8" s="59">
        <v>62.8</v>
      </c>
      <c r="S8" s="50"/>
      <c r="T8" s="27">
        <v>5.3</v>
      </c>
    </row>
    <row r="9" spans="1:20" x14ac:dyDescent="0.25">
      <c r="A9" s="7" t="s">
        <v>25</v>
      </c>
      <c r="B9" s="35">
        <v>35.299999999999997</v>
      </c>
      <c r="C9" s="7"/>
      <c r="D9" s="35">
        <v>165.5</v>
      </c>
      <c r="E9" s="7"/>
      <c r="F9" s="35">
        <v>37.799999999999997</v>
      </c>
      <c r="G9" s="7"/>
      <c r="H9" s="35">
        <v>44.3</v>
      </c>
      <c r="I9" s="7"/>
      <c r="J9" s="35">
        <v>41.7</v>
      </c>
      <c r="K9" s="7"/>
      <c r="L9" s="35">
        <v>41.7</v>
      </c>
      <c r="M9" s="7"/>
      <c r="N9" s="35">
        <v>169.7</v>
      </c>
      <c r="O9" s="7"/>
      <c r="P9" s="35">
        <v>172.6</v>
      </c>
      <c r="Q9" s="7"/>
      <c r="R9" s="35">
        <v>148.80000000000001</v>
      </c>
      <c r="S9" s="47"/>
      <c r="T9" s="26">
        <v>110.8</v>
      </c>
    </row>
    <row r="10" spans="1:20" x14ac:dyDescent="0.25">
      <c r="A10" s="7" t="s">
        <v>85</v>
      </c>
      <c r="B10" s="35">
        <v>0</v>
      </c>
      <c r="C10" s="7"/>
      <c r="D10" s="35">
        <v>-31.2</v>
      </c>
      <c r="E10" s="7"/>
      <c r="F10" s="35">
        <v>-2</v>
      </c>
      <c r="G10" s="7"/>
      <c r="H10" s="35">
        <v>-5.2</v>
      </c>
      <c r="I10" s="7"/>
      <c r="J10" s="35">
        <v>-15.4</v>
      </c>
      <c r="K10" s="7"/>
      <c r="L10" s="35">
        <v>-8.6</v>
      </c>
      <c r="M10" s="7"/>
      <c r="N10" s="35">
        <v>-32.4</v>
      </c>
      <c r="O10" s="7"/>
      <c r="P10" s="35">
        <v>-19.3</v>
      </c>
      <c r="Q10" s="7"/>
      <c r="R10" s="35">
        <v>0</v>
      </c>
      <c r="S10" s="47"/>
      <c r="T10" s="26">
        <v>1.8</v>
      </c>
    </row>
    <row r="11" spans="1:20" x14ac:dyDescent="0.25">
      <c r="A11" s="7" t="s">
        <v>3</v>
      </c>
      <c r="B11" s="35">
        <v>0</v>
      </c>
      <c r="C11" s="7"/>
      <c r="D11" s="35">
        <v>7.7</v>
      </c>
      <c r="E11" s="7"/>
      <c r="F11" s="35">
        <v>1</v>
      </c>
      <c r="G11" s="7"/>
      <c r="H11" s="35">
        <v>6.7</v>
      </c>
      <c r="I11" s="7"/>
      <c r="J11" s="35">
        <v>0</v>
      </c>
      <c r="K11" s="7"/>
      <c r="L11" s="35">
        <v>0</v>
      </c>
      <c r="M11" s="7"/>
      <c r="N11" s="35">
        <v>0</v>
      </c>
      <c r="O11" s="7"/>
      <c r="P11" s="35">
        <v>0</v>
      </c>
      <c r="Q11" s="7"/>
      <c r="R11" s="35">
        <v>0</v>
      </c>
      <c r="S11" s="47"/>
      <c r="T11" s="26">
        <v>101.7</v>
      </c>
    </row>
    <row r="12" spans="1:20" x14ac:dyDescent="0.25">
      <c r="A12" s="7" t="s">
        <v>26</v>
      </c>
      <c r="B12" s="35">
        <v>1</v>
      </c>
      <c r="C12" s="7"/>
      <c r="D12" s="35">
        <v>-0.6</v>
      </c>
      <c r="E12" s="7"/>
      <c r="F12" s="35">
        <v>10.8</v>
      </c>
      <c r="G12" s="7"/>
      <c r="H12" s="35">
        <v>13.2</v>
      </c>
      <c r="I12" s="7"/>
      <c r="J12" s="35">
        <v>-7.2</v>
      </c>
      <c r="K12" s="7"/>
      <c r="L12" s="35">
        <v>-17.3</v>
      </c>
      <c r="M12" s="7"/>
      <c r="N12" s="35">
        <v>34.9</v>
      </c>
      <c r="O12" s="7"/>
      <c r="P12" s="35">
        <v>-27.3</v>
      </c>
      <c r="Q12" s="7"/>
      <c r="R12" s="35">
        <v>-0.79999999999999716</v>
      </c>
      <c r="S12" s="47"/>
      <c r="T12" s="26">
        <v>1.5999999999999943</v>
      </c>
    </row>
    <row r="13" spans="1:20" x14ac:dyDescent="0.25">
      <c r="A13" s="16" t="s">
        <v>27</v>
      </c>
      <c r="B13" s="34">
        <f>SUM(B8:B12)</f>
        <v>50.3</v>
      </c>
      <c r="C13" s="16"/>
      <c r="D13" s="34">
        <f>SUM(D8:D12)</f>
        <v>194.3</v>
      </c>
      <c r="E13" s="16"/>
      <c r="F13" s="34">
        <f>SUM(F8:F12)</f>
        <v>60.2</v>
      </c>
      <c r="G13" s="16"/>
      <c r="H13" s="34">
        <f>SUM(H8:H12)</f>
        <v>67.899999999999991</v>
      </c>
      <c r="I13" s="16"/>
      <c r="J13" s="34">
        <f>SUM(J8:J12)</f>
        <v>39.6</v>
      </c>
      <c r="K13" s="16"/>
      <c r="L13" s="34">
        <f>SUM(L8:L12)</f>
        <v>26.599999999999998</v>
      </c>
      <c r="M13" s="16"/>
      <c r="N13" s="34">
        <f>SUM(N8:N12)</f>
        <v>198.39999999999998</v>
      </c>
      <c r="O13" s="16"/>
      <c r="P13" s="34">
        <f>SUM(P8:P12)</f>
        <v>191.49999999999997</v>
      </c>
      <c r="Q13" s="16"/>
      <c r="R13" s="34">
        <f>SUM(R8:R12)</f>
        <v>210.8</v>
      </c>
      <c r="S13" s="52"/>
      <c r="T13" s="12">
        <f>SUM(T8:T12)</f>
        <v>221.2</v>
      </c>
    </row>
    <row r="14" spans="1:20" x14ac:dyDescent="0.25">
      <c r="A14" s="6" t="s">
        <v>28</v>
      </c>
      <c r="B14" s="46"/>
      <c r="C14" s="6"/>
      <c r="D14" s="46"/>
      <c r="E14" s="6"/>
      <c r="F14" s="46"/>
      <c r="G14" s="6"/>
      <c r="H14" s="46"/>
      <c r="I14" s="6"/>
      <c r="J14" s="46"/>
      <c r="K14" s="6"/>
      <c r="L14" s="46"/>
      <c r="M14" s="6"/>
      <c r="N14" s="46"/>
      <c r="O14" s="6"/>
      <c r="P14" s="46"/>
      <c r="Q14" s="6"/>
      <c r="R14" s="46"/>
      <c r="S14" s="46"/>
      <c r="T14" s="6"/>
    </row>
    <row r="15" spans="1:20" ht="43.5" customHeight="1" x14ac:dyDescent="0.25">
      <c r="A15" s="61" t="s">
        <v>65</v>
      </c>
      <c r="B15" s="48">
        <v>0</v>
      </c>
      <c r="C15" s="61"/>
      <c r="D15" s="48">
        <v>0</v>
      </c>
      <c r="E15" s="61"/>
      <c r="F15" s="48">
        <v>0</v>
      </c>
      <c r="G15" s="61"/>
      <c r="H15" s="48">
        <v>0</v>
      </c>
      <c r="I15" s="61"/>
      <c r="J15" s="48">
        <v>0</v>
      </c>
      <c r="K15" s="61"/>
      <c r="L15" s="48">
        <v>0</v>
      </c>
      <c r="M15" s="61"/>
      <c r="N15" s="48">
        <v>0</v>
      </c>
      <c r="O15" s="61"/>
      <c r="P15" s="48">
        <v>0</v>
      </c>
      <c r="Q15" s="61"/>
      <c r="R15" s="48">
        <v>-958.5</v>
      </c>
      <c r="S15" s="48"/>
      <c r="T15" s="9">
        <v>0</v>
      </c>
    </row>
    <row r="16" spans="1:20" x14ac:dyDescent="0.25">
      <c r="A16" s="7" t="s">
        <v>29</v>
      </c>
      <c r="B16" s="47">
        <v>-26</v>
      </c>
      <c r="C16" s="7"/>
      <c r="D16" s="47">
        <v>-94.3</v>
      </c>
      <c r="E16" s="7"/>
      <c r="F16" s="47">
        <v>-24.6</v>
      </c>
      <c r="G16" s="7"/>
      <c r="H16" s="47">
        <v>-21.2</v>
      </c>
      <c r="I16" s="7"/>
      <c r="J16" s="47">
        <v>-28.2</v>
      </c>
      <c r="K16" s="7"/>
      <c r="L16" s="47">
        <v>-20.399999999999999</v>
      </c>
      <c r="M16" s="7"/>
      <c r="N16" s="47">
        <v>-100.7</v>
      </c>
      <c r="O16" s="7"/>
      <c r="P16" s="47">
        <v>-104.6</v>
      </c>
      <c r="Q16" s="7"/>
      <c r="R16" s="47">
        <v>-109.1</v>
      </c>
      <c r="S16" s="47"/>
      <c r="T16" s="26">
        <v>-62.6</v>
      </c>
    </row>
    <row r="17" spans="1:20" x14ac:dyDescent="0.25">
      <c r="A17" s="7" t="s">
        <v>91</v>
      </c>
      <c r="B17" s="47">
        <v>2</v>
      </c>
      <c r="C17" s="7"/>
      <c r="D17" s="47">
        <v>23.3</v>
      </c>
      <c r="E17" s="7"/>
      <c r="F17" s="47">
        <v>5</v>
      </c>
      <c r="G17" s="7"/>
      <c r="H17" s="47">
        <v>13.6</v>
      </c>
      <c r="I17" s="7"/>
      <c r="J17" s="47">
        <v>4.7</v>
      </c>
      <c r="K17" s="7"/>
      <c r="L17" s="47">
        <v>0</v>
      </c>
      <c r="M17" s="7"/>
      <c r="N17" s="47">
        <v>53.6</v>
      </c>
      <c r="O17" s="7"/>
      <c r="P17" s="47">
        <v>25.2</v>
      </c>
      <c r="Q17" s="7"/>
      <c r="R17" s="47">
        <v>2.6</v>
      </c>
      <c r="S17" s="47"/>
      <c r="T17" s="26">
        <v>9.6999999999999993</v>
      </c>
    </row>
    <row r="18" spans="1:20" x14ac:dyDescent="0.25">
      <c r="A18" s="7" t="s">
        <v>26</v>
      </c>
      <c r="B18" s="47">
        <v>-0.6</v>
      </c>
      <c r="C18" s="7"/>
      <c r="D18" s="47">
        <v>1.2</v>
      </c>
      <c r="E18" s="7"/>
      <c r="F18" s="47">
        <v>1.1000000000000001</v>
      </c>
      <c r="G18" s="7"/>
      <c r="H18" s="47">
        <v>0.2</v>
      </c>
      <c r="I18" s="7"/>
      <c r="J18" s="47">
        <v>0.1</v>
      </c>
      <c r="K18" s="7"/>
      <c r="L18" s="47">
        <v>-0.2</v>
      </c>
      <c r="M18" s="7"/>
      <c r="N18" s="47">
        <v>3.8</v>
      </c>
      <c r="O18" s="7"/>
      <c r="P18" s="47">
        <v>-0.9</v>
      </c>
      <c r="Q18" s="7"/>
      <c r="R18" s="47">
        <v>-1.6</v>
      </c>
      <c r="S18" s="47"/>
      <c r="T18" s="26">
        <v>-3.2</v>
      </c>
    </row>
    <row r="19" spans="1:20" x14ac:dyDescent="0.25">
      <c r="A19" s="16" t="s">
        <v>30</v>
      </c>
      <c r="B19" s="34">
        <f>SUM(B15:B18)</f>
        <v>-24.6</v>
      </c>
      <c r="C19" s="16"/>
      <c r="D19" s="34">
        <f>SUM(D15:D18)</f>
        <v>-69.8</v>
      </c>
      <c r="E19" s="16"/>
      <c r="F19" s="34">
        <f>SUM(F15:F18)</f>
        <v>-18.5</v>
      </c>
      <c r="G19" s="16"/>
      <c r="H19" s="34">
        <f>SUM(H15:H18)</f>
        <v>-7.3999999999999995</v>
      </c>
      <c r="I19" s="16"/>
      <c r="J19" s="34">
        <f>SUM(J15:J18)</f>
        <v>-23.4</v>
      </c>
      <c r="K19" s="16"/>
      <c r="L19" s="34">
        <f>SUM(L15:L18)</f>
        <v>-20.599999999999998</v>
      </c>
      <c r="M19" s="16"/>
      <c r="N19" s="34">
        <f>SUM(N15:N18)</f>
        <v>-43.300000000000004</v>
      </c>
      <c r="O19" s="16"/>
      <c r="P19" s="34">
        <f>SUM(P15:P18)</f>
        <v>-80.3</v>
      </c>
      <c r="Q19" s="16"/>
      <c r="R19" s="34">
        <f>SUM(R15:R18)</f>
        <v>-1066.5999999999999</v>
      </c>
      <c r="S19" s="52"/>
      <c r="T19" s="36">
        <f>SUM(T15:T18)</f>
        <v>-56.100000000000009</v>
      </c>
    </row>
    <row r="20" spans="1:20" x14ac:dyDescent="0.25">
      <c r="A20" s="6" t="s">
        <v>31</v>
      </c>
      <c r="B20" s="46"/>
      <c r="C20" s="6"/>
      <c r="D20" s="46"/>
      <c r="E20" s="6"/>
      <c r="F20" s="46"/>
      <c r="G20" s="6"/>
      <c r="H20" s="46"/>
      <c r="I20" s="6"/>
      <c r="J20" s="46"/>
      <c r="K20" s="6"/>
      <c r="L20" s="46"/>
      <c r="M20" s="6"/>
      <c r="N20" s="46"/>
      <c r="O20" s="6"/>
      <c r="P20" s="46"/>
      <c r="Q20" s="6"/>
      <c r="R20" s="46"/>
      <c r="S20" s="46"/>
      <c r="T20" s="6"/>
    </row>
    <row r="21" spans="1:20" x14ac:dyDescent="0.25">
      <c r="A21" s="7" t="s">
        <v>99</v>
      </c>
      <c r="B21" s="47">
        <v>-11.6</v>
      </c>
      <c r="C21" s="7"/>
      <c r="D21" s="47">
        <v>-97.5</v>
      </c>
      <c r="E21" s="7"/>
      <c r="F21" s="47">
        <v>-33</v>
      </c>
      <c r="G21" s="7"/>
      <c r="H21" s="47">
        <v>-27.1</v>
      </c>
      <c r="I21" s="7"/>
      <c r="J21" s="47">
        <v>-2.8</v>
      </c>
      <c r="K21" s="7"/>
      <c r="L21" s="47">
        <v>-34.6</v>
      </c>
      <c r="M21" s="7"/>
      <c r="N21" s="47">
        <v>-55.2</v>
      </c>
      <c r="O21" s="7"/>
      <c r="P21" s="47">
        <v>-40.6</v>
      </c>
      <c r="Q21" s="7"/>
      <c r="R21" s="47">
        <v>836.8</v>
      </c>
      <c r="S21" s="47"/>
      <c r="T21" s="26">
        <v>-43.5</v>
      </c>
    </row>
    <row r="22" spans="1:20" x14ac:dyDescent="0.25">
      <c r="A22" s="7" t="s">
        <v>32</v>
      </c>
      <c r="B22" s="47">
        <v>-14.5</v>
      </c>
      <c r="C22" s="7"/>
      <c r="D22" s="47">
        <v>-54.2</v>
      </c>
      <c r="E22" s="7"/>
      <c r="F22" s="47">
        <v>-13.3</v>
      </c>
      <c r="G22" s="7"/>
      <c r="H22" s="47">
        <v>-13.4</v>
      </c>
      <c r="I22" s="7"/>
      <c r="J22" s="47">
        <v>-13.5</v>
      </c>
      <c r="K22" s="7"/>
      <c r="L22" s="47">
        <v>-14</v>
      </c>
      <c r="M22" s="7"/>
      <c r="N22" s="47">
        <v>-53.3</v>
      </c>
      <c r="O22" s="7"/>
      <c r="P22" s="47">
        <v>-52.6</v>
      </c>
      <c r="Q22" s="7"/>
      <c r="R22" s="47">
        <v>-51.6</v>
      </c>
      <c r="S22" s="47"/>
      <c r="T22" s="26">
        <v>-50.7</v>
      </c>
    </row>
    <row r="23" spans="1:20" x14ac:dyDescent="0.25">
      <c r="A23" s="7" t="s">
        <v>33</v>
      </c>
      <c r="B23" s="47">
        <v>0</v>
      </c>
      <c r="C23" s="7"/>
      <c r="D23" s="47">
        <v>0</v>
      </c>
      <c r="E23" s="7"/>
      <c r="F23" s="47">
        <v>0</v>
      </c>
      <c r="G23" s="7"/>
      <c r="H23" s="47">
        <v>0</v>
      </c>
      <c r="I23" s="7"/>
      <c r="J23" s="47">
        <v>0</v>
      </c>
      <c r="K23" s="7"/>
      <c r="L23" s="47">
        <v>0</v>
      </c>
      <c r="M23" s="7"/>
      <c r="N23" s="47">
        <v>0</v>
      </c>
      <c r="O23" s="7"/>
      <c r="P23" s="47">
        <v>0</v>
      </c>
      <c r="Q23" s="7"/>
      <c r="R23" s="47">
        <v>0</v>
      </c>
      <c r="S23" s="47"/>
      <c r="T23" s="26">
        <v>-14</v>
      </c>
    </row>
    <row r="24" spans="1:20" x14ac:dyDescent="0.25">
      <c r="A24" s="7" t="s">
        <v>120</v>
      </c>
      <c r="B24" s="47">
        <v>-237</v>
      </c>
      <c r="C24" s="7"/>
      <c r="D24" s="47">
        <v>-108</v>
      </c>
      <c r="E24" s="7"/>
      <c r="F24" s="47">
        <v>230.9</v>
      </c>
      <c r="G24" s="7"/>
      <c r="H24" s="47">
        <v>-10.6</v>
      </c>
      <c r="I24" s="7"/>
      <c r="J24" s="47">
        <v>-55.6</v>
      </c>
      <c r="K24" s="7"/>
      <c r="L24" s="47">
        <v>-272.8</v>
      </c>
      <c r="M24" s="7"/>
      <c r="N24" s="47">
        <v>79.099999999999994</v>
      </c>
      <c r="O24" s="7"/>
      <c r="P24" s="47">
        <v>56.4</v>
      </c>
      <c r="Q24" s="7"/>
      <c r="R24" s="47">
        <v>126.7</v>
      </c>
      <c r="S24" s="47"/>
      <c r="T24" s="26">
        <v>-0.2</v>
      </c>
    </row>
    <row r="25" spans="1:20" x14ac:dyDescent="0.25">
      <c r="A25" s="7" t="s">
        <v>26</v>
      </c>
      <c r="B25" s="47">
        <v>-5.5</v>
      </c>
      <c r="C25" s="7"/>
      <c r="D25" s="47">
        <v>-7.5</v>
      </c>
      <c r="E25" s="7"/>
      <c r="F25" s="47">
        <v>0.2</v>
      </c>
      <c r="G25" s="7"/>
      <c r="H25" s="47">
        <v>-2.4</v>
      </c>
      <c r="I25" s="7"/>
      <c r="J25" s="47">
        <v>-0.1</v>
      </c>
      <c r="K25" s="7"/>
      <c r="L25" s="47">
        <v>-5.2</v>
      </c>
      <c r="M25" s="7"/>
      <c r="N25" s="47">
        <v>-8.3000000000000007</v>
      </c>
      <c r="O25" s="7"/>
      <c r="P25" s="47">
        <f>-14.9+3.1</f>
        <v>-11.8</v>
      </c>
      <c r="Q25" s="7"/>
      <c r="R25" s="47">
        <f>-15.7+16.8</f>
        <v>1.1000000000000014</v>
      </c>
      <c r="S25" s="47"/>
      <c r="T25" s="26">
        <f>-5.9+3.7</f>
        <v>-2.2000000000000002</v>
      </c>
    </row>
    <row r="26" spans="1:20" x14ac:dyDescent="0.25">
      <c r="A26" s="16" t="s">
        <v>36</v>
      </c>
      <c r="B26" s="34">
        <f>SUM(B21:B25)</f>
        <v>-268.60000000000002</v>
      </c>
      <c r="C26" s="16"/>
      <c r="D26" s="34">
        <f>SUM(D21:D25)</f>
        <v>-267.2</v>
      </c>
      <c r="E26" s="16"/>
      <c r="F26" s="34">
        <f>SUM(F21:F25)</f>
        <v>184.8</v>
      </c>
      <c r="G26" s="16"/>
      <c r="H26" s="34">
        <f>SUM(H21:H25)</f>
        <v>-53.5</v>
      </c>
      <c r="I26" s="16"/>
      <c r="J26" s="34">
        <f>SUM(J21:J25)</f>
        <v>-72</v>
      </c>
      <c r="K26" s="16"/>
      <c r="L26" s="34">
        <f>SUM(L21:L25)</f>
        <v>-326.60000000000002</v>
      </c>
      <c r="M26" s="16"/>
      <c r="N26" s="34">
        <f>SUM(N21:N25)</f>
        <v>-37.700000000000003</v>
      </c>
      <c r="O26" s="16"/>
      <c r="P26" s="34">
        <f>SUM(P21:P25)</f>
        <v>-48.600000000000009</v>
      </c>
      <c r="Q26" s="16"/>
      <c r="R26" s="34">
        <f>SUM(R21:R25)</f>
        <v>913</v>
      </c>
      <c r="S26" s="52"/>
      <c r="T26" s="12">
        <f>SUM(T21:T25)</f>
        <v>-110.60000000000001</v>
      </c>
    </row>
    <row r="27" spans="1:20" ht="42.75" customHeight="1" x14ac:dyDescent="0.25">
      <c r="A27" s="17" t="s">
        <v>121</v>
      </c>
      <c r="B27" s="49">
        <v>1</v>
      </c>
      <c r="C27" s="17"/>
      <c r="D27" s="49">
        <v>-6.1</v>
      </c>
      <c r="E27" s="17"/>
      <c r="F27" s="49">
        <v>-2.9</v>
      </c>
      <c r="G27" s="17"/>
      <c r="H27" s="49">
        <v>0.6</v>
      </c>
      <c r="I27" s="17"/>
      <c r="J27" s="49">
        <v>-1</v>
      </c>
      <c r="K27" s="17"/>
      <c r="L27" s="49">
        <v>-2.6</v>
      </c>
      <c r="M27" s="17"/>
      <c r="N27" s="49">
        <v>3.2</v>
      </c>
      <c r="O27" s="17"/>
      <c r="P27" s="49">
        <v>-10.7</v>
      </c>
      <c r="Q27" s="17"/>
      <c r="R27" s="49">
        <v>-1.1000000000000001</v>
      </c>
      <c r="S27" s="49"/>
      <c r="T27" s="41">
        <v>3.7</v>
      </c>
    </row>
    <row r="28" spans="1:20" ht="31.5" customHeight="1" x14ac:dyDescent="0.25">
      <c r="A28" s="18" t="s">
        <v>122</v>
      </c>
      <c r="B28" s="37">
        <f>+B27+B26+B19+B13</f>
        <v>-241.90000000000003</v>
      </c>
      <c r="C28" s="18"/>
      <c r="D28" s="37">
        <f>+D27+D26+D19+D13</f>
        <v>-148.80000000000001</v>
      </c>
      <c r="E28" s="18"/>
      <c r="F28" s="37">
        <f>+F27+F26+F19+F13</f>
        <v>223.60000000000002</v>
      </c>
      <c r="G28" s="18"/>
      <c r="H28" s="37">
        <f>+H27+H26+H19+H13</f>
        <v>7.5999999999999943</v>
      </c>
      <c r="I28" s="18"/>
      <c r="J28" s="37">
        <f>+J27+J26+J19+J13</f>
        <v>-56.800000000000004</v>
      </c>
      <c r="K28" s="18"/>
      <c r="L28" s="37">
        <f>+L27+L26+L19+L13</f>
        <v>-323.20000000000005</v>
      </c>
      <c r="M28" s="18"/>
      <c r="N28" s="37">
        <f>+N27+N26+N19+N13</f>
        <v>120.59999999999997</v>
      </c>
      <c r="O28" s="18"/>
      <c r="P28" s="37">
        <f>+P27+P26+P19+P13</f>
        <v>51.899999999999949</v>
      </c>
      <c r="Q28" s="18"/>
      <c r="R28" s="37">
        <f>+R27+R26+R19+R13</f>
        <v>56.10000000000008</v>
      </c>
      <c r="S28" s="42"/>
      <c r="T28" s="10">
        <f>+T27+T26+T19+T13</f>
        <v>58.199999999999989</v>
      </c>
    </row>
    <row r="29" spans="1:20" ht="31.5" customHeight="1" x14ac:dyDescent="0.25">
      <c r="A29" s="19" t="s">
        <v>123</v>
      </c>
      <c r="B29" s="41">
        <v>309.2</v>
      </c>
      <c r="C29" s="19"/>
      <c r="D29" s="41">
        <v>458</v>
      </c>
      <c r="E29" s="19"/>
      <c r="F29" s="41">
        <v>85.6</v>
      </c>
      <c r="G29" s="19"/>
      <c r="H29" s="41">
        <v>78</v>
      </c>
      <c r="I29" s="19"/>
      <c r="J29" s="41">
        <v>134.80000000000001</v>
      </c>
      <c r="K29" s="19"/>
      <c r="L29" s="41">
        <v>458</v>
      </c>
      <c r="M29" s="19"/>
      <c r="N29" s="41">
        <v>337.4</v>
      </c>
      <c r="O29" s="19"/>
      <c r="P29" s="41">
        <v>285.5</v>
      </c>
      <c r="Q29" s="19"/>
      <c r="R29" s="41">
        <v>229.4</v>
      </c>
      <c r="S29" s="41"/>
      <c r="T29" s="41">
        <v>174.8</v>
      </c>
    </row>
    <row r="30" spans="1:20" ht="31.5" customHeight="1" thickBot="1" x14ac:dyDescent="0.3">
      <c r="A30" s="19" t="s">
        <v>124</v>
      </c>
      <c r="B30" s="13">
        <f>SUM(B28:B29)</f>
        <v>67.299999999999955</v>
      </c>
      <c r="C30" s="19"/>
      <c r="D30" s="13">
        <f>SUM(D28:D29)</f>
        <v>309.2</v>
      </c>
      <c r="E30" s="19"/>
      <c r="F30" s="13">
        <f>SUM(F28:F29)</f>
        <v>309.20000000000005</v>
      </c>
      <c r="G30" s="19"/>
      <c r="H30" s="13">
        <f>SUM(H28:H29)</f>
        <v>85.6</v>
      </c>
      <c r="I30" s="19"/>
      <c r="J30" s="13">
        <f>SUM(J28:J29)</f>
        <v>78</v>
      </c>
      <c r="K30" s="19"/>
      <c r="L30" s="13">
        <f>SUM(L28:L29)</f>
        <v>134.79999999999995</v>
      </c>
      <c r="M30" s="19"/>
      <c r="N30" s="13">
        <f>SUM(N28:N29)</f>
        <v>457.99999999999994</v>
      </c>
      <c r="O30" s="19"/>
      <c r="P30" s="13">
        <f>SUM(P28:P29)</f>
        <v>337.4</v>
      </c>
      <c r="Q30" s="19"/>
      <c r="R30" s="13">
        <f>SUM(R28:R29)</f>
        <v>285.50000000000011</v>
      </c>
      <c r="S30" s="53"/>
      <c r="T30" s="13">
        <f>SUM(T28:T29)</f>
        <v>233</v>
      </c>
    </row>
    <row r="31" spans="1:20" ht="16.5" customHeight="1" thickTop="1" thickBot="1" x14ac:dyDescent="0.3">
      <c r="A31" s="1" t="s">
        <v>78</v>
      </c>
      <c r="B31" s="23">
        <f>+B13+B16</f>
        <v>24.299999999999997</v>
      </c>
      <c r="C31" s="1"/>
      <c r="D31" s="23">
        <f>+D13+D16</f>
        <v>100.00000000000001</v>
      </c>
      <c r="E31" s="1"/>
      <c r="F31" s="23">
        <f>+F13+F16</f>
        <v>35.6</v>
      </c>
      <c r="G31" s="1"/>
      <c r="H31" s="23">
        <f>+H13+H16</f>
        <v>46.699999999999989</v>
      </c>
      <c r="I31" s="1"/>
      <c r="J31" s="23">
        <f>+J13+J16</f>
        <v>11.400000000000002</v>
      </c>
      <c r="K31" s="1"/>
      <c r="L31" s="23">
        <f>+L13+L16</f>
        <v>6.1999999999999993</v>
      </c>
      <c r="M31" s="1"/>
      <c r="N31" s="23">
        <f>+N13+N16</f>
        <v>97.699999999999974</v>
      </c>
      <c r="O31" s="1"/>
      <c r="P31" s="23">
        <f>+P13+P16</f>
        <v>86.899999999999977</v>
      </c>
      <c r="Q31" s="1"/>
      <c r="R31" s="23">
        <f>+R13+R16</f>
        <v>101.70000000000002</v>
      </c>
      <c r="S31" s="53"/>
      <c r="T31" s="23">
        <f>+T13+T16</f>
        <v>158.6</v>
      </c>
    </row>
    <row r="32" spans="1:20" ht="13" thickTop="1" x14ac:dyDescent="0.25"/>
    <row r="33" spans="1:17" ht="13" x14ac:dyDescent="0.3">
      <c r="A33" s="57" t="s">
        <v>84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</row>
    <row r="35" spans="1:17" x14ac:dyDescent="0.25">
      <c r="A35" s="58" t="s">
        <v>76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</row>
  </sheetData>
  <pageMargins left="0.7" right="0.7" top="0.75" bottom="0.75" header="0.3" footer="0.3"/>
  <pageSetup scale="48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DEB8F-1C51-4F6D-B4A6-64D9C89DF492}">
  <sheetPr>
    <pageSetUpPr fitToPage="1"/>
  </sheetPr>
  <dimension ref="A1:P33"/>
  <sheetViews>
    <sheetView showGridLines="0" workbookViewId="0"/>
  </sheetViews>
  <sheetFormatPr defaultRowHeight="12.5" x14ac:dyDescent="0.25"/>
  <cols>
    <col min="1" max="1" width="26" customWidth="1"/>
    <col min="2" max="2" width="13.7265625" customWidth="1"/>
    <col min="3" max="3" width="2.7265625" customWidth="1"/>
    <col min="4" max="4" width="13.7265625" customWidth="1"/>
    <col min="5" max="5" width="2.72656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</cols>
  <sheetData>
    <row r="1" spans="1:16" ht="17.5" x14ac:dyDescent="0.35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" x14ac:dyDescent="0.3">
      <c r="A2" s="4" t="s">
        <v>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3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5" spans="1:16" x14ac:dyDescent="0.25">
      <c r="B5" s="21" t="s">
        <v>130</v>
      </c>
      <c r="D5" s="21" t="s">
        <v>111</v>
      </c>
      <c r="F5" s="21" t="s">
        <v>110</v>
      </c>
      <c r="H5" s="21" t="s">
        <v>108</v>
      </c>
      <c r="J5" s="21" t="s">
        <v>106</v>
      </c>
      <c r="L5" s="21" t="s">
        <v>97</v>
      </c>
      <c r="N5" s="21" t="s">
        <v>92</v>
      </c>
      <c r="P5" s="21" t="s">
        <v>87</v>
      </c>
    </row>
    <row r="6" spans="1:16" x14ac:dyDescent="0.25">
      <c r="A6" s="1" t="s">
        <v>40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6" t="s">
        <v>100</v>
      </c>
      <c r="B7" s="27">
        <v>97.8</v>
      </c>
      <c r="C7" s="6"/>
      <c r="D7" s="27">
        <v>384</v>
      </c>
      <c r="E7" s="6"/>
      <c r="F7" s="27">
        <v>95.5</v>
      </c>
      <c r="G7" s="6"/>
      <c r="H7" s="27">
        <v>93.5</v>
      </c>
      <c r="I7" s="6"/>
      <c r="J7" s="27">
        <v>98.5</v>
      </c>
      <c r="K7" s="6"/>
      <c r="L7" s="27">
        <v>96.5</v>
      </c>
      <c r="M7" s="6"/>
      <c r="N7" s="27">
        <v>364.2</v>
      </c>
      <c r="O7" s="6"/>
      <c r="P7" s="27">
        <v>347.7</v>
      </c>
    </row>
    <row r="8" spans="1:16" x14ac:dyDescent="0.25">
      <c r="A8" s="6" t="s">
        <v>101</v>
      </c>
      <c r="B8" s="54">
        <v>70.2</v>
      </c>
      <c r="C8" s="6"/>
      <c r="D8" s="54">
        <v>287.89999999999998</v>
      </c>
      <c r="E8" s="6"/>
      <c r="F8" s="54">
        <v>73</v>
      </c>
      <c r="G8" s="6"/>
      <c r="H8" s="54">
        <v>75.099999999999994</v>
      </c>
      <c r="I8" s="6"/>
      <c r="J8" s="54">
        <v>70.2</v>
      </c>
      <c r="K8" s="6"/>
      <c r="L8" s="54">
        <v>69.400000000000006</v>
      </c>
      <c r="M8" s="6"/>
      <c r="N8" s="54">
        <v>299.2</v>
      </c>
      <c r="O8" s="6"/>
      <c r="P8" s="54">
        <v>307.10000000000002</v>
      </c>
    </row>
    <row r="9" spans="1:16" x14ac:dyDescent="0.25">
      <c r="A9" s="6" t="s">
        <v>89</v>
      </c>
      <c r="B9" s="54">
        <v>77.2</v>
      </c>
      <c r="C9" s="6"/>
      <c r="D9" s="54">
        <v>234</v>
      </c>
      <c r="E9" s="6"/>
      <c r="F9" s="54">
        <v>55.9</v>
      </c>
      <c r="G9" s="6"/>
      <c r="H9" s="54">
        <v>61.1</v>
      </c>
      <c r="I9" s="6"/>
      <c r="J9" s="54">
        <v>57.4</v>
      </c>
      <c r="K9" s="6"/>
      <c r="L9" s="54">
        <v>59.7</v>
      </c>
      <c r="M9" s="6"/>
      <c r="N9" s="54">
        <v>211.8</v>
      </c>
      <c r="O9" s="6"/>
      <c r="P9" s="54">
        <v>196.7</v>
      </c>
    </row>
    <row r="10" spans="1:16" x14ac:dyDescent="0.25">
      <c r="A10" s="6" t="s">
        <v>102</v>
      </c>
      <c r="B10" s="54">
        <v>291.3</v>
      </c>
      <c r="C10" s="6"/>
      <c r="D10" s="54">
        <v>1205.0999999999999</v>
      </c>
      <c r="E10" s="6"/>
      <c r="F10" s="54">
        <v>295.7</v>
      </c>
      <c r="G10" s="6"/>
      <c r="H10" s="54">
        <v>297.3</v>
      </c>
      <c r="I10" s="6"/>
      <c r="J10" s="54">
        <v>308.8</v>
      </c>
      <c r="K10" s="6"/>
      <c r="L10" s="54">
        <v>303.39999999999998</v>
      </c>
      <c r="M10" s="6"/>
      <c r="N10" s="54">
        <v>1261.3</v>
      </c>
      <c r="O10" s="6"/>
      <c r="P10" s="54">
        <v>1276.8</v>
      </c>
    </row>
    <row r="11" spans="1:16" x14ac:dyDescent="0.25">
      <c r="A11" s="6" t="s">
        <v>103</v>
      </c>
      <c r="B11" s="54">
        <v>0</v>
      </c>
      <c r="C11" s="6"/>
      <c r="D11" s="54">
        <v>10.8</v>
      </c>
      <c r="E11" s="6"/>
      <c r="F11" s="54">
        <v>0.4</v>
      </c>
      <c r="G11" s="6"/>
      <c r="H11" s="54">
        <v>1.4</v>
      </c>
      <c r="I11" s="6"/>
      <c r="J11" s="54">
        <v>2.9</v>
      </c>
      <c r="K11" s="6"/>
      <c r="L11" s="54">
        <v>6</v>
      </c>
      <c r="M11" s="6"/>
      <c r="N11" s="54">
        <v>55.8</v>
      </c>
      <c r="O11" s="6"/>
      <c r="P11" s="54">
        <v>109.7</v>
      </c>
    </row>
    <row r="12" spans="1:16" ht="13" thickBot="1" x14ac:dyDescent="0.3">
      <c r="A12" s="7" t="s">
        <v>41</v>
      </c>
      <c r="B12" s="24">
        <f>SUM(B7:B11)</f>
        <v>536.5</v>
      </c>
      <c r="C12" s="7"/>
      <c r="D12" s="24">
        <f>SUM(D7:D11)</f>
        <v>2121.8000000000002</v>
      </c>
      <c r="E12" s="7"/>
      <c r="F12" s="24">
        <f>SUM(F7:F11)</f>
        <v>520.5</v>
      </c>
      <c r="G12" s="7"/>
      <c r="H12" s="24">
        <f>SUM(H7:H11)</f>
        <v>528.4</v>
      </c>
      <c r="I12" s="7"/>
      <c r="J12" s="24">
        <f>SUM(J7:J11)</f>
        <v>537.79999999999995</v>
      </c>
      <c r="K12" s="7"/>
      <c r="L12" s="24">
        <f>SUM(L7:L11)</f>
        <v>535</v>
      </c>
      <c r="M12" s="7"/>
      <c r="N12" s="24">
        <f>SUM(N7:N11)</f>
        <v>2192.3000000000002</v>
      </c>
      <c r="O12" s="7"/>
      <c r="P12" s="24">
        <f>SUM(P7:P11)</f>
        <v>2238</v>
      </c>
    </row>
    <row r="13" spans="1:16" ht="13" thickTop="1" x14ac:dyDescent="0.25"/>
    <row r="14" spans="1:16" x14ac:dyDescent="0.25">
      <c r="A14" s="8" t="s">
        <v>42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 x14ac:dyDescent="0.25">
      <c r="A15" s="6" t="s">
        <v>100</v>
      </c>
      <c r="B15" s="27">
        <v>21.4</v>
      </c>
      <c r="C15" s="6"/>
      <c r="D15" s="27">
        <v>78.5</v>
      </c>
      <c r="E15" s="6"/>
      <c r="F15" s="27">
        <v>20.2</v>
      </c>
      <c r="G15" s="6"/>
      <c r="H15" s="27">
        <v>17.8</v>
      </c>
      <c r="I15" s="6"/>
      <c r="J15" s="27">
        <v>19.2</v>
      </c>
      <c r="K15" s="6"/>
      <c r="L15" s="27">
        <v>21.4</v>
      </c>
      <c r="M15" s="6"/>
      <c r="N15" s="27">
        <v>74.400000000000006</v>
      </c>
      <c r="O15" s="6"/>
      <c r="P15" s="27">
        <v>70.8</v>
      </c>
    </row>
    <row r="16" spans="1:16" x14ac:dyDescent="0.25">
      <c r="A16" s="6" t="s">
        <v>101</v>
      </c>
      <c r="B16" s="54">
        <v>13.3</v>
      </c>
      <c r="C16" s="6"/>
      <c r="D16" s="54">
        <v>57.1</v>
      </c>
      <c r="E16" s="6"/>
      <c r="F16" s="54">
        <v>14.5</v>
      </c>
      <c r="G16" s="6"/>
      <c r="H16" s="54">
        <v>15.3</v>
      </c>
      <c r="I16" s="6"/>
      <c r="J16" s="54">
        <v>14</v>
      </c>
      <c r="K16" s="6"/>
      <c r="L16" s="54">
        <v>13.3</v>
      </c>
      <c r="M16" s="6"/>
      <c r="N16" s="54">
        <v>62</v>
      </c>
      <c r="O16" s="6"/>
      <c r="P16" s="26">
        <v>71.2</v>
      </c>
    </row>
    <row r="17" spans="1:16" x14ac:dyDescent="0.25">
      <c r="A17" s="6" t="s">
        <v>89</v>
      </c>
      <c r="B17" s="54">
        <v>19.7</v>
      </c>
      <c r="C17" s="6"/>
      <c r="D17" s="54">
        <v>60.5</v>
      </c>
      <c r="E17" s="6"/>
      <c r="F17" s="54">
        <v>12.3</v>
      </c>
      <c r="G17" s="6"/>
      <c r="H17" s="54">
        <v>17.5</v>
      </c>
      <c r="I17" s="6"/>
      <c r="J17" s="54">
        <v>15.8</v>
      </c>
      <c r="K17" s="6"/>
      <c r="L17" s="54">
        <v>14.9</v>
      </c>
      <c r="M17" s="6"/>
      <c r="N17" s="54">
        <v>46.3</v>
      </c>
      <c r="O17" s="6"/>
      <c r="P17" s="26">
        <v>44.8</v>
      </c>
    </row>
    <row r="18" spans="1:16" x14ac:dyDescent="0.25">
      <c r="A18" s="6" t="s">
        <v>102</v>
      </c>
      <c r="B18" s="54">
        <v>90.8</v>
      </c>
      <c r="C18" s="6"/>
      <c r="D18" s="54">
        <v>376.6</v>
      </c>
      <c r="E18" s="6"/>
      <c r="F18" s="54">
        <v>94.4</v>
      </c>
      <c r="G18" s="6"/>
      <c r="H18" s="54">
        <v>97.4</v>
      </c>
      <c r="I18" s="6"/>
      <c r="J18" s="54">
        <v>93.9</v>
      </c>
      <c r="K18" s="6"/>
      <c r="L18" s="54">
        <v>91</v>
      </c>
      <c r="M18" s="6"/>
      <c r="N18" s="54">
        <v>400.9</v>
      </c>
      <c r="O18" s="6"/>
      <c r="P18" s="26">
        <v>399</v>
      </c>
    </row>
    <row r="19" spans="1:16" x14ac:dyDescent="0.25">
      <c r="A19" s="6" t="s">
        <v>104</v>
      </c>
      <c r="B19" s="54">
        <v>-45</v>
      </c>
      <c r="C19" s="6"/>
      <c r="D19" s="54">
        <v>-160.6</v>
      </c>
      <c r="E19" s="6"/>
      <c r="F19" s="54">
        <v>-38.1</v>
      </c>
      <c r="G19" s="6"/>
      <c r="H19" s="54">
        <v>-43.1</v>
      </c>
      <c r="I19" s="6"/>
      <c r="J19" s="54">
        <v>-39.5</v>
      </c>
      <c r="K19" s="6"/>
      <c r="L19" s="54">
        <v>-40.1</v>
      </c>
      <c r="M19" s="6"/>
      <c r="N19" s="54">
        <v>-166.5</v>
      </c>
      <c r="O19" s="6"/>
      <c r="P19" s="26">
        <v>-167.7</v>
      </c>
    </row>
    <row r="20" spans="1:16" ht="13" thickBot="1" x14ac:dyDescent="0.3">
      <c r="A20" s="7" t="s">
        <v>41</v>
      </c>
      <c r="B20" s="24">
        <f>SUM(B15:B19)</f>
        <v>100.19999999999999</v>
      </c>
      <c r="C20" s="7"/>
      <c r="D20" s="24">
        <f>SUM(D15:D19)</f>
        <v>412.1</v>
      </c>
      <c r="E20" s="7"/>
      <c r="F20" s="24">
        <f>SUM(F15:F19)</f>
        <v>103.30000000000001</v>
      </c>
      <c r="G20" s="7"/>
      <c r="H20" s="24">
        <f>SUM(H15:H19)</f>
        <v>104.9</v>
      </c>
      <c r="I20" s="7"/>
      <c r="J20" s="24">
        <f>SUM(J15:J19)</f>
        <v>103.4</v>
      </c>
      <c r="K20" s="7"/>
      <c r="L20" s="24">
        <f>SUM(L15:L19)</f>
        <v>100.5</v>
      </c>
      <c r="M20" s="7"/>
      <c r="N20" s="24">
        <f>SUM(N15:N19)</f>
        <v>417.09999999999991</v>
      </c>
      <c r="O20" s="7"/>
      <c r="P20" s="24">
        <f>SUM(P15:P19)</f>
        <v>418.09999999999997</v>
      </c>
    </row>
    <row r="21" spans="1:16" ht="13" thickTop="1" x14ac:dyDescent="0.25"/>
    <row r="22" spans="1:16" x14ac:dyDescent="0.25">
      <c r="A22" s="1" t="s">
        <v>43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6" t="s">
        <v>100</v>
      </c>
      <c r="B23" s="28">
        <f>+B15/B7</f>
        <v>0.21881390593047034</v>
      </c>
      <c r="C23" s="6"/>
      <c r="D23" s="69">
        <f>+D15/D7</f>
        <v>0.20442708333333334</v>
      </c>
      <c r="E23" s="6"/>
      <c r="F23" s="69">
        <f>+F15/F7</f>
        <v>0.21151832460732983</v>
      </c>
      <c r="G23" s="6"/>
      <c r="H23" s="69">
        <f>+H15/H7</f>
        <v>0.19037433155080213</v>
      </c>
      <c r="I23" s="6"/>
      <c r="J23" s="28">
        <f>+J15/J7</f>
        <v>0.1949238578680203</v>
      </c>
      <c r="K23" s="6"/>
      <c r="L23" s="28">
        <f>+L15/L7</f>
        <v>0.22176165803108808</v>
      </c>
      <c r="M23" s="6"/>
      <c r="N23" s="28">
        <f>+N15/N7</f>
        <v>0.20428336079077433</v>
      </c>
      <c r="O23" s="6"/>
      <c r="P23" s="28">
        <f>+P15/P7</f>
        <v>0.20362381363244175</v>
      </c>
    </row>
    <row r="24" spans="1:16" x14ac:dyDescent="0.25">
      <c r="A24" s="6" t="s">
        <v>101</v>
      </c>
      <c r="B24" s="28">
        <f>+B16/B8</f>
        <v>0.18945868945868946</v>
      </c>
      <c r="C24" s="6"/>
      <c r="D24" s="28">
        <f>+D16/D8</f>
        <v>0.19833275442862108</v>
      </c>
      <c r="E24" s="6"/>
      <c r="F24" s="69">
        <f>+F16/F8</f>
        <v>0.19863013698630136</v>
      </c>
      <c r="G24" s="6"/>
      <c r="H24" s="69">
        <f>+H16/H8</f>
        <v>0.20372836218375501</v>
      </c>
      <c r="I24" s="6"/>
      <c r="J24" s="28">
        <f>+J16/J8</f>
        <v>0.19943019943019943</v>
      </c>
      <c r="K24" s="6"/>
      <c r="L24" s="28">
        <f>+L16/L8</f>
        <v>0.19164265129682997</v>
      </c>
      <c r="M24" s="6"/>
      <c r="N24" s="28">
        <f>+N16/N8</f>
        <v>0.20721925133689839</v>
      </c>
      <c r="O24" s="6"/>
      <c r="P24" s="28">
        <f>+P16/P8</f>
        <v>0.23184630413546076</v>
      </c>
    </row>
    <row r="25" spans="1:16" x14ac:dyDescent="0.25">
      <c r="A25" s="6" t="s">
        <v>89</v>
      </c>
      <c r="B25" s="28">
        <f>+B17/B9</f>
        <v>0.25518134715025903</v>
      </c>
      <c r="C25" s="6"/>
      <c r="D25" s="28">
        <f>+D17/D9</f>
        <v>0.25854700854700857</v>
      </c>
      <c r="E25" s="6"/>
      <c r="F25" s="69">
        <f>+F17/F9</f>
        <v>0.22003577817531308</v>
      </c>
      <c r="G25" s="6"/>
      <c r="H25" s="69">
        <f>+H17/H9</f>
        <v>0.28641571194762683</v>
      </c>
      <c r="I25" s="6"/>
      <c r="J25" s="28">
        <f>+J17/J9</f>
        <v>0.27526132404181186</v>
      </c>
      <c r="K25" s="6"/>
      <c r="L25" s="28">
        <f>+L17/L9</f>
        <v>0.24958123953098826</v>
      </c>
      <c r="M25" s="6"/>
      <c r="N25" s="28">
        <f>+N17/N9</f>
        <v>0.21860245514636448</v>
      </c>
      <c r="O25" s="6"/>
      <c r="P25" s="28">
        <f>+P17/P9</f>
        <v>0.22775800711743771</v>
      </c>
    </row>
    <row r="26" spans="1:16" x14ac:dyDescent="0.25">
      <c r="A26" s="6" t="s">
        <v>102</v>
      </c>
      <c r="B26" s="28">
        <f>+B18/B10</f>
        <v>0.31170614486783382</v>
      </c>
      <c r="C26" s="6"/>
      <c r="D26" s="28">
        <f>+D18/D10</f>
        <v>0.31250518629159413</v>
      </c>
      <c r="E26" s="6"/>
      <c r="F26" s="69">
        <f>+F18/F10</f>
        <v>0.31924247548190737</v>
      </c>
      <c r="G26" s="6"/>
      <c r="H26" s="69">
        <f>+H18/H10</f>
        <v>0.32761520349815004</v>
      </c>
      <c r="I26" s="6"/>
      <c r="J26" s="28">
        <f>+J18/J10</f>
        <v>0.30408031088082904</v>
      </c>
      <c r="K26" s="6"/>
      <c r="L26" s="28">
        <f>+L18/L10</f>
        <v>0.2999340804218853</v>
      </c>
      <c r="M26" s="6"/>
      <c r="N26" s="28">
        <f>+N18/N10</f>
        <v>0.31784666613811147</v>
      </c>
      <c r="O26" s="6"/>
      <c r="P26" s="28">
        <f>+P18/P10</f>
        <v>0.3125</v>
      </c>
    </row>
    <row r="27" spans="1:16" x14ac:dyDescent="0.25">
      <c r="A27" s="7" t="s">
        <v>41</v>
      </c>
      <c r="B27" s="28">
        <f>+B20/B12</f>
        <v>0.18676607642124882</v>
      </c>
      <c r="C27" s="7"/>
      <c r="D27" s="28">
        <f>+D20/D12</f>
        <v>0.19422188707701007</v>
      </c>
      <c r="E27" s="7"/>
      <c r="F27" s="69">
        <f>+F20/F12</f>
        <v>0.19846301633045152</v>
      </c>
      <c r="G27" s="7"/>
      <c r="H27" s="69">
        <f>+H20/H12</f>
        <v>0.19852384557153674</v>
      </c>
      <c r="I27" s="7"/>
      <c r="J27" s="28">
        <f>+J20/J12</f>
        <v>0.19226478244700634</v>
      </c>
      <c r="K27" s="7"/>
      <c r="L27" s="28">
        <f>+L20/L12</f>
        <v>0.18785046728971963</v>
      </c>
      <c r="M27" s="7"/>
      <c r="N27" s="28">
        <f>+N20/N12</f>
        <v>0.19025680791862423</v>
      </c>
      <c r="O27" s="7"/>
      <c r="P27" s="28">
        <f>+P20/P12</f>
        <v>0.18681858802502233</v>
      </c>
    </row>
    <row r="29" spans="1:16" ht="13" x14ac:dyDescent="0.3">
      <c r="A29" s="57" t="s">
        <v>84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</row>
    <row r="31" spans="1:16" x14ac:dyDescent="0.25">
      <c r="A31" s="62" t="s">
        <v>132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x14ac:dyDescent="0.25">
      <c r="A33" s="62" t="s">
        <v>81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</row>
  </sheetData>
  <pageMargins left="0.7" right="0.7" top="0.75" bottom="0.75" header="0.3" footer="0.3"/>
  <pageSetup scale="55" orientation="landscape" r:id="rId1"/>
  <headerFooter>
    <oddFooter xml:space="preserve">&amp;C_x000D_&amp;1#&amp;"Calibri"&amp;10&amp;K000000 Public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892D2-A721-43C5-BC5E-3C2B9ACE2ED5}">
  <sheetPr>
    <pageSetUpPr fitToPage="1"/>
  </sheetPr>
  <dimension ref="A1:W24"/>
  <sheetViews>
    <sheetView showGridLines="0" workbookViewId="0"/>
  </sheetViews>
  <sheetFormatPr defaultRowHeight="12.5" x14ac:dyDescent="0.25"/>
  <cols>
    <col min="1" max="1" width="51" customWidth="1"/>
    <col min="2" max="2" width="13.7265625" customWidth="1"/>
    <col min="3" max="3" width="2.7265625" customWidth="1"/>
    <col min="4" max="4" width="13.7265625" customWidth="1"/>
    <col min="5" max="5" width="2.72656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  <col min="21" max="21" width="2.7265625" customWidth="1"/>
  </cols>
  <sheetData>
    <row r="1" spans="1:23" ht="17.5" x14ac:dyDescent="0.35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 ht="15" x14ac:dyDescent="0.3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3" ht="15" x14ac:dyDescent="0.3">
      <c r="A3" s="4" t="s">
        <v>125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3" x14ac:dyDescent="0.25">
      <c r="A4" s="3" t="s">
        <v>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3" x14ac:dyDescent="0.25">
      <c r="B6" s="21" t="s">
        <v>130</v>
      </c>
      <c r="D6" s="21" t="s">
        <v>111</v>
      </c>
      <c r="F6" s="21" t="s">
        <v>110</v>
      </c>
      <c r="H6" s="21" t="s">
        <v>108</v>
      </c>
      <c r="J6" s="21" t="s">
        <v>106</v>
      </c>
      <c r="L6" s="21" t="s">
        <v>97</v>
      </c>
      <c r="N6" s="21" t="s">
        <v>92</v>
      </c>
      <c r="P6" s="21" t="s">
        <v>87</v>
      </c>
      <c r="R6" s="21" t="s">
        <v>72</v>
      </c>
      <c r="T6" s="21" t="s">
        <v>47</v>
      </c>
    </row>
    <row r="7" spans="1:23" x14ac:dyDescent="0.25">
      <c r="A7" s="1" t="s">
        <v>115</v>
      </c>
      <c r="B7" s="11">
        <v>14</v>
      </c>
      <c r="C7" s="1"/>
      <c r="D7" s="11">
        <v>52.9</v>
      </c>
      <c r="E7" s="1"/>
      <c r="F7" s="11">
        <v>12.6</v>
      </c>
      <c r="G7" s="1"/>
      <c r="H7" s="11">
        <v>8.9</v>
      </c>
      <c r="I7" s="1"/>
      <c r="J7" s="11">
        <v>20.5</v>
      </c>
      <c r="K7" s="1"/>
      <c r="L7" s="11">
        <v>10.8</v>
      </c>
      <c r="M7" s="1"/>
      <c r="N7" s="11">
        <v>26.2</v>
      </c>
      <c r="O7" s="1"/>
      <c r="P7" s="11">
        <v>65.5</v>
      </c>
      <c r="Q7" s="1"/>
      <c r="R7" s="11">
        <v>62.8</v>
      </c>
      <c r="S7" s="11"/>
      <c r="T7" s="27">
        <v>5.3</v>
      </c>
      <c r="U7" s="27"/>
      <c r="V7" s="27"/>
      <c r="W7" s="27"/>
    </row>
    <row r="8" spans="1:23" x14ac:dyDescent="0.25">
      <c r="A8" s="6" t="s">
        <v>64</v>
      </c>
      <c r="B8" s="46">
        <v>0</v>
      </c>
      <c r="C8" s="6"/>
      <c r="D8" s="46">
        <v>-0.1</v>
      </c>
      <c r="E8" s="6"/>
      <c r="F8" s="46">
        <v>0</v>
      </c>
      <c r="G8" s="6"/>
      <c r="H8" s="46">
        <v>0</v>
      </c>
      <c r="I8" s="6"/>
      <c r="J8" s="46">
        <v>0</v>
      </c>
      <c r="K8" s="6"/>
      <c r="L8" s="46">
        <v>0</v>
      </c>
      <c r="M8" s="6"/>
      <c r="N8" s="46">
        <v>-0.1</v>
      </c>
      <c r="O8" s="6"/>
      <c r="P8" s="46">
        <v>-0.1</v>
      </c>
      <c r="Q8" s="6"/>
      <c r="R8" s="46">
        <v>-0.2</v>
      </c>
      <c r="S8" s="46"/>
      <c r="T8" s="9">
        <v>-0.1</v>
      </c>
      <c r="U8" s="27"/>
      <c r="V8" s="27"/>
      <c r="W8" s="27"/>
    </row>
    <row r="9" spans="1:23" x14ac:dyDescent="0.25">
      <c r="A9" s="6" t="s">
        <v>4</v>
      </c>
      <c r="B9" s="46">
        <v>31.3</v>
      </c>
      <c r="C9" s="6"/>
      <c r="D9" s="46">
        <v>123.3</v>
      </c>
      <c r="E9" s="6"/>
      <c r="F9" s="46">
        <v>32.4</v>
      </c>
      <c r="G9" s="6"/>
      <c r="H9" s="46">
        <v>29.9</v>
      </c>
      <c r="I9" s="6"/>
      <c r="J9" s="46">
        <v>30.2</v>
      </c>
      <c r="K9" s="6"/>
      <c r="L9" s="46">
        <v>30.8</v>
      </c>
      <c r="M9" s="6"/>
      <c r="N9" s="46">
        <v>125.6</v>
      </c>
      <c r="O9" s="6"/>
      <c r="P9" s="46">
        <v>94.4</v>
      </c>
      <c r="Q9" s="6"/>
      <c r="R9" s="46">
        <v>55.6</v>
      </c>
      <c r="S9" s="46"/>
      <c r="T9" s="9">
        <v>23.1</v>
      </c>
      <c r="U9" s="26"/>
      <c r="V9" s="27"/>
      <c r="W9" s="27"/>
    </row>
    <row r="10" spans="1:23" x14ac:dyDescent="0.25">
      <c r="A10" s="6" t="s">
        <v>114</v>
      </c>
      <c r="B10" s="46">
        <v>5.3</v>
      </c>
      <c r="C10" s="6"/>
      <c r="D10" s="46">
        <v>23.6</v>
      </c>
      <c r="E10" s="6"/>
      <c r="F10" s="46">
        <v>3.1</v>
      </c>
      <c r="G10" s="6"/>
      <c r="H10" s="46">
        <v>4.5999999999999996</v>
      </c>
      <c r="I10" s="6"/>
      <c r="J10" s="46">
        <v>10.4</v>
      </c>
      <c r="K10" s="6"/>
      <c r="L10" s="46">
        <v>5.6</v>
      </c>
      <c r="M10" s="6"/>
      <c r="N10" s="46">
        <v>13.6</v>
      </c>
      <c r="O10" s="6"/>
      <c r="P10" s="46">
        <v>18.899999999999999</v>
      </c>
      <c r="Q10" s="6"/>
      <c r="R10" s="46">
        <v>31</v>
      </c>
      <c r="S10" s="46"/>
      <c r="T10" s="9">
        <v>21.5</v>
      </c>
      <c r="U10" s="26"/>
      <c r="V10" s="27"/>
      <c r="W10" s="27"/>
    </row>
    <row r="11" spans="1:23" x14ac:dyDescent="0.25">
      <c r="A11" s="6" t="s">
        <v>7</v>
      </c>
      <c r="B11" s="46">
        <v>35.299999999999997</v>
      </c>
      <c r="C11" s="6"/>
      <c r="D11" s="46">
        <v>165.5</v>
      </c>
      <c r="E11" s="6"/>
      <c r="F11" s="46">
        <v>37.799999999999997</v>
      </c>
      <c r="G11" s="6"/>
      <c r="H11" s="46">
        <v>44.3</v>
      </c>
      <c r="I11" s="6"/>
      <c r="J11" s="46">
        <v>41.7</v>
      </c>
      <c r="K11" s="6"/>
      <c r="L11" s="46">
        <v>41.7</v>
      </c>
      <c r="M11" s="6"/>
      <c r="N11" s="46">
        <v>169.7</v>
      </c>
      <c r="O11" s="6"/>
      <c r="P11" s="46">
        <v>172.6</v>
      </c>
      <c r="Q11" s="6"/>
      <c r="R11" s="46">
        <v>148.80000000000001</v>
      </c>
      <c r="S11" s="46"/>
      <c r="T11" s="9">
        <v>110.8</v>
      </c>
      <c r="U11" s="26"/>
      <c r="V11" s="27"/>
      <c r="W11" s="27"/>
    </row>
    <row r="12" spans="1:23" x14ac:dyDescent="0.25">
      <c r="A12" s="8" t="s">
        <v>8</v>
      </c>
      <c r="B12" s="29">
        <f>SUM(B7:B11)</f>
        <v>85.899999999999991</v>
      </c>
      <c r="C12" s="8"/>
      <c r="D12" s="29">
        <f>SUM(D7:D11)</f>
        <v>365.2</v>
      </c>
      <c r="E12" s="8"/>
      <c r="F12" s="29">
        <f>SUM(F7:F11)</f>
        <v>85.9</v>
      </c>
      <c r="G12" s="8"/>
      <c r="H12" s="29">
        <f>SUM(H7:H11)</f>
        <v>87.699999999999989</v>
      </c>
      <c r="I12" s="8"/>
      <c r="J12" s="29">
        <f>SUM(J7:J11)</f>
        <v>102.80000000000001</v>
      </c>
      <c r="K12" s="8"/>
      <c r="L12" s="29">
        <f>SUM(L7:L11)</f>
        <v>88.9</v>
      </c>
      <c r="M12" s="8"/>
      <c r="N12" s="29">
        <f>SUM(N7:N11)</f>
        <v>335</v>
      </c>
      <c r="O12" s="8"/>
      <c r="P12" s="29">
        <f>SUM(P7:P11)</f>
        <v>351.3</v>
      </c>
      <c r="Q12" s="8"/>
      <c r="R12" s="29">
        <f>SUM(R7:R11)</f>
        <v>298</v>
      </c>
      <c r="S12" s="8"/>
      <c r="T12" s="29">
        <f>SUM(T7:T11)</f>
        <v>160.6</v>
      </c>
      <c r="U12" s="26"/>
      <c r="V12" s="27"/>
      <c r="W12" s="27"/>
    </row>
    <row r="13" spans="1:23" x14ac:dyDescent="0.25">
      <c r="A13" s="6" t="s">
        <v>3</v>
      </c>
      <c r="B13" s="46">
        <v>0</v>
      </c>
      <c r="C13" s="6"/>
      <c r="D13" s="46">
        <v>7.7</v>
      </c>
      <c r="E13" s="6"/>
      <c r="F13" s="46">
        <v>1</v>
      </c>
      <c r="G13" s="6"/>
      <c r="H13" s="46">
        <v>6.7</v>
      </c>
      <c r="I13" s="6"/>
      <c r="J13" s="46">
        <v>0</v>
      </c>
      <c r="K13" s="6"/>
      <c r="L13" s="46">
        <v>0</v>
      </c>
      <c r="M13" s="6"/>
      <c r="N13" s="46">
        <v>0</v>
      </c>
      <c r="O13" s="6"/>
      <c r="P13" s="46">
        <v>0</v>
      </c>
      <c r="Q13" s="6"/>
      <c r="R13" s="46">
        <v>0</v>
      </c>
      <c r="S13" s="46"/>
      <c r="T13" s="26">
        <v>101.7</v>
      </c>
      <c r="U13" s="26"/>
      <c r="V13" s="27"/>
      <c r="W13" s="27"/>
    </row>
    <row r="14" spans="1:23" x14ac:dyDescent="0.25">
      <c r="A14" s="6" t="s">
        <v>51</v>
      </c>
      <c r="B14" s="46">
        <v>8.4</v>
      </c>
      <c r="C14" s="6"/>
      <c r="D14" s="46">
        <v>50.5</v>
      </c>
      <c r="E14" s="6"/>
      <c r="F14" s="46">
        <v>13.4</v>
      </c>
      <c r="G14" s="6"/>
      <c r="H14" s="46">
        <v>11.3</v>
      </c>
      <c r="I14" s="6"/>
      <c r="J14" s="46">
        <v>11</v>
      </c>
      <c r="K14" s="6"/>
      <c r="L14" s="46">
        <v>14.8</v>
      </c>
      <c r="M14" s="6"/>
      <c r="N14" s="46">
        <v>90.5</v>
      </c>
      <c r="O14" s="6"/>
      <c r="P14" s="46">
        <v>63.1</v>
      </c>
      <c r="Q14" s="6"/>
      <c r="R14" s="46">
        <v>59</v>
      </c>
      <c r="S14" s="46"/>
      <c r="T14" s="26">
        <v>80.7</v>
      </c>
      <c r="U14" s="26"/>
      <c r="V14" s="27"/>
      <c r="W14" s="27"/>
    </row>
    <row r="15" spans="1:23" x14ac:dyDescent="0.25">
      <c r="A15" s="6" t="s">
        <v>54</v>
      </c>
      <c r="B15" s="46">
        <v>5.4</v>
      </c>
      <c r="C15" s="6"/>
      <c r="D15" s="46">
        <v>19.899999999999999</v>
      </c>
      <c r="E15" s="6"/>
      <c r="F15" s="46">
        <v>5</v>
      </c>
      <c r="G15" s="6"/>
      <c r="H15" s="46">
        <v>4.8</v>
      </c>
      <c r="I15" s="6"/>
      <c r="J15" s="46">
        <v>5</v>
      </c>
      <c r="K15" s="6"/>
      <c r="L15" s="46">
        <v>5.0999999999999996</v>
      </c>
      <c r="M15" s="6"/>
      <c r="N15" s="46">
        <v>20.5</v>
      </c>
      <c r="O15" s="6"/>
      <c r="P15" s="46">
        <v>23.6</v>
      </c>
      <c r="Q15" s="6"/>
      <c r="R15" s="46">
        <v>29.5</v>
      </c>
      <c r="S15" s="46"/>
      <c r="T15" s="26">
        <v>21.8</v>
      </c>
      <c r="U15" s="26"/>
      <c r="V15" s="27"/>
      <c r="W15" s="27"/>
    </row>
    <row r="16" spans="1:23" x14ac:dyDescent="0.25">
      <c r="A16" s="6" t="s">
        <v>52</v>
      </c>
      <c r="B16" s="46">
        <v>0</v>
      </c>
      <c r="C16" s="6"/>
      <c r="D16" s="46">
        <v>0</v>
      </c>
      <c r="E16" s="6"/>
      <c r="F16" s="46">
        <v>0</v>
      </c>
      <c r="G16" s="6"/>
      <c r="H16" s="46">
        <v>0</v>
      </c>
      <c r="I16" s="6"/>
      <c r="J16" s="46">
        <v>0</v>
      </c>
      <c r="K16" s="6"/>
      <c r="L16" s="46">
        <v>0</v>
      </c>
      <c r="M16" s="6"/>
      <c r="N16" s="46">
        <v>0</v>
      </c>
      <c r="O16" s="6"/>
      <c r="P16" s="46">
        <v>0.1</v>
      </c>
      <c r="Q16" s="6"/>
      <c r="R16" s="46">
        <v>18.899999999999999</v>
      </c>
      <c r="S16" s="46"/>
      <c r="T16" s="30">
        <v>0</v>
      </c>
      <c r="U16" s="26"/>
      <c r="V16" s="27"/>
      <c r="W16" s="27"/>
    </row>
    <row r="17" spans="1:23" x14ac:dyDescent="0.25">
      <c r="A17" s="6" t="s">
        <v>133</v>
      </c>
      <c r="B17" s="46">
        <v>0.5</v>
      </c>
      <c r="C17" s="6"/>
      <c r="D17" s="46">
        <v>0</v>
      </c>
      <c r="E17" s="6"/>
      <c r="F17" s="46">
        <v>0</v>
      </c>
      <c r="G17" s="6"/>
      <c r="H17" s="46">
        <v>-0.4</v>
      </c>
      <c r="I17" s="6"/>
      <c r="J17" s="46">
        <v>0</v>
      </c>
      <c r="K17" s="6"/>
      <c r="L17" s="46">
        <v>0.3</v>
      </c>
      <c r="M17" s="6"/>
      <c r="N17" s="46">
        <v>2.2000000000000002</v>
      </c>
      <c r="O17" s="6"/>
      <c r="P17" s="46">
        <v>-0.7</v>
      </c>
      <c r="Q17" s="6"/>
      <c r="R17" s="46">
        <v>2.4</v>
      </c>
      <c r="S17" s="46"/>
      <c r="T17" s="26">
        <v>-2.1</v>
      </c>
      <c r="U17" s="26"/>
      <c r="V17" s="27"/>
      <c r="W17" s="27"/>
    </row>
    <row r="18" spans="1:23" x14ac:dyDescent="0.25">
      <c r="A18" s="6" t="s">
        <v>85</v>
      </c>
      <c r="B18" s="30"/>
      <c r="C18" s="6"/>
      <c r="D18" s="30">
        <v>-31.2</v>
      </c>
      <c r="E18" s="6"/>
      <c r="F18" s="30">
        <v>-2</v>
      </c>
      <c r="G18" s="6"/>
      <c r="H18" s="30">
        <v>-5.2</v>
      </c>
      <c r="I18" s="6"/>
      <c r="J18" s="30">
        <v>-15.4</v>
      </c>
      <c r="K18" s="6"/>
      <c r="L18" s="30">
        <v>-8.6</v>
      </c>
      <c r="M18" s="6"/>
      <c r="N18" s="30">
        <v>-32.4</v>
      </c>
      <c r="O18" s="6"/>
      <c r="P18" s="30">
        <v>-19.3</v>
      </c>
      <c r="Q18" s="6"/>
      <c r="R18" s="30">
        <v>0</v>
      </c>
      <c r="S18" s="46"/>
      <c r="T18" s="26">
        <v>1.8</v>
      </c>
      <c r="U18" s="26"/>
      <c r="V18" s="27"/>
      <c r="W18" s="27"/>
    </row>
    <row r="19" spans="1:23" x14ac:dyDescent="0.25">
      <c r="A19" s="6" t="s">
        <v>105</v>
      </c>
      <c r="B19" s="30">
        <v>0</v>
      </c>
      <c r="C19" s="6"/>
      <c r="D19" s="30">
        <v>0</v>
      </c>
      <c r="E19" s="6"/>
      <c r="F19" s="30">
        <v>0</v>
      </c>
      <c r="G19" s="6"/>
      <c r="H19" s="30">
        <v>0</v>
      </c>
      <c r="I19" s="6"/>
      <c r="J19" s="30">
        <v>0</v>
      </c>
      <c r="K19" s="6"/>
      <c r="L19" s="30">
        <v>0</v>
      </c>
      <c r="M19" s="6"/>
      <c r="N19" s="30">
        <v>1.3</v>
      </c>
      <c r="O19" s="6"/>
      <c r="P19" s="30">
        <v>0</v>
      </c>
      <c r="Q19" s="6"/>
      <c r="R19" s="30">
        <v>0</v>
      </c>
      <c r="S19" s="46"/>
      <c r="T19" s="30">
        <v>0</v>
      </c>
      <c r="U19" s="26"/>
      <c r="V19" s="27"/>
      <c r="W19" s="27"/>
    </row>
    <row r="20" spans="1:23" ht="13" thickBot="1" x14ac:dyDescent="0.3">
      <c r="A20" s="1" t="s">
        <v>9</v>
      </c>
      <c r="B20" s="24">
        <f>SUM(B12:B19)</f>
        <v>100.2</v>
      </c>
      <c r="C20" s="1"/>
      <c r="D20" s="24">
        <f>SUM(D12:D19)</f>
        <v>412.09999999999997</v>
      </c>
      <c r="E20" s="1"/>
      <c r="F20" s="24">
        <f>SUM(F12:F19)</f>
        <v>103.30000000000001</v>
      </c>
      <c r="G20" s="1"/>
      <c r="H20" s="24">
        <f>SUM(H12:H19)</f>
        <v>104.89999999999998</v>
      </c>
      <c r="I20" s="1"/>
      <c r="J20" s="24">
        <f>SUM(J12:J19)</f>
        <v>103.4</v>
      </c>
      <c r="K20" s="1"/>
      <c r="L20" s="24">
        <f>SUM(L12:L19)</f>
        <v>100.5</v>
      </c>
      <c r="M20" s="1"/>
      <c r="N20" s="24">
        <f>SUM(N12:N19)</f>
        <v>417.1</v>
      </c>
      <c r="O20" s="1"/>
      <c r="P20" s="24">
        <f>SUM(P12:P19)</f>
        <v>418.10000000000008</v>
      </c>
      <c r="Q20" s="1"/>
      <c r="R20" s="24">
        <f>SUM(R12:R19)</f>
        <v>407.79999999999995</v>
      </c>
      <c r="S20" s="1"/>
      <c r="T20" s="24">
        <f>SUM(T12:T19)</f>
        <v>364.5</v>
      </c>
      <c r="U20" s="26"/>
      <c r="V20" s="27"/>
      <c r="W20" s="27"/>
    </row>
    <row r="21" spans="1:23" ht="13" thickTop="1" x14ac:dyDescent="0.25">
      <c r="A21" s="8" t="s">
        <v>127</v>
      </c>
      <c r="C21" s="8"/>
      <c r="E21" s="8"/>
      <c r="G21" s="8"/>
      <c r="I21" s="8"/>
      <c r="K21" s="8"/>
      <c r="M21" s="8"/>
      <c r="O21" s="8"/>
      <c r="Q21" s="8"/>
      <c r="T21" s="26"/>
      <c r="U21" s="26"/>
      <c r="V21" s="27"/>
      <c r="W21" s="27"/>
    </row>
    <row r="22" spans="1:23" s="28" customFormat="1" x14ac:dyDescent="0.25">
      <c r="A22" s="60" t="s">
        <v>79</v>
      </c>
      <c r="B22" s="28">
        <v>0.187</v>
      </c>
      <c r="C22" s="60"/>
      <c r="D22" s="28">
        <v>0.19400000000000001</v>
      </c>
      <c r="E22" s="60"/>
      <c r="F22" s="28">
        <v>0.19800000000000001</v>
      </c>
      <c r="G22" s="60"/>
      <c r="H22" s="28">
        <v>0.19900000000000001</v>
      </c>
      <c r="I22" s="60"/>
      <c r="J22" s="28">
        <v>0.192</v>
      </c>
      <c r="K22" s="60"/>
      <c r="L22" s="28">
        <v>0.188</v>
      </c>
      <c r="M22" s="60"/>
      <c r="N22" s="28">
        <v>0.19</v>
      </c>
      <c r="O22" s="60"/>
      <c r="P22" s="28">
        <v>0.187</v>
      </c>
      <c r="Q22" s="60"/>
      <c r="R22" s="28">
        <v>0.20200000000000001</v>
      </c>
      <c r="T22" s="28">
        <v>0.20399999999999999</v>
      </c>
    </row>
    <row r="24" spans="1:23" ht="13" x14ac:dyDescent="0.3">
      <c r="A24" s="57" t="s">
        <v>84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</row>
  </sheetData>
  <pageMargins left="0.7" right="0.7" top="0.75" bottom="0.75" header="0.3" footer="0.3"/>
  <pageSetup scale="49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0C06F-2A5F-4AF7-8B21-BA25B7EC7AA7}">
  <sheetPr>
    <pageSetUpPr fitToPage="1"/>
  </sheetPr>
  <dimension ref="A1:V38"/>
  <sheetViews>
    <sheetView showGridLines="0" workbookViewId="0"/>
  </sheetViews>
  <sheetFormatPr defaultRowHeight="12.5" x14ac:dyDescent="0.25"/>
  <cols>
    <col min="1" max="1" width="61.54296875" customWidth="1"/>
    <col min="2" max="2" width="13.453125" customWidth="1"/>
    <col min="3" max="3" width="2.7265625" customWidth="1"/>
    <col min="4" max="4" width="13.453125" customWidth="1"/>
    <col min="5" max="5" width="2.7265625" customWidth="1"/>
    <col min="6" max="6" width="13.453125" customWidth="1"/>
    <col min="7" max="7" width="2.7265625" customWidth="1"/>
    <col min="8" max="8" width="13.453125" customWidth="1"/>
    <col min="9" max="9" width="2.7265625" customWidth="1"/>
    <col min="10" max="10" width="13.453125" customWidth="1"/>
    <col min="11" max="11" width="2.7265625" customWidth="1"/>
    <col min="12" max="12" width="13.453125" customWidth="1"/>
    <col min="13" max="13" width="2.7265625" customWidth="1"/>
    <col min="14" max="14" width="13.453125" customWidth="1"/>
    <col min="15" max="15" width="2.7265625" customWidth="1"/>
    <col min="16" max="16" width="13.453125" customWidth="1"/>
    <col min="17" max="17" width="2.7265625" customWidth="1"/>
    <col min="18" max="18" width="13.453125" customWidth="1"/>
    <col min="19" max="19" width="2.7265625" customWidth="1"/>
    <col min="20" max="20" width="13.453125" customWidth="1"/>
    <col min="21" max="21" width="2.7265625" customWidth="1"/>
  </cols>
  <sheetData>
    <row r="1" spans="1:22" ht="17.5" x14ac:dyDescent="0.35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2" ht="15" x14ac:dyDescent="0.3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2" ht="15" x14ac:dyDescent="0.3">
      <c r="A3" s="4" t="s">
        <v>82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2" x14ac:dyDescent="0.25">
      <c r="A4" s="3" t="s">
        <v>66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2" x14ac:dyDescent="0.25">
      <c r="B6" s="21" t="s">
        <v>130</v>
      </c>
      <c r="D6" s="21" t="s">
        <v>111</v>
      </c>
      <c r="F6" s="21" t="s">
        <v>110</v>
      </c>
      <c r="H6" s="21" t="s">
        <v>108</v>
      </c>
      <c r="J6" s="21" t="s">
        <v>106</v>
      </c>
      <c r="L6" s="21" t="s">
        <v>97</v>
      </c>
      <c r="N6" s="21" t="s">
        <v>92</v>
      </c>
      <c r="P6" s="21" t="s">
        <v>87</v>
      </c>
      <c r="R6" s="21" t="s">
        <v>72</v>
      </c>
      <c r="T6" s="21" t="s">
        <v>47</v>
      </c>
    </row>
    <row r="7" spans="1:22" x14ac:dyDescent="0.25">
      <c r="A7" s="1" t="s">
        <v>115</v>
      </c>
      <c r="B7" s="11">
        <v>14</v>
      </c>
      <c r="C7" s="1"/>
      <c r="D7" s="11">
        <v>52.9</v>
      </c>
      <c r="E7" s="1"/>
      <c r="F7" s="11">
        <v>12.6</v>
      </c>
      <c r="G7" s="1"/>
      <c r="H7" s="11">
        <v>8.9</v>
      </c>
      <c r="I7" s="1"/>
      <c r="J7" s="11">
        <v>20.5</v>
      </c>
      <c r="K7" s="1"/>
      <c r="L7" s="11">
        <v>10.8</v>
      </c>
      <c r="M7" s="1"/>
      <c r="N7" s="11">
        <v>26.2</v>
      </c>
      <c r="O7" s="1"/>
      <c r="P7" s="11">
        <v>65.5</v>
      </c>
      <c r="Q7" s="1"/>
      <c r="R7" s="11">
        <v>62.8</v>
      </c>
      <c r="S7" s="9"/>
      <c r="T7" s="27">
        <v>5.3</v>
      </c>
      <c r="U7" s="26"/>
      <c r="V7" s="26"/>
    </row>
    <row r="8" spans="1:22" x14ac:dyDescent="0.25">
      <c r="A8" s="1" t="s">
        <v>64</v>
      </c>
      <c r="B8" s="9">
        <v>0</v>
      </c>
      <c r="C8" s="1"/>
      <c r="D8" s="9">
        <v>-0.1</v>
      </c>
      <c r="E8" s="1"/>
      <c r="F8" s="9">
        <v>0</v>
      </c>
      <c r="G8" s="1"/>
      <c r="H8" s="9">
        <v>0</v>
      </c>
      <c r="I8" s="1"/>
      <c r="J8" s="9">
        <v>0</v>
      </c>
      <c r="K8" s="1"/>
      <c r="L8" s="9">
        <v>0</v>
      </c>
      <c r="M8" s="1"/>
      <c r="N8" s="9">
        <v>-0.1</v>
      </c>
      <c r="O8" s="1"/>
      <c r="P8" s="9">
        <v>-0.1</v>
      </c>
      <c r="Q8" s="1"/>
      <c r="R8" s="9">
        <v>-0.2</v>
      </c>
      <c r="S8" s="9"/>
      <c r="T8" s="30">
        <v>-0.1</v>
      </c>
      <c r="U8" s="26"/>
      <c r="V8" s="26"/>
    </row>
    <row r="9" spans="1:22" x14ac:dyDescent="0.25">
      <c r="A9" s="6" t="s">
        <v>116</v>
      </c>
      <c r="B9" s="10">
        <f>SUM(B7:B8)</f>
        <v>14</v>
      </c>
      <c r="C9" s="6"/>
      <c r="D9" s="10">
        <f>SUM(D7:D8)</f>
        <v>52.8</v>
      </c>
      <c r="E9" s="6"/>
      <c r="F9" s="10">
        <f>SUM(F7:F8)</f>
        <v>12.6</v>
      </c>
      <c r="G9" s="6"/>
      <c r="H9" s="10">
        <f>SUM(H7:H8)</f>
        <v>8.9</v>
      </c>
      <c r="I9" s="6"/>
      <c r="J9" s="10">
        <f>SUM(J7:J8)</f>
        <v>20.5</v>
      </c>
      <c r="K9" s="6"/>
      <c r="L9" s="10">
        <f>SUM(L7:L8)</f>
        <v>10.8</v>
      </c>
      <c r="M9" s="6"/>
      <c r="N9" s="10">
        <f>SUM(N7:N8)</f>
        <v>26.099999999999998</v>
      </c>
      <c r="O9" s="6"/>
      <c r="P9" s="10">
        <f>SUM(P7:P8)</f>
        <v>65.400000000000006</v>
      </c>
      <c r="Q9" s="6"/>
      <c r="R9" s="10">
        <f>SUM(R7:R8)</f>
        <v>62.599999999999994</v>
      </c>
      <c r="S9" s="46"/>
      <c r="T9" s="10">
        <f>SUM(T7:T8)</f>
        <v>5.2</v>
      </c>
      <c r="U9" s="26"/>
      <c r="V9" s="26"/>
    </row>
    <row r="10" spans="1:22" x14ac:dyDescent="0.25">
      <c r="A10" s="7" t="s">
        <v>3</v>
      </c>
      <c r="B10" s="47">
        <v>0</v>
      </c>
      <c r="C10" s="7"/>
      <c r="D10" s="47">
        <v>7.7</v>
      </c>
      <c r="E10" s="7"/>
      <c r="F10" s="47">
        <v>1</v>
      </c>
      <c r="G10" s="7"/>
      <c r="H10" s="47">
        <v>6.7</v>
      </c>
      <c r="I10" s="7"/>
      <c r="J10" s="47">
        <v>0</v>
      </c>
      <c r="K10" s="7"/>
      <c r="L10" s="47">
        <v>0</v>
      </c>
      <c r="M10" s="7"/>
      <c r="N10" s="47">
        <v>0</v>
      </c>
      <c r="O10" s="7"/>
      <c r="P10" s="47">
        <v>0</v>
      </c>
      <c r="Q10" s="7"/>
      <c r="R10" s="47">
        <v>0</v>
      </c>
      <c r="S10" s="47"/>
      <c r="T10" s="26">
        <v>101.7</v>
      </c>
      <c r="U10" s="26"/>
      <c r="V10" s="26"/>
    </row>
    <row r="11" spans="1:22" x14ac:dyDescent="0.25">
      <c r="A11" s="7" t="s">
        <v>53</v>
      </c>
      <c r="B11" s="47">
        <v>11.8</v>
      </c>
      <c r="C11" s="7"/>
      <c r="D11" s="47">
        <v>55.5</v>
      </c>
      <c r="E11" s="7"/>
      <c r="F11" s="47">
        <v>13.3</v>
      </c>
      <c r="G11" s="7"/>
      <c r="H11" s="47">
        <v>13.5</v>
      </c>
      <c r="I11" s="7"/>
      <c r="J11" s="47">
        <v>14</v>
      </c>
      <c r="K11" s="7"/>
      <c r="L11" s="47">
        <v>14.8</v>
      </c>
      <c r="M11" s="7"/>
      <c r="N11" s="47">
        <v>74.8</v>
      </c>
      <c r="O11" s="7"/>
      <c r="P11" s="47">
        <v>90.6</v>
      </c>
      <c r="Q11" s="7"/>
      <c r="R11" s="47">
        <v>82.9</v>
      </c>
      <c r="S11" s="47"/>
      <c r="T11" s="26">
        <v>55.9</v>
      </c>
      <c r="U11" s="26"/>
      <c r="V11" s="26"/>
    </row>
    <row r="12" spans="1:22" x14ac:dyDescent="0.25">
      <c r="A12" s="7" t="s">
        <v>94</v>
      </c>
      <c r="B12" s="47">
        <v>0</v>
      </c>
      <c r="C12" s="7"/>
      <c r="D12" s="47">
        <v>16.899999999999999</v>
      </c>
      <c r="E12" s="7"/>
      <c r="F12" s="47">
        <v>0.1</v>
      </c>
      <c r="G12" s="7"/>
      <c r="H12" s="47">
        <v>6.9</v>
      </c>
      <c r="I12" s="7"/>
      <c r="J12" s="47">
        <v>6.8</v>
      </c>
      <c r="K12" s="7"/>
      <c r="L12" s="47">
        <v>3.1</v>
      </c>
      <c r="M12" s="7"/>
      <c r="N12" s="47">
        <v>2.5</v>
      </c>
      <c r="O12" s="7"/>
      <c r="P12" s="47">
        <v>0</v>
      </c>
      <c r="Q12" s="7"/>
      <c r="R12" s="47">
        <v>0</v>
      </c>
      <c r="S12" s="47"/>
      <c r="T12" s="47">
        <v>0</v>
      </c>
      <c r="U12" s="26"/>
      <c r="V12" s="26"/>
    </row>
    <row r="13" spans="1:22" x14ac:dyDescent="0.25">
      <c r="A13" s="7" t="s">
        <v>51</v>
      </c>
      <c r="B13" s="47">
        <v>8.4</v>
      </c>
      <c r="C13" s="7"/>
      <c r="D13" s="47">
        <v>50.5</v>
      </c>
      <c r="E13" s="7"/>
      <c r="F13" s="47">
        <v>13.4</v>
      </c>
      <c r="G13" s="7"/>
      <c r="H13" s="47">
        <v>11.3</v>
      </c>
      <c r="I13" s="7"/>
      <c r="J13" s="47">
        <v>11</v>
      </c>
      <c r="K13" s="7"/>
      <c r="L13" s="47">
        <v>14.8</v>
      </c>
      <c r="M13" s="7"/>
      <c r="N13" s="47">
        <v>90.5</v>
      </c>
      <c r="O13" s="7"/>
      <c r="P13" s="47">
        <v>63.1</v>
      </c>
      <c r="Q13" s="7"/>
      <c r="R13" s="47">
        <v>59</v>
      </c>
      <c r="S13" s="47"/>
      <c r="T13" s="26">
        <v>80.7</v>
      </c>
      <c r="U13" s="26"/>
      <c r="V13" s="26"/>
    </row>
    <row r="14" spans="1:22" x14ac:dyDescent="0.25">
      <c r="A14" s="7" t="s">
        <v>54</v>
      </c>
      <c r="B14" s="47">
        <v>5.4</v>
      </c>
      <c r="C14" s="7"/>
      <c r="D14" s="47">
        <v>19.899999999999999</v>
      </c>
      <c r="E14" s="7"/>
      <c r="F14" s="47">
        <v>5</v>
      </c>
      <c r="G14" s="7"/>
      <c r="H14" s="47">
        <v>4.8</v>
      </c>
      <c r="I14" s="7"/>
      <c r="J14" s="47">
        <v>5</v>
      </c>
      <c r="K14" s="7"/>
      <c r="L14" s="47">
        <v>5.0999999999999996</v>
      </c>
      <c r="M14" s="7"/>
      <c r="N14" s="47">
        <v>20.5</v>
      </c>
      <c r="O14" s="7"/>
      <c r="P14" s="47">
        <v>23.6</v>
      </c>
      <c r="Q14" s="7"/>
      <c r="R14" s="47">
        <v>29.5</v>
      </c>
      <c r="S14" s="47"/>
      <c r="T14" s="26">
        <v>21.8</v>
      </c>
      <c r="U14" s="26"/>
      <c r="V14" s="26"/>
    </row>
    <row r="15" spans="1:22" x14ac:dyDescent="0.25">
      <c r="A15" s="7" t="s">
        <v>52</v>
      </c>
      <c r="B15" s="47">
        <v>0</v>
      </c>
      <c r="C15" s="7"/>
      <c r="D15" s="47">
        <v>0</v>
      </c>
      <c r="E15" s="7"/>
      <c r="F15" s="47">
        <v>0</v>
      </c>
      <c r="G15" s="7"/>
      <c r="H15" s="47">
        <v>0</v>
      </c>
      <c r="I15" s="7"/>
      <c r="J15" s="47">
        <v>0</v>
      </c>
      <c r="K15" s="7"/>
      <c r="L15" s="47">
        <v>0</v>
      </c>
      <c r="M15" s="7"/>
      <c r="N15" s="47">
        <v>0</v>
      </c>
      <c r="O15" s="7"/>
      <c r="P15" s="47">
        <v>0.1</v>
      </c>
      <c r="Q15" s="7"/>
      <c r="R15" s="47">
        <v>18.899999999999999</v>
      </c>
      <c r="S15" s="47"/>
      <c r="T15" s="30">
        <v>0</v>
      </c>
      <c r="U15" s="26"/>
      <c r="V15" s="26"/>
    </row>
    <row r="16" spans="1:22" x14ac:dyDescent="0.25">
      <c r="A16" s="7" t="s">
        <v>133</v>
      </c>
      <c r="B16" s="47">
        <v>0.5</v>
      </c>
      <c r="C16" s="7"/>
      <c r="D16" s="47">
        <v>0</v>
      </c>
      <c r="E16" s="7"/>
      <c r="F16" s="47">
        <v>0</v>
      </c>
      <c r="G16" s="7"/>
      <c r="H16" s="47">
        <v>-0.4</v>
      </c>
      <c r="I16" s="7"/>
      <c r="J16" s="47">
        <v>0</v>
      </c>
      <c r="K16" s="7"/>
      <c r="L16" s="47">
        <v>0.3</v>
      </c>
      <c r="M16" s="7"/>
      <c r="N16" s="47">
        <v>2.2000000000000002</v>
      </c>
      <c r="O16" s="7"/>
      <c r="P16" s="47">
        <v>-0.7</v>
      </c>
      <c r="Q16" s="7"/>
      <c r="R16" s="47">
        <v>2.4</v>
      </c>
      <c r="S16" s="47"/>
      <c r="T16" s="26">
        <v>-2.1</v>
      </c>
      <c r="U16" s="26"/>
      <c r="V16" s="26"/>
    </row>
    <row r="17" spans="1:22" x14ac:dyDescent="0.25">
      <c r="A17" s="7" t="s">
        <v>85</v>
      </c>
      <c r="B17" s="30">
        <v>0</v>
      </c>
      <c r="C17" s="7"/>
      <c r="D17" s="30">
        <v>-31.2</v>
      </c>
      <c r="E17" s="7"/>
      <c r="F17" s="30">
        <v>-2</v>
      </c>
      <c r="G17" s="7"/>
      <c r="H17" s="30">
        <v>-5.2</v>
      </c>
      <c r="I17" s="7"/>
      <c r="J17" s="30">
        <v>-15.4</v>
      </c>
      <c r="K17" s="7"/>
      <c r="L17" s="30">
        <v>-8.6</v>
      </c>
      <c r="M17" s="7"/>
      <c r="N17" s="30">
        <v>-32.4</v>
      </c>
      <c r="O17" s="7"/>
      <c r="P17" s="30">
        <v>-19.3</v>
      </c>
      <c r="Q17" s="7"/>
      <c r="R17" s="30">
        <v>0</v>
      </c>
      <c r="S17" s="47"/>
      <c r="T17" s="26">
        <v>1.8</v>
      </c>
      <c r="U17" s="26"/>
      <c r="V17" s="26"/>
    </row>
    <row r="18" spans="1:22" x14ac:dyDescent="0.25">
      <c r="A18" s="7" t="s">
        <v>105</v>
      </c>
      <c r="B18" s="47">
        <v>0</v>
      </c>
      <c r="C18" s="7"/>
      <c r="D18" s="47">
        <v>0</v>
      </c>
      <c r="E18" s="7"/>
      <c r="F18" s="47">
        <v>0</v>
      </c>
      <c r="G18" s="7"/>
      <c r="H18" s="47">
        <v>0</v>
      </c>
      <c r="I18" s="7"/>
      <c r="J18" s="47">
        <v>0</v>
      </c>
      <c r="K18" s="7"/>
      <c r="L18" s="30">
        <v>0</v>
      </c>
      <c r="M18" s="7"/>
      <c r="N18" s="30">
        <v>1.3</v>
      </c>
      <c r="O18" s="7"/>
      <c r="P18" s="30">
        <v>0</v>
      </c>
      <c r="Q18" s="7"/>
      <c r="R18" s="30">
        <v>0</v>
      </c>
      <c r="S18" s="47"/>
      <c r="T18" s="30">
        <v>0</v>
      </c>
      <c r="U18" s="26"/>
      <c r="V18" s="26"/>
    </row>
    <row r="19" spans="1:22" x14ac:dyDescent="0.25">
      <c r="A19" s="7" t="s">
        <v>126</v>
      </c>
      <c r="B19" s="47">
        <v>0</v>
      </c>
      <c r="C19" s="7"/>
      <c r="D19" s="47">
        <v>1.9</v>
      </c>
      <c r="E19" s="7"/>
      <c r="F19" s="47">
        <v>1.9</v>
      </c>
      <c r="G19" s="7"/>
      <c r="H19" s="47">
        <v>0</v>
      </c>
      <c r="I19" s="7"/>
      <c r="J19" s="47">
        <v>0</v>
      </c>
      <c r="K19" s="7"/>
      <c r="L19" s="30">
        <v>0</v>
      </c>
      <c r="M19" s="7"/>
      <c r="N19" s="30">
        <v>0</v>
      </c>
      <c r="O19" s="7"/>
      <c r="P19" s="30">
        <v>-1.7</v>
      </c>
      <c r="Q19" s="7"/>
      <c r="R19" s="30">
        <v>0</v>
      </c>
      <c r="S19" s="47"/>
      <c r="T19" s="30">
        <v>0</v>
      </c>
      <c r="U19" s="26"/>
      <c r="V19" s="26"/>
    </row>
    <row r="20" spans="1:22" x14ac:dyDescent="0.25">
      <c r="A20" s="16" t="s">
        <v>55</v>
      </c>
      <c r="B20" s="29">
        <f>SUM(B10:B19)</f>
        <v>26.1</v>
      </c>
      <c r="C20" s="16"/>
      <c r="D20" s="29">
        <f>SUM(D10:D19)</f>
        <v>121.2</v>
      </c>
      <c r="E20" s="16"/>
      <c r="F20" s="29">
        <f>SUM(F10:F19)</f>
        <v>32.699999999999996</v>
      </c>
      <c r="G20" s="16"/>
      <c r="H20" s="29">
        <f>SUM(H10:H19)</f>
        <v>37.6</v>
      </c>
      <c r="I20" s="16"/>
      <c r="J20" s="29">
        <f>SUM(J10:J19)</f>
        <v>21.4</v>
      </c>
      <c r="K20" s="16"/>
      <c r="L20" s="29">
        <f>SUM(L10:L19)</f>
        <v>29.5</v>
      </c>
      <c r="M20" s="16"/>
      <c r="N20" s="29">
        <f>SUM(N10:N19)</f>
        <v>159.4</v>
      </c>
      <c r="O20" s="16"/>
      <c r="P20" s="29">
        <f>SUM(P10:P19)</f>
        <v>155.69999999999999</v>
      </c>
      <c r="Q20" s="16"/>
      <c r="R20" s="29">
        <f>SUM(R10:R19)</f>
        <v>192.70000000000002</v>
      </c>
      <c r="S20" s="55"/>
      <c r="T20" s="29">
        <f>SUM(T10:T19)</f>
        <v>259.8</v>
      </c>
      <c r="U20" s="26"/>
      <c r="V20" s="26"/>
    </row>
    <row r="21" spans="1:22" ht="14.5" x14ac:dyDescent="0.25">
      <c r="A21" s="7" t="s">
        <v>71</v>
      </c>
      <c r="B21" s="47">
        <v>-6.2</v>
      </c>
      <c r="C21" s="7"/>
      <c r="D21" s="47">
        <v>-26.7</v>
      </c>
      <c r="E21" s="7"/>
      <c r="F21" s="47">
        <v>-7.8</v>
      </c>
      <c r="G21" s="7"/>
      <c r="H21" s="47">
        <v>-9</v>
      </c>
      <c r="I21" s="7"/>
      <c r="J21" s="47">
        <v>-3.5</v>
      </c>
      <c r="K21" s="7"/>
      <c r="L21" s="47">
        <v>-6.5</v>
      </c>
      <c r="M21" s="7"/>
      <c r="N21" s="47">
        <v>-39.6</v>
      </c>
      <c r="O21" s="7"/>
      <c r="P21" s="47">
        <v>-43.8</v>
      </c>
      <c r="Q21" s="7"/>
      <c r="R21" s="47">
        <v>-45.8</v>
      </c>
      <c r="S21" s="47"/>
      <c r="T21" s="26">
        <v>-50.1</v>
      </c>
      <c r="U21" s="26"/>
      <c r="V21" s="26"/>
    </row>
    <row r="22" spans="1:22" x14ac:dyDescent="0.25">
      <c r="A22" s="16" t="s">
        <v>56</v>
      </c>
      <c r="B22" s="29">
        <f>SUM(B20:B21)</f>
        <v>19.900000000000002</v>
      </c>
      <c r="C22" s="16"/>
      <c r="D22" s="29">
        <f>SUM(D20:D21)</f>
        <v>94.5</v>
      </c>
      <c r="E22" s="16"/>
      <c r="F22" s="29">
        <f>SUM(F20:F21)</f>
        <v>24.899999999999995</v>
      </c>
      <c r="G22" s="16"/>
      <c r="H22" s="29">
        <f>SUM(H20:H21)</f>
        <v>28.6</v>
      </c>
      <c r="I22" s="16"/>
      <c r="J22" s="29">
        <f>SUM(J20:J21)</f>
        <v>17.899999999999999</v>
      </c>
      <c r="K22" s="16"/>
      <c r="L22" s="29">
        <f>SUM(L20:L21)</f>
        <v>23</v>
      </c>
      <c r="M22" s="16"/>
      <c r="N22" s="29">
        <f>SUM(N20:N21)</f>
        <v>119.80000000000001</v>
      </c>
      <c r="O22" s="16"/>
      <c r="P22" s="29">
        <f>SUM(P20:P21)</f>
        <v>111.89999999999999</v>
      </c>
      <c r="Q22" s="16"/>
      <c r="R22" s="29">
        <f>SUM(R20:R21)</f>
        <v>146.90000000000003</v>
      </c>
      <c r="S22" s="55"/>
      <c r="T22" s="29">
        <f>SUM(T20:T21)</f>
        <v>209.70000000000002</v>
      </c>
      <c r="U22" s="26"/>
      <c r="V22" s="26"/>
    </row>
    <row r="23" spans="1:22" x14ac:dyDescent="0.25">
      <c r="A23" s="8" t="s">
        <v>67</v>
      </c>
      <c r="B23" s="29">
        <f>+B9+B22</f>
        <v>33.900000000000006</v>
      </c>
      <c r="C23" s="8"/>
      <c r="D23" s="29">
        <f>+D9+D22</f>
        <v>147.30000000000001</v>
      </c>
      <c r="E23" s="8"/>
      <c r="F23" s="29">
        <f>+F9+F22</f>
        <v>37.499999999999993</v>
      </c>
      <c r="G23" s="8"/>
      <c r="H23" s="29">
        <f>+H9+H22</f>
        <v>37.5</v>
      </c>
      <c r="I23" s="8"/>
      <c r="J23" s="29">
        <f>+J9+J22</f>
        <v>38.4</v>
      </c>
      <c r="K23" s="8"/>
      <c r="L23" s="29">
        <f>+L9+L22</f>
        <v>33.799999999999997</v>
      </c>
      <c r="M23" s="8"/>
      <c r="N23" s="29">
        <f>+N9+N22</f>
        <v>145.9</v>
      </c>
      <c r="O23" s="8"/>
      <c r="P23" s="29">
        <f>+P9+P22</f>
        <v>177.3</v>
      </c>
      <c r="Q23" s="8"/>
      <c r="R23" s="29">
        <f>+R9+R22</f>
        <v>209.50000000000003</v>
      </c>
      <c r="S23" s="43"/>
      <c r="T23" s="29">
        <f>+T9+T22</f>
        <v>214.9</v>
      </c>
      <c r="U23" s="26"/>
      <c r="V23" s="26"/>
    </row>
    <row r="24" spans="1:22" x14ac:dyDescent="0.25">
      <c r="A24" s="6" t="s">
        <v>57</v>
      </c>
      <c r="B24" s="46">
        <v>0</v>
      </c>
      <c r="C24" s="6"/>
      <c r="D24" s="46">
        <v>0</v>
      </c>
      <c r="E24" s="6"/>
      <c r="F24" s="46">
        <v>0</v>
      </c>
      <c r="G24" s="6"/>
      <c r="H24" s="46">
        <v>0</v>
      </c>
      <c r="I24" s="6"/>
      <c r="J24" s="46">
        <v>0</v>
      </c>
      <c r="K24" s="6"/>
      <c r="L24" s="46">
        <v>0</v>
      </c>
      <c r="M24" s="6"/>
      <c r="N24" s="46">
        <v>0</v>
      </c>
      <c r="O24" s="6"/>
      <c r="P24" s="46">
        <v>-0.1</v>
      </c>
      <c r="Q24" s="6"/>
      <c r="R24" s="46">
        <v>-0.2</v>
      </c>
      <c r="S24" s="46"/>
      <c r="T24" s="26">
        <v>-0.1</v>
      </c>
      <c r="U24" s="26"/>
      <c r="V24" s="26"/>
    </row>
    <row r="25" spans="1:22" x14ac:dyDescent="0.25">
      <c r="A25" s="6" t="s">
        <v>58</v>
      </c>
      <c r="B25" s="46">
        <v>0</v>
      </c>
      <c r="C25" s="6"/>
      <c r="D25" s="46">
        <v>0</v>
      </c>
      <c r="E25" s="6"/>
      <c r="F25" s="46">
        <v>0</v>
      </c>
      <c r="G25" s="6"/>
      <c r="H25" s="46">
        <v>0</v>
      </c>
      <c r="I25" s="6"/>
      <c r="J25" s="46">
        <v>0</v>
      </c>
      <c r="K25" s="6"/>
      <c r="L25" s="46">
        <v>0</v>
      </c>
      <c r="M25" s="6"/>
      <c r="N25" s="46">
        <v>0</v>
      </c>
      <c r="O25" s="6"/>
      <c r="P25" s="46">
        <v>-0.5</v>
      </c>
      <c r="Q25" s="6"/>
      <c r="R25" s="46">
        <v>-0.4</v>
      </c>
      <c r="S25" s="46"/>
      <c r="T25" s="26">
        <v>-0.8</v>
      </c>
      <c r="U25" s="26"/>
      <c r="V25" s="26"/>
    </row>
    <row r="26" spans="1:22" ht="25.5" thickBot="1" x14ac:dyDescent="0.3">
      <c r="A26" s="18" t="s">
        <v>68</v>
      </c>
      <c r="B26" s="24">
        <f>SUM(B23:B25)</f>
        <v>33.900000000000006</v>
      </c>
      <c r="C26" s="18"/>
      <c r="D26" s="24">
        <f>SUM(D23:D25)</f>
        <v>147.30000000000001</v>
      </c>
      <c r="E26" s="18"/>
      <c r="F26" s="24">
        <f>SUM(F23:F25)</f>
        <v>37.499999999999993</v>
      </c>
      <c r="G26" s="18"/>
      <c r="H26" s="24">
        <f>SUM(H23:H25)</f>
        <v>37.5</v>
      </c>
      <c r="I26" s="18"/>
      <c r="J26" s="24">
        <f>SUM(J23:J25)</f>
        <v>38.4</v>
      </c>
      <c r="K26" s="18"/>
      <c r="L26" s="24">
        <f>SUM(L23:L25)</f>
        <v>33.799999999999997</v>
      </c>
      <c r="M26" s="18"/>
      <c r="N26" s="24">
        <f>SUM(N23:N25)</f>
        <v>145.9</v>
      </c>
      <c r="O26" s="18"/>
      <c r="P26" s="24">
        <f>SUM(P23:P25)</f>
        <v>176.70000000000002</v>
      </c>
      <c r="Q26" s="18"/>
      <c r="R26" s="24">
        <f>SUM(R23:R25)</f>
        <v>208.90000000000003</v>
      </c>
      <c r="S26" s="56"/>
      <c r="T26" s="24">
        <f>SUM(T23:T25)</f>
        <v>214</v>
      </c>
      <c r="U26" s="26"/>
      <c r="V26" s="26"/>
    </row>
    <row r="27" spans="1:22" ht="13" thickTop="1" x14ac:dyDescent="0.25">
      <c r="A27" s="1"/>
      <c r="B27" s="9"/>
      <c r="C27" s="1"/>
      <c r="D27" s="9"/>
      <c r="E27" s="1"/>
      <c r="F27" s="1"/>
      <c r="G27" s="1"/>
      <c r="H27" s="9"/>
      <c r="I27" s="1"/>
      <c r="J27" s="9"/>
      <c r="K27" s="1"/>
      <c r="L27" s="9"/>
      <c r="M27" s="1"/>
      <c r="N27" s="9"/>
      <c r="O27" s="1"/>
      <c r="P27" s="9"/>
      <c r="Q27" s="1"/>
      <c r="R27" s="9"/>
      <c r="S27" s="9"/>
      <c r="T27" s="26"/>
      <c r="U27" s="26"/>
      <c r="V27" s="26"/>
    </row>
    <row r="28" spans="1:22" ht="14.5" x14ac:dyDescent="0.25">
      <c r="A28" s="8" t="s">
        <v>95</v>
      </c>
      <c r="B28" s="26">
        <v>45.3</v>
      </c>
      <c r="C28" s="8"/>
      <c r="D28" s="26">
        <v>44.7</v>
      </c>
      <c r="E28" s="8"/>
      <c r="F28" s="26">
        <v>45</v>
      </c>
      <c r="G28" s="26"/>
      <c r="H28" s="26">
        <v>44.8</v>
      </c>
      <c r="I28" s="8"/>
      <c r="J28" s="26">
        <v>44.7</v>
      </c>
      <c r="K28" s="8"/>
      <c r="L28" s="26">
        <v>44.5</v>
      </c>
      <c r="M28" s="8"/>
      <c r="N28" s="26">
        <v>43.9</v>
      </c>
      <c r="O28" s="1"/>
      <c r="P28" s="26">
        <v>43.3</v>
      </c>
      <c r="Q28" s="1"/>
      <c r="R28" s="26">
        <v>42.8</v>
      </c>
      <c r="S28" s="63"/>
      <c r="T28" s="26">
        <v>42.1</v>
      </c>
      <c r="U28" s="26"/>
      <c r="V28" s="26"/>
    </row>
    <row r="29" spans="1:2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26"/>
      <c r="U29" s="26"/>
      <c r="V29" s="26"/>
    </row>
    <row r="30" spans="1:22" x14ac:dyDescent="0.25">
      <c r="A30" s="1" t="s">
        <v>59</v>
      </c>
      <c r="B30" s="14">
        <v>0.31</v>
      </c>
      <c r="C30" s="1"/>
      <c r="D30" s="14">
        <v>1.18</v>
      </c>
      <c r="E30" s="1"/>
      <c r="F30" s="14">
        <v>0.28000000000000003</v>
      </c>
      <c r="G30" s="1"/>
      <c r="H30" s="14">
        <v>0.2</v>
      </c>
      <c r="I30" s="1"/>
      <c r="J30" s="14">
        <v>0.46</v>
      </c>
      <c r="K30" s="1"/>
      <c r="L30" s="14">
        <v>0.24</v>
      </c>
      <c r="M30" s="1"/>
      <c r="N30" s="14">
        <v>0.59</v>
      </c>
      <c r="O30" s="1"/>
      <c r="P30" s="14">
        <v>1.5</v>
      </c>
      <c r="Q30" s="1"/>
      <c r="R30" s="14">
        <v>1.45</v>
      </c>
      <c r="S30" s="15"/>
      <c r="T30" s="14">
        <v>0.11</v>
      </c>
      <c r="U30" s="26"/>
      <c r="V30" s="26"/>
    </row>
    <row r="31" spans="1:22" x14ac:dyDescent="0.25">
      <c r="A31" s="6" t="s">
        <v>56</v>
      </c>
      <c r="B31" s="45">
        <v>0.44</v>
      </c>
      <c r="C31" s="6"/>
      <c r="D31" s="45">
        <v>2.11</v>
      </c>
      <c r="E31" s="6"/>
      <c r="F31" s="45">
        <v>0.56000000000000005</v>
      </c>
      <c r="G31" s="6"/>
      <c r="H31" s="45">
        <v>0.64</v>
      </c>
      <c r="I31" s="6"/>
      <c r="J31" s="45">
        <v>0.4</v>
      </c>
      <c r="K31" s="6"/>
      <c r="L31" s="45">
        <v>0.52</v>
      </c>
      <c r="M31" s="6"/>
      <c r="N31" s="45">
        <v>2.73</v>
      </c>
      <c r="O31" s="6"/>
      <c r="P31" s="45">
        <v>2.58</v>
      </c>
      <c r="Q31" s="6"/>
      <c r="R31" s="45">
        <v>3.43</v>
      </c>
      <c r="S31" s="45"/>
      <c r="T31" s="15">
        <v>4.97</v>
      </c>
      <c r="U31" s="26"/>
      <c r="V31" s="26"/>
    </row>
    <row r="32" spans="1:22" ht="13" thickBot="1" x14ac:dyDescent="0.3">
      <c r="A32" s="1" t="s">
        <v>60</v>
      </c>
      <c r="B32" s="33">
        <f>SUM(B30:B31)</f>
        <v>0.75</v>
      </c>
      <c r="C32" s="1"/>
      <c r="D32" s="33">
        <f>SUM(D30:D31)</f>
        <v>3.29</v>
      </c>
      <c r="E32" s="1"/>
      <c r="F32" s="33">
        <f>SUM(F30:F31)</f>
        <v>0.84000000000000008</v>
      </c>
      <c r="G32" s="1"/>
      <c r="H32" s="33">
        <f>SUM(H30:H31)</f>
        <v>0.84000000000000008</v>
      </c>
      <c r="I32" s="1"/>
      <c r="J32" s="33">
        <f>SUM(J30:J31)</f>
        <v>0.8600000000000001</v>
      </c>
      <c r="K32" s="1"/>
      <c r="L32" s="33">
        <f>SUM(L30:L31)</f>
        <v>0.76</v>
      </c>
      <c r="M32" s="1"/>
      <c r="N32" s="33">
        <f>SUM(N30:N31)</f>
        <v>3.32</v>
      </c>
      <c r="O32" s="1"/>
      <c r="P32" s="33">
        <f>SUM(P30:P31)</f>
        <v>4.08</v>
      </c>
      <c r="Q32" s="1"/>
      <c r="R32" s="33">
        <f>SUM(R30:R31)</f>
        <v>4.88</v>
      </c>
      <c r="S32" s="15"/>
      <c r="T32" s="33">
        <f>SUM(T30:T31)</f>
        <v>5.08</v>
      </c>
      <c r="U32" s="26"/>
      <c r="V32" s="26"/>
    </row>
    <row r="33" spans="1:21" ht="13" thickTop="1" x14ac:dyDescent="0.25"/>
    <row r="34" spans="1:21" ht="37" customHeight="1" x14ac:dyDescent="0.25">
      <c r="A34" s="75" t="s">
        <v>83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</row>
    <row r="36" spans="1:21" x14ac:dyDescent="0.25">
      <c r="A36" s="76" t="s">
        <v>96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</row>
    <row r="38" spans="1:21" ht="13" x14ac:dyDescent="0.3">
      <c r="A38" s="57" t="s">
        <v>84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</row>
  </sheetData>
  <mergeCells count="2">
    <mergeCell ref="A34:U34"/>
    <mergeCell ref="A36:U36"/>
  </mergeCells>
  <pageMargins left="0.7" right="0.7" top="0.75" bottom="0.75" header="0.3" footer="0.3"/>
  <pageSetup scale="47" orientation="landscape" r:id="rId1"/>
  <headerFooter>
    <oddFooter xml:space="preserve">&amp;C_x000D_&amp;1#&amp;"Calibri"&amp;10&amp;K000000 Public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9CE9-6413-4B9C-81A1-E23DC80FBEC8}">
  <sheetPr>
    <pageSetUpPr fitToPage="1"/>
  </sheetPr>
  <dimension ref="A1:U10"/>
  <sheetViews>
    <sheetView showGridLines="0" workbookViewId="0"/>
  </sheetViews>
  <sheetFormatPr defaultRowHeight="12.5" x14ac:dyDescent="0.25"/>
  <cols>
    <col min="1" max="1" width="28" customWidth="1"/>
    <col min="2" max="2" width="14.1796875" customWidth="1"/>
    <col min="3" max="3" width="2.7265625" customWidth="1"/>
    <col min="4" max="4" width="14.1796875" customWidth="1"/>
    <col min="5" max="5" width="2.7265625" customWidth="1"/>
    <col min="6" max="6" width="14.1796875" customWidth="1"/>
    <col min="7" max="7" width="2.7265625" customWidth="1"/>
    <col min="8" max="8" width="14.1796875" customWidth="1"/>
    <col min="9" max="9" width="2.7265625" customWidth="1"/>
    <col min="10" max="10" width="14.1796875" customWidth="1"/>
    <col min="11" max="11" width="2.7265625" customWidth="1"/>
    <col min="12" max="12" width="14.1796875" customWidth="1"/>
    <col min="13" max="13" width="2.7265625" customWidth="1"/>
    <col min="14" max="14" width="14.1796875" customWidth="1"/>
    <col min="15" max="15" width="2.7265625" customWidth="1"/>
    <col min="16" max="16" width="14.1796875" customWidth="1"/>
    <col min="17" max="17" width="2.7265625" customWidth="1"/>
    <col min="18" max="18" width="14.1796875" customWidth="1"/>
    <col min="19" max="19" width="2.7265625" customWidth="1"/>
  </cols>
  <sheetData>
    <row r="1" spans="1:21" ht="17.5" x14ac:dyDescent="0.35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1" ht="15" x14ac:dyDescent="0.3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1" ht="15" x14ac:dyDescent="0.3">
      <c r="A3" s="4" t="s">
        <v>61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21" x14ac:dyDescent="0.25">
      <c r="A4" s="3" t="s">
        <v>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2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1" x14ac:dyDescent="0.25">
      <c r="B6" s="64" t="s">
        <v>131</v>
      </c>
      <c r="D6" s="64" t="s">
        <v>119</v>
      </c>
      <c r="F6" s="64" t="s">
        <v>109</v>
      </c>
      <c r="H6" s="64" t="s">
        <v>107</v>
      </c>
      <c r="J6" s="64" t="s">
        <v>98</v>
      </c>
      <c r="L6" s="22" t="s">
        <v>93</v>
      </c>
      <c r="N6" s="22" t="s">
        <v>88</v>
      </c>
      <c r="P6" s="22" t="s">
        <v>73</v>
      </c>
      <c r="R6" s="22" t="s">
        <v>48</v>
      </c>
    </row>
    <row r="7" spans="1:21" x14ac:dyDescent="0.25">
      <c r="A7" t="s">
        <v>62</v>
      </c>
      <c r="B7" s="27">
        <v>1492.6</v>
      </c>
      <c r="D7" s="27">
        <v>1503.1</v>
      </c>
      <c r="F7" s="27">
        <v>1531.5</v>
      </c>
      <c r="H7" s="27">
        <v>1558</v>
      </c>
      <c r="J7" s="27">
        <v>1560.1</v>
      </c>
      <c r="L7" s="27">
        <v>1592.9</v>
      </c>
      <c r="N7" s="27">
        <v>1644.2</v>
      </c>
      <c r="P7" s="11">
        <v>1683</v>
      </c>
      <c r="Q7" s="11"/>
      <c r="R7" s="27">
        <v>840</v>
      </c>
      <c r="S7" s="27"/>
      <c r="T7" s="25"/>
      <c r="U7" s="25"/>
    </row>
    <row r="8" spans="1:21" x14ac:dyDescent="0.25">
      <c r="A8" t="s">
        <v>10</v>
      </c>
      <c r="B8" s="26">
        <v>-30.3</v>
      </c>
      <c r="D8" s="26">
        <v>-34.4</v>
      </c>
      <c r="F8" s="26">
        <v>-41.3</v>
      </c>
      <c r="H8" s="26">
        <v>-23.1</v>
      </c>
      <c r="J8" s="26">
        <v>-23.5</v>
      </c>
      <c r="L8" s="26">
        <v>-72</v>
      </c>
      <c r="N8" s="26">
        <v>-40.4</v>
      </c>
      <c r="P8" s="9">
        <v>-41.2</v>
      </c>
      <c r="Q8" s="9"/>
      <c r="R8" s="26">
        <v>-123.1</v>
      </c>
      <c r="S8" s="26"/>
      <c r="T8" s="25"/>
      <c r="U8" s="25"/>
    </row>
    <row r="9" spans="1:21" ht="13" thickBot="1" x14ac:dyDescent="0.3">
      <c r="A9" s="5" t="s">
        <v>22</v>
      </c>
      <c r="B9" s="24">
        <f>SUM(B7:B8)</f>
        <v>1462.3</v>
      </c>
      <c r="C9" s="5"/>
      <c r="D9" s="24">
        <f>SUM(D7:D8)</f>
        <v>1468.6999999999998</v>
      </c>
      <c r="E9" s="5"/>
      <c r="F9" s="24">
        <f>SUM(F7:F8)</f>
        <v>1490.2</v>
      </c>
      <c r="G9" s="5"/>
      <c r="H9" s="24">
        <f>SUM(H7:H8)</f>
        <v>1534.9</v>
      </c>
      <c r="I9" s="5"/>
      <c r="J9" s="24">
        <f>SUM(J7:J8)</f>
        <v>1536.6</v>
      </c>
      <c r="K9" s="5"/>
      <c r="L9" s="24">
        <f>SUM(L7:L8)</f>
        <v>1520.9</v>
      </c>
      <c r="M9" s="5"/>
      <c r="N9" s="24">
        <f>SUM(N7:N8)</f>
        <v>1603.8</v>
      </c>
      <c r="O9" s="5"/>
      <c r="P9" s="24">
        <f>SUM(P7:P8)</f>
        <v>1641.8</v>
      </c>
      <c r="Q9" s="5"/>
      <c r="R9" s="24">
        <f>SUM(R7:R8)</f>
        <v>716.9</v>
      </c>
      <c r="S9" s="27"/>
      <c r="T9" s="25"/>
      <c r="U9" s="25"/>
    </row>
    <row r="10" spans="1:21" ht="13" thickTop="1" x14ac:dyDescent="0.25">
      <c r="R10" s="25"/>
      <c r="S10" s="25"/>
      <c r="T10" s="25"/>
      <c r="U10" s="25"/>
    </row>
  </sheetData>
  <pageMargins left="0.7" right="0.7" top="0.75" bottom="0.75" header="0.3" footer="0.3"/>
  <pageSetup scale="64" orientation="landscape" r:id="rId1"/>
  <headerFooter>
    <oddFooter xml:space="preserve">&amp;C_x000D_&amp;1#&amp;"Calibri"&amp;10&amp;K000000 Public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D8188-456C-4038-AEA8-9F4838B330B9}">
  <sheetPr>
    <pageSetUpPr fitToPage="1"/>
  </sheetPr>
  <dimension ref="A1:W11"/>
  <sheetViews>
    <sheetView showGridLines="0" workbookViewId="0"/>
  </sheetViews>
  <sheetFormatPr defaultRowHeight="12.5" x14ac:dyDescent="0.25"/>
  <cols>
    <col min="1" max="1" width="44" customWidth="1"/>
    <col min="2" max="2" width="13.54296875" customWidth="1"/>
    <col min="3" max="3" width="2.7265625" customWidth="1"/>
    <col min="4" max="4" width="13.54296875" customWidth="1"/>
    <col min="5" max="5" width="2.7265625" customWidth="1"/>
    <col min="6" max="6" width="13.453125" customWidth="1"/>
    <col min="7" max="7" width="2.7265625" customWidth="1"/>
    <col min="8" max="8" width="13.453125" customWidth="1"/>
    <col min="9" max="9" width="2.7265625" customWidth="1"/>
    <col min="10" max="10" width="13.54296875" customWidth="1"/>
    <col min="11" max="11" width="2.7265625" customWidth="1"/>
    <col min="12" max="12" width="13.54296875" customWidth="1"/>
    <col min="13" max="13" width="2.7265625" customWidth="1"/>
    <col min="14" max="14" width="13.54296875" customWidth="1"/>
    <col min="15" max="15" width="2.7265625" customWidth="1"/>
    <col min="16" max="16" width="13.54296875" customWidth="1"/>
    <col min="17" max="17" width="2.7265625" customWidth="1"/>
    <col min="18" max="18" width="13.54296875" customWidth="1"/>
    <col min="19" max="19" width="2.7265625" customWidth="1"/>
    <col min="20" max="20" width="13.54296875" customWidth="1"/>
    <col min="21" max="21" width="2.7265625" customWidth="1"/>
  </cols>
  <sheetData>
    <row r="1" spans="1:23" ht="17.5" x14ac:dyDescent="0.35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 ht="15" x14ac:dyDescent="0.3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3" ht="15" x14ac:dyDescent="0.3">
      <c r="A3" s="4" t="s">
        <v>63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3" x14ac:dyDescent="0.25">
      <c r="A4" s="3" t="s">
        <v>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3" x14ac:dyDescent="0.25">
      <c r="B6" s="21" t="s">
        <v>130</v>
      </c>
      <c r="D6" s="21" t="s">
        <v>111</v>
      </c>
      <c r="F6" s="21" t="s">
        <v>110</v>
      </c>
      <c r="H6" s="21" t="s">
        <v>108</v>
      </c>
      <c r="J6" s="21" t="s">
        <v>106</v>
      </c>
      <c r="L6" s="21" t="s">
        <v>97</v>
      </c>
      <c r="N6" s="21" t="s">
        <v>92</v>
      </c>
      <c r="P6" s="21" t="s">
        <v>87</v>
      </c>
      <c r="R6" s="21" t="s">
        <v>72</v>
      </c>
      <c r="S6" s="51"/>
      <c r="T6" s="21" t="s">
        <v>47</v>
      </c>
    </row>
    <row r="7" spans="1:23" x14ac:dyDescent="0.25">
      <c r="A7" t="s">
        <v>90</v>
      </c>
      <c r="B7" s="11">
        <v>50.3</v>
      </c>
      <c r="D7" s="11">
        <v>194.3</v>
      </c>
      <c r="F7" s="11">
        <v>60.2</v>
      </c>
      <c r="H7" s="11">
        <v>67.900000000000006</v>
      </c>
      <c r="J7" s="11">
        <v>39.6</v>
      </c>
      <c r="L7" s="11">
        <v>26.6</v>
      </c>
      <c r="N7" s="11">
        <v>198.4</v>
      </c>
      <c r="P7" s="11">
        <v>191.5</v>
      </c>
      <c r="R7" s="11">
        <v>210.8</v>
      </c>
      <c r="S7" s="11"/>
      <c r="T7" s="27">
        <v>217.6</v>
      </c>
      <c r="U7" s="27"/>
      <c r="V7" s="25"/>
      <c r="W7" s="25"/>
    </row>
    <row r="8" spans="1:23" x14ac:dyDescent="0.25">
      <c r="A8" t="s">
        <v>29</v>
      </c>
      <c r="B8" s="9">
        <v>-26</v>
      </c>
      <c r="D8" s="9">
        <v>-94.3</v>
      </c>
      <c r="F8" s="9">
        <v>-24.6</v>
      </c>
      <c r="H8" s="9">
        <v>-21.2</v>
      </c>
      <c r="J8" s="9">
        <v>-28.2</v>
      </c>
      <c r="L8" s="9">
        <v>-20.399999999999999</v>
      </c>
      <c r="N8" s="9">
        <v>-100.7</v>
      </c>
      <c r="P8" s="9">
        <v>-104.6</v>
      </c>
      <c r="R8" s="9">
        <v>-109.1</v>
      </c>
      <c r="S8" s="9"/>
      <c r="T8" s="26">
        <v>-62.6</v>
      </c>
      <c r="U8" s="26"/>
      <c r="V8" s="25"/>
      <c r="W8" s="25"/>
    </row>
    <row r="9" spans="1:23" ht="13" thickBot="1" x14ac:dyDescent="0.3">
      <c r="A9" s="5" t="s">
        <v>37</v>
      </c>
      <c r="B9" s="24">
        <f>SUM(B7:B8)</f>
        <v>24.299999999999997</v>
      </c>
      <c r="C9" s="5"/>
      <c r="D9" s="24">
        <f>SUM(D7:D8)</f>
        <v>100.00000000000001</v>
      </c>
      <c r="E9" s="5"/>
      <c r="F9" s="24">
        <f>SUM(F7:F8)</f>
        <v>35.6</v>
      </c>
      <c r="G9" s="5"/>
      <c r="H9" s="24">
        <f>SUM(H7:H8)</f>
        <v>46.7</v>
      </c>
      <c r="I9" s="5"/>
      <c r="J9" s="24">
        <f>SUM(J7:J8)</f>
        <v>11.400000000000002</v>
      </c>
      <c r="K9" s="5"/>
      <c r="L9" s="24">
        <f>SUM(L7:L8)</f>
        <v>6.2000000000000028</v>
      </c>
      <c r="M9" s="5"/>
      <c r="N9" s="24">
        <f>SUM(N7:N8)</f>
        <v>97.7</v>
      </c>
      <c r="O9" s="5"/>
      <c r="P9" s="24">
        <f>SUM(P7:P8)</f>
        <v>86.9</v>
      </c>
      <c r="Q9" s="5"/>
      <c r="R9" s="24">
        <f>SUM(R7:R8)</f>
        <v>101.70000000000002</v>
      </c>
      <c r="S9" s="27"/>
      <c r="T9" s="24">
        <f>SUM(T7:T8)</f>
        <v>155</v>
      </c>
      <c r="U9" s="27"/>
      <c r="V9" s="25"/>
      <c r="W9" s="25"/>
    </row>
    <row r="10" spans="1:23" ht="13" thickTop="1" x14ac:dyDescent="0.25">
      <c r="T10" s="25"/>
      <c r="U10" s="25"/>
      <c r="V10" s="25"/>
      <c r="W10" s="25"/>
    </row>
    <row r="11" spans="1:23" ht="13" x14ac:dyDescent="0.3">
      <c r="A11" s="57" t="s">
        <v>84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</row>
  </sheetData>
  <pageMargins left="0.7" right="0.7" top="0.75" bottom="0.75" header="0.3" footer="0.3"/>
  <pageSetup scale="50" orientation="landscape" horizontalDpi="4294967293" r:id="rId1"/>
  <headerFooter>
    <oddFooter xml:space="preserve">&amp;C_x000D_&amp;1#&amp;"Calibri"&amp;10&amp;K000000 Public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3C2EBD3E39DC48B924D6A945F6750E" ma:contentTypeVersion="12" ma:contentTypeDescription="Create a new document." ma:contentTypeScope="" ma:versionID="1c2f486ff2f915ac7cc4a114eba34b9b">
  <xsd:schema xmlns:xsd="http://www.w3.org/2001/XMLSchema" xmlns:xs="http://www.w3.org/2001/XMLSchema" xmlns:p="http://schemas.microsoft.com/office/2006/metadata/properties" xmlns:ns1="http://schemas.microsoft.com/sharepoint/v3" xmlns:ns3="cf5577e9-3c15-4d73-bc3b-f8e46028d819" targetNamespace="http://schemas.microsoft.com/office/2006/metadata/properties" ma:root="true" ma:fieldsID="a5a6591bfad3e82df99f43be4e083fed" ns1:_="" ns3:_="">
    <xsd:import namespace="http://schemas.microsoft.com/sharepoint/v3"/>
    <xsd:import namespace="cf5577e9-3c15-4d73-bc3b-f8e46028d8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577e9-3c15-4d73-bc3b-f8e46028d8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7319A3-CD05-42FF-A84A-BB0E564C2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f5577e9-3c15-4d73-bc3b-f8e46028d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6131F4-3C13-4EEA-832A-DE60F4E0BEC6}">
  <ds:schemaRefs>
    <ds:schemaRef ds:uri="http://purl.org/dc/terms/"/>
    <ds:schemaRef ds:uri="cf5577e9-3c15-4d73-bc3b-f8e46028d819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FE060E11-F3DD-4C30-9C8F-231C35AAED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Income Stmt</vt:lpstr>
      <vt:lpstr>Balance Sheet</vt:lpstr>
      <vt:lpstr>Cash Flow Stmt</vt:lpstr>
      <vt:lpstr>Segment Results</vt:lpstr>
      <vt:lpstr>EBITDA &amp; Adjusted EBITDA</vt:lpstr>
      <vt:lpstr>Adjusted EPS</vt:lpstr>
      <vt:lpstr>Net Debt</vt:lpstr>
      <vt:lpstr>Free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Daul, Kari</dc:creator>
  <cp:lastModifiedBy>Daul, Kari</cp:lastModifiedBy>
  <cp:lastPrinted>2022-02-18T23:18:59Z</cp:lastPrinted>
  <dcterms:created xsi:type="dcterms:W3CDTF">2021-09-09T14:40:42Z</dcterms:created>
  <dcterms:modified xsi:type="dcterms:W3CDTF">2025-04-25T16:49:53Z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0x010100823C2EBD3E39DC48B924D6A945F6750E</vt:lpwstr>
  </property>
  <property fmtid="{D5CDD505-2E9C-101B-9397-08002B2CF9AE}" pid="3" name="MSIP_Label_0fe51ac3-344e-4d7e-82a2-d6ed2fbd0340_Enabled">
    <vt:lpwstr>true</vt:lpwstr>
  </property>
  <property fmtid="{D5CDD505-2E9C-101B-9397-08002B2CF9AE}" pid="4" name="MSIP_Label_0fe51ac3-344e-4d7e-82a2-d6ed2fbd0340_SetDate">
    <vt:lpwstr>2022-10-31T14:31:21Z</vt:lpwstr>
  </property>
  <property fmtid="{D5CDD505-2E9C-101B-9397-08002B2CF9AE}" pid="5" name="MSIP_Label_0fe51ac3-344e-4d7e-82a2-d6ed2fbd0340_Method">
    <vt:lpwstr>Privileged</vt:lpwstr>
  </property>
  <property fmtid="{D5CDD505-2E9C-101B-9397-08002B2CF9AE}" pid="6" name="MSIP_Label_0fe51ac3-344e-4d7e-82a2-d6ed2fbd0340_Name">
    <vt:lpwstr>Public</vt:lpwstr>
  </property>
  <property fmtid="{D5CDD505-2E9C-101B-9397-08002B2CF9AE}" pid="7" name="MSIP_Label_0fe51ac3-344e-4d7e-82a2-d6ed2fbd0340_SiteId">
    <vt:lpwstr>1f7c1878-7408-4f86-b429-cf17f96a717c</vt:lpwstr>
  </property>
  <property fmtid="{D5CDD505-2E9C-101B-9397-08002B2CF9AE}" pid="8" name="MSIP_Label_0fe51ac3-344e-4d7e-82a2-d6ed2fbd0340_ActionId">
    <vt:lpwstr>aa51738a-4a21-423b-bfa9-7bf60849ec3f</vt:lpwstr>
  </property>
  <property fmtid="{D5CDD505-2E9C-101B-9397-08002B2CF9AE}" pid="9" name="MSIP_Label_0fe51ac3-344e-4d7e-82a2-d6ed2fbd0340_ContentBits">
    <vt:lpwstr>2</vt:lpwstr>
  </property>
</Properties>
</file>