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1A9C2AF5-5215-4D1A-9FE1-B500F5AD83C5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Owned Retail Properties" sheetId="1" r:id="rId1"/>
    <sheet name="Sold Retail Properties" sheetId="5" r:id="rId2"/>
    <sheet name="Owned Distribution Centers" sheetId="4" r:id="rId3"/>
    <sheet name="Sold Distribution Centers" sheetId="6" r:id="rId4"/>
  </sheets>
  <externalReferences>
    <externalReference r:id="rId5"/>
  </externalReferences>
  <definedNames>
    <definedName name="_xlnm._FilterDatabase" localSheetId="0" hidden="1">'Owned Retail Properties'!$A$2:$AJ$122</definedName>
    <definedName name="_xlnm._FilterDatabase" localSheetId="1" hidden="1">'Sold Retail Properties'!$A$2:$AR$27</definedName>
    <definedName name="_xlnm.Print_Area" localSheetId="1">'Sold Retail Properties'!$A$1:$AJ$49</definedName>
    <definedName name="_xlnm.Print_Titles" localSheetId="0">'Owned Retail Properties'!$1:$2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1" i="5" l="1"/>
  <c r="M50" i="5"/>
  <c r="M49" i="5"/>
  <c r="L50" i="5"/>
  <c r="L49" i="5"/>
  <c r="X51" i="5" s="1"/>
  <c r="P50" i="5"/>
  <c r="Q50" i="5"/>
  <c r="Q49" i="5"/>
  <c r="U50" i="5"/>
  <c r="U49" i="5"/>
  <c r="V49" i="5"/>
  <c r="V50" i="5"/>
  <c r="W50" i="5"/>
  <c r="W49" i="5"/>
  <c r="X49" i="5"/>
  <c r="X50" i="5"/>
  <c r="Y49" i="5"/>
  <c r="Y50" i="5"/>
  <c r="Z50" i="5"/>
  <c r="Z49" i="5"/>
  <c r="AH49" i="5"/>
  <c r="AH50" i="5" s="1"/>
  <c r="AL50" i="5"/>
  <c r="AK50" i="5"/>
  <c r="AJ51" i="5" l="1"/>
  <c r="V51" i="5"/>
  <c r="AI51" i="5"/>
  <c r="W51" i="5"/>
  <c r="AL51" i="5"/>
  <c r="AK51" i="5"/>
  <c r="AH51" i="5"/>
  <c r="U51" i="5"/>
  <c r="Z51" i="5"/>
  <c r="Y51" i="5"/>
  <c r="Q51" i="5"/>
  <c r="P51" i="5"/>
  <c r="AM50" i="5"/>
  <c r="AJ50" i="5"/>
  <c r="AJ49" i="5"/>
  <c r="AM49" i="5"/>
  <c r="AM47" i="5"/>
  <c r="AL47" i="5"/>
  <c r="AK47" i="5"/>
  <c r="AM46" i="5"/>
  <c r="AL46" i="5"/>
  <c r="AK46" i="5"/>
  <c r="AJ46" i="5"/>
  <c r="AJ47" i="5"/>
  <c r="AJ44" i="5" l="1"/>
  <c r="AK44" i="5"/>
  <c r="AL44" i="5"/>
  <c r="AM44" i="5"/>
  <c r="AJ45" i="5"/>
  <c r="AK45" i="5"/>
  <c r="AL45" i="5"/>
  <c r="AM45" i="5"/>
  <c r="AK42" i="5" l="1"/>
  <c r="AL42" i="5"/>
  <c r="AM42" i="5"/>
  <c r="AK43" i="5"/>
  <c r="AL43" i="5"/>
  <c r="AM43" i="5"/>
  <c r="AJ42" i="5"/>
  <c r="AJ43" i="5"/>
  <c r="AM40" i="5"/>
  <c r="AM41" i="5"/>
  <c r="AL40" i="5"/>
  <c r="AL41" i="5"/>
  <c r="AK40" i="5"/>
  <c r="AK41" i="5"/>
  <c r="AJ40" i="5"/>
  <c r="AJ41" i="5"/>
  <c r="Q121" i="1"/>
  <c r="Q120" i="1"/>
  <c r="AM39" i="5"/>
  <c r="AL39" i="5"/>
  <c r="AK39" i="5"/>
  <c r="AJ39" i="5"/>
  <c r="Z121" i="1" l="1"/>
  <c r="Y121" i="1"/>
  <c r="X121" i="1"/>
  <c r="W121" i="1"/>
  <c r="V121" i="1"/>
  <c r="U121" i="1"/>
  <c r="P121" i="1"/>
  <c r="AI38" i="5"/>
  <c r="AO4" i="5" l="1"/>
  <c r="AO5" i="5"/>
  <c r="AO6" i="5"/>
  <c r="AO7" i="5"/>
  <c r="AO8" i="5"/>
  <c r="AO3" i="5"/>
  <c r="L14" i="5"/>
  <c r="L27" i="5"/>
  <c r="AK38" i="5"/>
  <c r="AL38" i="5"/>
  <c r="AM38" i="5"/>
  <c r="AJ38" i="5"/>
  <c r="AM37" i="5" l="1"/>
  <c r="AM35" i="5"/>
  <c r="AM36" i="5"/>
  <c r="AL35" i="5"/>
  <c r="AL36" i="5"/>
  <c r="AL37" i="5"/>
  <c r="AK35" i="5"/>
  <c r="AK36" i="5"/>
  <c r="AK37" i="5"/>
  <c r="AJ35" i="5"/>
  <c r="AJ36" i="5"/>
  <c r="AJ37" i="5"/>
  <c r="Q8" i="6"/>
  <c r="Q7" i="6"/>
  <c r="Q6" i="6"/>
  <c r="Q5" i="6"/>
  <c r="Q4" i="6"/>
  <c r="Q3" i="6"/>
  <c r="AM34" i="5"/>
  <c r="AL34" i="5"/>
  <c r="AK34" i="5"/>
  <c r="AJ34" i="5"/>
  <c r="Q10" i="6" l="1"/>
  <c r="AJ33" i="5"/>
  <c r="AK33" i="5" l="1"/>
  <c r="AL33" i="5"/>
  <c r="AM33" i="5"/>
  <c r="AI32" i="5"/>
  <c r="L121" i="1" l="1"/>
  <c r="L120" i="1"/>
  <c r="AJ32" i="5"/>
  <c r="AK32" i="5"/>
  <c r="AL32" i="5"/>
  <c r="AM32" i="5"/>
  <c r="AM30" i="5"/>
  <c r="AM31" i="5"/>
  <c r="AL30" i="5"/>
  <c r="AL31" i="5"/>
  <c r="AK30" i="5"/>
  <c r="AK31" i="5"/>
  <c r="AJ30" i="5"/>
  <c r="AJ31" i="5"/>
  <c r="AI27" i="5"/>
  <c r="AM29" i="5"/>
  <c r="AL29" i="5"/>
  <c r="AK29" i="5"/>
  <c r="AJ29" i="5"/>
  <c r="Q27" i="5"/>
  <c r="Q14" i="5"/>
  <c r="AL28" i="5"/>
  <c r="AM28" i="5"/>
  <c r="AK28" i="5"/>
  <c r="AJ28" i="5"/>
  <c r="AM27" i="5"/>
  <c r="AL27" i="5"/>
  <c r="AK27" i="5"/>
  <c r="AM4" i="5"/>
  <c r="AM3" i="5"/>
  <c r="AM14" i="5"/>
  <c r="AL14" i="5"/>
  <c r="AK14" i="5"/>
  <c r="AJ14" i="5"/>
  <c r="AJ20" i="5"/>
  <c r="AJ21" i="5"/>
  <c r="AK21" i="5"/>
  <c r="AL21" i="5"/>
  <c r="AM21" i="5"/>
  <c r="AK20" i="5"/>
  <c r="AL20" i="5"/>
  <c r="AM20" i="5"/>
  <c r="R8" i="6"/>
  <c r="R7" i="6"/>
  <c r="Q9" i="6"/>
  <c r="R9" i="6" s="1"/>
  <c r="R3" i="6"/>
  <c r="AJ19" i="5"/>
  <c r="AJ18" i="5"/>
  <c r="AM19" i="5"/>
  <c r="AM18" i="5"/>
  <c r="AL19" i="5"/>
  <c r="AL18" i="5"/>
  <c r="AK19" i="5"/>
  <c r="AK18" i="5"/>
  <c r="U3" i="6"/>
  <c r="S9" i="6"/>
  <c r="AJ17" i="5"/>
  <c r="AK17" i="5"/>
  <c r="AL17" i="5"/>
  <c r="AM17" i="5"/>
  <c r="R4" i="6"/>
  <c r="R5" i="6"/>
  <c r="L10" i="6"/>
  <c r="P10" i="6"/>
  <c r="I10" i="6"/>
  <c r="J10" i="6"/>
  <c r="L9" i="6"/>
  <c r="U9" i="6" s="1"/>
  <c r="J9" i="6"/>
  <c r="I9" i="6"/>
  <c r="K9" i="6" s="1"/>
  <c r="P9" i="6"/>
  <c r="S4" i="6"/>
  <c r="T4" i="6"/>
  <c r="U4" i="6"/>
  <c r="S5" i="6"/>
  <c r="T5" i="6"/>
  <c r="U5" i="6"/>
  <c r="S6" i="6"/>
  <c r="T6" i="6"/>
  <c r="U6" i="6"/>
  <c r="U10" i="6" s="1"/>
  <c r="S7" i="6"/>
  <c r="T7" i="6"/>
  <c r="T9" i="6" s="1"/>
  <c r="U7" i="6"/>
  <c r="S8" i="6"/>
  <c r="T8" i="6"/>
  <c r="U8" i="6"/>
  <c r="T3" i="6"/>
  <c r="T10" i="6" s="1"/>
  <c r="S3" i="6"/>
  <c r="S10" i="6" s="1"/>
  <c r="K10" i="6"/>
  <c r="A4" i="6"/>
  <c r="A5" i="6" s="1"/>
  <c r="A6" i="6" s="1"/>
  <c r="A7" i="6" s="1"/>
  <c r="A8" i="6" s="1"/>
  <c r="AJ9" i="5"/>
  <c r="AL15" i="5"/>
  <c r="AM15" i="5"/>
  <c r="AL16" i="5"/>
  <c r="AM16" i="5"/>
  <c r="AK15" i="5"/>
  <c r="AK16" i="5"/>
  <c r="AJ15" i="5"/>
  <c r="AJ16" i="5"/>
  <c r="AL8" i="5"/>
  <c r="AM8" i="5"/>
  <c r="AL9" i="5"/>
  <c r="AM9" i="5"/>
  <c r="AL10" i="5"/>
  <c r="AM10" i="5"/>
  <c r="AK8" i="5"/>
  <c r="AK9" i="5"/>
  <c r="AK10" i="5"/>
  <c r="AJ8" i="5"/>
  <c r="AJ10" i="5"/>
  <c r="AJ4" i="5"/>
  <c r="AJ5" i="5"/>
  <c r="AJ6" i="5"/>
  <c r="AJ3" i="5"/>
  <c r="AM7" i="5"/>
  <c r="AL7" i="5"/>
  <c r="AK7" i="5"/>
  <c r="AM6" i="5"/>
  <c r="AL6" i="5"/>
  <c r="AK6" i="5"/>
  <c r="AL3" i="5"/>
  <c r="AM5" i="5"/>
  <c r="AK4" i="5"/>
  <c r="AL4" i="5"/>
  <c r="AK5" i="5"/>
  <c r="AL5" i="5"/>
  <c r="AK3" i="5"/>
  <c r="A1" i="6"/>
  <c r="A1" i="4"/>
  <c r="A1" i="5"/>
  <c r="AJ7" i="5"/>
  <c r="AI49" i="5" l="1"/>
  <c r="Q122" i="1"/>
  <c r="P122" i="1"/>
  <c r="U122" i="1"/>
  <c r="V122" i="1"/>
  <c r="Z122" i="1"/>
  <c r="Y122" i="1"/>
  <c r="X122" i="1"/>
  <c r="W122" i="1"/>
  <c r="AJ27" i="5"/>
  <c r="R6" i="6"/>
  <c r="AI50" i="5" l="1"/>
</calcChain>
</file>

<file path=xl/sharedStrings.xml><?xml version="1.0" encoding="utf-8"?>
<sst xmlns="http://schemas.openxmlformats.org/spreadsheetml/2006/main" count="2674" uniqueCount="1044">
  <si>
    <t>Ground Lease Information</t>
  </si>
  <si>
    <t>Store #</t>
  </si>
  <si>
    <t>Property Name</t>
  </si>
  <si>
    <t>Address</t>
  </si>
  <si>
    <t>City</t>
  </si>
  <si>
    <t>ST</t>
  </si>
  <si>
    <t>MSA</t>
  </si>
  <si>
    <t>3 miles</t>
  </si>
  <si>
    <t>5 miles</t>
  </si>
  <si>
    <t>10 miles</t>
  </si>
  <si>
    <t xml:space="preserve">Interest (Owned or Ground Leased) </t>
  </si>
  <si>
    <t xml:space="preserve">Initial Lease Expiration Date </t>
  </si>
  <si>
    <t>Lease Expiration Date (incl. Options)</t>
  </si>
  <si>
    <t>Zip Code</t>
  </si>
  <si>
    <t>Link to Mall / SC Website</t>
  </si>
  <si>
    <t>Bldg Square Footage (1)</t>
  </si>
  <si>
    <t>Footnotes</t>
  </si>
  <si>
    <t>Adjoining Property Type</t>
  </si>
  <si>
    <t>Clackamas Town Center</t>
  </si>
  <si>
    <t>OR</t>
  </si>
  <si>
    <t>Portland-Vancouver-Hillsboro, OR-WA</t>
  </si>
  <si>
    <t>The Mall at Rockingham Park</t>
  </si>
  <si>
    <t>NH</t>
  </si>
  <si>
    <t>Boston-Worcester-Lawrence, MA-NH-ME-CT</t>
  </si>
  <si>
    <t>The Shoppes at Buckland Hills</t>
  </si>
  <si>
    <t>CT</t>
  </si>
  <si>
    <t>Hartford, CT</t>
  </si>
  <si>
    <t>Fair Oaks Mall</t>
  </si>
  <si>
    <t>VA</t>
  </si>
  <si>
    <t>Washington-Arlington-Alexandria, DC-VA-MD-WV</t>
  </si>
  <si>
    <t>Gateway Shopping Center I &amp; II</t>
  </si>
  <si>
    <t>NY</t>
  </si>
  <si>
    <t>New York-Newark-Jersey City, NY-NJ-PA</t>
  </si>
  <si>
    <t>Orland Square</t>
  </si>
  <si>
    <t>IL</t>
  </si>
  <si>
    <t>Chicago-Naperville-Elgin, IL-IN-WI</t>
  </si>
  <si>
    <t>Cherry Hill Mall</t>
  </si>
  <si>
    <t>NJ</t>
  </si>
  <si>
    <t>Philadelphia-Camden-Wilmington, PA-NJ-DE-MD</t>
  </si>
  <si>
    <t>SouthBay Pavilion at Carson</t>
  </si>
  <si>
    <t>CA</t>
  </si>
  <si>
    <t>Los Angeles-Long Beach-Anaheim, CA</t>
  </si>
  <si>
    <t>AZ</t>
  </si>
  <si>
    <t>Phoenix-Mesa-Scottsdale, AZ</t>
  </si>
  <si>
    <t>Solano Town Center</t>
  </si>
  <si>
    <t>Vallejo-Fairfield, CA</t>
  </si>
  <si>
    <t>Stoneridge S/C</t>
  </si>
  <si>
    <t>San Francisco-Oakland-Hayward, CA</t>
  </si>
  <si>
    <t>Meadowood Mall</t>
  </si>
  <si>
    <t>NV</t>
  </si>
  <si>
    <t>Reno, NV</t>
  </si>
  <si>
    <t>Rosedale S/C</t>
  </si>
  <si>
    <t>MN</t>
  </si>
  <si>
    <t>Minneapolis-St. Paul-Bloomington, MN-WI</t>
  </si>
  <si>
    <t>Rockaway Townsquare</t>
  </si>
  <si>
    <t>Austin-Round Rock, TX</t>
  </si>
  <si>
    <t>Westfield Plaza Bonita</t>
  </si>
  <si>
    <t>San Diego-Carlsbad, CA</t>
  </si>
  <si>
    <t>Mall Del Norte</t>
  </si>
  <si>
    <t>TX</t>
  </si>
  <si>
    <t>Laredo, TX</t>
  </si>
  <si>
    <t>Westfield Southcenter</t>
  </si>
  <si>
    <t>1249 Southcenter Mall</t>
  </si>
  <si>
    <t>WA</t>
  </si>
  <si>
    <t>Seattle-Tacoma-Bellevue, WA</t>
  </si>
  <si>
    <t>Glendale Galleria</t>
  </si>
  <si>
    <t>Westfield Brandon</t>
  </si>
  <si>
    <t>FL</t>
  </si>
  <si>
    <t>Tampa-St. Petersburg-Clearwater, FL</t>
  </si>
  <si>
    <t>Florence Mall</t>
  </si>
  <si>
    <t>KY</t>
  </si>
  <si>
    <t>Cincinnati, OH-KY-IN</t>
  </si>
  <si>
    <t>Christiana Mall</t>
  </si>
  <si>
    <t>DE</t>
  </si>
  <si>
    <t>Westfarms Mall</t>
  </si>
  <si>
    <t>Huntington Park CBD</t>
  </si>
  <si>
    <t>Golden Triangle Mall</t>
  </si>
  <si>
    <t>Dallas-Fort Worth-Arlington, TX</t>
  </si>
  <si>
    <t>Cool Springs Galleria</t>
  </si>
  <si>
    <t>TN</t>
  </si>
  <si>
    <t>Nashville-Davidson--Murfreesboro--Franklin, TN</t>
  </si>
  <si>
    <t>Westmoreland Mall</t>
  </si>
  <si>
    <t>PA</t>
  </si>
  <si>
    <t>Pittsburgh, PA</t>
  </si>
  <si>
    <t>Town Center at Aurora</t>
  </si>
  <si>
    <t>CO</t>
  </si>
  <si>
    <t>Denver-Aurora-Lakewood, CO</t>
  </si>
  <si>
    <t>The Oaks</t>
  </si>
  <si>
    <t>Oxnard-Thousand Oaks-Ventura, CA</t>
  </si>
  <si>
    <t>Columbia Center</t>
  </si>
  <si>
    <t>Kennewick-Richland, WA</t>
  </si>
  <si>
    <t>Oakland Mall</t>
  </si>
  <si>
    <t>MI</t>
  </si>
  <si>
    <t>Detroit-Warren-Dearborn, MI</t>
  </si>
  <si>
    <t>Dadeland Mall</t>
  </si>
  <si>
    <t>Miami-Fort Lauderdale-West Palm Beach, FL</t>
  </si>
  <si>
    <t>North Riverside Park Mall</t>
  </si>
  <si>
    <t>Oak Park Mall</t>
  </si>
  <si>
    <t>KS</t>
  </si>
  <si>
    <t>Kansas City, MO-KS</t>
  </si>
  <si>
    <t>Westfield Santa Anita</t>
  </si>
  <si>
    <t>Lakeside Mall</t>
  </si>
  <si>
    <t>Springfield Town Center</t>
  </si>
  <si>
    <t>Westfield Countryside</t>
  </si>
  <si>
    <t>Paradise Valley Mall</t>
  </si>
  <si>
    <t>Plaza at West Covina</t>
  </si>
  <si>
    <t>Westfield Culver City</t>
  </si>
  <si>
    <t>Twelve Oaks Mall</t>
  </si>
  <si>
    <t>Meadows Mall</t>
  </si>
  <si>
    <t>Las Vegas-Henderson-Paradise, NV</t>
  </si>
  <si>
    <t>White Marsh Mall</t>
  </si>
  <si>
    <t>MD</t>
  </si>
  <si>
    <t>Baltimore-Columbia-Towson, MD</t>
  </si>
  <si>
    <t>Fashion Valley</t>
  </si>
  <si>
    <t>Westfield Broward</t>
  </si>
  <si>
    <t>The Shops at Tanforan</t>
  </si>
  <si>
    <t>Galleria at Tyler</t>
  </si>
  <si>
    <t>Riverside-San Bernardino-Ontario, CA</t>
  </si>
  <si>
    <t>Woodbridge Center</t>
  </si>
  <si>
    <t>New York-Northern New Jersey-Long Island, NY-NJ-CT-PA</t>
  </si>
  <si>
    <t>Alderwood Mall</t>
  </si>
  <si>
    <t>Midland Park Mall</t>
  </si>
  <si>
    <t>Midland, TX</t>
  </si>
  <si>
    <t>Barton Creek Square</t>
  </si>
  <si>
    <t>Westfield Palm Desert</t>
  </si>
  <si>
    <t>Westfield Annapolis</t>
  </si>
  <si>
    <t>Killeen Mall</t>
  </si>
  <si>
    <t>Killeen-Temple, TX</t>
  </si>
  <si>
    <t>Valle Vista Mall</t>
  </si>
  <si>
    <t>Brownsville-Harlingen, TX</t>
  </si>
  <si>
    <t>Westfield North County</t>
  </si>
  <si>
    <t>The Shops at Montebello</t>
  </si>
  <si>
    <t>Post Oak Mall</t>
  </si>
  <si>
    <t>College Station-Bryan, TX</t>
  </si>
  <si>
    <t>Fox River Mall</t>
  </si>
  <si>
    <t>WI</t>
  </si>
  <si>
    <t>Appleton, WI</t>
  </si>
  <si>
    <t>Valley Plaza</t>
  </si>
  <si>
    <t>Bakersfield, CA</t>
  </si>
  <si>
    <t>Pheasant Lane Mall</t>
  </si>
  <si>
    <t>Manchester-Nashua, NH</t>
  </si>
  <si>
    <t>Danbury Fair</t>
  </si>
  <si>
    <t>Bridgeport–Stamford–Norwalk–Danbury</t>
  </si>
  <si>
    <t>Ross Park Mall</t>
  </si>
  <si>
    <t>Southpark Mall</t>
  </si>
  <si>
    <t>Richmond, VA</t>
  </si>
  <si>
    <t>Newport Centre</t>
  </si>
  <si>
    <t>Oklahoma City, OK</t>
  </si>
  <si>
    <t>Boise Towne Square</t>
  </si>
  <si>
    <t>ID</t>
  </si>
  <si>
    <t>Boise City, ID</t>
  </si>
  <si>
    <t>Bellis Fair</t>
  </si>
  <si>
    <t>Bellingham, WA</t>
  </si>
  <si>
    <t>Grand Traverse Mall</t>
  </si>
  <si>
    <t>Traverse City, MI MSA</t>
  </si>
  <si>
    <t>Antelope Valley Mall</t>
  </si>
  <si>
    <t>Mayaguez Mall</t>
  </si>
  <si>
    <t>PR</t>
  </si>
  <si>
    <t>Mayaguez, PR</t>
  </si>
  <si>
    <t>Superstition Springs Mall</t>
  </si>
  <si>
    <t>Coronado Center</t>
  </si>
  <si>
    <t>NM</t>
  </si>
  <si>
    <t>Albuquerque, NM</t>
  </si>
  <si>
    <t>St Charles Towne Center</t>
  </si>
  <si>
    <t>Pembroke Lakes Mall</t>
  </si>
  <si>
    <t>Staten Island Mall</t>
  </si>
  <si>
    <t>Arden Fair Mall</t>
  </si>
  <si>
    <t>Sacramento--Roseville--Arden-Arcade, CA</t>
  </si>
  <si>
    <t>Freehold Raceway Mall</t>
  </si>
  <si>
    <t>Miami International Mall</t>
  </si>
  <si>
    <t>Center at Owasso</t>
  </si>
  <si>
    <t>OK</t>
  </si>
  <si>
    <t>Tulsa, OK</t>
  </si>
  <si>
    <t>New Braunfels T/C at Creekside</t>
  </si>
  <si>
    <t>San Antonio-New Braunfels, TX</t>
  </si>
  <si>
    <t>Ashland Town Center</t>
  </si>
  <si>
    <t>Huntington-Ashland, WV-KY-OH</t>
  </si>
  <si>
    <t>Galleria at Sunset</t>
  </si>
  <si>
    <t>Mid Rivers Mall</t>
  </si>
  <si>
    <t>MO</t>
  </si>
  <si>
    <t>St. Louis, MO-IL</t>
  </si>
  <si>
    <t>Northshore Mall</t>
  </si>
  <si>
    <t>MA</t>
  </si>
  <si>
    <t>Boston–Cambridge–Newton, MA–NH</t>
  </si>
  <si>
    <t>Brea Mall</t>
  </si>
  <si>
    <t>Westminster Mall</t>
  </si>
  <si>
    <t>Hawthorn S/C</t>
  </si>
  <si>
    <t>Pacific View Mall</t>
  </si>
  <si>
    <t>Northridge Fashion Center</t>
  </si>
  <si>
    <t>Penn Square Mall</t>
  </si>
  <si>
    <t>SouthPark Center</t>
  </si>
  <si>
    <t>OH</t>
  </si>
  <si>
    <t>Cleveland-Elyria, OH</t>
  </si>
  <si>
    <t>The Parks at Arlington</t>
  </si>
  <si>
    <t>Lakeline Mall</t>
  </si>
  <si>
    <t>First Colony Mall</t>
  </si>
  <si>
    <t>Houston-The Woodlands-Sugar Land, TX</t>
  </si>
  <si>
    <t>The Mall at Tuttle Crossing</t>
  </si>
  <si>
    <t>Columbus, OH</t>
  </si>
  <si>
    <t>Wolfchase Galleria</t>
  </si>
  <si>
    <t>Memphis, TN-MS-AR</t>
  </si>
  <si>
    <t>Cottonwood Mall</t>
  </si>
  <si>
    <t>The Mall at Bay Plaza</t>
  </si>
  <si>
    <t>The Mall In Columbia</t>
  </si>
  <si>
    <t>Deerbrook Mall</t>
  </si>
  <si>
    <t>Dulles Town Centre</t>
  </si>
  <si>
    <t>Mall of Louisiana</t>
  </si>
  <si>
    <t>LA</t>
  </si>
  <si>
    <t>Baton Rouge, LA</t>
  </si>
  <si>
    <t>Park Meadows</t>
  </si>
  <si>
    <t>Coral Ridge Mall</t>
  </si>
  <si>
    <t>IA</t>
  </si>
  <si>
    <t>Iowa City, IA</t>
  </si>
  <si>
    <t>The Woodlands Mall</t>
  </si>
  <si>
    <t>Plaza Centro</t>
  </si>
  <si>
    <t>200 Avenida Rafael Cordero, Ste 111</t>
  </si>
  <si>
    <t>San Juan-Caguas-Arecibo, PR</t>
  </si>
  <si>
    <t>Promenade at Temecula</t>
  </si>
  <si>
    <t>Rivertown Crossings</t>
  </si>
  <si>
    <t>Grand Rapids-Wyoming, MI</t>
  </si>
  <si>
    <t>The Mall at Wellington Green</t>
  </si>
  <si>
    <t>Stonebriar Centre</t>
  </si>
  <si>
    <t>Westfield Galleria at Roseville</t>
  </si>
  <si>
    <t>Polaris Fashion Place</t>
  </si>
  <si>
    <t>The Mall at Robinson T/C</t>
  </si>
  <si>
    <t>The Streets at Southpoint</t>
  </si>
  <si>
    <t>NC</t>
  </si>
  <si>
    <t>Durham-Chapel Hill, NC</t>
  </si>
  <si>
    <t>Sunrise Mall</t>
  </si>
  <si>
    <t>Queens Center</t>
  </si>
  <si>
    <t>Imperial Valley Mall</t>
  </si>
  <si>
    <t>El Centro, CA</t>
  </si>
  <si>
    <t>Victoria Gardens</t>
  </si>
  <si>
    <t>Southaven Towne Center</t>
  </si>
  <si>
    <t>MS</t>
  </si>
  <si>
    <t>The Mall at Turtle Creek</t>
  </si>
  <si>
    <t>AR</t>
  </si>
  <si>
    <t>Jonesboro, AR</t>
  </si>
  <si>
    <t>Yuma Palms Regional Center</t>
  </si>
  <si>
    <t>Yuma, AZ</t>
  </si>
  <si>
    <t>Palm Valley Cornerstone</t>
  </si>
  <si>
    <t>Baybrook Mall</t>
  </si>
  <si>
    <t>West Grand Promenade</t>
  </si>
  <si>
    <t>Tamarack Village</t>
  </si>
  <si>
    <t>South Point S/C</t>
  </si>
  <si>
    <t>GA</t>
  </si>
  <si>
    <t>Atlanta-Sandy Springs-Roswell, GA</t>
  </si>
  <si>
    <t>Newnan Crossing</t>
  </si>
  <si>
    <t>High Pointe Commons</t>
  </si>
  <si>
    <t>Harrisburg-Carlisle, PA</t>
  </si>
  <si>
    <t>Memorial City S/C</t>
  </si>
  <si>
    <t>Fairmont Center</t>
  </si>
  <si>
    <t>Southpark Meadows S/C</t>
  </si>
  <si>
    <t>Alliance Town Center</t>
  </si>
  <si>
    <t>Stones River Mall</t>
  </si>
  <si>
    <t>Southlands S/C</t>
  </si>
  <si>
    <t>The District</t>
  </si>
  <si>
    <t>UT</t>
  </si>
  <si>
    <t>Salt Lake City, UT</t>
  </si>
  <si>
    <t>Shackleford Crossing</t>
  </si>
  <si>
    <t>Little Rock-North Little Rock-Conway, AR</t>
  </si>
  <si>
    <t>Robertson's Creek</t>
  </si>
  <si>
    <t>Hamilton Town Center</t>
  </si>
  <si>
    <t>IN</t>
  </si>
  <si>
    <t>Indianapolis-Carmel-Anderson, IN</t>
  </si>
  <si>
    <t>The Shops at Fallen Timbers</t>
  </si>
  <si>
    <t>Toledo, OH</t>
  </si>
  <si>
    <t>University Oaks S/C</t>
  </si>
  <si>
    <t>Peninsula Town Center</t>
  </si>
  <si>
    <t>Virginia Beach-Norfolk-Newport News, VA-NC</t>
  </si>
  <si>
    <t>Shops at Moore</t>
  </si>
  <si>
    <t>Stone Creek Towne Center</t>
  </si>
  <si>
    <t>The Loop West</t>
  </si>
  <si>
    <t>Orlando-Kissimmee-Sanford, FL</t>
  </si>
  <si>
    <t>Waxahachie Towne Center Crossing</t>
  </si>
  <si>
    <t>Oakridge Court</t>
  </si>
  <si>
    <t>The Plaza at Shoal Creek</t>
  </si>
  <si>
    <t>The Orchard at Slatten Ranch</t>
  </si>
  <si>
    <t>El Mercado Plaza</t>
  </si>
  <si>
    <t>El Paso, TX</t>
  </si>
  <si>
    <t>Stirling Lafayette S/C</t>
  </si>
  <si>
    <t>Lafayette, LA</t>
  </si>
  <si>
    <t>First &amp; Main Town Center</t>
  </si>
  <si>
    <t>Colorado Springs, CO</t>
  </si>
  <si>
    <t>Waterside Marketplace</t>
  </si>
  <si>
    <t>Sherman Town Center</t>
  </si>
  <si>
    <t>Sherman-Denison, TX</t>
  </si>
  <si>
    <t>Mokena Marketplace</t>
  </si>
  <si>
    <t>Teas Crossing</t>
  </si>
  <si>
    <t>Village at Fairview</t>
  </si>
  <si>
    <t>Corbin Park</t>
  </si>
  <si>
    <t>Alamo Ranch Marketplace</t>
  </si>
  <si>
    <t>The Shops at Stone Park</t>
  </si>
  <si>
    <t>Pier Park</t>
  </si>
  <si>
    <t>Panama City, FL</t>
  </si>
  <si>
    <t xml:space="preserve">81 Rockingham Park Blvd       </t>
  </si>
  <si>
    <t>344 V Buckland Hls Dr Ste 7000</t>
  </si>
  <si>
    <t xml:space="preserve">11801 Fair Oaks Mall          </t>
  </si>
  <si>
    <t>360 Gateway Dr</t>
  </si>
  <si>
    <t xml:space="preserve">3 Orland Sq Dr                </t>
  </si>
  <si>
    <t xml:space="preserve">2000 Rt 38 Ste 1000           </t>
  </si>
  <si>
    <t xml:space="preserve">20700 Avalon Blvd             </t>
  </si>
  <si>
    <t xml:space="preserve">7750 W Arrowhead Towne Center </t>
  </si>
  <si>
    <t xml:space="preserve">1330 Travis Blvd              </t>
  </si>
  <si>
    <t xml:space="preserve">1500 Stoneridge Mall Rd       </t>
  </si>
  <si>
    <t xml:space="preserve">5200 Meadowood Mall Cir       </t>
  </si>
  <si>
    <t xml:space="preserve">1700 W County Rd B-2          </t>
  </si>
  <si>
    <t xml:space="preserve">305 Mount Hope Ave            </t>
  </si>
  <si>
    <t xml:space="preserve">3040 Plaza Bonita Rd          </t>
  </si>
  <si>
    <t xml:space="preserve">5300 San Dario                </t>
  </si>
  <si>
    <t xml:space="preserve">1169 Glendale Galleria        </t>
  </si>
  <si>
    <t xml:space="preserve">331 Brandon Town Center Mall  </t>
  </si>
  <si>
    <t xml:space="preserve">6000 Florence Mall            </t>
  </si>
  <si>
    <t xml:space="preserve">606 Christiana Mall           </t>
  </si>
  <si>
    <t xml:space="preserve">300 Westfarms Mall            </t>
  </si>
  <si>
    <t xml:space="preserve">6420 S Pacific Blvd           </t>
  </si>
  <si>
    <t xml:space="preserve">2201 S Interstate 35 E Ste D  </t>
  </si>
  <si>
    <t xml:space="preserve">1780 Galleria Blvd            </t>
  </si>
  <si>
    <t xml:space="preserve">5256 Route 30                 </t>
  </si>
  <si>
    <t xml:space="preserve">14200 E Alameda Ave           </t>
  </si>
  <si>
    <t xml:space="preserve">280 Hillcrest Dr W            </t>
  </si>
  <si>
    <t>1321 N Columbia Ctr Blvd # 100</t>
  </si>
  <si>
    <t xml:space="preserve">700 W 14 Mile Rd              </t>
  </si>
  <si>
    <t xml:space="preserve">7201 N Kendall Dr             </t>
  </si>
  <si>
    <t xml:space="preserve">7507 W Cermak Rd              </t>
  </si>
  <si>
    <t xml:space="preserve">11801 W 95Th St               </t>
  </si>
  <si>
    <t xml:space="preserve">400 S Baldwin Ave             </t>
  </si>
  <si>
    <t xml:space="preserve">14300 Lakeside Cir            </t>
  </si>
  <si>
    <t xml:space="preserve">6699 Springfield Mall         </t>
  </si>
  <si>
    <t xml:space="preserve">4510 E Cactus Rd              </t>
  </si>
  <si>
    <t xml:space="preserve">1203 Plaza Dr                 </t>
  </si>
  <si>
    <t xml:space="preserve">6000 S Hannum Ave             </t>
  </si>
  <si>
    <t xml:space="preserve">27150 Novi Rd                 </t>
  </si>
  <si>
    <t xml:space="preserve">4400 Meadows Lane             </t>
  </si>
  <si>
    <t xml:space="preserve">8200 Perry Hall Blvd          </t>
  </si>
  <si>
    <t xml:space="preserve">6987 Friars Rd                </t>
  </si>
  <si>
    <t xml:space="preserve">8000 W Broward Blvd Ste 900   </t>
  </si>
  <si>
    <t xml:space="preserve">1122 El Camino Real           </t>
  </si>
  <si>
    <t xml:space="preserve">3605 Galleria At Tyler        </t>
  </si>
  <si>
    <t xml:space="preserve">428 Woodbridge Ctr Dr         </t>
  </si>
  <si>
    <t xml:space="preserve">18601 33Rd Ave W              </t>
  </si>
  <si>
    <t xml:space="preserve">4511 N Midkiff Rd             </t>
  </si>
  <si>
    <t xml:space="preserve">2901 S Capitol Of Texas Hwy   </t>
  </si>
  <si>
    <t xml:space="preserve">72900 Hwy 111                 </t>
  </si>
  <si>
    <t xml:space="preserve">1695 Annapolis Mall           </t>
  </si>
  <si>
    <t xml:space="preserve">2100 S W S Young Dr Ste 2000  </t>
  </si>
  <si>
    <t xml:space="preserve">2006 S Expy 83                </t>
  </si>
  <si>
    <t xml:space="preserve">290 E Via Rancho Pkwy         </t>
  </si>
  <si>
    <t xml:space="preserve">1600 Town Center Dr           </t>
  </si>
  <si>
    <t xml:space="preserve">1500 Harvey Rd                </t>
  </si>
  <si>
    <t xml:space="preserve">4301 W Wisconsin Ave          </t>
  </si>
  <si>
    <t xml:space="preserve">2501 Ming Ave                 </t>
  </si>
  <si>
    <t>310 Daniel Webster Hwy Ste 103</t>
  </si>
  <si>
    <t xml:space="preserve">7 Backus Ave                  </t>
  </si>
  <si>
    <t xml:space="preserve">1006 Ross Park Mall Dr        </t>
  </si>
  <si>
    <t xml:space="preserve">6 Southpark Mall              </t>
  </si>
  <si>
    <t xml:space="preserve">10 Mall Dr W                  </t>
  </si>
  <si>
    <t xml:space="preserve">300 N Milwaukee St            </t>
  </si>
  <si>
    <t xml:space="preserve">10 Bellis Fair Pkwy           </t>
  </si>
  <si>
    <t xml:space="preserve">3300 S Airport Rd W           </t>
  </si>
  <si>
    <t xml:space="preserve">1131 W Rancho Vista Blvd      </t>
  </si>
  <si>
    <t>975 Av. Eugenio Maria De Hostos, Ste 320</t>
  </si>
  <si>
    <t xml:space="preserve">6525 E Southern Ave           </t>
  </si>
  <si>
    <t xml:space="preserve">6600 Menaul Blvd Ne Ste 600   </t>
  </si>
  <si>
    <t xml:space="preserve">11130 Mall Cir                </t>
  </si>
  <si>
    <t xml:space="preserve">11401 Pines Blvd              </t>
  </si>
  <si>
    <t xml:space="preserve">140 Marsh Ave                 </t>
  </si>
  <si>
    <t xml:space="preserve">1695 Arden Way                </t>
  </si>
  <si>
    <t xml:space="preserve">3710 Hwy 9                    </t>
  </si>
  <si>
    <t xml:space="preserve">9056 N 121St East Ave         </t>
  </si>
  <si>
    <t xml:space="preserve">215 Creekside Way             </t>
  </si>
  <si>
    <t xml:space="preserve">500 Winchester Ave            </t>
  </si>
  <si>
    <t xml:space="preserve">1312 W Sunset Rd              </t>
  </si>
  <si>
    <t xml:space="preserve">4 Mid Rivers Mall             </t>
  </si>
  <si>
    <t xml:space="preserve">Rt 114 &amp; 128                  </t>
  </si>
  <si>
    <t xml:space="preserve">400 Brea Mall                 </t>
  </si>
  <si>
    <t xml:space="preserve">400 Westminster Mall          </t>
  </si>
  <si>
    <t xml:space="preserve">Rt 60 &amp; Hwy 21                </t>
  </si>
  <si>
    <t xml:space="preserve">377 S Mills Rd                </t>
  </si>
  <si>
    <t xml:space="preserve">9301 Tampa Ave                </t>
  </si>
  <si>
    <t xml:space="preserve">17177 Royalton Rd             </t>
  </si>
  <si>
    <t xml:space="preserve">3851 S Cooper St              </t>
  </si>
  <si>
    <t xml:space="preserve">11200 Lakeline Mall Dr        </t>
  </si>
  <si>
    <t xml:space="preserve">16529 Southwest Frwy          </t>
  </si>
  <si>
    <t xml:space="preserve">5083 Tuttle Crossing Blvd     </t>
  </si>
  <si>
    <t xml:space="preserve">2756 N Germantown Pkwy        </t>
  </si>
  <si>
    <t xml:space="preserve">10000 Coors Bypass Nw         </t>
  </si>
  <si>
    <t xml:space="preserve">100 Baychester Ave            </t>
  </si>
  <si>
    <t xml:space="preserve">10300 Little Patuxent Pkwy    </t>
  </si>
  <si>
    <t xml:space="preserve">20131 Hwy 59N Ste 3000        </t>
  </si>
  <si>
    <t xml:space="preserve">21030 Dulles Town Cir         </t>
  </si>
  <si>
    <t xml:space="preserve">6201 Bluebonnet Blvd          </t>
  </si>
  <si>
    <t xml:space="preserve">8417 S Park Meadows Ctr Dr    </t>
  </si>
  <si>
    <t xml:space="preserve">1471 Coral Ridge Ave          </t>
  </si>
  <si>
    <t>1201 Lake Woodlands Dr Ste 500</t>
  </si>
  <si>
    <t xml:space="preserve">40640 Winchester Rd           </t>
  </si>
  <si>
    <t xml:space="preserve">3774 Rivertown Prkwy Sw       </t>
  </si>
  <si>
    <t xml:space="preserve">10308 W Forest Hill Blvd      </t>
  </si>
  <si>
    <t xml:space="preserve">2607 Preston Rd               </t>
  </si>
  <si>
    <t xml:space="preserve">1125 Galleria Blvd            </t>
  </si>
  <si>
    <t xml:space="preserve">1450 Polaris Pkwy             </t>
  </si>
  <si>
    <t xml:space="preserve">2000 Robinson Town Ctr        </t>
  </si>
  <si>
    <t xml:space="preserve">6910 Fayetteville Rd Ste 600  </t>
  </si>
  <si>
    <t xml:space="preserve">2370 N Expwy Ste 2000         </t>
  </si>
  <si>
    <t xml:space="preserve">92-59 59Th Ave                </t>
  </si>
  <si>
    <t xml:space="preserve">3351 S Dogwood                </t>
  </si>
  <si>
    <t xml:space="preserve">12399 S Mainstreet            </t>
  </si>
  <si>
    <t xml:space="preserve">6620 Towne Center Loop Ste E  </t>
  </si>
  <si>
    <t xml:space="preserve">3000 E Highland Dr Ste 516    </t>
  </si>
  <si>
    <t>1375 S Yuma Palms Pkwy</t>
  </si>
  <si>
    <t xml:space="preserve">13333 W Mcdowell Rd           </t>
  </si>
  <si>
    <t xml:space="preserve">100 Baybrook Mall             </t>
  </si>
  <si>
    <t xml:space="preserve">23523 Grand Circle Blvd       </t>
  </si>
  <si>
    <t xml:space="preserve">8348 Tamarack Village         </t>
  </si>
  <si>
    <t xml:space="preserve">1380 Hwy 20 W                 </t>
  </si>
  <si>
    <t xml:space="preserve">341 Newnan Crossing Byp       </t>
  </si>
  <si>
    <t xml:space="preserve">4680 High Pointe Blvd         </t>
  </si>
  <si>
    <t xml:space="preserve">300 Memorial City Way         </t>
  </si>
  <si>
    <t xml:space="preserve">5120 Fairmont Pkwy            </t>
  </si>
  <si>
    <t xml:space="preserve">9500 S Ih-35 Ste H            </t>
  </si>
  <si>
    <t xml:space="preserve">3001 Texas Sage Trl           </t>
  </si>
  <si>
    <t xml:space="preserve">1720 Old Fort Pkwy            </t>
  </si>
  <si>
    <t xml:space="preserve">6302 S Central St             </t>
  </si>
  <si>
    <t xml:space="preserve">11552 S District Dr           </t>
  </si>
  <si>
    <t xml:space="preserve">2600 S Shackleford Rd         </t>
  </si>
  <si>
    <t xml:space="preserve">5751 Long Prairie Rd          </t>
  </si>
  <si>
    <t xml:space="preserve">13900 Hoard Dr                </t>
  </si>
  <si>
    <t xml:space="preserve">3100 Main St Ste 1000         </t>
  </si>
  <si>
    <t xml:space="preserve">151 University Oaks           </t>
  </si>
  <si>
    <t xml:space="preserve">2071 Coliseum Dr              </t>
  </si>
  <si>
    <t xml:space="preserve">2400 S Service Rd             </t>
  </si>
  <si>
    <t xml:space="preserve">3675 Stone Creek Blvd         </t>
  </si>
  <si>
    <t xml:space="preserve">2001 W Osceola Pkwy           </t>
  </si>
  <si>
    <t xml:space="preserve">1441 N Hwy 77                 </t>
  </si>
  <si>
    <t xml:space="preserve">800 S Randall Rd              </t>
  </si>
  <si>
    <t xml:space="preserve">8100 N Flintlock Rd           </t>
  </si>
  <si>
    <t xml:space="preserve">4951 Slatten Ranch Rd         </t>
  </si>
  <si>
    <t xml:space="preserve">1950 Joe Battle Blvd          </t>
  </si>
  <si>
    <t xml:space="preserve">3125 Louisiana Ave            </t>
  </si>
  <si>
    <t xml:space="preserve">3650 New Center Pt            </t>
  </si>
  <si>
    <t xml:space="preserve">50753 Waterside Dr            </t>
  </si>
  <si>
    <t xml:space="preserve">610 Graham Dr                 </t>
  </si>
  <si>
    <t xml:space="preserve">11325 W Lincoln Hwy           </t>
  </si>
  <si>
    <t xml:space="preserve">3165 Interstate 45 N          </t>
  </si>
  <si>
    <t xml:space="preserve">301 Stacy Rd                  </t>
  </si>
  <si>
    <t xml:space="preserve">6901 W 135Th St               </t>
  </si>
  <si>
    <t xml:space="preserve">5335 W Loop 1604 N            </t>
  </si>
  <si>
    <t xml:space="preserve">5858 E Sam Houston Pkwy N     </t>
  </si>
  <si>
    <t xml:space="preserve">206 Bluefish Dr               </t>
  </si>
  <si>
    <t xml:space="preserve">12300 SE 82Nd Ave             </t>
  </si>
  <si>
    <t xml:space="preserve">27001 US Hwy 19 N             </t>
  </si>
  <si>
    <t xml:space="preserve">1603 NW 107Th Ave             </t>
  </si>
  <si>
    <t xml:space="preserve">1901 NW Expwy  Ste 1200       </t>
  </si>
  <si>
    <t>Portland (Happy Valley)</t>
  </si>
  <si>
    <t>Salem</t>
  </si>
  <si>
    <t>Manchester</t>
  </si>
  <si>
    <t>Fairfax</t>
  </si>
  <si>
    <t>Brooklyn</t>
  </si>
  <si>
    <t>Orland Park</t>
  </si>
  <si>
    <t>Cherry Hill</t>
  </si>
  <si>
    <t>Carson</t>
  </si>
  <si>
    <t>Glendale</t>
  </si>
  <si>
    <t>Fairfield</t>
  </si>
  <si>
    <t>Pleasanton</t>
  </si>
  <si>
    <t>Reno</t>
  </si>
  <si>
    <t>Roseville</t>
  </si>
  <si>
    <t>Rockaway</t>
  </si>
  <si>
    <t>National City</t>
  </si>
  <si>
    <t>Laredo</t>
  </si>
  <si>
    <t>Tukwila</t>
  </si>
  <si>
    <t>Brandon</t>
  </si>
  <si>
    <t>Florence</t>
  </si>
  <si>
    <t>Newark</t>
  </si>
  <si>
    <t>Farmington</t>
  </si>
  <si>
    <t>Huntington Park</t>
  </si>
  <si>
    <t>Denton</t>
  </si>
  <si>
    <t>Franklin</t>
  </si>
  <si>
    <t>Greensburg</t>
  </si>
  <si>
    <t>Aurora</t>
  </si>
  <si>
    <t>Thousand Oaks</t>
  </si>
  <si>
    <t>Kennewick</t>
  </si>
  <si>
    <t>Troy</t>
  </si>
  <si>
    <t>Miami</t>
  </si>
  <si>
    <t>North Riverside</t>
  </si>
  <si>
    <t>Overland Park</t>
  </si>
  <si>
    <t>Arcadia</t>
  </si>
  <si>
    <t>Sterling Hts</t>
  </si>
  <si>
    <t>Springfield</t>
  </si>
  <si>
    <t>Clearwater</t>
  </si>
  <si>
    <t>Phoenix</t>
  </si>
  <si>
    <t>West Covina</t>
  </si>
  <si>
    <t>Culver City</t>
  </si>
  <si>
    <t>Novi</t>
  </si>
  <si>
    <t>Las Vegas</t>
  </si>
  <si>
    <t>Baltimore</t>
  </si>
  <si>
    <t>San Diego</t>
  </si>
  <si>
    <t>Plantation</t>
  </si>
  <si>
    <t>San Bruno</t>
  </si>
  <si>
    <t>Riverside</t>
  </si>
  <si>
    <t>Woodbridge</t>
  </si>
  <si>
    <t>Lynnwood</t>
  </si>
  <si>
    <t>Midland</t>
  </si>
  <si>
    <t>Austin</t>
  </si>
  <si>
    <t>Palm Desert</t>
  </si>
  <si>
    <t>Annapolis</t>
  </si>
  <si>
    <t>Killeen</t>
  </si>
  <si>
    <t>Harlingen</t>
  </si>
  <si>
    <t>Escondido</t>
  </si>
  <si>
    <t>Montebello</t>
  </si>
  <si>
    <t>College Station</t>
  </si>
  <si>
    <t>Appleton</t>
  </si>
  <si>
    <t>Bakersfield</t>
  </si>
  <si>
    <t>Nashua</t>
  </si>
  <si>
    <t>Danbury</t>
  </si>
  <si>
    <t>Pittsburgh</t>
  </si>
  <si>
    <t>Colonial Hts</t>
  </si>
  <si>
    <t>Jersey City</t>
  </si>
  <si>
    <t>Boise</t>
  </si>
  <si>
    <t>Bellingham</t>
  </si>
  <si>
    <t>Traverse City</t>
  </si>
  <si>
    <t>Palmdale</t>
  </si>
  <si>
    <t>Mayaguez</t>
  </si>
  <si>
    <t>Mesa</t>
  </si>
  <si>
    <t>Albuquerque</t>
  </si>
  <si>
    <t>Waldorf</t>
  </si>
  <si>
    <t>Pembroke Pines</t>
  </si>
  <si>
    <t>Staten Island</t>
  </si>
  <si>
    <t>Sacramento</t>
  </si>
  <si>
    <t>Freehold</t>
  </si>
  <si>
    <t>Owasso</t>
  </si>
  <si>
    <t>New Braunfels</t>
  </si>
  <si>
    <t>Ashland</t>
  </si>
  <si>
    <t>Henderson</t>
  </si>
  <si>
    <t>St Peters</t>
  </si>
  <si>
    <t>Peabody</t>
  </si>
  <si>
    <t>Brea</t>
  </si>
  <si>
    <t>Westminster</t>
  </si>
  <si>
    <t>Vernon Hills</t>
  </si>
  <si>
    <t>Ventura</t>
  </si>
  <si>
    <t>Northridge</t>
  </si>
  <si>
    <t>Oklahoma City</t>
  </si>
  <si>
    <t>Strongsville</t>
  </si>
  <si>
    <t>Arlington</t>
  </si>
  <si>
    <t>Cedar Park</t>
  </si>
  <si>
    <t>Sugarland</t>
  </si>
  <si>
    <t>Dublin</t>
  </si>
  <si>
    <t>Memphis</t>
  </si>
  <si>
    <t>Bronx</t>
  </si>
  <si>
    <t>Columbia</t>
  </si>
  <si>
    <t>Humble</t>
  </si>
  <si>
    <t>Sterling</t>
  </si>
  <si>
    <t>Baton Rouge</t>
  </si>
  <si>
    <t>Lone Tree</t>
  </si>
  <si>
    <t>Coralville</t>
  </si>
  <si>
    <t>The Woodlands</t>
  </si>
  <si>
    <t>Caguas</t>
  </si>
  <si>
    <t>Temecula</t>
  </si>
  <si>
    <t>Grandville</t>
  </si>
  <si>
    <t>Wellington</t>
  </si>
  <si>
    <t>Frisco</t>
  </si>
  <si>
    <t>Columbus</t>
  </si>
  <si>
    <t>Durham</t>
  </si>
  <si>
    <t>Brownsville</t>
  </si>
  <si>
    <t>Elmhurst</t>
  </si>
  <si>
    <t>El Centro</t>
  </si>
  <si>
    <t>Rancho Cucamonga</t>
  </si>
  <si>
    <t>Southaven</t>
  </si>
  <si>
    <t>Jonesboro</t>
  </si>
  <si>
    <t>Yuma</t>
  </si>
  <si>
    <t>Goodyear</t>
  </si>
  <si>
    <t>Friendswood</t>
  </si>
  <si>
    <t>Katy</t>
  </si>
  <si>
    <t>Woodbury</t>
  </si>
  <si>
    <t>Mcdonough</t>
  </si>
  <si>
    <t>Newnan</t>
  </si>
  <si>
    <t>Harrisburg</t>
  </si>
  <si>
    <t>Houston</t>
  </si>
  <si>
    <t>Pasadena</t>
  </si>
  <si>
    <t>Fort Worth</t>
  </si>
  <si>
    <t>Murfreesboro</t>
  </si>
  <si>
    <t>South Jordan</t>
  </si>
  <si>
    <t>Little Rock</t>
  </si>
  <si>
    <t>Flower Mound</t>
  </si>
  <si>
    <t>Noblesville</t>
  </si>
  <si>
    <t>Maumee</t>
  </si>
  <si>
    <t>Round Rock</t>
  </si>
  <si>
    <t>Hampton</t>
  </si>
  <si>
    <t>Moore</t>
  </si>
  <si>
    <t>Colerain Township</t>
  </si>
  <si>
    <t>Kissimmee</t>
  </si>
  <si>
    <t>Waxahachie</t>
  </si>
  <si>
    <t>Algonquin</t>
  </si>
  <si>
    <t>Kansas City</t>
  </si>
  <si>
    <t>Antioch</t>
  </si>
  <si>
    <t>El Paso</t>
  </si>
  <si>
    <t>Lafayette</t>
  </si>
  <si>
    <t>Colorado Springs</t>
  </si>
  <si>
    <t>Chesterfield Townshp</t>
  </si>
  <si>
    <t>Sherman</t>
  </si>
  <si>
    <t>Mokena</t>
  </si>
  <si>
    <t>Conroe</t>
  </si>
  <si>
    <t>Fairview</t>
  </si>
  <si>
    <t>San Antonio</t>
  </si>
  <si>
    <t>Panama City Beach</t>
  </si>
  <si>
    <t>Brookfield</t>
  </si>
  <si>
    <t>Simon</t>
  </si>
  <si>
    <t>Taubman Co.</t>
  </si>
  <si>
    <t>The Related Company</t>
  </si>
  <si>
    <t>PREIT</t>
  </si>
  <si>
    <t>JLL</t>
  </si>
  <si>
    <t>Macerich</t>
  </si>
  <si>
    <t>Starwood</t>
  </si>
  <si>
    <t>URW (Westfield)</t>
  </si>
  <si>
    <t>CBL</t>
  </si>
  <si>
    <t>MG Herring Group</t>
  </si>
  <si>
    <t>WPG</t>
  </si>
  <si>
    <t>QIC</t>
  </si>
  <si>
    <t>Empresas Puerto Raiquenas</t>
  </si>
  <si>
    <t>Centennial Real Estate</t>
  </si>
  <si>
    <t>Prestige Properties</t>
  </si>
  <si>
    <t>LERNER ENTERPRISES</t>
  </si>
  <si>
    <t>Kimco Corp.</t>
  </si>
  <si>
    <t>PARKSIDE NEC GRAND</t>
  </si>
  <si>
    <t>ROBERT MUIR CO.</t>
  </si>
  <si>
    <t>THOMAS ENTERPRISES</t>
  </si>
  <si>
    <t>Unison Realty Partners</t>
  </si>
  <si>
    <t>Trademark Development</t>
  </si>
  <si>
    <t>Sterling Organization</t>
  </si>
  <si>
    <t>Northwood S/C Ltd.</t>
  </si>
  <si>
    <t>The Boyer Co.</t>
  </si>
  <si>
    <t>Shackleford Crossings Investors, LLC</t>
  </si>
  <si>
    <t>INLAND REAL ESTATE ACQUISITION CORP</t>
  </si>
  <si>
    <t>Namdar</t>
  </si>
  <si>
    <t>InvenTrust Properties</t>
  </si>
  <si>
    <t>Kite Development</t>
  </si>
  <si>
    <t>IRC</t>
  </si>
  <si>
    <t>LOOP WEST, LLC</t>
  </si>
  <si>
    <t>Kite Realty Group Trust</t>
  </si>
  <si>
    <t>E.J. Plesko</t>
  </si>
  <si>
    <t>STIRLING PROP.</t>
  </si>
  <si>
    <t>Norwood Development</t>
  </si>
  <si>
    <t>Carson Development</t>
  </si>
  <si>
    <t xml:space="preserve">Rio Can Real Estate Investment Trust </t>
  </si>
  <si>
    <t>Owned</t>
  </si>
  <si>
    <t>Ground Lease</t>
  </si>
  <si>
    <t>Date of Closing</t>
  </si>
  <si>
    <t>Buyer Type</t>
  </si>
  <si>
    <t>Sales Price</t>
  </si>
  <si>
    <t>Sales Price PSF of Building</t>
  </si>
  <si>
    <t>Sales Price PSF of Land</t>
  </si>
  <si>
    <t>Arrowhead Towne Center</t>
  </si>
  <si>
    <t>03079</t>
  </si>
  <si>
    <t>06042</t>
  </si>
  <si>
    <t>08002</t>
  </si>
  <si>
    <t>07866</t>
  </si>
  <si>
    <t>06032</t>
  </si>
  <si>
    <t>07095</t>
  </si>
  <si>
    <t>03060</t>
  </si>
  <si>
    <t>06810</t>
  </si>
  <si>
    <t>07310</t>
  </si>
  <si>
    <t>07728</t>
  </si>
  <si>
    <t>01960</t>
  </si>
  <si>
    <t>11239</t>
  </si>
  <si>
    <t>90255</t>
  </si>
  <si>
    <t>00680</t>
  </si>
  <si>
    <t>74055</t>
  </si>
  <si>
    <t>78130</t>
  </si>
  <si>
    <t>00725</t>
  </si>
  <si>
    <t>85365</t>
  </si>
  <si>
    <t>85395</t>
  </si>
  <si>
    <t>23523</t>
  </si>
  <si>
    <t>55125</t>
  </si>
  <si>
    <t>30253</t>
  </si>
  <si>
    <t>30265</t>
  </si>
  <si>
    <t>17111</t>
  </si>
  <si>
    <t>77024</t>
  </si>
  <si>
    <t>77505</t>
  </si>
  <si>
    <t>78748</t>
  </si>
  <si>
    <t>76177</t>
  </si>
  <si>
    <t>80016</t>
  </si>
  <si>
    <t>11552</t>
  </si>
  <si>
    <t>72205</t>
  </si>
  <si>
    <t>75028</t>
  </si>
  <si>
    <t>46060</t>
  </si>
  <si>
    <t>11042</t>
  </si>
  <si>
    <t>45251</t>
  </si>
  <si>
    <t>34741</t>
  </si>
  <si>
    <t>75165</t>
  </si>
  <si>
    <t>60102</t>
  </si>
  <si>
    <t>64158</t>
  </si>
  <si>
    <t>94531</t>
  </si>
  <si>
    <t>79938</t>
  </si>
  <si>
    <t>70501</t>
  </si>
  <si>
    <t>48051</t>
  </si>
  <si>
    <t>80922</t>
  </si>
  <si>
    <t>75092</t>
  </si>
  <si>
    <t>60448</t>
  </si>
  <si>
    <t>77304</t>
  </si>
  <si>
    <t>75069</t>
  </si>
  <si>
    <t>66223</t>
  </si>
  <si>
    <t>78253</t>
  </si>
  <si>
    <t>77049</t>
  </si>
  <si>
    <t>Mall</t>
  </si>
  <si>
    <t>S/C</t>
  </si>
  <si>
    <t>CBD</t>
  </si>
  <si>
    <t>FS</t>
  </si>
  <si>
    <t>Purchase Option (Yes or No)</t>
  </si>
  <si>
    <t>https://www.clackamastowncenter.com/</t>
  </si>
  <si>
    <t>https://www.simon.com/mall/the-mall-at-rockingham-park</t>
  </si>
  <si>
    <t>https://www.theshoppesatbucklandhills.com/en.html</t>
  </si>
  <si>
    <t>https://shopfairoaksmall.com/</t>
  </si>
  <si>
    <t>https://shopgatewaycenterbrooklyn.com</t>
  </si>
  <si>
    <t>https://www.simon.com/mall/orland-square</t>
  </si>
  <si>
    <t>https://cherryhillmall.com/</t>
  </si>
  <si>
    <t>https://www.southbaypavilion.com/</t>
  </si>
  <si>
    <t>https://www.arrowheadtownecenter.com/</t>
  </si>
  <si>
    <t>https://www.shoppingsolanotowncenter.com/</t>
  </si>
  <si>
    <t>https://www.simon.com/mall/stoneridge-shopping-center</t>
  </si>
  <si>
    <t>https://www.simon.com/mall/meadowood-mall</t>
  </si>
  <si>
    <t>https://rosedalecenter.com/</t>
  </si>
  <si>
    <t>https://www.simon.com/mall/rockaway-townsquare</t>
  </si>
  <si>
    <t>https://www.westfield.com/plazabonita</t>
  </si>
  <si>
    <t>https://www.malldelnorte.com/</t>
  </si>
  <si>
    <t>https://www.westfield.com/southcenter</t>
  </si>
  <si>
    <t>https://www.glendalegalleria.com/en.html</t>
  </si>
  <si>
    <t>https://www.florencemall.com/en.html</t>
  </si>
  <si>
    <t>https://www.christianamall.com/en.html</t>
  </si>
  <si>
    <t>https://shopwestfarms.com/</t>
  </si>
  <si>
    <t>https://shopgoldentriangle.com/</t>
  </si>
  <si>
    <t>https://www.coolspringsgalleria.com/</t>
  </si>
  <si>
    <t>https://www.westmorelandmall.com/</t>
  </si>
  <si>
    <t>https://towncenterataurora.com/</t>
  </si>
  <si>
    <t>https://www.simon.com/mall/columbia-center</t>
  </si>
  <si>
    <t>https://www.oaklandmall.com/</t>
  </si>
  <si>
    <t>https://www.simon.com/mall/dadeland-mall</t>
  </si>
  <si>
    <t>https://northriversideparkmall.com/</t>
  </si>
  <si>
    <t>https://www.westfield.com/santaanita</t>
  </si>
  <si>
    <t>https://springfieldtowncenter.com/</t>
  </si>
  <si>
    <t>https://www.westfield.com/countryside</t>
  </si>
  <si>
    <t>https://www.theparadisevalleymall.com/</t>
  </si>
  <si>
    <t>https://plazawestcovina.com/</t>
  </si>
  <si>
    <t>https://www.westfield.com/culvercity</t>
  </si>
  <si>
    <t>https://www.shoptwelveoaks.com/</t>
  </si>
  <si>
    <t>https://www.meadowsmall.com/en.html</t>
  </si>
  <si>
    <t>https://www.whitemarshmall.com/en.html</t>
  </si>
  <si>
    <t>https://www.simon.com/mall/fashion-valley</t>
  </si>
  <si>
    <t>https://www.westfield.com/broward</t>
  </si>
  <si>
    <t>https://www.theshopsattanforan.com/</t>
  </si>
  <si>
    <t>https://www.galleriatyler.com/en.html</t>
  </si>
  <si>
    <t>https://www.woodbridgecenter.com/en.html</t>
  </si>
  <si>
    <t>https://www.alderwoodmall.com/en.html</t>
  </si>
  <si>
    <t>https://www.simon.com/mall/midland-park-mall</t>
  </si>
  <si>
    <t>https://www.simon.com/mall/barton-creek-square</t>
  </si>
  <si>
    <t>https://www.westfield.com/palmdesert</t>
  </si>
  <si>
    <t>https://www.westfield.com/annapolis</t>
  </si>
  <si>
    <t>https://www.killeenmall.com/</t>
  </si>
  <si>
    <t>https://www.vallevistamall.com/</t>
  </si>
  <si>
    <t>https://www.westfield.com/northcounty</t>
  </si>
  <si>
    <t>https://shopsatmontebello.com/</t>
  </si>
  <si>
    <t>https://www.postoakmall.com/</t>
  </si>
  <si>
    <t>https://www.foxrivermall.com/en.html</t>
  </si>
  <si>
    <t>https://www.valleyplazamall.com/en.html</t>
  </si>
  <si>
    <t>https://www.simon.com/mall/pheasant-lane-mall</t>
  </si>
  <si>
    <t>https://www.danburyfairmall.com/</t>
  </si>
  <si>
    <t>https://www.simon.com/mall/ross-park-mall</t>
  </si>
  <si>
    <t>https://www.southparkmall.com/</t>
  </si>
  <si>
    <t>https://www.simon.com/mall/newport-centre</t>
  </si>
  <si>
    <t>https://www.boisetownesquare.com/en.html</t>
  </si>
  <si>
    <t>https://www.grandtraversemall.com/en.html</t>
  </si>
  <si>
    <t>https://www.av-mall.com/</t>
  </si>
  <si>
    <t>https://mayaguezmall.com/</t>
  </si>
  <si>
    <t>https://www.superstitionsprings.com/</t>
  </si>
  <si>
    <t>https://www.coronadocenter.com/en.html</t>
  </si>
  <si>
    <t>https://www.simon.com/mall/st-charles-towne-center</t>
  </si>
  <si>
    <t>https://www.pembrokelakesmall.com/en.html</t>
  </si>
  <si>
    <t>https://www.statenislandmall.com/en.html</t>
  </si>
  <si>
    <t>https://www.ardenfair.com/</t>
  </si>
  <si>
    <t>https://www.freeholdracewaymall.com/</t>
  </si>
  <si>
    <t>https://www.simon.com/mall/miami-international-mall</t>
  </si>
  <si>
    <t>https://www.newbraunfelstowncenter.com/</t>
  </si>
  <si>
    <t>https://ashlandtowncenter.com/stores</t>
  </si>
  <si>
    <t>https://www.galleriaatsunset.com/en.html</t>
  </si>
  <si>
    <t>https://www.shopmidriversmall.com/</t>
  </si>
  <si>
    <t>https://www.simon.com/mall/northshore-mall</t>
  </si>
  <si>
    <t>https://www.simon.com/mall/brea-mall</t>
  </si>
  <si>
    <t>https://westminstermall.com/</t>
  </si>
  <si>
    <t>https://www.shophawthornmall.com/</t>
  </si>
  <si>
    <t>https://www.shoppacificview.com/</t>
  </si>
  <si>
    <t>https://www.northridgefashioncenter.com/en.html</t>
  </si>
  <si>
    <t>https://www.simon.com/mall/penn-square-mall</t>
  </si>
  <si>
    <t>https://www.shoppingsouthparkmall.com/</t>
  </si>
  <si>
    <t>https://www.theparksmallarlington.com/en.html</t>
  </si>
  <si>
    <t>https://www.simon.com/mall/lakeline-mall</t>
  </si>
  <si>
    <t>https://www.firstcolonymall.com/en.html</t>
  </si>
  <si>
    <t>https://www.simon.com/mall/wolfchase-galleria</t>
  </si>
  <si>
    <t>https://cottonwoodmall.com/</t>
  </si>
  <si>
    <t>https://mallatbayplaza.com/</t>
  </si>
  <si>
    <t>https://www.themallincolumbia.com/en.html</t>
  </si>
  <si>
    <t>https://www.shopdeerbrookmall.com/en.html</t>
  </si>
  <si>
    <t>https://shopdullestowncenter.com/</t>
  </si>
  <si>
    <t>https://www.malloflouisiana.com/en.html</t>
  </si>
  <si>
    <t>https://www.parkmeadows.com/en.html</t>
  </si>
  <si>
    <t>https://www.coralridgemall.com/en.html</t>
  </si>
  <si>
    <t>https://www.thewoodlandsmall.com/en.html</t>
  </si>
  <si>
    <t>https://www.promenadetemecula.com/en.html</t>
  </si>
  <si>
    <t>https://www.rivertowncrossings.com/en.html</t>
  </si>
  <si>
    <t>https://www.shopwellingtongreen.com/</t>
  </si>
  <si>
    <t>https://www.shopstonebriar.com/en.html</t>
  </si>
  <si>
    <t>https://www.westfield.com/galleriaatroseville</t>
  </si>
  <si>
    <t>https://polarisfashionplace.com/</t>
  </si>
  <si>
    <t>https://www.shoprobinsonmall.com/</t>
  </si>
  <si>
    <t>https://www.streetsatsouthpoint.com/en.html</t>
  </si>
  <si>
    <t>https://www.sunrisemalltx.com/</t>
  </si>
  <si>
    <t>https://www.shopqueenscenter.com/</t>
  </si>
  <si>
    <t>https://www.imperialvalleymall.com/</t>
  </si>
  <si>
    <t>https://www.victoriagardensie.com/en.html</t>
  </si>
  <si>
    <t>https://www.mallatturtlecreek.com/en.html</t>
  </si>
  <si>
    <t>https://shopyumapalms.com/</t>
  </si>
  <si>
    <t>https://www.baybrookmall.com/en.html</t>
  </si>
  <si>
    <t>https://tamarackvillage.com/</t>
  </si>
  <si>
    <t>http://www.southpointretail.com/</t>
  </si>
  <si>
    <t>https://www.memorialcity.com/</t>
  </si>
  <si>
    <t>https://www.shopsouthparkmeadows.com/</t>
  </si>
  <si>
    <t>https://www.alliancetowncenter.com/</t>
  </si>
  <si>
    <t>https://www.shopstonesriver.com/</t>
  </si>
  <si>
    <t>https://www.shopsouthlands.com/</t>
  </si>
  <si>
    <t>https://www.boyercompany.com/portfolio/the-district/</t>
  </si>
  <si>
    <t>http://shacklefordcrossings.com/</t>
  </si>
  <si>
    <t>https://www.simon.com/mall/hamilton-town-center</t>
  </si>
  <si>
    <t>https://theshopsatfallentimbers.com/</t>
  </si>
  <si>
    <t>https://www.shopuniversityoaks.com/</t>
  </si>
  <si>
    <t>https://peninsulatowncenter.com/</t>
  </si>
  <si>
    <t>https://kiterealty.com/properties/shops-at-moore</t>
  </si>
  <si>
    <t>https://www.nadg.com/property/loop-west/</t>
  </si>
  <si>
    <t>https://kiterealty.com/properties/waxahachie-crossing-ltd</t>
  </si>
  <si>
    <t>https://www.stirlingprop.com/portfolio/stirling-lafayette/</t>
  </si>
  <si>
    <t>https://www.firstandmaintowncenter.com/</t>
  </si>
  <si>
    <t>https://www.fairviewtowncenter.com/</t>
  </si>
  <si>
    <t>https://www.corbinparkop.com/</t>
  </si>
  <si>
    <t>https://www.shopalamoranch.com/</t>
  </si>
  <si>
    <t>https://www.newquest.com/property/the-shops-at-stone-park/</t>
  </si>
  <si>
    <t>https://www.simon.com/mall/pier-park</t>
  </si>
  <si>
    <t>No</t>
  </si>
  <si>
    <t>Sold Property Information</t>
  </si>
  <si>
    <t>1634 Salisbury Rd</t>
  </si>
  <si>
    <t>Statesville</t>
  </si>
  <si>
    <t>5555 Scarborough Blvd</t>
  </si>
  <si>
    <t>10500 Lackman Rd</t>
  </si>
  <si>
    <t>Lenexa</t>
  </si>
  <si>
    <t>11111 Stead Blvd Ste 111</t>
  </si>
  <si>
    <t>1701 Intermodal Pkwy</t>
  </si>
  <si>
    <t>Haslet</t>
  </si>
  <si>
    <t>120 Penney Rd</t>
  </si>
  <si>
    <t>Forest Park (Atlanta)</t>
  </si>
  <si>
    <t>Warehouse - Statesville, NC</t>
  </si>
  <si>
    <t>Warehouse - Columbus, OH</t>
  </si>
  <si>
    <t>Warehouse - Lenexa, KS</t>
  </si>
  <si>
    <t>Warehouse - Reno, NV</t>
  </si>
  <si>
    <t>Warehouse - Haslet, TX</t>
  </si>
  <si>
    <t>Warehouse - Forest Park (Atlanta), GA</t>
  </si>
  <si>
    <t>Charlotte–Concord–Gastonia, NC</t>
  </si>
  <si>
    <t>Reno–Sparks, NV</t>
  </si>
  <si>
    <t>Dallas - Fort Worth - Arlington, TX</t>
  </si>
  <si>
    <t>Atlanta–Sandy Springs–Marietta, GA</t>
  </si>
  <si>
    <t>Total</t>
  </si>
  <si>
    <t>Average</t>
  </si>
  <si>
    <t>Adjoining Property Owner</t>
  </si>
  <si>
    <t>NA</t>
  </si>
  <si>
    <t>Rent PSF Year 1 (3)</t>
  </si>
  <si>
    <t>Implied Cap Rate (4)</t>
  </si>
  <si>
    <t>Yes</t>
  </si>
  <si>
    <t>(4) Demographic data sourced from Regis Sites USA database.</t>
  </si>
  <si>
    <t>Land Square Footage (2)(5)</t>
  </si>
  <si>
    <t>Current Zoning (2)(5)</t>
  </si>
  <si>
    <t>FAR In Place (2)(5)</t>
  </si>
  <si>
    <t>2020 Population (Radius) (4)(5)</t>
  </si>
  <si>
    <t>2020 Median HH Income (Radius) (4)(5)</t>
  </si>
  <si>
    <t>Annual Rent Year 1 (3)</t>
  </si>
  <si>
    <t>(5) Data provided by third parties is believed to be reliable but the Trust has not independently verified this data and therefore makes no representation or warranty as to the same.</t>
  </si>
  <si>
    <t>(4) Data provided by third parties is believed to be reliable but the Trust has not independently verified this data and therefore makes no representation or warranty as to the same.</t>
  </si>
  <si>
    <t>Land Square Footage (2)(4)</t>
  </si>
  <si>
    <t>(1) Per Master Lease.</t>
  </si>
  <si>
    <t xml:space="preserve">(4) Implied Cap Rate = Annual Rent (pre abatement) divided by Sales Price. </t>
  </si>
  <si>
    <t>Implied Cap Rate (6)</t>
  </si>
  <si>
    <t>(2) Data provided by Newmark Group, Inc.</t>
  </si>
  <si>
    <t>(2) Data provided by Eastdil Secured, LLC</t>
  </si>
  <si>
    <t>(3) Commencing on 12/7/2023 and thereafter, Base Rent is subject to a an annual CPI increase, subject to a maximum of 2% per annum.</t>
  </si>
  <si>
    <t>78665</t>
  </si>
  <si>
    <t>Mean</t>
  </si>
  <si>
    <t>SF Weighted Average</t>
  </si>
  <si>
    <t>Total / SF Weighted Average</t>
  </si>
  <si>
    <t>Count</t>
  </si>
  <si>
    <t>(3) Commencing Year 3 (1/1/2023) and thereafter Base Rent is subject to a 2% per annum increase.</t>
  </si>
  <si>
    <t>PMU1</t>
  </si>
  <si>
    <t>CIC</t>
  </si>
  <si>
    <t>CUD</t>
  </si>
  <si>
    <t>470</t>
  </si>
  <si>
    <t>U/A</t>
  </si>
  <si>
    <t>CR-D, Carson</t>
  </si>
  <si>
    <t>PAD</t>
  </si>
  <si>
    <t>CR</t>
  </si>
  <si>
    <t>CRM, Pleasanton</t>
  </si>
  <si>
    <t>MUCC</t>
  </si>
  <si>
    <t>R-B</t>
  </si>
  <si>
    <t>TUC</t>
  </si>
  <si>
    <t>GLC3*</t>
  </si>
  <si>
    <t>PD</t>
  </si>
  <si>
    <t>BR</t>
  </si>
  <si>
    <t>HPCBD*</t>
  </si>
  <si>
    <t>PUD</t>
  </si>
  <si>
    <t>C4</t>
  </si>
  <si>
    <t>B-3</t>
  </si>
  <si>
    <t>6113</t>
  </si>
  <si>
    <t>ARC2DH-S1-</t>
  </si>
  <si>
    <t>C</t>
  </si>
  <si>
    <t>C-7</t>
  </si>
  <si>
    <t>RSC</t>
  </si>
  <si>
    <t>WCCR</t>
  </si>
  <si>
    <t>CCC3*</t>
  </si>
  <si>
    <t>R-C</t>
  </si>
  <si>
    <t>C-1</t>
  </si>
  <si>
    <t>BM</t>
  </si>
  <si>
    <t>MV-CR</t>
  </si>
  <si>
    <t>SPI-3</t>
  </si>
  <si>
    <t>B-4</t>
  </si>
  <si>
    <t>PRC</t>
  </si>
  <si>
    <t>PDSC</t>
  </si>
  <si>
    <t>TC</t>
  </si>
  <si>
    <t>C3</t>
  </si>
  <si>
    <t>GB</t>
  </si>
  <si>
    <t>CG20</t>
  </si>
  <si>
    <t>B1</t>
  </si>
  <si>
    <t>C-2D</t>
  </si>
  <si>
    <t>PDRA</t>
  </si>
  <si>
    <t>C-C</t>
  </si>
  <si>
    <t>C4-1</t>
  </si>
  <si>
    <t>C-2</t>
  </si>
  <si>
    <t>C-50</t>
  </si>
  <si>
    <t>6400</t>
  </si>
  <si>
    <t>CG</t>
  </si>
  <si>
    <t>Z02</t>
  </si>
  <si>
    <t>CC</t>
  </si>
  <si>
    <t>AE2</t>
  </si>
  <si>
    <t>R1A</t>
  </si>
  <si>
    <t>C2</t>
  </si>
  <si>
    <t>C1AD</t>
  </si>
  <si>
    <t>LAC4</t>
  </si>
  <si>
    <t>SC</t>
  </si>
  <si>
    <t>C-P</t>
  </si>
  <si>
    <t>C4-3</t>
  </si>
  <si>
    <t>NT</t>
  </si>
  <si>
    <t>PD-IP</t>
  </si>
  <si>
    <t>6</t>
  </si>
  <si>
    <t>MUPD</t>
  </si>
  <si>
    <t>OI</t>
  </si>
  <si>
    <t>NZS</t>
  </si>
  <si>
    <t>34</t>
  </si>
  <si>
    <t>C1</t>
  </si>
  <si>
    <t>1</t>
  </si>
  <si>
    <t>None</t>
  </si>
  <si>
    <t>RE470</t>
  </si>
  <si>
    <t>BH-MU</t>
  </si>
  <si>
    <t>PCB</t>
  </si>
  <si>
    <t>Commercial</t>
  </si>
  <si>
    <t>16-CM</t>
  </si>
  <si>
    <t>ZN C4</t>
  </si>
  <si>
    <t>PD-B, Colerain Twp</t>
  </si>
  <si>
    <t>OPD</t>
  </si>
  <si>
    <t>MPC</t>
  </si>
  <si>
    <t>PBC AO</t>
  </si>
  <si>
    <t>CP2</t>
  </si>
  <si>
    <t>T-3</t>
  </si>
  <si>
    <t>CTL</t>
  </si>
  <si>
    <t>Property Type (1)</t>
  </si>
  <si>
    <t>Option Exercised (Yes or No)</t>
  </si>
  <si>
    <t>ROFO Status, If Applicable</t>
  </si>
  <si>
    <t>ROFO Status</t>
  </si>
  <si>
    <t>Expired</t>
  </si>
  <si>
    <t>Accepted</t>
  </si>
  <si>
    <t>Landlord Option</t>
  </si>
  <si>
    <t>Tenant Option</t>
  </si>
  <si>
    <t>Selling Expenses</t>
  </si>
  <si>
    <t>Independent</t>
  </si>
  <si>
    <t>Selling Expense as a % of Sales Price</t>
  </si>
  <si>
    <t>Memorial City Mall</t>
  </si>
  <si>
    <t>Current Annual Base Contract Rent excl. % Rent</t>
  </si>
  <si>
    <t>Rent PSF in Year of Sale (3)</t>
  </si>
  <si>
    <t>Annual Rent in Year of Sale (pre-abatement) (3)</t>
  </si>
  <si>
    <t xml:space="preserve">(6) Implied Cap Rate = Annual Rent divided by Sales Price. </t>
  </si>
  <si>
    <t>3 Property Portfolio Sale</t>
  </si>
  <si>
    <t>5 Property Portfolio Sale</t>
  </si>
  <si>
    <t>North American Development Group</t>
  </si>
  <si>
    <t>Namdar (fmr Brookfield)</t>
  </si>
  <si>
    <t>GTM Development: MG Herring &amp; Weitzman</t>
  </si>
  <si>
    <t>MKiezi Investments LLC</t>
  </si>
  <si>
    <t>Riderwood USA (Wen Shan Chang) (Fmr Westfeld)</t>
  </si>
  <si>
    <t>Lionheart Capital</t>
  </si>
  <si>
    <t>Lender owned; JLL managed</t>
  </si>
  <si>
    <t>Pacific Retail Capital Partners</t>
  </si>
  <si>
    <t>Receivership (Rialto Servicer, Pacific Retail Receiver)</t>
  </si>
  <si>
    <t>Kohan Retail Investment Group</t>
  </si>
  <si>
    <t>Bridge Group Investments &amp; Steerpoint Capital</t>
  </si>
  <si>
    <t>4th Dimension (fmr Brookfield)</t>
  </si>
  <si>
    <t>Kize Capital LP &amp; Spinoso Real Estate Group</t>
  </si>
  <si>
    <t>Namdar (fmr Simon)</t>
  </si>
  <si>
    <t>Foreclosed (fmr Brookfield, Spinoso manager)</t>
  </si>
  <si>
    <t>Tabhani Group</t>
  </si>
  <si>
    <t>PMAT REI, LLC</t>
  </si>
  <si>
    <t>FEIL Organization</t>
  </si>
  <si>
    <t>Simon JV with LeFrak</t>
  </si>
  <si>
    <t>Newquest Properties</t>
  </si>
  <si>
    <t>Yuma Palms DST</t>
  </si>
  <si>
    <t>Farrmont Realty Group, INC.</t>
  </si>
  <si>
    <t>South Point Retail Partners, Inc.</t>
  </si>
  <si>
    <t>Westdale Fairmont, LP</t>
  </si>
  <si>
    <t>D &amp; B Real Estate Ventures</t>
  </si>
  <si>
    <t>G.S. Assoc. JV</t>
  </si>
  <si>
    <t>River Oaks Properties, LTD</t>
  </si>
  <si>
    <t>Inland Real Estate Acquisition CORP</t>
  </si>
  <si>
    <t>Read King</t>
  </si>
  <si>
    <t>TKG El Con Center</t>
  </si>
  <si>
    <t>https://brandonexchange.com/map/</t>
  </si>
  <si>
    <t>https://www.shoptheoaksmall.com/</t>
  </si>
  <si>
    <t>https://www.shopoakparkmall.com/</t>
  </si>
  <si>
    <t>https://lakesidecitycenter.com/</t>
  </si>
  <si>
    <t>https://bellisfair.com/</t>
  </si>
  <si>
    <t>https://www.shoptuttlecrossing.com/</t>
  </si>
  <si>
    <t>https://plazacentro.shopkimco.com/</t>
  </si>
  <si>
    <t>https://southaventownecenter.com/</t>
  </si>
  <si>
    <t>https://unisonrealtypartners.com/portfolio/high-pointe-commons-harrisburg-pa/</t>
  </si>
  <si>
    <t>https://jblmgmt.com/properties/fairmont-shopping-center/</t>
  </si>
  <si>
    <t>https://www.lamarco.com/properties/portfolio/stone-creek-towne-center/</t>
  </si>
  <si>
    <t>https://www.pmat.net/waterside</t>
  </si>
  <si>
    <t>Equity Street Capital &amp; Big V</t>
  </si>
  <si>
    <t>Mershops Galleria at Sunset LLC (Bridge Group Investments)</t>
  </si>
  <si>
    <t>Sagehall Partners (fmr Brookfield)</t>
  </si>
  <si>
    <t>Receivership / Brookfield</t>
  </si>
  <si>
    <t>Receivership / WPG</t>
  </si>
  <si>
    <t>Receivership / Starwood</t>
  </si>
  <si>
    <t>Spinoso Real Estate Group</t>
  </si>
  <si>
    <t>Declined</t>
  </si>
  <si>
    <t>As of 11/30/2025</t>
  </si>
  <si>
    <t>2026 Annual Rent (3)</t>
  </si>
  <si>
    <t>2026 Rent PSF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</si>
</sst>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m/d/yy;@"/>
    <numFmt numFmtId="166" formatCode="&quot;$&quot;#,##0.00"/>
    <numFmt numFmtId="167" formatCode="_(* #,##0_);_(* \(#,##0\);_(* &quot;-&quot;??_);_(@_)"/>
    <numFmt numFmtId="168" formatCode="_(&quot;$&quot;* #,##0_);_(&quot;$&quot;* \(#,##0\);_(&quot;$&quot;* &quot;-&quot;??_);_(@_)"/>
    <numFmt numFmtId="169" formatCode="_(* #,##0.0_);_(* \(#,##0.0\);_(* &quot;-&quot;??_);_(@_)"/>
    <numFmt numFmtId="170" formatCode="_(* #,##0.000000000_);_(* \(#,##0.00000000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Garamond"/>
      <family val="1"/>
    </font>
    <font>
      <b/>
      <sz val="10"/>
      <name val="Garamond"/>
      <family val="1"/>
    </font>
    <font>
      <sz val="10"/>
      <name val="Garamond"/>
      <family val="1"/>
    </font>
    <font>
      <sz val="11"/>
      <name val="Garamond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Garamond"/>
      <family val="1"/>
    </font>
    <font>
      <b/>
      <sz val="10"/>
      <color theme="1"/>
      <name val="Garamond"/>
      <family val="1"/>
    </font>
    <font>
      <b/>
      <sz val="11"/>
      <color theme="1"/>
      <name val="Garamond"/>
      <family val="1"/>
    </font>
    <font>
      <b/>
      <sz val="14"/>
      <color rgb="FFFF0000"/>
      <name val="Garamond"/>
      <family val="1"/>
    </font>
    <font>
      <sz val="10"/>
      <color theme="1"/>
      <name val="Garamond"/>
      <family val="1"/>
    </font>
    <font>
      <sz val="11"/>
      <color rgb="FFFF0000"/>
      <name val="Garamond"/>
      <family val="1"/>
    </font>
    <font>
      <b/>
      <i/>
      <sz val="10"/>
      <color theme="1"/>
      <name val="Calibri"/>
      <family val="2"/>
      <scheme val="minor"/>
    </font>
    <font>
      <sz val="11"/>
      <color theme="0"/>
      <name val="Garamond"/>
      <family val="1"/>
    </font>
    <font>
      <b/>
      <sz val="11"/>
      <color theme="0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9" fontId="6" fillId="0" borderId="0" applyFont="0" applyFill="0" applyBorder="0" applyAlignment="0" applyProtection="0"/>
  </cellStyleXfs>
  <cellXfs count="134">
    <xf numFmtId="0" fontId="0" fillId="0" borderId="0" xfId="0"/>
    <xf numFmtId="0" fontId="8" fillId="0" borderId="0" xfId="0" applyFont="1"/>
    <xf numFmtId="0" fontId="2" fillId="2" borderId="0" xfId="4" applyFont="1" applyFill="1" applyAlignment="1">
      <alignment horizontal="center"/>
    </xf>
    <xf numFmtId="164" fontId="2" fillId="2" borderId="0" xfId="4" applyNumberFormat="1" applyFont="1" applyFill="1" applyAlignment="1">
      <alignment horizontal="center"/>
    </xf>
    <xf numFmtId="0" fontId="3" fillId="2" borderId="0" xfId="4" applyFont="1" applyFill="1" applyAlignment="1">
      <alignment horizontal="center"/>
    </xf>
    <xf numFmtId="0" fontId="3" fillId="2" borderId="1" xfId="4" applyFont="1" applyFill="1" applyBorder="1" applyAlignment="1">
      <alignment horizontal="center"/>
    </xf>
    <xf numFmtId="0" fontId="3" fillId="2" borderId="1" xfId="4" applyFont="1" applyFill="1" applyBorder="1" applyAlignment="1">
      <alignment horizontal="center" wrapText="1"/>
    </xf>
    <xf numFmtId="3" fontId="3" fillId="2" borderId="1" xfId="4" applyNumberFormat="1" applyFont="1" applyFill="1" applyBorder="1" applyAlignment="1">
      <alignment horizontal="center" wrapText="1"/>
    </xf>
    <xf numFmtId="3" fontId="9" fillId="2" borderId="1" xfId="4" applyNumberFormat="1" applyFont="1" applyFill="1" applyBorder="1" applyAlignment="1">
      <alignment horizontal="center" wrapText="1"/>
    </xf>
    <xf numFmtId="0" fontId="9" fillId="2" borderId="1" xfId="4" applyFont="1" applyFill="1" applyBorder="1" applyAlignment="1">
      <alignment horizontal="center" wrapText="1"/>
    </xf>
    <xf numFmtId="3" fontId="3" fillId="2" borderId="1" xfId="4" applyNumberFormat="1" applyFont="1" applyFill="1" applyBorder="1" applyAlignment="1">
      <alignment horizontal="center"/>
    </xf>
    <xf numFmtId="3" fontId="3" fillId="2" borderId="2" xfId="4" applyNumberFormat="1" applyFont="1" applyFill="1" applyBorder="1" applyAlignment="1">
      <alignment horizontal="center"/>
    </xf>
    <xf numFmtId="164" fontId="3" fillId="2" borderId="1" xfId="4" applyNumberFormat="1" applyFont="1" applyFill="1" applyBorder="1" applyAlignment="1">
      <alignment horizontal="center"/>
    </xf>
    <xf numFmtId="165" fontId="3" fillId="2" borderId="1" xfId="4" applyNumberFormat="1" applyFont="1" applyFill="1" applyBorder="1" applyAlignment="1">
      <alignment horizontal="center" wrapText="1"/>
    </xf>
    <xf numFmtId="165" fontId="3" fillId="2" borderId="3" xfId="4" applyNumberFormat="1" applyFont="1" applyFill="1" applyBorder="1" applyAlignment="1">
      <alignment horizontal="center" wrapText="1"/>
    </xf>
    <xf numFmtId="0" fontId="10" fillId="0" borderId="0" xfId="0" applyFont="1"/>
    <xf numFmtId="3" fontId="3" fillId="3" borderId="4" xfId="4" applyNumberFormat="1" applyFont="1" applyFill="1" applyBorder="1" applyAlignment="1">
      <alignment horizontal="centerContinuous"/>
    </xf>
    <xf numFmtId="3" fontId="3" fillId="3" borderId="5" xfId="4" applyNumberFormat="1" applyFont="1" applyFill="1" applyBorder="1" applyAlignment="1">
      <alignment horizontal="centerContinuous"/>
    </xf>
    <xf numFmtId="3" fontId="3" fillId="3" borderId="6" xfId="4" applyNumberFormat="1" applyFont="1" applyFill="1" applyBorder="1" applyAlignment="1">
      <alignment horizontal="centerContinuous"/>
    </xf>
    <xf numFmtId="164" fontId="3" fillId="3" borderId="7" xfId="4" applyNumberFormat="1" applyFont="1" applyFill="1" applyBorder="1" applyAlignment="1">
      <alignment horizontal="centerContinuous"/>
    </xf>
    <xf numFmtId="164" fontId="3" fillId="3" borderId="5" xfId="4" applyNumberFormat="1" applyFont="1" applyFill="1" applyBorder="1" applyAlignment="1">
      <alignment horizontal="centerContinuous"/>
    </xf>
    <xf numFmtId="164" fontId="3" fillId="3" borderId="8" xfId="4" applyNumberFormat="1" applyFont="1" applyFill="1" applyBorder="1" applyAlignment="1">
      <alignment horizontal="centerContinuous"/>
    </xf>
    <xf numFmtId="164" fontId="3" fillId="3" borderId="4" xfId="4" applyNumberFormat="1" applyFont="1" applyFill="1" applyBorder="1" applyAlignment="1">
      <alignment horizontal="centerContinuous"/>
    </xf>
    <xf numFmtId="3" fontId="8" fillId="0" borderId="0" xfId="0" applyNumberFormat="1" applyFont="1"/>
    <xf numFmtId="164" fontId="8" fillId="0" borderId="0" xfId="0" applyNumberFormat="1" applyFont="1"/>
    <xf numFmtId="0" fontId="8" fillId="0" borderId="9" xfId="0" applyFont="1" applyBorder="1"/>
    <xf numFmtId="49" fontId="8" fillId="0" borderId="0" xfId="0" applyNumberFormat="1" applyFont="1" applyAlignment="1">
      <alignment horizontal="right"/>
    </xf>
    <xf numFmtId="0" fontId="3" fillId="0" borderId="1" xfId="4" applyFont="1" applyBorder="1" applyAlignment="1">
      <alignment horizontal="center"/>
    </xf>
    <xf numFmtId="0" fontId="8" fillId="0" borderId="10" xfId="0" applyFont="1" applyBorder="1"/>
    <xf numFmtId="0" fontId="8" fillId="0" borderId="11" xfId="0" applyFont="1" applyBorder="1"/>
    <xf numFmtId="166" fontId="8" fillId="0" borderId="0" xfId="0" applyNumberFormat="1" applyFont="1"/>
    <xf numFmtId="165" fontId="3" fillId="2" borderId="2" xfId="4" applyNumberFormat="1" applyFont="1" applyFill="1" applyBorder="1" applyAlignment="1">
      <alignment horizontal="center" wrapText="1"/>
    </xf>
    <xf numFmtId="165" fontId="3" fillId="2" borderId="12" xfId="4" applyNumberFormat="1" applyFont="1" applyFill="1" applyBorder="1" applyAlignment="1">
      <alignment horizontal="center" wrapText="1"/>
    </xf>
    <xf numFmtId="164" fontId="8" fillId="0" borderId="0" xfId="0" applyNumberFormat="1" applyFont="1" applyAlignment="1">
      <alignment horizontal="right"/>
    </xf>
    <xf numFmtId="0" fontId="9" fillId="2" borderId="0" xfId="4" applyFont="1" applyFill="1" applyAlignment="1">
      <alignment horizontal="center" wrapText="1"/>
    </xf>
    <xf numFmtId="164" fontId="8" fillId="0" borderId="9" xfId="0" applyNumberFormat="1" applyFont="1" applyBorder="1" applyAlignment="1">
      <alignment horizontal="right"/>
    </xf>
    <xf numFmtId="164" fontId="3" fillId="2" borderId="9" xfId="4" applyNumberFormat="1" applyFont="1" applyFill="1" applyBorder="1" applyAlignment="1">
      <alignment horizontal="center"/>
    </xf>
    <xf numFmtId="164" fontId="8" fillId="0" borderId="9" xfId="0" applyNumberFormat="1" applyFont="1" applyBorder="1"/>
    <xf numFmtId="164" fontId="4" fillId="3" borderId="4" xfId="4" applyNumberFormat="1" applyFont="1" applyFill="1" applyBorder="1" applyAlignment="1">
      <alignment horizontal="centerContinuous"/>
    </xf>
    <xf numFmtId="0" fontId="3" fillId="2" borderId="13" xfId="4" applyFont="1" applyFill="1" applyBorder="1" applyAlignment="1">
      <alignment horizontal="center"/>
    </xf>
    <xf numFmtId="0" fontId="3" fillId="2" borderId="14" xfId="4" applyFont="1" applyFill="1" applyBorder="1" applyAlignment="1">
      <alignment horizontal="center" wrapText="1"/>
    </xf>
    <xf numFmtId="3" fontId="10" fillId="0" borderId="9" xfId="0" applyNumberFormat="1" applyFont="1" applyBorder="1"/>
    <xf numFmtId="0" fontId="10" fillId="0" borderId="9" xfId="0" applyFont="1" applyBorder="1"/>
    <xf numFmtId="164" fontId="10" fillId="0" borderId="9" xfId="0" applyNumberFormat="1" applyFont="1" applyBorder="1"/>
    <xf numFmtId="166" fontId="10" fillId="0" borderId="0" xfId="0" applyNumberFormat="1" applyFont="1"/>
    <xf numFmtId="14" fontId="8" fillId="0" borderId="0" xfId="0" applyNumberFormat="1" applyFont="1" applyAlignment="1">
      <alignment horizontal="right"/>
    </xf>
    <xf numFmtId="3" fontId="10" fillId="0" borderId="0" xfId="0" applyNumberFormat="1" applyFont="1"/>
    <xf numFmtId="3" fontId="3" fillId="0" borderId="15" xfId="4" applyNumberFormat="1" applyFont="1" applyBorder="1" applyAlignment="1">
      <alignment horizontal="center"/>
    </xf>
    <xf numFmtId="0" fontId="8" fillId="0" borderId="0" xfId="0" quotePrefix="1" applyFont="1" applyAlignment="1">
      <alignment horizontal="right"/>
    </xf>
    <xf numFmtId="4" fontId="8" fillId="0" borderId="0" xfId="0" applyNumberFormat="1" applyFont="1"/>
    <xf numFmtId="3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5" fillId="0" borderId="0" xfId="0" applyFont="1"/>
    <xf numFmtId="0" fontId="5" fillId="0" borderId="0" xfId="3" quotePrefix="1" applyFont="1" applyFill="1"/>
    <xf numFmtId="0" fontId="5" fillId="0" borderId="0" xfId="0" quotePrefix="1" applyFont="1"/>
    <xf numFmtId="164" fontId="3" fillId="0" borderId="4" xfId="4" applyNumberFormat="1" applyFont="1" applyBorder="1" applyAlignment="1">
      <alignment horizontal="centerContinuous"/>
    </xf>
    <xf numFmtId="164" fontId="3" fillId="0" borderId="5" xfId="4" applyNumberFormat="1" applyFont="1" applyBorder="1" applyAlignment="1">
      <alignment horizontal="centerContinuous"/>
    </xf>
    <xf numFmtId="164" fontId="3" fillId="0" borderId="8" xfId="4" applyNumberFormat="1" applyFont="1" applyBorder="1" applyAlignment="1">
      <alignment horizontal="centerContinuous"/>
    </xf>
    <xf numFmtId="166" fontId="8" fillId="0" borderId="9" xfId="0" applyNumberFormat="1" applyFont="1" applyBorder="1"/>
    <xf numFmtId="164" fontId="3" fillId="2" borderId="1" xfId="4" applyNumberFormat="1" applyFont="1" applyFill="1" applyBorder="1" applyAlignment="1">
      <alignment horizontal="center" wrapText="1"/>
    </xf>
    <xf numFmtId="3" fontId="8" fillId="0" borderId="1" xfId="0" applyNumberFormat="1" applyFont="1" applyBorder="1"/>
    <xf numFmtId="166" fontId="8" fillId="0" borderId="1" xfId="0" applyNumberFormat="1" applyFont="1" applyBorder="1"/>
    <xf numFmtId="164" fontId="8" fillId="0" borderId="1" xfId="0" applyNumberFormat="1" applyFont="1" applyBorder="1" applyAlignment="1">
      <alignment horizontal="right"/>
    </xf>
    <xf numFmtId="167" fontId="10" fillId="0" borderId="0" xfId="1" applyNumberFormat="1" applyFont="1"/>
    <xf numFmtId="166" fontId="10" fillId="0" borderId="9" xfId="0" applyNumberFormat="1" applyFont="1" applyBorder="1"/>
    <xf numFmtId="44" fontId="10" fillId="0" borderId="0" xfId="2" applyFont="1"/>
    <xf numFmtId="168" fontId="10" fillId="0" borderId="0" xfId="2" applyNumberFormat="1" applyFont="1"/>
    <xf numFmtId="14" fontId="8" fillId="0" borderId="0" xfId="0" applyNumberFormat="1" applyFont="1" applyAlignment="1">
      <alignment horizontal="left" vertical="center"/>
    </xf>
    <xf numFmtId="0" fontId="8" fillId="2" borderId="0" xfId="0" applyFont="1" applyFill="1"/>
    <xf numFmtId="164" fontId="3" fillId="2" borderId="15" xfId="4" applyNumberFormat="1" applyFont="1" applyFill="1" applyBorder="1" applyAlignment="1">
      <alignment horizontal="center" wrapText="1"/>
    </xf>
    <xf numFmtId="165" fontId="3" fillId="2" borderId="16" xfId="4" applyNumberFormat="1" applyFont="1" applyFill="1" applyBorder="1" applyAlignment="1">
      <alignment horizontal="center" wrapText="1"/>
    </xf>
    <xf numFmtId="165" fontId="3" fillId="2" borderId="17" xfId="4" applyNumberFormat="1" applyFont="1" applyFill="1" applyBorder="1" applyAlignment="1">
      <alignment horizontal="center" wrapText="1"/>
    </xf>
    <xf numFmtId="165" fontId="3" fillId="2" borderId="18" xfId="4" applyNumberFormat="1" applyFont="1" applyFill="1" applyBorder="1" applyAlignment="1">
      <alignment horizontal="center" wrapText="1"/>
    </xf>
    <xf numFmtId="167" fontId="8" fillId="0" borderId="0" xfId="1" applyNumberFormat="1" applyFont="1"/>
    <xf numFmtId="170" fontId="8" fillId="0" borderId="0" xfId="1" applyNumberFormat="1" applyFont="1"/>
    <xf numFmtId="43" fontId="8" fillId="0" borderId="0" xfId="0" applyNumberFormat="1" applyFont="1"/>
    <xf numFmtId="169" fontId="8" fillId="0" borderId="0" xfId="0" applyNumberFormat="1" applyFont="1"/>
    <xf numFmtId="0" fontId="3" fillId="2" borderId="0" xfId="4" applyFont="1" applyFill="1" applyAlignment="1">
      <alignment horizontal="left"/>
    </xf>
    <xf numFmtId="3" fontId="9" fillId="2" borderId="1" xfId="4" applyNumberFormat="1" applyFont="1" applyFill="1" applyBorder="1" applyAlignment="1">
      <alignment horizontal="left" wrapText="1"/>
    </xf>
    <xf numFmtId="14" fontId="8" fillId="0" borderId="0" xfId="0" applyNumberFormat="1" applyFont="1" applyAlignment="1">
      <alignment horizontal="left"/>
    </xf>
    <xf numFmtId="164" fontId="10" fillId="0" borderId="9" xfId="0" applyNumberFormat="1" applyFont="1" applyBorder="1" applyAlignment="1">
      <alignment horizontal="left"/>
    </xf>
    <xf numFmtId="166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0" fontId="8" fillId="0" borderId="0" xfId="5" applyNumberFormat="1" applyFont="1" applyFill="1"/>
    <xf numFmtId="164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4" fontId="11" fillId="2" borderId="0" xfId="4" applyNumberFormat="1" applyFont="1" applyFill="1" applyAlignment="1">
      <alignment horizontal="left" wrapText="1"/>
    </xf>
    <xf numFmtId="164" fontId="10" fillId="0" borderId="0" xfId="0" applyNumberFormat="1" applyFont="1"/>
    <xf numFmtId="10" fontId="10" fillId="0" borderId="0" xfId="5" applyNumberFormat="1" applyFont="1" applyFill="1"/>
    <xf numFmtId="0" fontId="12" fillId="0" borderId="0" xfId="0" applyFont="1"/>
    <xf numFmtId="0" fontId="12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indent="2"/>
    </xf>
    <xf numFmtId="0" fontId="9" fillId="0" borderId="0" xfId="0" applyFont="1"/>
    <xf numFmtId="168" fontId="8" fillId="0" borderId="0" xfId="2" applyNumberFormat="1" applyFont="1"/>
    <xf numFmtId="43" fontId="8" fillId="0" borderId="0" xfId="1" applyFont="1" applyFill="1"/>
    <xf numFmtId="43" fontId="13" fillId="0" borderId="0" xfId="1" applyFont="1" applyFill="1"/>
    <xf numFmtId="168" fontId="5" fillId="0" borderId="0" xfId="2" applyNumberFormat="1" applyFont="1" applyFill="1"/>
    <xf numFmtId="165" fontId="3" fillId="2" borderId="0" xfId="4" applyNumberFormat="1" applyFont="1" applyFill="1" applyAlignment="1">
      <alignment horizontal="center" wrapText="1"/>
    </xf>
    <xf numFmtId="10" fontId="8" fillId="0" borderId="0" xfId="5" applyNumberFormat="1" applyFont="1"/>
    <xf numFmtId="10" fontId="8" fillId="0" borderId="0" xfId="5" applyNumberFormat="1" applyFont="1" applyFill="1" applyBorder="1"/>
    <xf numFmtId="166" fontId="8" fillId="0" borderId="0" xfId="0" applyNumberFormat="1" applyFont="1" applyAlignment="1">
      <alignment horizontal="right"/>
    </xf>
    <xf numFmtId="166" fontId="8" fillId="0" borderId="1" xfId="0" applyNumberFormat="1" applyFont="1" applyBorder="1" applyAlignment="1">
      <alignment horizontal="right"/>
    </xf>
    <xf numFmtId="10" fontId="8" fillId="0" borderId="1" xfId="5" applyNumberFormat="1" applyFont="1" applyBorder="1"/>
    <xf numFmtId="10" fontId="10" fillId="0" borderId="0" xfId="5" applyNumberFormat="1" applyFont="1"/>
    <xf numFmtId="14" fontId="8" fillId="0" borderId="0" xfId="0" applyNumberFormat="1" applyFont="1"/>
    <xf numFmtId="43" fontId="8" fillId="0" borderId="0" xfId="1" applyFont="1"/>
    <xf numFmtId="167" fontId="14" fillId="0" borderId="0" xfId="1" applyNumberFormat="1" applyFont="1" applyFill="1"/>
    <xf numFmtId="166" fontId="10" fillId="0" borderId="0" xfId="2" applyNumberFormat="1" applyFont="1"/>
    <xf numFmtId="0" fontId="8" fillId="0" borderId="0" xfId="0" applyFont="1" applyAlignment="1">
      <alignment horizontal="left" vertical="center" indent="2"/>
    </xf>
    <xf numFmtId="0" fontId="5" fillId="0" borderId="0" xfId="0" applyFont="1" applyAlignment="1">
      <alignment horizontal="left" vertical="center" indent="2"/>
    </xf>
    <xf numFmtId="10" fontId="10" fillId="0" borderId="0" xfId="5" applyNumberFormat="1" applyFont="1" applyFill="1" applyBorder="1"/>
    <xf numFmtId="168" fontId="8" fillId="0" borderId="0" xfId="0" applyNumberFormat="1" applyFont="1"/>
    <xf numFmtId="164" fontId="8" fillId="0" borderId="0" xfId="1" applyNumberFormat="1" applyFont="1" applyFill="1"/>
    <xf numFmtId="3" fontId="15" fillId="0" borderId="0" xfId="0" applyNumberFormat="1" applyFont="1"/>
    <xf numFmtId="14" fontId="8" fillId="0" borderId="0" xfId="0" applyNumberFormat="1" applyFont="1" applyAlignment="1">
      <alignment horizontal="right" vertical="center"/>
    </xf>
    <xf numFmtId="165" fontId="3" fillId="0" borderId="17" xfId="4" applyNumberFormat="1" applyFont="1" applyBorder="1" applyAlignment="1">
      <alignment horizontal="center" wrapText="1"/>
    </xf>
    <xf numFmtId="168" fontId="10" fillId="0" borderId="9" xfId="2" applyNumberFormat="1" applyFont="1" applyBorder="1"/>
    <xf numFmtId="168" fontId="15" fillId="0" borderId="0" xfId="2" applyNumberFormat="1" applyFont="1"/>
    <xf numFmtId="0" fontId="8" fillId="0" borderId="12" xfId="0" applyFont="1" applyBorder="1"/>
    <xf numFmtId="0" fontId="16" fillId="0" borderId="0" xfId="0" applyFont="1"/>
    <xf numFmtId="168" fontId="8" fillId="0" borderId="1" xfId="2" applyNumberFormat="1" applyFont="1" applyFill="1" applyBorder="1"/>
    <xf numFmtId="0" fontId="8" fillId="0" borderId="1" xfId="0" applyFont="1" applyBorder="1"/>
    <xf numFmtId="164" fontId="11" fillId="2" borderId="0" xfId="4" applyNumberFormat="1" applyFont="1" applyFill="1" applyAlignment="1">
      <alignment horizontal="left" wrapText="1"/>
    </xf>
    <xf numFmtId="168" fontId="8" fillId="0" borderId="10" xfId="2" applyNumberFormat="1" applyFont="1" applyBorder="1" applyAlignment="1">
      <alignment horizontal="center" vertical="center"/>
    </xf>
    <xf numFmtId="168" fontId="8" fillId="0" borderId="9" xfId="2" applyNumberFormat="1" applyFont="1" applyBorder="1" applyAlignment="1">
      <alignment horizontal="center" vertical="center"/>
    </xf>
    <xf numFmtId="168" fontId="8" fillId="0" borderId="19" xfId="2" applyNumberFormat="1" applyFont="1" applyBorder="1" applyAlignment="1">
      <alignment horizontal="center" vertical="center"/>
    </xf>
    <xf numFmtId="168" fontId="8" fillId="0" borderId="11" xfId="2" applyNumberFormat="1" applyFont="1" applyBorder="1" applyAlignment="1">
      <alignment horizontal="center" vertical="center"/>
    </xf>
    <xf numFmtId="168" fontId="8" fillId="0" borderId="0" xfId="2" applyNumberFormat="1" applyFont="1" applyBorder="1" applyAlignment="1">
      <alignment horizontal="center" vertical="center"/>
    </xf>
    <xf numFmtId="168" fontId="8" fillId="0" borderId="20" xfId="2" applyNumberFormat="1" applyFont="1" applyBorder="1" applyAlignment="1">
      <alignment horizontal="center" vertical="center"/>
    </xf>
    <xf numFmtId="168" fontId="8" fillId="0" borderId="12" xfId="2" applyNumberFormat="1" applyFont="1" applyBorder="1" applyAlignment="1">
      <alignment horizontal="center" vertical="center"/>
    </xf>
    <xf numFmtId="168" fontId="8" fillId="0" borderId="1" xfId="2" applyNumberFormat="1" applyFont="1" applyBorder="1" applyAlignment="1">
      <alignment horizontal="center" vertical="center"/>
    </xf>
    <xf numFmtId="168" fontId="8" fillId="0" borderId="2" xfId="2" applyNumberFormat="1" applyFont="1" applyBorder="1" applyAlignment="1">
      <alignment horizontal="center" vertical="center"/>
    </xf>
    <xf numFmtId="164" fontId="11" fillId="2" borderId="0" xfId="4" applyNumberFormat="1" applyFont="1" applyFill="1" applyAlignment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4" xr:uid="{00000000-0005-0000-0000-00000400000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A)%20PROPERTY%20SALES%202020\Dispo%202020\JCP\Asset%20&amp;%20Property%20Management\2)%20Finance\6)%20Reporting\2024\06-June\CPT%20DDS%20Report%20-JUN%2024.xlsx" TargetMode="External"/><Relationship Id="rId1" Type="http://schemas.openxmlformats.org/officeDocument/2006/relationships/externalLinkPath" Target="CPT%20DDS%20Report%20-JUN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Reporting Req"/>
      <sheetName val="Key Definitions"/>
      <sheetName val="1 -Cert.Dist.Detail"/>
      <sheetName val="2-Sources&amp;Uses"/>
      <sheetName val="3-CashDistributions"/>
      <sheetName val="4-PropertySales"/>
      <sheetName val="Rent1 "/>
      <sheetName val="Cover Page"/>
      <sheetName val="1 -REPORT"/>
      <sheetName val="2 -REPORT "/>
      <sheetName val="3 -REPORT"/>
      <sheetName val="4 -REPORT"/>
      <sheetName val="5 -REPORT"/>
      <sheetName val="6 -REPORT"/>
      <sheetName val="7 -REPORT "/>
      <sheetName val="4 -DCSupportSch"/>
      <sheetName val="4 -RetailSupportSch"/>
      <sheetName val="5-RetailasofDD"/>
      <sheetName val="6-DC as ofDD"/>
      <sheetName val="7-LLd&amp;TntOption"/>
      <sheetName val="8-SubstitutionProp"/>
      <sheetName val="8 -REPORT"/>
      <sheetName val="8-Sub-Support"/>
      <sheetName val="9-MoLeasingAct"/>
      <sheetName val="9 -LeaseActSupport"/>
      <sheetName val="10-FinInfo"/>
      <sheetName val="11-MstrRetailOperPrfmnce"/>
      <sheetName val="12-MstrLseGuarntrOperPerf"/>
      <sheetName val="13-MstrLseSubtnts"/>
      <sheetName val="15 -Actual Expenses"/>
      <sheetName val="Sheet2"/>
      <sheetName val="9 -REPORT"/>
      <sheetName val="14 -Budget"/>
      <sheetName val="15 - Accrual NEW "/>
      <sheetName val="17 - September Rent"/>
      <sheetName val="15C -Prepaid Sales Expenses"/>
      <sheetName val="16 -Distribution Date Sch "/>
      <sheetName val="17 - July 2024 Rent"/>
      <sheetName val="17 - June 2024 Rent"/>
      <sheetName val="17 - May 2024 Rent"/>
      <sheetName val="17 - April 2024 Rent"/>
      <sheetName val="17 - March 2024 Rent"/>
      <sheetName val="17 - February 2024 Rent"/>
      <sheetName val="17 - January 2024 Rent"/>
      <sheetName val="17 - December 2023 Rent"/>
      <sheetName val="17 - November 2023 Rent"/>
      <sheetName val="17 - October 2023 Rent"/>
      <sheetName val="17 - September 2023 Rent"/>
      <sheetName val="17 - August 2023 Rent"/>
      <sheetName val="17 - July 2023 Rent"/>
      <sheetName val="17 - June 2023 Rent"/>
      <sheetName val="17 - May 2023 Rent"/>
      <sheetName val="17 - April 2023 Rent"/>
      <sheetName val="17 - March 2023 Rent"/>
      <sheetName val="17 - February 2023 Rent"/>
      <sheetName val="17 - January 2023 Rent"/>
      <sheetName val="17 - December 2022 Rent"/>
      <sheetName val="17 - November 2022 Rent"/>
      <sheetName val="17 - October Rent"/>
      <sheetName val="17 - November Rent"/>
      <sheetName val="17 - August Rent"/>
      <sheetName val="17 - July Rent"/>
      <sheetName val="17 - June Rent"/>
      <sheetName val="17 - May Rent"/>
      <sheetName val="17 - April Rent"/>
      <sheetName val="17 - March Rent"/>
      <sheetName val="17 - February Rent"/>
      <sheetName val="17 - January Rent"/>
      <sheetName val="17 - December Rent"/>
      <sheetName val="Sales &amp; Use Calc-JC"/>
      <sheetName val="16A Post Closing Liab."/>
      <sheetName val="16B Comm Billing v Cash Coll"/>
      <sheetName val="16B SUPPORT"/>
      <sheetName val="16C Sales Procceds -Coll Period"/>
      <sheetName val="17 -Rental Obligations"/>
      <sheetName val="17-Rental Obligations"/>
      <sheetName val="17 -RPLeaseAbstract"/>
      <sheetName val="17 -DCLeaseAbstra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0">
          <cell r="T20">
            <v>1950</v>
          </cell>
          <cell r="U20" t="str">
            <v>Fashion Valley(Fashion Valley)</v>
          </cell>
          <cell r="V20">
            <v>15200000.01</v>
          </cell>
          <cell r="W20">
            <v>44250</v>
          </cell>
          <cell r="X20">
            <v>153595.98000000001</v>
          </cell>
          <cell r="Y20"/>
          <cell r="Z20">
            <v>22505.75</v>
          </cell>
          <cell r="AA20">
            <v>18287.95</v>
          </cell>
          <cell r="AB20">
            <v>238639.68000000002</v>
          </cell>
          <cell r="AC20">
            <v>6493.3</v>
          </cell>
          <cell r="AD20">
            <v>245132.98</v>
          </cell>
        </row>
        <row r="21">
          <cell r="T21">
            <v>2757</v>
          </cell>
          <cell r="U21" t="str">
            <v>Park Meadows(Park Meadows)</v>
          </cell>
          <cell r="V21">
            <v>6200000</v>
          </cell>
          <cell r="W21">
            <v>15000</v>
          </cell>
          <cell r="X21">
            <v>211511</v>
          </cell>
          <cell r="Y21"/>
          <cell r="Z21">
            <v>13348.25</v>
          </cell>
          <cell r="AA21">
            <v>13182.5</v>
          </cell>
          <cell r="AB21">
            <v>253041.75</v>
          </cell>
          <cell r="AC21">
            <v>14824.63</v>
          </cell>
          <cell r="AD21">
            <v>267866.38</v>
          </cell>
        </row>
        <row r="22">
          <cell r="T22">
            <v>2795</v>
          </cell>
          <cell r="U22" t="str">
            <v>Stonebriar Centre(Stonebriar Centre)</v>
          </cell>
          <cell r="V22">
            <v>9799999.9900000002</v>
          </cell>
          <cell r="W22">
            <v>68250</v>
          </cell>
          <cell r="X22">
            <v>132226</v>
          </cell>
          <cell r="Y22"/>
          <cell r="Z22">
            <v>17866</v>
          </cell>
          <cell r="AA22">
            <v>13182.5</v>
          </cell>
          <cell r="AB22">
            <v>231524.5</v>
          </cell>
          <cell r="AC22">
            <v>15409.62</v>
          </cell>
          <cell r="AD22">
            <v>246934.12</v>
          </cell>
        </row>
        <row r="23">
          <cell r="T23">
            <v>1959</v>
          </cell>
          <cell r="U23" t="str">
            <v>The Shops at Tanforan</v>
          </cell>
          <cell r="V23">
            <v>61100000</v>
          </cell>
          <cell r="W23">
            <v>684125</v>
          </cell>
          <cell r="X23">
            <v>4564172.75</v>
          </cell>
          <cell r="Y23"/>
          <cell r="Z23">
            <v>130336.25</v>
          </cell>
          <cell r="AA23">
            <v>64602</v>
          </cell>
          <cell r="AB23">
            <v>5443236</v>
          </cell>
          <cell r="AC23">
            <v>1678.75</v>
          </cell>
          <cell r="AD23">
            <v>5444914.75</v>
          </cell>
        </row>
        <row r="24">
          <cell r="T24">
            <v>246</v>
          </cell>
          <cell r="U24" t="str">
            <v>SouthBay Pavilion at Carson</v>
          </cell>
          <cell r="V24">
            <v>15200000</v>
          </cell>
          <cell r="W24">
            <v>57000</v>
          </cell>
          <cell r="X24">
            <v>630832.5</v>
          </cell>
          <cell r="Y24"/>
          <cell r="Z24">
            <v>44614.5</v>
          </cell>
          <cell r="AA24">
            <v>2982.5</v>
          </cell>
          <cell r="AB24">
            <v>735429.5</v>
          </cell>
          <cell r="AC24">
            <v>35810.5</v>
          </cell>
          <cell r="AD24">
            <v>771240</v>
          </cell>
        </row>
        <row r="25">
          <cell r="T25">
            <v>2881</v>
          </cell>
          <cell r="U25" t="str">
            <v>Memorial City S/C</v>
          </cell>
          <cell r="V25">
            <v>9100000</v>
          </cell>
          <cell r="W25">
            <v>15000</v>
          </cell>
          <cell r="X25">
            <v>164437</v>
          </cell>
          <cell r="Y25"/>
          <cell r="Z25">
            <v>41900.75</v>
          </cell>
          <cell r="AA25">
            <v>26083.75</v>
          </cell>
          <cell r="AB25">
            <v>247421.5</v>
          </cell>
          <cell r="AC25">
            <v>0</v>
          </cell>
          <cell r="AD25">
            <v>247421.5</v>
          </cell>
        </row>
        <row r="26">
          <cell r="T26">
            <v>2991</v>
          </cell>
          <cell r="U26" t="str">
            <v>Alamo Ranch Marketplace</v>
          </cell>
          <cell r="V26">
            <v>8800000</v>
          </cell>
          <cell r="W26">
            <v>81250</v>
          </cell>
          <cell r="X26">
            <v>327367.62</v>
          </cell>
          <cell r="Y26">
            <v>-153812.04</v>
          </cell>
          <cell r="Z26">
            <v>94335.75</v>
          </cell>
          <cell r="AA26">
            <v>40027.5</v>
          </cell>
          <cell r="AB26">
            <v>389168.82999999996</v>
          </cell>
          <cell r="AC26">
            <v>154296.6</v>
          </cell>
          <cell r="AD26">
            <v>543465.42999999993</v>
          </cell>
        </row>
        <row r="27">
          <cell r="T27">
            <v>1480</v>
          </cell>
          <cell r="U27" t="str">
            <v>Paradise Valley</v>
          </cell>
          <cell r="V27">
            <v>5400000</v>
          </cell>
          <cell r="W27">
            <v>21000</v>
          </cell>
          <cell r="X27">
            <v>76834.490000000005</v>
          </cell>
          <cell r="Y27"/>
          <cell r="Z27">
            <v>34734.75</v>
          </cell>
          <cell r="AA27">
            <v>42971.5</v>
          </cell>
          <cell r="AB27">
            <v>175540.74</v>
          </cell>
          <cell r="AC27">
            <v>1453.75</v>
          </cell>
          <cell r="AD27">
            <v>176994.49</v>
          </cell>
        </row>
        <row r="28">
          <cell r="T28">
            <v>2982</v>
          </cell>
          <cell r="U28" t="str">
            <v>Village of Fairview</v>
          </cell>
          <cell r="V28">
            <v>7200000</v>
          </cell>
          <cell r="W28">
            <v>63283</v>
          </cell>
          <cell r="X28">
            <v>135329.16</v>
          </cell>
          <cell r="Y28"/>
          <cell r="Z28">
            <v>16447.080000000002</v>
          </cell>
          <cell r="AA28">
            <v>46216.25</v>
          </cell>
          <cell r="AB28">
            <v>261275.49</v>
          </cell>
          <cell r="AC28">
            <v>5664.59</v>
          </cell>
          <cell r="AD28">
            <v>266940.08</v>
          </cell>
        </row>
        <row r="29">
          <cell r="T29">
            <v>2921</v>
          </cell>
          <cell r="U29" t="str">
            <v>Robertson's Creek</v>
          </cell>
          <cell r="V29">
            <v>4400000</v>
          </cell>
          <cell r="W29">
            <v>15000</v>
          </cell>
          <cell r="X29">
            <v>65479.5</v>
          </cell>
          <cell r="Y29"/>
          <cell r="Z29">
            <v>16447.080000000002</v>
          </cell>
          <cell r="AA29">
            <v>46216.25</v>
          </cell>
          <cell r="AB29">
            <v>143142.83000000002</v>
          </cell>
          <cell r="AC29">
            <v>6064.59</v>
          </cell>
          <cell r="AD29">
            <v>149207.42000000001</v>
          </cell>
        </row>
        <row r="30">
          <cell r="T30">
            <v>2934</v>
          </cell>
          <cell r="U30" t="str">
            <v>University Oaks</v>
          </cell>
          <cell r="V30">
            <v>7100000</v>
          </cell>
          <cell r="W30">
            <v>15000</v>
          </cell>
          <cell r="X30">
            <v>85793.14</v>
          </cell>
          <cell r="Y30"/>
          <cell r="Z30">
            <v>16447.09</v>
          </cell>
          <cell r="AA30">
            <v>46216.25</v>
          </cell>
          <cell r="AB30">
            <v>163456.47999999998</v>
          </cell>
          <cell r="AC30">
            <v>6064.57</v>
          </cell>
          <cell r="AD30">
            <v>169521.05</v>
          </cell>
        </row>
        <row r="31">
          <cell r="T31">
            <v>9005</v>
          </cell>
          <cell r="U31" t="str">
            <v>Warehouse - Statesville, NC</v>
          </cell>
          <cell r="V31">
            <v>25000000</v>
          </cell>
          <cell r="W31">
            <v>171659.99</v>
          </cell>
          <cell r="X31">
            <v>183683.15999999997</v>
          </cell>
          <cell r="Y31"/>
          <cell r="Z31">
            <v>63562</v>
          </cell>
          <cell r="AA31">
            <v>9537.08</v>
          </cell>
          <cell r="AB31">
            <v>428442.23</v>
          </cell>
          <cell r="AC31">
            <v>7931.7</v>
          </cell>
          <cell r="AD31">
            <v>436373.93</v>
          </cell>
        </row>
        <row r="32">
          <cell r="T32">
            <v>9130</v>
          </cell>
          <cell r="U32" t="str">
            <v>Warehouse - Columbus, OH</v>
          </cell>
          <cell r="V32">
            <v>88100000</v>
          </cell>
          <cell r="W32">
            <v>559499.98</v>
          </cell>
          <cell r="X32">
            <v>757190.46</v>
          </cell>
          <cell r="Y32"/>
          <cell r="Z32">
            <v>63562</v>
          </cell>
          <cell r="AA32">
            <v>9537.08</v>
          </cell>
          <cell r="AB32">
            <v>1389789.52</v>
          </cell>
          <cell r="AC32">
            <v>7931.66</v>
          </cell>
          <cell r="AD32">
            <v>1397721.18</v>
          </cell>
        </row>
        <row r="33">
          <cell r="T33">
            <v>9132</v>
          </cell>
          <cell r="U33" t="str">
            <v>Warehouse - Lenexa, KS</v>
          </cell>
          <cell r="V33">
            <v>79200000</v>
          </cell>
          <cell r="W33">
            <v>528779.98</v>
          </cell>
          <cell r="X33">
            <v>634074.04999999981</v>
          </cell>
          <cell r="Y33"/>
          <cell r="Z33">
            <v>63562</v>
          </cell>
          <cell r="AA33">
            <v>9537.08</v>
          </cell>
          <cell r="AB33">
            <v>1235953.1099999999</v>
          </cell>
          <cell r="AC33">
            <v>7931.66</v>
          </cell>
          <cell r="AD33">
            <v>1243884.7699999998</v>
          </cell>
        </row>
        <row r="34">
          <cell r="T34">
            <v>9316</v>
          </cell>
          <cell r="U34" t="str">
            <v>Warehouse - Reno, NV</v>
          </cell>
          <cell r="V34">
            <v>128900000</v>
          </cell>
          <cell r="W34">
            <v>905702.09</v>
          </cell>
          <cell r="X34">
            <v>1062200.45</v>
          </cell>
          <cell r="Y34"/>
          <cell r="Z34">
            <v>63562</v>
          </cell>
          <cell r="AA34">
            <v>9537.08</v>
          </cell>
          <cell r="AB34">
            <v>2041001.62</v>
          </cell>
          <cell r="AC34">
            <v>8034.16</v>
          </cell>
          <cell r="AD34">
            <v>2049035.78</v>
          </cell>
        </row>
        <row r="35">
          <cell r="T35">
            <v>9435</v>
          </cell>
          <cell r="U35" t="str">
            <v>Warehouse - Haslet, TX</v>
          </cell>
          <cell r="V35">
            <v>62300000</v>
          </cell>
          <cell r="W35">
            <v>407999.98</v>
          </cell>
          <cell r="X35">
            <v>583513.54999999993</v>
          </cell>
          <cell r="Y35"/>
          <cell r="Z35">
            <v>63562</v>
          </cell>
          <cell r="AA35">
            <v>9537.08</v>
          </cell>
          <cell r="AB35">
            <v>1064612.6099999999</v>
          </cell>
          <cell r="AC35">
            <v>7931.66</v>
          </cell>
          <cell r="AD35">
            <v>1072544.2699999998</v>
          </cell>
        </row>
        <row r="36">
          <cell r="T36">
            <v>9486</v>
          </cell>
          <cell r="U36" t="str">
            <v>Warehouse - Forest Park (Atlanta), GA</v>
          </cell>
          <cell r="V36">
            <v>114400000</v>
          </cell>
          <cell r="W36">
            <v>769349.98</v>
          </cell>
          <cell r="X36">
            <v>823235.67999999982</v>
          </cell>
          <cell r="Y36"/>
          <cell r="Z36">
            <v>63562</v>
          </cell>
          <cell r="AA36">
            <v>10037.1</v>
          </cell>
          <cell r="AB36">
            <v>1666184.7599999998</v>
          </cell>
          <cell r="AC36">
            <v>7931.66</v>
          </cell>
          <cell r="AD36">
            <v>1674116.4199999997</v>
          </cell>
        </row>
        <row r="37">
          <cell r="T37">
            <v>2814</v>
          </cell>
          <cell r="U37" t="str">
            <v>Queens Center</v>
          </cell>
          <cell r="V37">
            <v>39000000</v>
          </cell>
          <cell r="W37">
            <v>15000</v>
          </cell>
          <cell r="X37">
            <v>1670825</v>
          </cell>
          <cell r="Y37"/>
          <cell r="Z37">
            <v>91858.5</v>
          </cell>
          <cell r="AA37">
            <v>39781.25</v>
          </cell>
          <cell r="AB37">
            <v>1817464.75</v>
          </cell>
          <cell r="AC37">
            <v>-1304265</v>
          </cell>
          <cell r="AD37">
            <v>513199.75</v>
          </cell>
        </row>
        <row r="38">
          <cell r="T38">
            <v>2865</v>
          </cell>
          <cell r="U38" t="str">
            <v>Tamarack Village</v>
          </cell>
          <cell r="V38">
            <v>5300000</v>
          </cell>
          <cell r="W38">
            <v>17250</v>
          </cell>
          <cell r="X38">
            <v>50729</v>
          </cell>
          <cell r="Y38"/>
          <cell r="Z38">
            <v>39539</v>
          </cell>
          <cell r="AA38">
            <v>7500</v>
          </cell>
          <cell r="AB38">
            <v>115018</v>
          </cell>
          <cell r="AC38">
            <v>30954.5</v>
          </cell>
          <cell r="AD38">
            <v>145972.5</v>
          </cell>
        </row>
        <row r="39">
          <cell r="T39">
            <v>1572</v>
          </cell>
          <cell r="U39" t="str">
            <v>Westfield Culver City</v>
          </cell>
          <cell r="V39">
            <v>16700000</v>
          </cell>
          <cell r="W39">
            <v>143000</v>
          </cell>
          <cell r="X39">
            <v>810205.64</v>
          </cell>
          <cell r="Y39"/>
          <cell r="Z39">
            <v>165897.25</v>
          </cell>
          <cell r="AA39">
            <v>71585.5</v>
          </cell>
          <cell r="AB39">
            <v>1190688.3900000001</v>
          </cell>
          <cell r="AC39">
            <v>11578</v>
          </cell>
          <cell r="AD39">
            <v>1202266.3900000001</v>
          </cell>
        </row>
        <row r="40">
          <cell r="T40">
            <v>389</v>
          </cell>
          <cell r="U40" t="str">
            <v>Stoneridge S/C</v>
          </cell>
          <cell r="V40">
            <v>10100000</v>
          </cell>
          <cell r="W40">
            <v>32000</v>
          </cell>
          <cell r="X40">
            <v>159396.6</v>
          </cell>
          <cell r="Y40">
            <v>-9896.6</v>
          </cell>
          <cell r="Z40">
            <v>43545.25</v>
          </cell>
          <cell r="AA40">
            <v>14600</v>
          </cell>
          <cell r="AB40">
            <v>239645.25</v>
          </cell>
          <cell r="AC40">
            <v>540060</v>
          </cell>
          <cell r="AD40">
            <v>779705.25</v>
          </cell>
        </row>
        <row r="41">
          <cell r="T41">
            <v>1081</v>
          </cell>
          <cell r="U41" t="str">
            <v>Cool Springs Galleria</v>
          </cell>
          <cell r="V41">
            <v>5099999.99</v>
          </cell>
          <cell r="W41">
            <v>15000</v>
          </cell>
          <cell r="X41">
            <v>63537.64</v>
          </cell>
          <cell r="Y41"/>
          <cell r="Z41">
            <v>47140</v>
          </cell>
          <cell r="AA41">
            <v>26685</v>
          </cell>
          <cell r="AB41">
            <v>152362.64000000001</v>
          </cell>
          <cell r="AC41">
            <v>1976.25</v>
          </cell>
          <cell r="AD41">
            <v>154338.89000000001</v>
          </cell>
        </row>
        <row r="42">
          <cell r="T42">
            <v>2247</v>
          </cell>
          <cell r="U42" t="str">
            <v>Pheasant Lane Mall</v>
          </cell>
          <cell r="V42">
            <v>5300000</v>
          </cell>
          <cell r="W42">
            <v>32750</v>
          </cell>
          <cell r="X42">
            <v>56425</v>
          </cell>
          <cell r="Y42"/>
          <cell r="Z42">
            <v>77539</v>
          </cell>
          <cell r="AA42">
            <v>71952.5</v>
          </cell>
          <cell r="AB42">
            <v>238666.5</v>
          </cell>
          <cell r="AC42">
            <v>16992.5</v>
          </cell>
          <cell r="AD42">
            <v>255659</v>
          </cell>
        </row>
        <row r="43">
          <cell r="T43">
            <v>2749</v>
          </cell>
          <cell r="U43" t="str">
            <v>Dulles Town Centre</v>
          </cell>
          <cell r="V43">
            <v>5600000</v>
          </cell>
          <cell r="W43">
            <v>15000</v>
          </cell>
          <cell r="X43">
            <v>48775</v>
          </cell>
          <cell r="Y43"/>
          <cell r="Z43">
            <v>67007.5</v>
          </cell>
          <cell r="AA43">
            <v>41650</v>
          </cell>
          <cell r="AB43">
            <v>172432.5</v>
          </cell>
          <cell r="AC43">
            <v>42005</v>
          </cell>
          <cell r="AD43">
            <v>214437.5</v>
          </cell>
        </row>
        <row r="44">
          <cell r="T44">
            <v>1462</v>
          </cell>
          <cell r="U44" t="str">
            <v>Springflied Town Center</v>
          </cell>
          <cell r="V44">
            <v>14500000</v>
          </cell>
          <cell r="W44">
            <v>40466.25</v>
          </cell>
          <cell r="X44">
            <v>147120.20000000001</v>
          </cell>
          <cell r="Y44"/>
          <cell r="Z44">
            <v>105592.2</v>
          </cell>
          <cell r="AA44">
            <v>15270.75</v>
          </cell>
          <cell r="AB44">
            <v>308449.40000000002</v>
          </cell>
          <cell r="AC44">
            <v>1586.5</v>
          </cell>
          <cell r="AD44">
            <v>310035.90000000002</v>
          </cell>
        </row>
        <row r="45">
          <cell r="T45">
            <v>192</v>
          </cell>
          <cell r="U45" t="str">
            <v>Fair Oaks</v>
          </cell>
          <cell r="V45">
            <v>7500000</v>
          </cell>
          <cell r="W45">
            <v>27089.01</v>
          </cell>
          <cell r="X45">
            <v>117357.37000000001</v>
          </cell>
          <cell r="Y45"/>
          <cell r="Z45">
            <v>105592.2</v>
          </cell>
          <cell r="AA45">
            <v>15270.75</v>
          </cell>
          <cell r="AB45">
            <v>265309.33</v>
          </cell>
          <cell r="AC45">
            <v>1586.5</v>
          </cell>
          <cell r="AD45">
            <v>266895.83</v>
          </cell>
        </row>
        <row r="46">
          <cell r="T46">
            <v>2732</v>
          </cell>
          <cell r="U46" t="str">
            <v>The Mall in Columbia</v>
          </cell>
          <cell r="V46">
            <v>8300000</v>
          </cell>
          <cell r="W46">
            <v>29900.06</v>
          </cell>
          <cell r="X46">
            <v>186021.42</v>
          </cell>
          <cell r="Y46"/>
          <cell r="Z46">
            <v>107415.7</v>
          </cell>
          <cell r="AA46">
            <v>15270.75</v>
          </cell>
          <cell r="AB46">
            <v>338607.93</v>
          </cell>
          <cell r="AC46">
            <v>1586.5</v>
          </cell>
          <cell r="AD46">
            <v>340194.43</v>
          </cell>
        </row>
        <row r="47">
          <cell r="T47">
            <v>2102</v>
          </cell>
          <cell r="U47" t="str">
            <v>Westfield Annapolis</v>
          </cell>
          <cell r="V47">
            <v>9300000</v>
          </cell>
          <cell r="W47">
            <v>22481.25</v>
          </cell>
          <cell r="X47">
            <v>138091.46000000002</v>
          </cell>
          <cell r="Y47"/>
          <cell r="Z47">
            <v>107415.7</v>
          </cell>
          <cell r="AA47">
            <v>15270.75</v>
          </cell>
          <cell r="AB47">
            <v>283259.16000000003</v>
          </cell>
          <cell r="AC47">
            <v>1586.5</v>
          </cell>
          <cell r="AD47">
            <v>284845.66000000003</v>
          </cell>
        </row>
        <row r="48">
          <cell r="T48">
            <v>816</v>
          </cell>
          <cell r="U48" t="str">
            <v>Christiana Mall</v>
          </cell>
          <cell r="V48">
            <v>12200000</v>
          </cell>
          <cell r="W48">
            <v>47923.43</v>
          </cell>
          <cell r="X48">
            <v>624016.12</v>
          </cell>
          <cell r="Y48"/>
          <cell r="Z48">
            <v>105592.2</v>
          </cell>
          <cell r="AA48">
            <v>15270.75</v>
          </cell>
          <cell r="AB48">
            <v>792802.5</v>
          </cell>
          <cell r="AC48">
            <v>1586.5</v>
          </cell>
          <cell r="AD48">
            <v>794389</v>
          </cell>
        </row>
        <row r="49">
          <cell r="T49">
            <v>2649</v>
          </cell>
          <cell r="U49" t="str">
            <v>Westminster Mall</v>
          </cell>
          <cell r="V49">
            <v>14600000</v>
          </cell>
          <cell r="W49">
            <v>115000</v>
          </cell>
          <cell r="X49">
            <v>232799.57</v>
          </cell>
          <cell r="Y49"/>
          <cell r="Z49">
            <v>73255</v>
          </cell>
          <cell r="AA49">
            <v>821607.5</v>
          </cell>
          <cell r="AB49">
            <v>1242662.07</v>
          </cell>
          <cell r="AC49">
            <v>2960</v>
          </cell>
          <cell r="AD49">
            <v>1245622.07</v>
          </cell>
        </row>
        <row r="50">
          <cell r="T50">
            <v>2040</v>
          </cell>
          <cell r="U50" t="str">
            <v>Barton Creek Square</v>
          </cell>
          <cell r="V50">
            <v>9099999.9900000002</v>
          </cell>
          <cell r="W50">
            <v>15000</v>
          </cell>
          <cell r="X50">
            <v>333099.90000000002</v>
          </cell>
          <cell r="Y50">
            <v>-167824.06</v>
          </cell>
          <cell r="Z50">
            <v>80457.5</v>
          </cell>
          <cell r="AA50">
            <v>24116.25</v>
          </cell>
          <cell r="AB50">
            <v>284849.59000000003</v>
          </cell>
          <cell r="AC50">
            <v>18286.25</v>
          </cell>
          <cell r="AD50">
            <v>303135.84000000003</v>
          </cell>
        </row>
        <row r="51">
          <cell r="T51">
            <v>2961</v>
          </cell>
          <cell r="U51" t="str">
            <v>Stirling Lafayette S/C</v>
          </cell>
          <cell r="V51">
            <v>5900000</v>
          </cell>
          <cell r="W51">
            <v>40500</v>
          </cell>
          <cell r="X51">
            <v>76950</v>
          </cell>
          <cell r="Y51"/>
          <cell r="Z51">
            <v>67344.5</v>
          </cell>
          <cell r="AA51">
            <v>26578.75</v>
          </cell>
          <cell r="AB51">
            <v>211373.25</v>
          </cell>
          <cell r="AC51"/>
          <cell r="AD51">
            <v>211373.25</v>
          </cell>
        </row>
        <row r="52">
          <cell r="T52">
            <v>2763</v>
          </cell>
          <cell r="U52" t="str">
            <v>The Woodlands Mall</v>
          </cell>
          <cell r="V52">
            <v>6500000</v>
          </cell>
          <cell r="W52">
            <v>15000</v>
          </cell>
          <cell r="X52">
            <v>502915.3</v>
          </cell>
          <cell r="Y52"/>
          <cell r="Z52">
            <v>70918.62</v>
          </cell>
          <cell r="AA52">
            <v>72561.25</v>
          </cell>
          <cell r="AB52">
            <v>661395.16999999993</v>
          </cell>
          <cell r="AC52">
            <v>10149</v>
          </cell>
          <cell r="AD52">
            <v>671544.16999999993</v>
          </cell>
        </row>
        <row r="53">
          <cell r="T53">
            <v>2783</v>
          </cell>
          <cell r="U53" t="str">
            <v>Promenade at Temecula</v>
          </cell>
          <cell r="V53">
            <v>6100000</v>
          </cell>
          <cell r="W53">
            <v>15000</v>
          </cell>
          <cell r="X53">
            <v>67276</v>
          </cell>
          <cell r="Y53"/>
          <cell r="Z53">
            <v>22175</v>
          </cell>
          <cell r="AA53">
            <v>33112.5</v>
          </cell>
          <cell r="AB53">
            <v>137563.5</v>
          </cell>
          <cell r="AC53">
            <v>23550</v>
          </cell>
          <cell r="AD53">
            <v>161113.5</v>
          </cell>
        </row>
        <row r="54">
          <cell r="T54">
            <v>2863</v>
          </cell>
          <cell r="U54" t="str">
            <v>West Grand Promenade</v>
          </cell>
          <cell r="V54">
            <v>8500000</v>
          </cell>
          <cell r="W54">
            <v>56410</v>
          </cell>
          <cell r="X54">
            <v>142001.88</v>
          </cell>
          <cell r="Y54"/>
          <cell r="Z54">
            <v>23681.25</v>
          </cell>
          <cell r="AA54">
            <v>38761.9</v>
          </cell>
          <cell r="AB54">
            <v>260855.03</v>
          </cell>
          <cell r="AC54">
            <v>0</v>
          </cell>
          <cell r="AD54">
            <v>260855.03</v>
          </cell>
        </row>
        <row r="55">
          <cell r="T55">
            <v>2911</v>
          </cell>
          <cell r="U55" t="str">
            <v>The District</v>
          </cell>
          <cell r="V55">
            <v>4800000</v>
          </cell>
          <cell r="W55">
            <v>15000</v>
          </cell>
          <cell r="X55">
            <v>50621.34</v>
          </cell>
          <cell r="Y55"/>
          <cell r="Z55">
            <v>31026.25</v>
          </cell>
          <cell r="AA55">
            <v>23650</v>
          </cell>
          <cell r="AB55">
            <v>120297.59</v>
          </cell>
          <cell r="AC55">
            <v>1006.25</v>
          </cell>
          <cell r="AD55">
            <v>121303.84</v>
          </cell>
        </row>
        <row r="56">
          <cell r="T56">
            <v>2874</v>
          </cell>
          <cell r="U56" t="str">
            <v>Newnan Crossing</v>
          </cell>
          <cell r="V56">
            <v>2500000</v>
          </cell>
          <cell r="W56">
            <v>15000</v>
          </cell>
          <cell r="X56">
            <v>40400</v>
          </cell>
          <cell r="Y56"/>
          <cell r="Z56">
            <v>48017.09</v>
          </cell>
          <cell r="AA56">
            <v>32300</v>
          </cell>
          <cell r="AB56">
            <v>135717.09</v>
          </cell>
          <cell r="AC56">
            <v>1768.75</v>
          </cell>
          <cell r="AD56">
            <v>137485.84</v>
          </cell>
        </row>
        <row r="57">
          <cell r="T57">
            <v>2907</v>
          </cell>
          <cell r="U57" t="str">
            <v>Southlands S/C</v>
          </cell>
          <cell r="V57">
            <v>3600000</v>
          </cell>
          <cell r="W57">
            <v>15000</v>
          </cell>
          <cell r="X57">
            <v>45543</v>
          </cell>
          <cell r="Y57"/>
          <cell r="Z57">
            <v>48017.09</v>
          </cell>
          <cell r="AA57">
            <v>32300</v>
          </cell>
          <cell r="AB57">
            <v>140860.09</v>
          </cell>
          <cell r="AC57">
            <v>1768.75</v>
          </cell>
          <cell r="AD57">
            <v>142628.84</v>
          </cell>
        </row>
        <row r="58">
          <cell r="T58">
            <v>2945</v>
          </cell>
          <cell r="U58" t="str">
            <v>The Loop West</v>
          </cell>
          <cell r="V58">
            <v>8400000</v>
          </cell>
          <cell r="W58">
            <v>57797</v>
          </cell>
          <cell r="X58">
            <v>128097.89</v>
          </cell>
          <cell r="Y58"/>
          <cell r="Z58">
            <v>48017.07</v>
          </cell>
          <cell r="AA58">
            <v>32300</v>
          </cell>
          <cell r="AB58">
            <v>266211.96000000002</v>
          </cell>
          <cell r="AC58">
            <v>1768.75</v>
          </cell>
          <cell r="AD58">
            <v>267980.71000000002</v>
          </cell>
        </row>
        <row r="59">
          <cell r="T59">
            <v>2796</v>
          </cell>
          <cell r="U59" t="str">
            <v>Westfield Galleria at Roseville</v>
          </cell>
          <cell r="V59">
            <v>12500000</v>
          </cell>
          <cell r="W59">
            <v>66820</v>
          </cell>
          <cell r="X59">
            <v>124484.16</v>
          </cell>
          <cell r="Y59"/>
          <cell r="Z59">
            <v>48525</v>
          </cell>
          <cell r="AA59">
            <v>14962.5</v>
          </cell>
          <cell r="AB59">
            <v>254791.66</v>
          </cell>
          <cell r="AC59"/>
          <cell r="AD59">
            <v>254791.66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AE130"/>
  <sheetViews>
    <sheetView tabSelected="1" zoomScale="70" zoomScaleNormal="70" workbookViewId="0">
      <pane xSplit="3" ySplit="2" topLeftCell="G3" activePane="bottomRight" state="frozen"/>
      <selection activeCell="B137" sqref="B137"/>
      <selection pane="topRight" activeCell="B137" sqref="B137"/>
      <selection pane="bottomLeft" activeCell="B137" sqref="B137"/>
      <selection pane="bottomRight" activeCell="H14" sqref="H14"/>
    </sheetView>
  </sheetViews>
  <sheetFormatPr defaultColWidth="8.7109375" defaultRowHeight="15" x14ac:dyDescent="0.25"/>
  <cols>
    <col min="1" max="1" width="8.85546875" style="1" bestFit="1" customWidth="1"/>
    <col min="2" max="2" width="7.85546875" style="1" bestFit="1" customWidth="1"/>
    <col min="3" max="3" width="29.7109375" style="1" bestFit="1" customWidth="1"/>
    <col min="4" max="4" width="35.42578125" style="1" customWidth="1"/>
    <col min="5" max="5" width="23.42578125" style="1" customWidth="1"/>
    <col min="6" max="6" width="4.140625" style="1" customWidth="1"/>
    <col min="7" max="7" width="8.7109375" style="1" customWidth="1"/>
    <col min="8" max="8" width="54.42578125" style="1" bestFit="1" customWidth="1"/>
    <col min="9" max="9" width="14.28515625" style="1" customWidth="1"/>
    <col min="10" max="10" width="52.42578125" style="1" bestFit="1" customWidth="1"/>
    <col min="11" max="11" width="52" style="1" customWidth="1"/>
    <col min="12" max="12" width="17.140625" style="1" bestFit="1" customWidth="1"/>
    <col min="13" max="13" width="14.28515625" style="1" customWidth="1"/>
    <col min="14" max="14" width="14.140625" style="1" customWidth="1"/>
    <col min="15" max="15" width="9.7109375" style="1" customWidth="1"/>
    <col min="16" max="16" width="12.28515625" style="1" customWidth="1"/>
    <col min="17" max="17" width="21" style="1" bestFit="1" customWidth="1"/>
    <col min="18" max="18" width="13.7109375" style="83" bestFit="1" customWidth="1"/>
    <col min="19" max="19" width="19.42578125" style="1" bestFit="1" customWidth="1"/>
    <col min="20" max="20" width="15" style="1" bestFit="1" customWidth="1"/>
    <col min="21" max="21" width="11.7109375" style="1" customWidth="1"/>
    <col min="22" max="22" width="13.140625" style="1" customWidth="1"/>
    <col min="23" max="23" width="15.42578125" style="1" customWidth="1"/>
    <col min="24" max="24" width="14.42578125" style="1" customWidth="1"/>
    <col min="25" max="25" width="13.28515625" style="1" customWidth="1"/>
    <col min="26" max="26" width="14.140625" style="1" customWidth="1"/>
    <col min="27" max="27" width="18" style="1" customWidth="1"/>
    <col min="28" max="28" width="11.42578125" style="1" bestFit="1" customWidth="1"/>
    <col min="29" max="29" width="13.140625" style="1" customWidth="1"/>
    <col min="30" max="31" width="15.85546875" style="1" bestFit="1" customWidth="1"/>
    <col min="32" max="32" width="60" style="1" bestFit="1" customWidth="1"/>
    <col min="33" max="34" width="8.7109375" style="1"/>
    <col min="35" max="35" width="17.140625" style="1" bestFit="1" customWidth="1"/>
    <col min="36" max="36" width="25.7109375" style="1" bestFit="1" customWidth="1"/>
    <col min="37" max="16384" width="8.7109375" style="1"/>
  </cols>
  <sheetData>
    <row r="1" spans="1:31" s="68" customFormat="1" ht="18.600000000000001" customHeight="1" thickBot="1" x14ac:dyDescent="0.35">
      <c r="A1" s="123" t="s">
        <v>1041</v>
      </c>
      <c r="B1" s="123"/>
      <c r="C1" s="123"/>
      <c r="D1" s="2"/>
      <c r="E1" s="1"/>
      <c r="F1" s="2"/>
      <c r="G1" s="2"/>
      <c r="H1" s="2"/>
      <c r="I1" s="4"/>
      <c r="J1" s="4"/>
      <c r="K1" s="4"/>
      <c r="L1" s="4"/>
      <c r="M1" s="4"/>
      <c r="N1" s="4"/>
      <c r="O1" s="1"/>
      <c r="P1" s="4"/>
      <c r="Q1" s="4"/>
      <c r="R1" s="77"/>
      <c r="S1" s="4"/>
      <c r="T1" s="4"/>
      <c r="U1" s="16" t="s">
        <v>875</v>
      </c>
      <c r="V1" s="17"/>
      <c r="W1" s="18"/>
      <c r="X1" s="19" t="s">
        <v>876</v>
      </c>
      <c r="Y1" s="19"/>
      <c r="Z1" s="38"/>
      <c r="AA1" s="39"/>
      <c r="AB1" s="22" t="s">
        <v>0</v>
      </c>
      <c r="AC1" s="20"/>
      <c r="AD1" s="20"/>
      <c r="AE1" s="21"/>
    </row>
    <row r="2" spans="1:31" s="68" customFormat="1" ht="52.5" customHeight="1" x14ac:dyDescent="0.25">
      <c r="A2" s="5" t="s">
        <v>891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27" t="s">
        <v>13</v>
      </c>
      <c r="H2" s="5" t="s">
        <v>6</v>
      </c>
      <c r="I2" s="7" t="s">
        <v>17</v>
      </c>
      <c r="J2" s="7" t="s">
        <v>866</v>
      </c>
      <c r="K2" s="7" t="s">
        <v>14</v>
      </c>
      <c r="L2" s="7" t="s">
        <v>15</v>
      </c>
      <c r="M2" s="8" t="s">
        <v>872</v>
      </c>
      <c r="N2" s="8" t="s">
        <v>873</v>
      </c>
      <c r="O2" s="8" t="s">
        <v>874</v>
      </c>
      <c r="P2" s="9" t="s">
        <v>1043</v>
      </c>
      <c r="Q2" s="8" t="s">
        <v>1042</v>
      </c>
      <c r="R2" s="78" t="s">
        <v>975</v>
      </c>
      <c r="S2" s="8" t="s">
        <v>973</v>
      </c>
      <c r="T2" s="8" t="s">
        <v>974</v>
      </c>
      <c r="U2" s="47" t="s">
        <v>7</v>
      </c>
      <c r="V2" s="10" t="s">
        <v>8</v>
      </c>
      <c r="W2" s="11" t="s">
        <v>9</v>
      </c>
      <c r="X2" s="47" t="s">
        <v>7</v>
      </c>
      <c r="Y2" s="36" t="s">
        <v>8</v>
      </c>
      <c r="Z2" s="12" t="s">
        <v>9</v>
      </c>
      <c r="AA2" s="40" t="s">
        <v>10</v>
      </c>
      <c r="AB2" s="69" t="s">
        <v>985</v>
      </c>
      <c r="AC2" s="59" t="s">
        <v>706</v>
      </c>
      <c r="AD2" s="13" t="s">
        <v>11</v>
      </c>
      <c r="AE2" s="14" t="s">
        <v>12</v>
      </c>
    </row>
    <row r="3" spans="1:31" x14ac:dyDescent="0.25">
      <c r="A3" s="1">
        <v>1</v>
      </c>
      <c r="B3" s="28">
        <v>27</v>
      </c>
      <c r="C3" s="1" t="s">
        <v>18</v>
      </c>
      <c r="D3" s="1" t="s">
        <v>449</v>
      </c>
      <c r="E3" s="1" t="s">
        <v>453</v>
      </c>
      <c r="F3" s="1" t="s">
        <v>19</v>
      </c>
      <c r="G3" s="26">
        <v>97086</v>
      </c>
      <c r="H3" s="1" t="s">
        <v>20</v>
      </c>
      <c r="I3" s="1" t="s">
        <v>702</v>
      </c>
      <c r="J3" s="1" t="s">
        <v>604</v>
      </c>
      <c r="K3" t="s">
        <v>707</v>
      </c>
      <c r="L3" s="23">
        <v>157928</v>
      </c>
      <c r="M3" s="23">
        <v>457380</v>
      </c>
      <c r="N3" s="50" t="s">
        <v>893</v>
      </c>
      <c r="O3" s="49">
        <v>0.34528838165201803</v>
      </c>
      <c r="P3" s="30">
        <v>6.3672496327440351</v>
      </c>
      <c r="Q3" s="24">
        <v>1005567</v>
      </c>
      <c r="R3" s="79" t="s">
        <v>1040</v>
      </c>
      <c r="S3" s="67" t="s">
        <v>972</v>
      </c>
      <c r="T3" s="67" t="s">
        <v>867</v>
      </c>
      <c r="U3" s="23">
        <v>117397.046875</v>
      </c>
      <c r="V3" s="23">
        <v>307343.8125</v>
      </c>
      <c r="W3" s="23">
        <v>1050000</v>
      </c>
      <c r="X3" s="24">
        <v>79904.3125</v>
      </c>
      <c r="Y3" s="37">
        <v>77394.6875</v>
      </c>
      <c r="Z3" s="24">
        <v>79550.6796875</v>
      </c>
      <c r="AA3" s="25" t="s">
        <v>643</v>
      </c>
      <c r="AB3" s="24">
        <v>0</v>
      </c>
      <c r="AC3" s="51"/>
      <c r="AD3" s="45" t="s">
        <v>867</v>
      </c>
      <c r="AE3" s="45" t="s">
        <v>867</v>
      </c>
    </row>
    <row r="4" spans="1:31" x14ac:dyDescent="0.25">
      <c r="A4" s="1">
        <v>2</v>
      </c>
      <c r="B4" s="29">
        <v>116</v>
      </c>
      <c r="C4" s="1" t="s">
        <v>21</v>
      </c>
      <c r="D4" s="1" t="s">
        <v>295</v>
      </c>
      <c r="E4" s="1" t="s">
        <v>454</v>
      </c>
      <c r="F4" s="1" t="s">
        <v>22</v>
      </c>
      <c r="G4" s="26" t="s">
        <v>651</v>
      </c>
      <c r="H4" s="1" t="s">
        <v>23</v>
      </c>
      <c r="I4" s="1" t="s">
        <v>702</v>
      </c>
      <c r="J4" s="1" t="s">
        <v>605</v>
      </c>
      <c r="K4" t="s">
        <v>708</v>
      </c>
      <c r="L4" s="23">
        <v>126006</v>
      </c>
      <c r="M4" s="23">
        <v>207346</v>
      </c>
      <c r="N4" s="50" t="s">
        <v>894</v>
      </c>
      <c r="O4" s="49">
        <v>0.60770885379992867</v>
      </c>
      <c r="P4" s="30">
        <v>6.3672523530625522</v>
      </c>
      <c r="Q4" s="24">
        <v>802312</v>
      </c>
      <c r="R4" s="79" t="s">
        <v>1040</v>
      </c>
      <c r="S4" s="67" t="s">
        <v>972</v>
      </c>
      <c r="T4" s="67" t="s">
        <v>867</v>
      </c>
      <c r="U4" s="23">
        <v>32360.994140625</v>
      </c>
      <c r="V4" s="23">
        <v>107777.1328125</v>
      </c>
      <c r="W4" s="23">
        <v>483972.875</v>
      </c>
      <c r="X4" s="24">
        <v>95543.6796875</v>
      </c>
      <c r="Y4" s="24">
        <v>87430.609375</v>
      </c>
      <c r="Z4" s="24">
        <v>82295.0625</v>
      </c>
      <c r="AA4" s="1" t="s">
        <v>643</v>
      </c>
      <c r="AB4" s="24">
        <v>0</v>
      </c>
      <c r="AC4" s="51"/>
      <c r="AD4" s="45" t="s">
        <v>867</v>
      </c>
      <c r="AE4" s="45" t="s">
        <v>867</v>
      </c>
    </row>
    <row r="5" spans="1:31" x14ac:dyDescent="0.25">
      <c r="A5" s="1">
        <v>3</v>
      </c>
      <c r="B5" s="29">
        <v>135</v>
      </c>
      <c r="C5" s="1" t="s">
        <v>24</v>
      </c>
      <c r="D5" s="1" t="s">
        <v>296</v>
      </c>
      <c r="E5" s="1" t="s">
        <v>455</v>
      </c>
      <c r="F5" s="1" t="s">
        <v>25</v>
      </c>
      <c r="G5" s="26" t="s">
        <v>652</v>
      </c>
      <c r="H5" s="1" t="s">
        <v>26</v>
      </c>
      <c r="I5" s="1" t="s">
        <v>702</v>
      </c>
      <c r="J5" s="1" t="s">
        <v>1036</v>
      </c>
      <c r="K5" t="s">
        <v>709</v>
      </c>
      <c r="L5" s="23">
        <v>128643</v>
      </c>
      <c r="M5" s="23">
        <v>363682</v>
      </c>
      <c r="N5" s="50" t="s">
        <v>895</v>
      </c>
      <c r="O5" s="49">
        <v>0.35372385765586417</v>
      </c>
      <c r="P5" s="30">
        <v>2.1224162993711277</v>
      </c>
      <c r="Q5" s="24">
        <v>273034</v>
      </c>
      <c r="R5" s="79" t="s">
        <v>1040</v>
      </c>
      <c r="S5" s="67" t="s">
        <v>972</v>
      </c>
      <c r="T5" s="67" t="s">
        <v>867</v>
      </c>
      <c r="U5" s="23">
        <v>63012.98046875</v>
      </c>
      <c r="V5" s="23">
        <v>126849.0859375</v>
      </c>
      <c r="W5" s="23">
        <v>441731.90625</v>
      </c>
      <c r="X5" s="24">
        <v>75369.3359375</v>
      </c>
      <c r="Y5" s="24">
        <v>79009.2578125</v>
      </c>
      <c r="Z5" s="24">
        <v>71452.4375</v>
      </c>
      <c r="AA5" s="1" t="s">
        <v>643</v>
      </c>
      <c r="AB5" s="24">
        <v>0</v>
      </c>
      <c r="AC5" s="51"/>
      <c r="AD5" s="45" t="s">
        <v>867</v>
      </c>
      <c r="AE5" s="45" t="s">
        <v>867</v>
      </c>
    </row>
    <row r="6" spans="1:31" x14ac:dyDescent="0.25">
      <c r="A6" s="1">
        <v>4</v>
      </c>
      <c r="B6" s="29">
        <v>197</v>
      </c>
      <c r="C6" s="1" t="s">
        <v>30</v>
      </c>
      <c r="D6" s="1" t="s">
        <v>298</v>
      </c>
      <c r="E6" s="1" t="s">
        <v>457</v>
      </c>
      <c r="F6" s="1" t="s">
        <v>31</v>
      </c>
      <c r="G6" s="26" t="s">
        <v>662</v>
      </c>
      <c r="H6" s="1" t="s">
        <v>32</v>
      </c>
      <c r="I6" s="1" t="s">
        <v>703</v>
      </c>
      <c r="J6" s="1" t="s">
        <v>607</v>
      </c>
      <c r="K6" t="s">
        <v>711</v>
      </c>
      <c r="L6" s="23">
        <v>123942</v>
      </c>
      <c r="M6" s="23">
        <v>167057</v>
      </c>
      <c r="N6" s="50" t="s">
        <v>897</v>
      </c>
      <c r="O6" s="49">
        <v>0.74191443638997467</v>
      </c>
      <c r="P6" s="30">
        <v>2.1224201642703844</v>
      </c>
      <c r="Q6" s="24">
        <v>263057</v>
      </c>
      <c r="R6" s="79" t="s">
        <v>1040</v>
      </c>
      <c r="S6" s="67" t="s">
        <v>979</v>
      </c>
      <c r="T6" s="67" t="s">
        <v>842</v>
      </c>
      <c r="U6" s="23">
        <v>561403</v>
      </c>
      <c r="V6" s="23">
        <v>1720000</v>
      </c>
      <c r="W6" s="23">
        <v>5850000</v>
      </c>
      <c r="X6" s="24">
        <v>53558.8359375</v>
      </c>
      <c r="Y6" s="24">
        <v>62390.40234375</v>
      </c>
      <c r="Z6" s="24">
        <v>80080.953125</v>
      </c>
      <c r="AA6" s="1" t="s">
        <v>644</v>
      </c>
      <c r="AB6" s="24">
        <v>1191565.7599999998</v>
      </c>
      <c r="AC6" s="51" t="s">
        <v>842</v>
      </c>
      <c r="AD6" s="45">
        <v>49187</v>
      </c>
      <c r="AE6" s="45">
        <v>69276</v>
      </c>
    </row>
    <row r="7" spans="1:31" x14ac:dyDescent="0.25">
      <c r="A7" s="1">
        <v>5</v>
      </c>
      <c r="B7" s="29">
        <v>237</v>
      </c>
      <c r="C7" s="1" t="s">
        <v>33</v>
      </c>
      <c r="D7" s="1" t="s">
        <v>299</v>
      </c>
      <c r="E7" s="1" t="s">
        <v>458</v>
      </c>
      <c r="F7" s="1" t="s">
        <v>34</v>
      </c>
      <c r="G7" s="26">
        <v>60462</v>
      </c>
      <c r="H7" s="1" t="s">
        <v>35</v>
      </c>
      <c r="I7" s="1" t="s">
        <v>702</v>
      </c>
      <c r="J7" s="1" t="s">
        <v>605</v>
      </c>
      <c r="K7" t="s">
        <v>712</v>
      </c>
      <c r="L7" s="23">
        <v>228981</v>
      </c>
      <c r="M7" s="23">
        <v>691733</v>
      </c>
      <c r="N7" s="50" t="s">
        <v>897</v>
      </c>
      <c r="O7" s="49">
        <v>0.3310251209643027</v>
      </c>
      <c r="P7" s="30">
        <v>6.3672488110367231</v>
      </c>
      <c r="Q7" s="24">
        <v>1457979</v>
      </c>
      <c r="R7" s="79" t="s">
        <v>1040</v>
      </c>
      <c r="S7" s="67" t="s">
        <v>972</v>
      </c>
      <c r="T7" s="67" t="s">
        <v>867</v>
      </c>
      <c r="U7" s="23">
        <v>72450.796875</v>
      </c>
      <c r="V7" s="23">
        <v>169922.859375</v>
      </c>
      <c r="W7" s="23">
        <v>705940.375</v>
      </c>
      <c r="X7" s="24">
        <v>89390.1015625</v>
      </c>
      <c r="Y7" s="24">
        <v>88889.1171875</v>
      </c>
      <c r="Z7" s="24">
        <v>79307.578125</v>
      </c>
      <c r="AA7" s="1" t="s">
        <v>643</v>
      </c>
      <c r="AB7" s="24">
        <v>0</v>
      </c>
      <c r="AC7" s="51"/>
      <c r="AD7" s="45" t="s">
        <v>867</v>
      </c>
      <c r="AE7" s="45" t="s">
        <v>867</v>
      </c>
    </row>
    <row r="8" spans="1:31" x14ac:dyDescent="0.25">
      <c r="A8" s="1">
        <v>6</v>
      </c>
      <c r="B8" s="29">
        <v>251</v>
      </c>
      <c r="C8" s="1" t="s">
        <v>650</v>
      </c>
      <c r="D8" s="1" t="s">
        <v>302</v>
      </c>
      <c r="E8" s="1" t="s">
        <v>461</v>
      </c>
      <c r="F8" s="1" t="s">
        <v>42</v>
      </c>
      <c r="G8" s="26">
        <v>85308</v>
      </c>
      <c r="H8" s="1" t="s">
        <v>43</v>
      </c>
      <c r="I8" s="1" t="s">
        <v>702</v>
      </c>
      <c r="J8" s="1" t="s">
        <v>610</v>
      </c>
      <c r="K8" t="s">
        <v>715</v>
      </c>
      <c r="L8" s="23">
        <v>146913</v>
      </c>
      <c r="M8" s="23">
        <v>448668</v>
      </c>
      <c r="N8" s="50" t="s">
        <v>899</v>
      </c>
      <c r="O8" s="49">
        <v>0.32744256332076277</v>
      </c>
      <c r="P8" s="30">
        <v>6.367251366454977</v>
      </c>
      <c r="Q8" s="24">
        <v>935432</v>
      </c>
      <c r="R8" s="79" t="s">
        <v>867</v>
      </c>
      <c r="S8" s="67" t="s">
        <v>972</v>
      </c>
      <c r="T8" s="67" t="s">
        <v>867</v>
      </c>
      <c r="U8" s="23">
        <v>111604.9453125</v>
      </c>
      <c r="V8" s="23">
        <v>285979.875</v>
      </c>
      <c r="W8" s="23">
        <v>1050000</v>
      </c>
      <c r="X8" s="24">
        <v>78885.296875</v>
      </c>
      <c r="Y8" s="24">
        <v>72755.359375</v>
      </c>
      <c r="Z8" s="24">
        <v>65937.5078125</v>
      </c>
      <c r="AA8" s="1" t="s">
        <v>643</v>
      </c>
      <c r="AB8" s="24">
        <v>0</v>
      </c>
      <c r="AC8" s="51"/>
      <c r="AD8" s="45" t="s">
        <v>867</v>
      </c>
      <c r="AE8" s="45" t="s">
        <v>867</v>
      </c>
    </row>
    <row r="9" spans="1:31" x14ac:dyDescent="0.25">
      <c r="A9" s="1">
        <v>7</v>
      </c>
      <c r="B9" s="29">
        <v>334</v>
      </c>
      <c r="C9" s="1" t="s">
        <v>44</v>
      </c>
      <c r="D9" s="1" t="s">
        <v>303</v>
      </c>
      <c r="E9" s="1" t="s">
        <v>462</v>
      </c>
      <c r="F9" s="1" t="s">
        <v>40</v>
      </c>
      <c r="G9" s="26">
        <v>94533</v>
      </c>
      <c r="H9" s="1" t="s">
        <v>45</v>
      </c>
      <c r="I9" s="1" t="s">
        <v>702</v>
      </c>
      <c r="J9" s="1" t="s">
        <v>611</v>
      </c>
      <c r="K9" t="s">
        <v>716</v>
      </c>
      <c r="L9" s="23">
        <v>163060</v>
      </c>
      <c r="M9" s="23">
        <v>482209</v>
      </c>
      <c r="N9" s="50" t="s">
        <v>900</v>
      </c>
      <c r="O9" s="49">
        <v>0.33815212905607317</v>
      </c>
      <c r="P9" s="30">
        <v>3.7142278915736537</v>
      </c>
      <c r="Q9" s="24">
        <v>605642</v>
      </c>
      <c r="R9" s="79" t="s">
        <v>867</v>
      </c>
      <c r="S9" s="67" t="s">
        <v>972</v>
      </c>
      <c r="T9" s="67" t="s">
        <v>867</v>
      </c>
      <c r="U9" s="23">
        <v>98606.90625</v>
      </c>
      <c r="V9" s="23">
        <v>123822.0546875</v>
      </c>
      <c r="W9" s="23">
        <v>249801.921875</v>
      </c>
      <c r="X9" s="24">
        <v>78451.84375</v>
      </c>
      <c r="Y9" s="24">
        <v>84284.828125</v>
      </c>
      <c r="Z9" s="24">
        <v>90191.7734375</v>
      </c>
      <c r="AA9" s="1" t="s">
        <v>643</v>
      </c>
      <c r="AB9" s="24">
        <v>0</v>
      </c>
      <c r="AC9" s="51"/>
      <c r="AD9" s="45" t="s">
        <v>867</v>
      </c>
      <c r="AE9" s="45" t="s">
        <v>867</v>
      </c>
    </row>
    <row r="10" spans="1:31" x14ac:dyDescent="0.25">
      <c r="A10" s="1">
        <v>8</v>
      </c>
      <c r="B10" s="29">
        <v>478</v>
      </c>
      <c r="C10" s="1" t="s">
        <v>48</v>
      </c>
      <c r="D10" s="1" t="s">
        <v>305</v>
      </c>
      <c r="E10" s="1" t="s">
        <v>464</v>
      </c>
      <c r="F10" s="1" t="s">
        <v>49</v>
      </c>
      <c r="G10" s="26">
        <v>89502</v>
      </c>
      <c r="H10" s="1" t="s">
        <v>50</v>
      </c>
      <c r="I10" s="1" t="s">
        <v>702</v>
      </c>
      <c r="J10" s="1" t="s">
        <v>605</v>
      </c>
      <c r="K10" t="s">
        <v>718</v>
      </c>
      <c r="L10" s="23">
        <v>157174</v>
      </c>
      <c r="M10" s="23">
        <v>499198</v>
      </c>
      <c r="N10" s="50" t="s">
        <v>902</v>
      </c>
      <c r="O10" s="49">
        <v>0.31485302425089845</v>
      </c>
      <c r="P10" s="30">
        <v>9.5508671917747208</v>
      </c>
      <c r="Q10" s="24">
        <v>1501148</v>
      </c>
      <c r="R10" s="79" t="s">
        <v>867</v>
      </c>
      <c r="S10" s="67" t="s">
        <v>972</v>
      </c>
      <c r="T10" s="67" t="s">
        <v>867</v>
      </c>
      <c r="U10" s="23">
        <v>72005.90625</v>
      </c>
      <c r="V10" s="23">
        <v>176165.828125</v>
      </c>
      <c r="W10" s="23">
        <v>375463.96875</v>
      </c>
      <c r="X10" s="24">
        <v>60245.62109375</v>
      </c>
      <c r="Y10" s="24">
        <v>65027.1171875</v>
      </c>
      <c r="Z10" s="24">
        <v>69332.5625</v>
      </c>
      <c r="AA10" s="1" t="s">
        <v>643</v>
      </c>
      <c r="AB10" s="24">
        <v>0</v>
      </c>
      <c r="AC10" s="51"/>
      <c r="AD10" s="45" t="s">
        <v>867</v>
      </c>
      <c r="AE10" s="45" t="s">
        <v>867</v>
      </c>
    </row>
    <row r="11" spans="1:31" x14ac:dyDescent="0.25">
      <c r="A11" s="1">
        <v>9</v>
      </c>
      <c r="B11" s="29">
        <v>496</v>
      </c>
      <c r="C11" s="1" t="s">
        <v>51</v>
      </c>
      <c r="D11" s="1" t="s">
        <v>306</v>
      </c>
      <c r="E11" s="1" t="s">
        <v>465</v>
      </c>
      <c r="F11" s="1" t="s">
        <v>52</v>
      </c>
      <c r="G11" s="26">
        <v>55113</v>
      </c>
      <c r="H11" s="1" t="s">
        <v>53</v>
      </c>
      <c r="I11" s="1" t="s">
        <v>702</v>
      </c>
      <c r="J11" s="1" t="s">
        <v>609</v>
      </c>
      <c r="K11" t="s">
        <v>719</v>
      </c>
      <c r="L11" s="23">
        <v>173968</v>
      </c>
      <c r="M11" s="23">
        <v>335412</v>
      </c>
      <c r="N11" s="50" t="s">
        <v>897</v>
      </c>
      <c r="O11" s="49">
        <v>0.51866957652081624</v>
      </c>
      <c r="P11" s="30">
        <v>6.3672514485422607</v>
      </c>
      <c r="Q11" s="24">
        <v>1107698</v>
      </c>
      <c r="R11" s="79" t="s">
        <v>867</v>
      </c>
      <c r="S11" s="67" t="s">
        <v>972</v>
      </c>
      <c r="T11" s="67" t="s">
        <v>867</v>
      </c>
      <c r="U11" s="23">
        <v>84465.96875</v>
      </c>
      <c r="V11" s="23">
        <v>342322.96875</v>
      </c>
      <c r="W11" s="23">
        <v>1220000</v>
      </c>
      <c r="X11" s="24">
        <v>77410.015625</v>
      </c>
      <c r="Y11" s="24">
        <v>63435.28125</v>
      </c>
      <c r="Z11" s="24">
        <v>69492.6484375</v>
      </c>
      <c r="AA11" s="1" t="s">
        <v>643</v>
      </c>
      <c r="AB11" s="24">
        <v>0</v>
      </c>
      <c r="AC11" s="51"/>
      <c r="AD11" s="45" t="s">
        <v>867</v>
      </c>
      <c r="AE11" s="45" t="s">
        <v>867</v>
      </c>
    </row>
    <row r="12" spans="1:31" x14ac:dyDescent="0.25">
      <c r="A12" s="1">
        <v>10</v>
      </c>
      <c r="B12" s="29">
        <v>497</v>
      </c>
      <c r="C12" s="1" t="s">
        <v>54</v>
      </c>
      <c r="D12" s="1" t="s">
        <v>307</v>
      </c>
      <c r="E12" s="1" t="s">
        <v>466</v>
      </c>
      <c r="F12" s="1" t="s">
        <v>37</v>
      </c>
      <c r="G12" s="26" t="s">
        <v>654</v>
      </c>
      <c r="H12" s="1" t="s">
        <v>32</v>
      </c>
      <c r="I12" s="1" t="s">
        <v>702</v>
      </c>
      <c r="J12" s="1" t="s">
        <v>605</v>
      </c>
      <c r="K12" t="s">
        <v>720</v>
      </c>
      <c r="L12" s="23">
        <v>195486</v>
      </c>
      <c r="M12" s="23">
        <v>626393</v>
      </c>
      <c r="N12" s="50" t="s">
        <v>903</v>
      </c>
      <c r="O12" s="49">
        <v>0.31208203156804115</v>
      </c>
      <c r="P12" s="30">
        <v>6.3672488055410614</v>
      </c>
      <c r="Q12" s="24">
        <v>1244708</v>
      </c>
      <c r="R12" s="79" t="s">
        <v>1040</v>
      </c>
      <c r="S12" s="67" t="s">
        <v>972</v>
      </c>
      <c r="T12" s="67" t="s">
        <v>867</v>
      </c>
      <c r="U12" s="23">
        <v>61680.12890625</v>
      </c>
      <c r="V12" s="23">
        <v>107653.6875</v>
      </c>
      <c r="W12" s="23">
        <v>350664.15625</v>
      </c>
      <c r="X12" s="24">
        <v>91852.1875</v>
      </c>
      <c r="Y12" s="24">
        <v>105639.328125</v>
      </c>
      <c r="Z12" s="24">
        <v>117432.3203125</v>
      </c>
      <c r="AA12" s="1" t="s">
        <v>643</v>
      </c>
      <c r="AB12" s="24">
        <v>0</v>
      </c>
      <c r="AC12" s="51"/>
      <c r="AD12" s="45" t="s">
        <v>867</v>
      </c>
      <c r="AE12" s="45" t="s">
        <v>867</v>
      </c>
    </row>
    <row r="13" spans="1:31" x14ac:dyDescent="0.25">
      <c r="A13" s="1">
        <v>11</v>
      </c>
      <c r="B13" s="29">
        <v>634</v>
      </c>
      <c r="C13" s="1" t="s">
        <v>56</v>
      </c>
      <c r="D13" s="1" t="s">
        <v>308</v>
      </c>
      <c r="E13" s="1" t="s">
        <v>467</v>
      </c>
      <c r="F13" s="1" t="s">
        <v>40</v>
      </c>
      <c r="G13" s="26">
        <v>91950</v>
      </c>
      <c r="H13" s="1" t="s">
        <v>57</v>
      </c>
      <c r="I13" s="1" t="s">
        <v>702</v>
      </c>
      <c r="J13" s="1" t="s">
        <v>612</v>
      </c>
      <c r="K13" t="s">
        <v>721</v>
      </c>
      <c r="L13" s="23">
        <v>151589</v>
      </c>
      <c r="M13" s="23">
        <v>95396</v>
      </c>
      <c r="N13" s="50" t="s">
        <v>897</v>
      </c>
      <c r="O13" s="49">
        <v>1.5890498553398464</v>
      </c>
      <c r="P13" s="30">
        <v>6.36724960254372</v>
      </c>
      <c r="Q13" s="24">
        <v>965205</v>
      </c>
      <c r="R13" s="79" t="s">
        <v>867</v>
      </c>
      <c r="S13" s="67" t="s">
        <v>972</v>
      </c>
      <c r="T13" s="67" t="s">
        <v>867</v>
      </c>
      <c r="U13" s="23">
        <v>200596.046875</v>
      </c>
      <c r="V13" s="23">
        <v>473999.65625</v>
      </c>
      <c r="W13" s="23">
        <v>1290000</v>
      </c>
      <c r="X13" s="24">
        <v>65673.53125</v>
      </c>
      <c r="Y13" s="24">
        <v>68145.90625</v>
      </c>
      <c r="Z13" s="24">
        <v>73470.8984375</v>
      </c>
      <c r="AA13" s="1" t="s">
        <v>643</v>
      </c>
      <c r="AB13" s="24">
        <v>0</v>
      </c>
      <c r="AC13" s="51"/>
      <c r="AD13" s="45" t="s">
        <v>867</v>
      </c>
      <c r="AE13" s="45" t="s">
        <v>867</v>
      </c>
    </row>
    <row r="14" spans="1:31" x14ac:dyDescent="0.25">
      <c r="A14" s="1">
        <v>12</v>
      </c>
      <c r="B14" s="29">
        <v>658</v>
      </c>
      <c r="C14" s="1" t="s">
        <v>58</v>
      </c>
      <c r="D14" s="1" t="s">
        <v>309</v>
      </c>
      <c r="E14" s="1" t="s">
        <v>468</v>
      </c>
      <c r="F14" s="1" t="s">
        <v>59</v>
      </c>
      <c r="G14" s="26">
        <v>78041</v>
      </c>
      <c r="H14" s="1" t="s">
        <v>60</v>
      </c>
      <c r="I14" s="1" t="s">
        <v>702</v>
      </c>
      <c r="J14" s="1" t="s">
        <v>613</v>
      </c>
      <c r="K14" t="s">
        <v>722</v>
      </c>
      <c r="L14" s="23">
        <v>126224</v>
      </c>
      <c r="M14" s="23">
        <v>390572</v>
      </c>
      <c r="N14" s="50" t="s">
        <v>897</v>
      </c>
      <c r="O14" s="49">
        <v>0.32317728869453005</v>
      </c>
      <c r="P14" s="30">
        <v>9.5508698821143359</v>
      </c>
      <c r="Q14" s="24">
        <v>1205549</v>
      </c>
      <c r="R14" s="79" t="s">
        <v>867</v>
      </c>
      <c r="S14" s="67" t="s">
        <v>972</v>
      </c>
      <c r="T14" s="67" t="s">
        <v>867</v>
      </c>
      <c r="U14" s="23">
        <v>104267.7578125</v>
      </c>
      <c r="V14" s="23">
        <v>185717.875</v>
      </c>
      <c r="W14" s="23">
        <v>266086.03125</v>
      </c>
      <c r="X14" s="24">
        <v>44551.0078125</v>
      </c>
      <c r="Y14" s="24">
        <v>52493.27734375</v>
      </c>
      <c r="Z14" s="24">
        <v>50765.140625</v>
      </c>
      <c r="AA14" s="1" t="s">
        <v>643</v>
      </c>
      <c r="AB14" s="24">
        <v>0</v>
      </c>
      <c r="AC14" s="51"/>
      <c r="AD14" s="45" t="s">
        <v>867</v>
      </c>
      <c r="AE14" s="45" t="s">
        <v>867</v>
      </c>
    </row>
    <row r="15" spans="1:31" x14ac:dyDescent="0.25">
      <c r="A15" s="1">
        <v>13</v>
      </c>
      <c r="B15" s="29">
        <v>696</v>
      </c>
      <c r="C15" s="1" t="s">
        <v>61</v>
      </c>
      <c r="D15" s="1" t="s">
        <v>62</v>
      </c>
      <c r="E15" s="1" t="s">
        <v>469</v>
      </c>
      <c r="F15" s="1" t="s">
        <v>63</v>
      </c>
      <c r="G15" s="26">
        <v>98188</v>
      </c>
      <c r="H15" s="1" t="s">
        <v>64</v>
      </c>
      <c r="I15" s="1" t="s">
        <v>702</v>
      </c>
      <c r="J15" s="1" t="s">
        <v>612</v>
      </c>
      <c r="K15" t="s">
        <v>723</v>
      </c>
      <c r="L15" s="23">
        <v>269981</v>
      </c>
      <c r="M15" s="23">
        <v>92526</v>
      </c>
      <c r="N15" s="50" t="s">
        <v>904</v>
      </c>
      <c r="O15" s="49">
        <v>2.9178933488965262</v>
      </c>
      <c r="P15" s="30">
        <v>6.3672480656046169</v>
      </c>
      <c r="Q15" s="24">
        <v>1719036</v>
      </c>
      <c r="R15" s="79" t="s">
        <v>867</v>
      </c>
      <c r="S15" s="67" t="s">
        <v>972</v>
      </c>
      <c r="T15" s="67" t="s">
        <v>867</v>
      </c>
      <c r="U15" s="23">
        <v>78513.9453125</v>
      </c>
      <c r="V15" s="23">
        <v>281095.03125</v>
      </c>
      <c r="W15" s="23">
        <v>837649.875</v>
      </c>
      <c r="X15" s="24">
        <v>67156.1796875</v>
      </c>
      <c r="Y15" s="24">
        <v>75227.6640625</v>
      </c>
      <c r="Z15" s="24">
        <v>90766.875</v>
      </c>
      <c r="AA15" s="1" t="s">
        <v>644</v>
      </c>
      <c r="AB15" s="24">
        <v>106920</v>
      </c>
      <c r="AC15" s="51" t="s">
        <v>842</v>
      </c>
      <c r="AD15" s="45">
        <v>46965</v>
      </c>
      <c r="AE15" s="45">
        <v>64131</v>
      </c>
    </row>
    <row r="16" spans="1:31" x14ac:dyDescent="0.25">
      <c r="A16" s="1">
        <v>14</v>
      </c>
      <c r="B16" s="29">
        <v>699</v>
      </c>
      <c r="C16" s="1" t="s">
        <v>65</v>
      </c>
      <c r="D16" s="1" t="s">
        <v>310</v>
      </c>
      <c r="E16" s="1" t="s">
        <v>461</v>
      </c>
      <c r="F16" s="1" t="s">
        <v>40</v>
      </c>
      <c r="G16" s="26">
        <v>91210</v>
      </c>
      <c r="H16" s="1" t="s">
        <v>41</v>
      </c>
      <c r="I16" s="1" t="s">
        <v>702</v>
      </c>
      <c r="J16" s="1" t="s">
        <v>604</v>
      </c>
      <c r="K16" t="s">
        <v>724</v>
      </c>
      <c r="L16" s="23">
        <v>205745</v>
      </c>
      <c r="M16" s="23">
        <v>97139</v>
      </c>
      <c r="N16" s="50" t="s">
        <v>905</v>
      </c>
      <c r="O16" s="49">
        <v>2.1180473342323887</v>
      </c>
      <c r="P16" s="30">
        <v>9.5508712240880698</v>
      </c>
      <c r="Q16" s="24">
        <v>1965044</v>
      </c>
      <c r="R16" s="79" t="s">
        <v>1040</v>
      </c>
      <c r="S16" s="67" t="s">
        <v>972</v>
      </c>
      <c r="T16" s="67" t="s">
        <v>867</v>
      </c>
      <c r="U16" s="23">
        <v>237715.078125</v>
      </c>
      <c r="V16" s="23">
        <v>598006</v>
      </c>
      <c r="W16" s="23">
        <v>2650000</v>
      </c>
      <c r="X16" s="24">
        <v>72006.0625</v>
      </c>
      <c r="Y16" s="24">
        <v>73993.6796875</v>
      </c>
      <c r="Z16" s="24">
        <v>68998.296875</v>
      </c>
      <c r="AA16" s="1" t="s">
        <v>643</v>
      </c>
      <c r="AB16" s="24">
        <v>0</v>
      </c>
      <c r="AC16" s="51"/>
      <c r="AD16" s="45" t="s">
        <v>867</v>
      </c>
      <c r="AE16" s="45" t="s">
        <v>867</v>
      </c>
    </row>
    <row r="17" spans="1:31" x14ac:dyDescent="0.25">
      <c r="A17" s="1">
        <v>15</v>
      </c>
      <c r="B17" s="29">
        <v>766</v>
      </c>
      <c r="C17" s="1" t="s">
        <v>66</v>
      </c>
      <c r="D17" s="1" t="s">
        <v>311</v>
      </c>
      <c r="E17" s="1" t="s">
        <v>470</v>
      </c>
      <c r="F17" s="1" t="s">
        <v>67</v>
      </c>
      <c r="G17" s="26">
        <v>33511</v>
      </c>
      <c r="H17" s="1" t="s">
        <v>68</v>
      </c>
      <c r="I17" s="1" t="s">
        <v>702</v>
      </c>
      <c r="J17" s="1" t="s">
        <v>991</v>
      </c>
      <c r="K17" t="s">
        <v>1021</v>
      </c>
      <c r="L17" s="23">
        <v>147936</v>
      </c>
      <c r="M17" s="23">
        <v>407495</v>
      </c>
      <c r="N17" s="50" t="s">
        <v>906</v>
      </c>
      <c r="O17" s="49">
        <v>0.36303758328323049</v>
      </c>
      <c r="P17" s="30">
        <v>9.5508733506381134</v>
      </c>
      <c r="Q17" s="24">
        <v>1412918</v>
      </c>
      <c r="R17" s="79" t="s">
        <v>867</v>
      </c>
      <c r="S17" s="67" t="s">
        <v>972</v>
      </c>
      <c r="T17" s="67" t="s">
        <v>867</v>
      </c>
      <c r="U17" s="23">
        <v>98971.015625</v>
      </c>
      <c r="V17" s="23">
        <v>216225.09375</v>
      </c>
      <c r="W17" s="23">
        <v>637118.375</v>
      </c>
      <c r="X17" s="24">
        <v>60305.8125</v>
      </c>
      <c r="Y17" s="24">
        <v>61773.80859375</v>
      </c>
      <c r="Z17" s="24">
        <v>63994.984375</v>
      </c>
      <c r="AA17" s="1" t="s">
        <v>643</v>
      </c>
      <c r="AB17" s="24">
        <v>0</v>
      </c>
      <c r="AC17" s="51"/>
      <c r="AD17" s="45" t="s">
        <v>867</v>
      </c>
      <c r="AE17" s="45" t="s">
        <v>867</v>
      </c>
    </row>
    <row r="18" spans="1:31" x14ac:dyDescent="0.25">
      <c r="A18" s="1">
        <v>16</v>
      </c>
      <c r="B18" s="29">
        <v>779</v>
      </c>
      <c r="C18" s="1" t="s">
        <v>69</v>
      </c>
      <c r="D18" s="1" t="s">
        <v>312</v>
      </c>
      <c r="E18" s="1" t="s">
        <v>471</v>
      </c>
      <c r="F18" s="1" t="s">
        <v>70</v>
      </c>
      <c r="G18" s="26">
        <v>41042</v>
      </c>
      <c r="H18" s="1" t="s">
        <v>71</v>
      </c>
      <c r="I18" s="1" t="s">
        <v>702</v>
      </c>
      <c r="J18" s="1" t="s">
        <v>992</v>
      </c>
      <c r="K18" t="s">
        <v>725</v>
      </c>
      <c r="L18" s="23">
        <v>146830</v>
      </c>
      <c r="M18" s="23">
        <v>487872</v>
      </c>
      <c r="N18" s="50" t="s">
        <v>897</v>
      </c>
      <c r="O18" s="49">
        <v>0.30096008789190609</v>
      </c>
      <c r="P18" s="30">
        <v>6.367247837635361</v>
      </c>
      <c r="Q18" s="24">
        <v>934903</v>
      </c>
      <c r="R18" s="79" t="s">
        <v>1040</v>
      </c>
      <c r="S18" s="67" t="s">
        <v>972</v>
      </c>
      <c r="T18" s="67" t="s">
        <v>867</v>
      </c>
      <c r="U18" s="23">
        <v>63871.0390625</v>
      </c>
      <c r="V18" s="23">
        <v>140328.890625</v>
      </c>
      <c r="W18" s="23">
        <v>377719.0625</v>
      </c>
      <c r="X18" s="24">
        <v>65988.828125</v>
      </c>
      <c r="Y18" s="24">
        <v>76161.15625</v>
      </c>
      <c r="Z18" s="24">
        <v>70590.8984375</v>
      </c>
      <c r="AA18" s="1" t="s">
        <v>643</v>
      </c>
      <c r="AB18" s="24">
        <v>0</v>
      </c>
      <c r="AC18" s="51"/>
      <c r="AD18" s="45" t="s">
        <v>867</v>
      </c>
      <c r="AE18" s="45" t="s">
        <v>867</v>
      </c>
    </row>
    <row r="19" spans="1:31" x14ac:dyDescent="0.25">
      <c r="A19" s="1">
        <v>17</v>
      </c>
      <c r="B19" s="29">
        <v>933</v>
      </c>
      <c r="C19" s="1" t="s">
        <v>74</v>
      </c>
      <c r="D19" s="1" t="s">
        <v>314</v>
      </c>
      <c r="E19" s="1" t="s">
        <v>473</v>
      </c>
      <c r="F19" s="1" t="s">
        <v>25</v>
      </c>
      <c r="G19" s="26" t="s">
        <v>655</v>
      </c>
      <c r="H19" s="1" t="s">
        <v>26</v>
      </c>
      <c r="I19" s="1" t="s">
        <v>702</v>
      </c>
      <c r="J19" s="1" t="s">
        <v>606</v>
      </c>
      <c r="K19" t="s">
        <v>727</v>
      </c>
      <c r="L19" s="23">
        <v>199664</v>
      </c>
      <c r="M19" s="23">
        <v>98280</v>
      </c>
      <c r="N19" s="50" t="s">
        <v>907</v>
      </c>
      <c r="O19" s="49">
        <v>2.0315832315832316</v>
      </c>
      <c r="P19" s="30">
        <v>2.1224156583059539</v>
      </c>
      <c r="Q19" s="24">
        <v>423770</v>
      </c>
      <c r="R19" s="79" t="s">
        <v>1040</v>
      </c>
      <c r="S19" s="67" t="s">
        <v>972</v>
      </c>
      <c r="T19" s="67" t="s">
        <v>867</v>
      </c>
      <c r="U19" s="23">
        <v>71231.078125</v>
      </c>
      <c r="V19" s="23">
        <v>253673.03125</v>
      </c>
      <c r="W19" s="23">
        <v>605199.75</v>
      </c>
      <c r="X19" s="24">
        <v>83635.375</v>
      </c>
      <c r="Y19" s="24">
        <v>67181.6875</v>
      </c>
      <c r="Z19" s="24">
        <v>74089.6484375</v>
      </c>
      <c r="AA19" s="1" t="s">
        <v>644</v>
      </c>
      <c r="AB19" s="24">
        <v>124999.92000000003</v>
      </c>
      <c r="AC19" s="51" t="s">
        <v>842</v>
      </c>
      <c r="AD19" s="45">
        <v>44834</v>
      </c>
      <c r="AE19" s="45">
        <v>55792</v>
      </c>
    </row>
    <row r="20" spans="1:31" x14ac:dyDescent="0.25">
      <c r="A20" s="1">
        <v>18</v>
      </c>
      <c r="B20" s="29">
        <v>955</v>
      </c>
      <c r="C20" s="1" t="s">
        <v>75</v>
      </c>
      <c r="D20" s="1" t="s">
        <v>315</v>
      </c>
      <c r="E20" s="1" t="s">
        <v>474</v>
      </c>
      <c r="F20" s="1" t="s">
        <v>40</v>
      </c>
      <c r="G20" s="26" t="s">
        <v>663</v>
      </c>
      <c r="H20" s="1" t="s">
        <v>41</v>
      </c>
      <c r="I20" s="1" t="s">
        <v>704</v>
      </c>
      <c r="J20" s="1" t="s">
        <v>867</v>
      </c>
      <c r="K20" t="s">
        <v>867</v>
      </c>
      <c r="L20" s="23">
        <v>64000</v>
      </c>
      <c r="M20" s="23">
        <v>14810</v>
      </c>
      <c r="N20" s="50" t="s">
        <v>908</v>
      </c>
      <c r="O20" s="49">
        <v>4.321404456448346</v>
      </c>
      <c r="P20" s="30">
        <v>6.3672500000000003</v>
      </c>
      <c r="Q20" s="24">
        <v>407504</v>
      </c>
      <c r="R20" s="79" t="s">
        <v>867</v>
      </c>
      <c r="S20" s="67" t="s">
        <v>972</v>
      </c>
      <c r="T20" s="67" t="s">
        <v>867</v>
      </c>
      <c r="U20" s="23">
        <v>424288.875</v>
      </c>
      <c r="V20" s="23">
        <v>1150000</v>
      </c>
      <c r="W20" s="23">
        <v>3760000</v>
      </c>
      <c r="X20" s="24">
        <v>48279.4765625</v>
      </c>
      <c r="Y20" s="24">
        <v>49500.94140625</v>
      </c>
      <c r="Z20" s="24">
        <v>59809.5859375</v>
      </c>
      <c r="AA20" s="1" t="s">
        <v>643</v>
      </c>
      <c r="AB20" s="24">
        <v>0</v>
      </c>
      <c r="AC20" s="51"/>
      <c r="AD20" s="45" t="s">
        <v>867</v>
      </c>
      <c r="AE20" s="45" t="s">
        <v>867</v>
      </c>
    </row>
    <row r="21" spans="1:31" x14ac:dyDescent="0.25">
      <c r="A21" s="1">
        <v>19</v>
      </c>
      <c r="B21" s="29">
        <v>1046</v>
      </c>
      <c r="C21" s="1" t="s">
        <v>76</v>
      </c>
      <c r="D21" s="1" t="s">
        <v>316</v>
      </c>
      <c r="E21" s="1" t="s">
        <v>475</v>
      </c>
      <c r="F21" s="1" t="s">
        <v>59</v>
      </c>
      <c r="G21" s="26">
        <v>76205</v>
      </c>
      <c r="H21" s="1" t="s">
        <v>77</v>
      </c>
      <c r="I21" s="1" t="s">
        <v>702</v>
      </c>
      <c r="J21" s="1" t="s">
        <v>993</v>
      </c>
      <c r="K21" t="s">
        <v>728</v>
      </c>
      <c r="L21" s="23">
        <v>99845</v>
      </c>
      <c r="M21" s="23">
        <v>466772</v>
      </c>
      <c r="N21" s="50" t="s">
        <v>897</v>
      </c>
      <c r="O21" s="49">
        <v>0.21390528994884012</v>
      </c>
      <c r="P21" s="30">
        <v>6.3672392207922277</v>
      </c>
      <c r="Q21" s="24">
        <v>635737</v>
      </c>
      <c r="R21" s="79" t="s">
        <v>867</v>
      </c>
      <c r="S21" s="67" t="s">
        <v>972</v>
      </c>
      <c r="T21" s="67" t="s">
        <v>867</v>
      </c>
      <c r="U21" s="23">
        <v>90390.9765625</v>
      </c>
      <c r="V21" s="23">
        <v>159132.8125</v>
      </c>
      <c r="W21" s="23">
        <v>310318.53125</v>
      </c>
      <c r="X21" s="24">
        <v>62415.84765625</v>
      </c>
      <c r="Y21" s="24">
        <v>69196.2109375</v>
      </c>
      <c r="Z21" s="24">
        <v>88456.609375</v>
      </c>
      <c r="AA21" s="1" t="s">
        <v>643</v>
      </c>
      <c r="AB21" s="24">
        <v>0</v>
      </c>
      <c r="AC21" s="51"/>
      <c r="AD21" s="45" t="s">
        <v>867</v>
      </c>
      <c r="AE21" s="45" t="s">
        <v>867</v>
      </c>
    </row>
    <row r="22" spans="1:31" x14ac:dyDescent="0.25">
      <c r="A22" s="1">
        <v>20</v>
      </c>
      <c r="B22" s="29">
        <v>1161</v>
      </c>
      <c r="C22" s="1" t="s">
        <v>81</v>
      </c>
      <c r="D22" s="1" t="s">
        <v>318</v>
      </c>
      <c r="E22" s="1" t="s">
        <v>477</v>
      </c>
      <c r="F22" s="1" t="s">
        <v>82</v>
      </c>
      <c r="G22" s="26">
        <v>15601</v>
      </c>
      <c r="H22" s="1" t="s">
        <v>83</v>
      </c>
      <c r="I22" s="1" t="s">
        <v>702</v>
      </c>
      <c r="J22" s="1" t="s">
        <v>613</v>
      </c>
      <c r="K22" t="s">
        <v>730</v>
      </c>
      <c r="L22" s="23">
        <v>127264</v>
      </c>
      <c r="M22" s="23">
        <v>82764</v>
      </c>
      <c r="N22" s="50" t="s">
        <v>897</v>
      </c>
      <c r="O22" s="49">
        <v>1.5376733845633368</v>
      </c>
      <c r="P22" s="30">
        <v>9.5508706311289924</v>
      </c>
      <c r="Q22" s="24">
        <v>1215482</v>
      </c>
      <c r="R22" s="79" t="s">
        <v>867</v>
      </c>
      <c r="S22" s="67" t="s">
        <v>972</v>
      </c>
      <c r="T22" s="67" t="s">
        <v>867</v>
      </c>
      <c r="U22" s="23">
        <v>35386.98046875</v>
      </c>
      <c r="V22" s="23">
        <v>57491.05078125</v>
      </c>
      <c r="W22" s="23">
        <v>153966.921875</v>
      </c>
      <c r="X22" s="24">
        <v>60660.83984375</v>
      </c>
      <c r="Y22" s="24">
        <v>63522.51171875</v>
      </c>
      <c r="Z22" s="24">
        <v>64888.24609375</v>
      </c>
      <c r="AA22" s="1" t="s">
        <v>643</v>
      </c>
      <c r="AB22" s="24">
        <v>0</v>
      </c>
      <c r="AC22" s="51"/>
      <c r="AD22" s="45" t="s">
        <v>867</v>
      </c>
      <c r="AE22" s="45" t="s">
        <v>867</v>
      </c>
    </row>
    <row r="23" spans="1:31" x14ac:dyDescent="0.25">
      <c r="A23" s="1">
        <v>21</v>
      </c>
      <c r="B23" s="29">
        <v>1168</v>
      </c>
      <c r="C23" s="1" t="s">
        <v>84</v>
      </c>
      <c r="D23" s="1" t="s">
        <v>319</v>
      </c>
      <c r="E23" s="1" t="s">
        <v>478</v>
      </c>
      <c r="F23" s="1" t="s">
        <v>85</v>
      </c>
      <c r="G23" s="26">
        <v>80012</v>
      </c>
      <c r="H23" s="1" t="s">
        <v>86</v>
      </c>
      <c r="I23" s="1" t="s">
        <v>702</v>
      </c>
      <c r="J23" s="1" t="s">
        <v>615</v>
      </c>
      <c r="K23" t="s">
        <v>731</v>
      </c>
      <c r="L23" s="23">
        <v>158893</v>
      </c>
      <c r="M23" s="23">
        <v>398047</v>
      </c>
      <c r="N23" s="50" t="s">
        <v>909</v>
      </c>
      <c r="O23" s="49">
        <v>0.39918150369177507</v>
      </c>
      <c r="P23" s="30">
        <v>3.7142290723946303</v>
      </c>
      <c r="Q23" s="24">
        <v>590165</v>
      </c>
      <c r="R23" s="79" t="s">
        <v>867</v>
      </c>
      <c r="S23" s="67" t="s">
        <v>972</v>
      </c>
      <c r="T23" s="67" t="s">
        <v>867</v>
      </c>
      <c r="U23" s="23">
        <v>181781.046875</v>
      </c>
      <c r="V23" s="23">
        <v>406925.625</v>
      </c>
      <c r="W23" s="23">
        <v>1100000</v>
      </c>
      <c r="X23" s="24">
        <v>56621.1640625</v>
      </c>
      <c r="Y23" s="24">
        <v>65568.3046875</v>
      </c>
      <c r="Z23" s="24">
        <v>79492.546875</v>
      </c>
      <c r="AA23" s="1" t="s">
        <v>643</v>
      </c>
      <c r="AB23" s="24">
        <v>0</v>
      </c>
      <c r="AC23" s="51"/>
      <c r="AD23" s="45" t="s">
        <v>867</v>
      </c>
      <c r="AE23" s="45" t="s">
        <v>867</v>
      </c>
    </row>
    <row r="24" spans="1:31" x14ac:dyDescent="0.25">
      <c r="A24" s="1">
        <v>22</v>
      </c>
      <c r="B24" s="29">
        <v>1256</v>
      </c>
      <c r="C24" s="1" t="s">
        <v>89</v>
      </c>
      <c r="D24" s="1" t="s">
        <v>321</v>
      </c>
      <c r="E24" s="1" t="s">
        <v>480</v>
      </c>
      <c r="F24" s="1" t="s">
        <v>63</v>
      </c>
      <c r="G24" s="26">
        <v>99336</v>
      </c>
      <c r="H24" s="1" t="s">
        <v>90</v>
      </c>
      <c r="I24" s="1" t="s">
        <v>702</v>
      </c>
      <c r="J24" s="1" t="s">
        <v>605</v>
      </c>
      <c r="K24" t="s">
        <v>732</v>
      </c>
      <c r="L24" s="23">
        <v>172772</v>
      </c>
      <c r="M24" s="23">
        <v>585882</v>
      </c>
      <c r="N24" s="50" t="s">
        <v>900</v>
      </c>
      <c r="O24" s="49">
        <v>0.29489214551735676</v>
      </c>
      <c r="P24" s="30">
        <v>9.5508705114254617</v>
      </c>
      <c r="Q24" s="24">
        <v>1650123</v>
      </c>
      <c r="R24" s="79" t="s">
        <v>1040</v>
      </c>
      <c r="S24" s="67" t="s">
        <v>972</v>
      </c>
      <c r="T24" s="67" t="s">
        <v>867</v>
      </c>
      <c r="U24" s="23">
        <v>57904.90625</v>
      </c>
      <c r="V24" s="23">
        <v>150276.375</v>
      </c>
      <c r="W24" s="23">
        <v>261010.96875</v>
      </c>
      <c r="X24" s="24">
        <v>78943.28125</v>
      </c>
      <c r="Y24" s="24">
        <v>76465.5</v>
      </c>
      <c r="Z24" s="24">
        <v>76183.5078125</v>
      </c>
      <c r="AA24" s="1" t="s">
        <v>643</v>
      </c>
      <c r="AB24" s="24">
        <v>0</v>
      </c>
      <c r="AC24" s="51"/>
      <c r="AD24" s="45" t="s">
        <v>867</v>
      </c>
      <c r="AE24" s="45" t="s">
        <v>867</v>
      </c>
    </row>
    <row r="25" spans="1:31" x14ac:dyDescent="0.25">
      <c r="A25" s="1">
        <v>23</v>
      </c>
      <c r="B25" s="29">
        <v>1352</v>
      </c>
      <c r="C25" s="1" t="s">
        <v>91</v>
      </c>
      <c r="D25" s="1" t="s">
        <v>322</v>
      </c>
      <c r="E25" s="1" t="s">
        <v>481</v>
      </c>
      <c r="F25" s="1" t="s">
        <v>92</v>
      </c>
      <c r="G25" s="26">
        <v>48033</v>
      </c>
      <c r="H25" s="1" t="s">
        <v>93</v>
      </c>
      <c r="I25" s="1" t="s">
        <v>702</v>
      </c>
      <c r="J25" s="1" t="s">
        <v>994</v>
      </c>
      <c r="K25" t="s">
        <v>733</v>
      </c>
      <c r="L25" s="23">
        <v>207831</v>
      </c>
      <c r="M25" s="23">
        <v>751410</v>
      </c>
      <c r="N25" s="50" t="s">
        <v>911</v>
      </c>
      <c r="O25" s="49">
        <v>0.27658801453267856</v>
      </c>
      <c r="P25" s="30">
        <v>3.7142293498082575</v>
      </c>
      <c r="Q25" s="24">
        <v>771932</v>
      </c>
      <c r="R25" s="79" t="s">
        <v>867</v>
      </c>
      <c r="S25" s="67" t="s">
        <v>972</v>
      </c>
      <c r="T25" s="67" t="s">
        <v>867</v>
      </c>
      <c r="U25" s="23">
        <v>109958.90625</v>
      </c>
      <c r="V25" s="23">
        <v>291440</v>
      </c>
      <c r="W25" s="23">
        <v>1130000</v>
      </c>
      <c r="X25" s="24">
        <v>71716.6171875</v>
      </c>
      <c r="Y25" s="24">
        <v>76624.1484375</v>
      </c>
      <c r="Z25" s="24">
        <v>67330.3984375</v>
      </c>
      <c r="AA25" s="1" t="s">
        <v>643</v>
      </c>
      <c r="AB25" s="24">
        <v>0</v>
      </c>
      <c r="AC25" s="51"/>
      <c r="AD25" s="45" t="s">
        <v>867</v>
      </c>
      <c r="AE25" s="45" t="s">
        <v>867</v>
      </c>
    </row>
    <row r="26" spans="1:31" x14ac:dyDescent="0.25">
      <c r="A26" s="1">
        <v>24</v>
      </c>
      <c r="B26" s="29">
        <v>1368</v>
      </c>
      <c r="C26" s="1" t="s">
        <v>96</v>
      </c>
      <c r="D26" s="1" t="s">
        <v>324</v>
      </c>
      <c r="E26" s="1" t="s">
        <v>483</v>
      </c>
      <c r="F26" s="1" t="s">
        <v>34</v>
      </c>
      <c r="G26" s="26">
        <v>60546</v>
      </c>
      <c r="H26" s="1" t="s">
        <v>35</v>
      </c>
      <c r="I26" s="1" t="s">
        <v>702</v>
      </c>
      <c r="J26" s="1" t="s">
        <v>1008</v>
      </c>
      <c r="K26" t="s">
        <v>735</v>
      </c>
      <c r="L26" s="23">
        <v>244919</v>
      </c>
      <c r="M26" s="23">
        <v>716126</v>
      </c>
      <c r="N26" s="50" t="s">
        <v>897</v>
      </c>
      <c r="O26" s="49">
        <v>0.3420054571402239</v>
      </c>
      <c r="P26" s="30">
        <v>6.3672479472805295</v>
      </c>
      <c r="Q26" s="24">
        <v>1559460</v>
      </c>
      <c r="R26" s="79" t="s">
        <v>867</v>
      </c>
      <c r="S26" s="67" t="s">
        <v>972</v>
      </c>
      <c r="T26" s="67" t="s">
        <v>867</v>
      </c>
      <c r="U26" s="23">
        <v>225198.765625</v>
      </c>
      <c r="V26" s="23">
        <v>602119.1875</v>
      </c>
      <c r="W26" s="23">
        <v>2490000</v>
      </c>
      <c r="X26" s="24">
        <v>69373.453125</v>
      </c>
      <c r="Y26" s="24">
        <v>67075.6953125</v>
      </c>
      <c r="Z26" s="24">
        <v>72792.4921875</v>
      </c>
      <c r="AA26" s="1" t="s">
        <v>643</v>
      </c>
      <c r="AB26" s="24">
        <v>0</v>
      </c>
      <c r="AC26" s="51"/>
      <c r="AD26" s="45" t="s">
        <v>867</v>
      </c>
      <c r="AE26" s="45" t="s">
        <v>867</v>
      </c>
    </row>
    <row r="27" spans="1:31" x14ac:dyDescent="0.25">
      <c r="A27" s="1">
        <v>25</v>
      </c>
      <c r="B27" s="29">
        <v>1389</v>
      </c>
      <c r="C27" s="1" t="s">
        <v>97</v>
      </c>
      <c r="D27" s="1" t="s">
        <v>325</v>
      </c>
      <c r="E27" s="1" t="s">
        <v>484</v>
      </c>
      <c r="F27" s="1" t="s">
        <v>98</v>
      </c>
      <c r="G27" s="26">
        <v>66214</v>
      </c>
      <c r="H27" s="1" t="s">
        <v>99</v>
      </c>
      <c r="I27" s="1" t="s">
        <v>702</v>
      </c>
      <c r="J27" s="1" t="s">
        <v>613</v>
      </c>
      <c r="K27" t="s">
        <v>1023</v>
      </c>
      <c r="L27" s="23">
        <v>209535</v>
      </c>
      <c r="M27" s="23">
        <v>460076</v>
      </c>
      <c r="N27" s="50" t="s">
        <v>897</v>
      </c>
      <c r="O27" s="49">
        <v>0.45543562367956597</v>
      </c>
      <c r="P27" s="30">
        <v>6.3672465220607535</v>
      </c>
      <c r="Q27" s="24">
        <v>1334161</v>
      </c>
      <c r="R27" s="79" t="s">
        <v>867</v>
      </c>
      <c r="S27" s="67" t="s">
        <v>972</v>
      </c>
      <c r="T27" s="67" t="s">
        <v>867</v>
      </c>
      <c r="U27" s="23">
        <v>99281.921875</v>
      </c>
      <c r="V27" s="23">
        <v>239881.765625</v>
      </c>
      <c r="W27" s="23">
        <v>713578.9375</v>
      </c>
      <c r="X27" s="24">
        <v>72572.890625</v>
      </c>
      <c r="Y27" s="24">
        <v>78687.9453125</v>
      </c>
      <c r="Z27" s="24">
        <v>87315.0703125</v>
      </c>
      <c r="AA27" s="1" t="s">
        <v>644</v>
      </c>
      <c r="AB27" s="24">
        <v>1</v>
      </c>
      <c r="AC27" s="51" t="s">
        <v>842</v>
      </c>
      <c r="AD27" s="45">
        <v>46477</v>
      </c>
      <c r="AE27" s="45">
        <v>57435</v>
      </c>
    </row>
    <row r="28" spans="1:31" x14ac:dyDescent="0.25">
      <c r="A28" s="1">
        <v>26</v>
      </c>
      <c r="B28" s="29">
        <v>1417</v>
      </c>
      <c r="C28" s="1" t="s">
        <v>100</v>
      </c>
      <c r="D28" s="1" t="s">
        <v>326</v>
      </c>
      <c r="E28" s="1" t="s">
        <v>485</v>
      </c>
      <c r="F28" s="1" t="s">
        <v>40</v>
      </c>
      <c r="G28" s="26">
        <v>91007</v>
      </c>
      <c r="H28" s="1" t="s">
        <v>41</v>
      </c>
      <c r="I28" s="1" t="s">
        <v>702</v>
      </c>
      <c r="J28" s="1" t="s">
        <v>995</v>
      </c>
      <c r="K28" t="s">
        <v>736</v>
      </c>
      <c r="L28" s="23">
        <v>204563</v>
      </c>
      <c r="M28" s="23">
        <v>674309</v>
      </c>
      <c r="N28" s="50" t="s">
        <v>913</v>
      </c>
      <c r="O28" s="49">
        <v>0.30336685406838704</v>
      </c>
      <c r="P28" s="30">
        <v>3.7142298460620933</v>
      </c>
      <c r="Q28" s="24">
        <v>759794</v>
      </c>
      <c r="R28" s="79" t="s">
        <v>1040</v>
      </c>
      <c r="S28" s="67" t="s">
        <v>979</v>
      </c>
      <c r="T28" s="67" t="s">
        <v>842</v>
      </c>
      <c r="U28" s="23">
        <v>180478.890625</v>
      </c>
      <c r="V28" s="23">
        <v>441984.09375</v>
      </c>
      <c r="W28" s="23">
        <v>1550000</v>
      </c>
      <c r="X28" s="24">
        <v>86570.7890625</v>
      </c>
      <c r="Y28" s="24">
        <v>79881.5859375</v>
      </c>
      <c r="Z28" s="24">
        <v>75146.78125</v>
      </c>
      <c r="AA28" s="1" t="s">
        <v>644</v>
      </c>
      <c r="AB28" s="24">
        <v>148496.75999999998</v>
      </c>
      <c r="AC28" s="51" t="s">
        <v>842</v>
      </c>
      <c r="AD28" s="45">
        <v>46679</v>
      </c>
      <c r="AE28" s="45">
        <v>59463</v>
      </c>
    </row>
    <row r="29" spans="1:31" x14ac:dyDescent="0.25">
      <c r="A29" s="1">
        <v>27</v>
      </c>
      <c r="B29" s="29">
        <v>1432</v>
      </c>
      <c r="C29" s="1" t="s">
        <v>101</v>
      </c>
      <c r="D29" s="1" t="s">
        <v>327</v>
      </c>
      <c r="E29" s="1" t="s">
        <v>486</v>
      </c>
      <c r="F29" s="1" t="s">
        <v>92</v>
      </c>
      <c r="G29" s="26">
        <v>48313</v>
      </c>
      <c r="H29" s="1" t="s">
        <v>93</v>
      </c>
      <c r="I29" s="1" t="s">
        <v>702</v>
      </c>
      <c r="J29" s="1" t="s">
        <v>996</v>
      </c>
      <c r="K29" t="s">
        <v>1024</v>
      </c>
      <c r="L29" s="23">
        <v>227704</v>
      </c>
      <c r="M29" s="23">
        <v>180338</v>
      </c>
      <c r="N29" s="50" t="s">
        <v>914</v>
      </c>
      <c r="O29" s="49">
        <v>1.262651243775577</v>
      </c>
      <c r="P29" s="30">
        <v>3.714225485718301</v>
      </c>
      <c r="Q29" s="24">
        <v>845744</v>
      </c>
      <c r="R29" s="79" t="s">
        <v>867</v>
      </c>
      <c r="S29" s="67" t="s">
        <v>972</v>
      </c>
      <c r="T29" s="67" t="s">
        <v>867</v>
      </c>
      <c r="U29" s="23">
        <v>112726.109375</v>
      </c>
      <c r="V29" s="23">
        <v>259672.71875</v>
      </c>
      <c r="W29" s="23">
        <v>819566.25</v>
      </c>
      <c r="X29" s="24">
        <v>68832.84375</v>
      </c>
      <c r="Y29" s="24">
        <v>73770.9375</v>
      </c>
      <c r="Z29" s="24">
        <v>72661.3359375</v>
      </c>
      <c r="AA29" s="1" t="s">
        <v>643</v>
      </c>
      <c r="AB29" s="24">
        <v>0</v>
      </c>
      <c r="AC29" s="51"/>
      <c r="AD29" s="45" t="s">
        <v>867</v>
      </c>
      <c r="AE29" s="45" t="s">
        <v>867</v>
      </c>
    </row>
    <row r="30" spans="1:31" x14ac:dyDescent="0.25">
      <c r="A30" s="1">
        <v>28</v>
      </c>
      <c r="B30" s="29">
        <v>1475</v>
      </c>
      <c r="C30" s="1" t="s">
        <v>103</v>
      </c>
      <c r="D30" s="1" t="s">
        <v>450</v>
      </c>
      <c r="E30" s="1" t="s">
        <v>488</v>
      </c>
      <c r="F30" s="1" t="s">
        <v>67</v>
      </c>
      <c r="G30" s="26">
        <v>33761</v>
      </c>
      <c r="H30" s="1" t="s">
        <v>68</v>
      </c>
      <c r="I30" s="1" t="s">
        <v>702</v>
      </c>
      <c r="J30" s="1" t="s">
        <v>997</v>
      </c>
      <c r="K30" t="s">
        <v>738</v>
      </c>
      <c r="L30" s="23">
        <v>160289</v>
      </c>
      <c r="M30" s="23">
        <v>518978</v>
      </c>
      <c r="N30" s="50" t="s">
        <v>897</v>
      </c>
      <c r="O30" s="49">
        <v>0.30885509597709343</v>
      </c>
      <c r="P30" s="30">
        <v>6.3672491562115932</v>
      </c>
      <c r="Q30" s="24">
        <v>1020600</v>
      </c>
      <c r="R30" s="79" t="s">
        <v>867</v>
      </c>
      <c r="S30" s="67" t="s">
        <v>972</v>
      </c>
      <c r="T30" s="67" t="s">
        <v>867</v>
      </c>
      <c r="U30" s="23">
        <v>107458.0859375</v>
      </c>
      <c r="V30" s="23">
        <v>236335.109375</v>
      </c>
      <c r="W30" s="23">
        <v>559602.75</v>
      </c>
      <c r="X30" s="24">
        <v>60658.9921875</v>
      </c>
      <c r="Y30" s="24">
        <v>58268.42578125</v>
      </c>
      <c r="Z30" s="24">
        <v>62223.87109375</v>
      </c>
      <c r="AA30" s="1" t="s">
        <v>643</v>
      </c>
      <c r="AB30" s="24">
        <v>0</v>
      </c>
      <c r="AC30" s="51"/>
      <c r="AD30" s="45" t="s">
        <v>867</v>
      </c>
      <c r="AE30" s="45" t="s">
        <v>867</v>
      </c>
    </row>
    <row r="31" spans="1:31" x14ac:dyDescent="0.25">
      <c r="A31" s="1">
        <v>29</v>
      </c>
      <c r="B31" s="29">
        <v>1505</v>
      </c>
      <c r="C31" s="1" t="s">
        <v>105</v>
      </c>
      <c r="D31" s="1" t="s">
        <v>330</v>
      </c>
      <c r="E31" s="1" t="s">
        <v>490</v>
      </c>
      <c r="F31" s="1" t="s">
        <v>40</v>
      </c>
      <c r="G31" s="26">
        <v>91790</v>
      </c>
      <c r="H31" s="1" t="s">
        <v>41</v>
      </c>
      <c r="I31" s="1" t="s">
        <v>702</v>
      </c>
      <c r="J31" s="1" t="s">
        <v>998</v>
      </c>
      <c r="K31" t="s">
        <v>740</v>
      </c>
      <c r="L31" s="23">
        <v>203042</v>
      </c>
      <c r="M31" s="23">
        <v>126324</v>
      </c>
      <c r="N31" s="50" t="s">
        <v>917</v>
      </c>
      <c r="O31" s="49">
        <v>1.6073113580950571</v>
      </c>
      <c r="P31" s="30">
        <v>6.3672442154825113</v>
      </c>
      <c r="Q31" s="24">
        <v>1292818</v>
      </c>
      <c r="R31" s="79" t="s">
        <v>867</v>
      </c>
      <c r="S31" s="67" t="s">
        <v>972</v>
      </c>
      <c r="T31" s="67" t="s">
        <v>867</v>
      </c>
      <c r="U31" s="23">
        <v>236979.953125</v>
      </c>
      <c r="V31" s="23">
        <v>509997.84375</v>
      </c>
      <c r="W31" s="23">
        <v>1430000</v>
      </c>
      <c r="X31" s="24">
        <v>75724.234375</v>
      </c>
      <c r="Y31" s="24">
        <v>74723.59375</v>
      </c>
      <c r="Z31" s="24">
        <v>78718.0078125</v>
      </c>
      <c r="AA31" s="1" t="s">
        <v>643</v>
      </c>
      <c r="AB31" s="24">
        <v>0</v>
      </c>
      <c r="AC31" s="51"/>
      <c r="AD31" s="45" t="s">
        <v>867</v>
      </c>
      <c r="AE31" s="45" t="s">
        <v>867</v>
      </c>
    </row>
    <row r="32" spans="1:31" x14ac:dyDescent="0.25">
      <c r="A32" s="1">
        <v>30</v>
      </c>
      <c r="B32" s="29">
        <v>1623</v>
      </c>
      <c r="C32" s="1" t="s">
        <v>107</v>
      </c>
      <c r="D32" s="1" t="s">
        <v>332</v>
      </c>
      <c r="E32" s="1" t="s">
        <v>492</v>
      </c>
      <c r="F32" s="1" t="s">
        <v>92</v>
      </c>
      <c r="G32" s="26">
        <v>48377</v>
      </c>
      <c r="H32" s="1" t="s">
        <v>93</v>
      </c>
      <c r="I32" s="1" t="s">
        <v>702</v>
      </c>
      <c r="J32" s="1" t="s">
        <v>606</v>
      </c>
      <c r="K32" t="s">
        <v>742</v>
      </c>
      <c r="L32" s="23">
        <v>155807</v>
      </c>
      <c r="M32" s="23">
        <v>480467</v>
      </c>
      <c r="N32" s="50" t="s">
        <v>919</v>
      </c>
      <c r="O32" s="49">
        <v>0.32428241689855913</v>
      </c>
      <c r="P32" s="30">
        <v>3.7142297842844032</v>
      </c>
      <c r="Q32" s="24">
        <v>578703</v>
      </c>
      <c r="R32" s="79" t="s">
        <v>1040</v>
      </c>
      <c r="S32" s="67" t="s">
        <v>979</v>
      </c>
      <c r="T32" s="67" t="s">
        <v>842</v>
      </c>
      <c r="U32" s="23">
        <v>55338.94140625</v>
      </c>
      <c r="V32" s="23">
        <v>163651.015625</v>
      </c>
      <c r="W32" s="23">
        <v>541771.875</v>
      </c>
      <c r="X32" s="24">
        <v>91801.7109375</v>
      </c>
      <c r="Y32" s="24">
        <v>93802.78125</v>
      </c>
      <c r="Z32" s="24">
        <v>89191.21875</v>
      </c>
      <c r="AA32" s="1" t="s">
        <v>643</v>
      </c>
      <c r="AB32" s="24">
        <v>0</v>
      </c>
      <c r="AC32" s="51"/>
      <c r="AD32" s="45" t="s">
        <v>867</v>
      </c>
      <c r="AE32" s="45" t="s">
        <v>867</v>
      </c>
    </row>
    <row r="33" spans="1:31" x14ac:dyDescent="0.25">
      <c r="A33" s="1">
        <v>31</v>
      </c>
      <c r="B33" s="29">
        <v>1794</v>
      </c>
      <c r="C33" s="1" t="s">
        <v>108</v>
      </c>
      <c r="D33" s="1" t="s">
        <v>333</v>
      </c>
      <c r="E33" s="1" t="s">
        <v>493</v>
      </c>
      <c r="F33" s="1" t="s">
        <v>49</v>
      </c>
      <c r="G33" s="26">
        <v>89107</v>
      </c>
      <c r="H33" s="1" t="s">
        <v>109</v>
      </c>
      <c r="I33" s="1" t="s">
        <v>702</v>
      </c>
      <c r="J33" s="1" t="s">
        <v>604</v>
      </c>
      <c r="K33" t="s">
        <v>743</v>
      </c>
      <c r="L33" s="23">
        <v>155270</v>
      </c>
      <c r="M33" s="23">
        <v>496584</v>
      </c>
      <c r="N33" s="50" t="s">
        <v>920</v>
      </c>
      <c r="O33" s="49">
        <v>0.31267620382452921</v>
      </c>
      <c r="P33" s="30">
        <v>9.5508726734076124</v>
      </c>
      <c r="Q33" s="24">
        <v>1482964</v>
      </c>
      <c r="R33" s="79" t="s">
        <v>1040</v>
      </c>
      <c r="S33" s="67" t="s">
        <v>972</v>
      </c>
      <c r="T33" s="67" t="s">
        <v>867</v>
      </c>
      <c r="U33" s="23">
        <v>181062.125</v>
      </c>
      <c r="V33" s="23">
        <v>516616.875</v>
      </c>
      <c r="W33" s="23">
        <v>1620000</v>
      </c>
      <c r="X33" s="24">
        <v>44427.75</v>
      </c>
      <c r="Y33" s="24">
        <v>47667</v>
      </c>
      <c r="Z33" s="24">
        <v>59150.578125</v>
      </c>
      <c r="AA33" s="1" t="s">
        <v>643</v>
      </c>
      <c r="AB33" s="24">
        <v>0</v>
      </c>
      <c r="AC33" s="51"/>
      <c r="AD33" s="45" t="s">
        <v>867</v>
      </c>
      <c r="AE33" s="45" t="s">
        <v>867</v>
      </c>
    </row>
    <row r="34" spans="1:31" x14ac:dyDescent="0.25">
      <c r="A34" s="1">
        <v>32</v>
      </c>
      <c r="B34" s="29">
        <v>1869</v>
      </c>
      <c r="C34" s="1" t="s">
        <v>110</v>
      </c>
      <c r="D34" s="1" t="s">
        <v>334</v>
      </c>
      <c r="E34" s="1" t="s">
        <v>494</v>
      </c>
      <c r="F34" s="1" t="s">
        <v>111</v>
      </c>
      <c r="G34" s="26">
        <v>21236</v>
      </c>
      <c r="H34" s="1" t="s">
        <v>112</v>
      </c>
      <c r="I34" s="1" t="s">
        <v>702</v>
      </c>
      <c r="J34" s="1" t="s">
        <v>1039</v>
      </c>
      <c r="K34" t="s">
        <v>744</v>
      </c>
      <c r="L34" s="23">
        <v>135531</v>
      </c>
      <c r="M34" s="23">
        <v>561053</v>
      </c>
      <c r="N34" s="50" t="s">
        <v>921</v>
      </c>
      <c r="O34" s="49">
        <v>0.24156541360620121</v>
      </c>
      <c r="P34" s="30">
        <v>6.3672517726571778</v>
      </c>
      <c r="Q34" s="24">
        <v>862960</v>
      </c>
      <c r="R34" s="79" t="s">
        <v>1040</v>
      </c>
      <c r="S34" s="67" t="s">
        <v>972</v>
      </c>
      <c r="T34" s="67" t="s">
        <v>867</v>
      </c>
      <c r="U34" s="23">
        <v>96589.8046875</v>
      </c>
      <c r="V34" s="23">
        <v>229225.09375</v>
      </c>
      <c r="W34" s="23">
        <v>794490.875</v>
      </c>
      <c r="X34" s="24">
        <v>77842.6640625</v>
      </c>
      <c r="Y34" s="24">
        <v>73957.4453125</v>
      </c>
      <c r="Z34" s="24">
        <v>69906.296875</v>
      </c>
      <c r="AA34" s="1" t="s">
        <v>643</v>
      </c>
      <c r="AB34" s="24">
        <v>0</v>
      </c>
      <c r="AC34" s="51"/>
      <c r="AD34" s="45" t="s">
        <v>867</v>
      </c>
      <c r="AE34" s="45" t="s">
        <v>867</v>
      </c>
    </row>
    <row r="35" spans="1:31" x14ac:dyDescent="0.25">
      <c r="A35" s="1">
        <v>33</v>
      </c>
      <c r="B35" s="29">
        <v>1956</v>
      </c>
      <c r="C35" s="1" t="s">
        <v>114</v>
      </c>
      <c r="D35" s="1" t="s">
        <v>336</v>
      </c>
      <c r="E35" s="1" t="s">
        <v>496</v>
      </c>
      <c r="F35" s="1" t="s">
        <v>67</v>
      </c>
      <c r="G35" s="26">
        <v>33324</v>
      </c>
      <c r="H35" s="1" t="s">
        <v>95</v>
      </c>
      <c r="I35" s="1" t="s">
        <v>702</v>
      </c>
      <c r="J35" s="1" t="s">
        <v>999</v>
      </c>
      <c r="K35" t="s">
        <v>746</v>
      </c>
      <c r="L35" s="23">
        <v>159997</v>
      </c>
      <c r="M35" s="23">
        <v>471511</v>
      </c>
      <c r="N35" s="50" t="s">
        <v>923</v>
      </c>
      <c r="O35" s="49">
        <v>0.33932824472811873</v>
      </c>
      <c r="P35" s="30">
        <v>9.5508728288655416</v>
      </c>
      <c r="Q35" s="24">
        <v>1528111</v>
      </c>
      <c r="R35" s="79" t="s">
        <v>867</v>
      </c>
      <c r="S35" s="67" t="s">
        <v>972</v>
      </c>
      <c r="T35" s="67" t="s">
        <v>867</v>
      </c>
      <c r="U35" s="23">
        <v>144332.234375</v>
      </c>
      <c r="V35" s="23">
        <v>405769.25</v>
      </c>
      <c r="W35" s="23">
        <v>1370000</v>
      </c>
      <c r="X35" s="24">
        <v>71641.0859375</v>
      </c>
      <c r="Y35" s="24">
        <v>63647.21484375</v>
      </c>
      <c r="Z35" s="24">
        <v>65493.015625</v>
      </c>
      <c r="AA35" s="1" t="s">
        <v>643</v>
      </c>
      <c r="AB35" s="24">
        <v>0</v>
      </c>
      <c r="AC35" s="51"/>
      <c r="AD35" s="45" t="s">
        <v>867</v>
      </c>
      <c r="AE35" s="45" t="s">
        <v>867</v>
      </c>
    </row>
    <row r="36" spans="1:31" x14ac:dyDescent="0.25">
      <c r="A36" s="1">
        <v>34</v>
      </c>
      <c r="B36" s="29">
        <v>1960</v>
      </c>
      <c r="C36" s="1" t="s">
        <v>116</v>
      </c>
      <c r="D36" s="1" t="s">
        <v>338</v>
      </c>
      <c r="E36" s="1" t="s">
        <v>498</v>
      </c>
      <c r="F36" s="1" t="s">
        <v>40</v>
      </c>
      <c r="G36" s="26">
        <v>92503</v>
      </c>
      <c r="H36" s="1" t="s">
        <v>117</v>
      </c>
      <c r="I36" s="1" t="s">
        <v>702</v>
      </c>
      <c r="J36" s="1" t="s">
        <v>604</v>
      </c>
      <c r="K36" t="s">
        <v>748</v>
      </c>
      <c r="L36" s="23">
        <v>170766</v>
      </c>
      <c r="M36" s="23">
        <v>452850</v>
      </c>
      <c r="N36" s="50" t="s">
        <v>897</v>
      </c>
      <c r="O36" s="49">
        <v>0.37709175223583968</v>
      </c>
      <c r="P36" s="30">
        <v>6.3672510921377796</v>
      </c>
      <c r="Q36" s="24">
        <v>1087310</v>
      </c>
      <c r="R36" s="79" t="s">
        <v>1040</v>
      </c>
      <c r="S36" s="67" t="s">
        <v>972</v>
      </c>
      <c r="T36" s="67" t="s">
        <v>867</v>
      </c>
      <c r="U36" s="23">
        <v>148175.796875</v>
      </c>
      <c r="V36" s="23">
        <v>263979.0625</v>
      </c>
      <c r="W36" s="23">
        <v>830371.8125</v>
      </c>
      <c r="X36" s="24">
        <v>68823.109375</v>
      </c>
      <c r="Y36" s="24">
        <v>73108.53125</v>
      </c>
      <c r="Z36" s="24">
        <v>83478.5859375</v>
      </c>
      <c r="AA36" s="1" t="s">
        <v>643</v>
      </c>
      <c r="AB36" s="24">
        <v>0</v>
      </c>
      <c r="AC36" s="51"/>
      <c r="AD36" s="45" t="s">
        <v>867</v>
      </c>
      <c r="AE36" s="45" t="s">
        <v>867</v>
      </c>
    </row>
    <row r="37" spans="1:31" x14ac:dyDescent="0.25">
      <c r="A37" s="1">
        <v>35</v>
      </c>
      <c r="B37" s="29">
        <v>1983</v>
      </c>
      <c r="C37" s="1" t="s">
        <v>118</v>
      </c>
      <c r="D37" s="1" t="s">
        <v>339</v>
      </c>
      <c r="E37" s="1" t="s">
        <v>499</v>
      </c>
      <c r="F37" s="1" t="s">
        <v>37</v>
      </c>
      <c r="G37" s="26" t="s">
        <v>656</v>
      </c>
      <c r="H37" s="1" t="s">
        <v>119</v>
      </c>
      <c r="I37" s="1" t="s">
        <v>702</v>
      </c>
      <c r="J37" s="1" t="s">
        <v>1035</v>
      </c>
      <c r="K37" t="s">
        <v>749</v>
      </c>
      <c r="L37" s="23">
        <v>171185</v>
      </c>
      <c r="M37" s="23">
        <v>585011</v>
      </c>
      <c r="N37" s="50" t="s">
        <v>924</v>
      </c>
      <c r="O37" s="49">
        <v>0.29261842939705407</v>
      </c>
      <c r="P37" s="30">
        <v>6.3672459619709674</v>
      </c>
      <c r="Q37" s="24">
        <v>1089977</v>
      </c>
      <c r="R37" s="79" t="s">
        <v>1040</v>
      </c>
      <c r="S37" s="67" t="s">
        <v>972</v>
      </c>
      <c r="T37" s="67" t="s">
        <v>867</v>
      </c>
      <c r="U37" s="23">
        <v>140225.015625</v>
      </c>
      <c r="V37" s="23">
        <v>337223.84375</v>
      </c>
      <c r="W37" s="23">
        <v>1330000</v>
      </c>
      <c r="X37" s="24">
        <v>90112.71875</v>
      </c>
      <c r="Y37" s="24">
        <v>92036.796875</v>
      </c>
      <c r="Z37" s="24">
        <v>89612.3125</v>
      </c>
      <c r="AA37" s="1" t="s">
        <v>643</v>
      </c>
      <c r="AB37" s="24">
        <v>0</v>
      </c>
      <c r="AC37" s="51"/>
      <c r="AD37" s="45" t="s">
        <v>867</v>
      </c>
      <c r="AE37" s="45" t="s">
        <v>867</v>
      </c>
    </row>
    <row r="38" spans="1:31" x14ac:dyDescent="0.25">
      <c r="A38" s="1">
        <v>36</v>
      </c>
      <c r="B38" s="29">
        <v>2036</v>
      </c>
      <c r="C38" s="1" t="s">
        <v>121</v>
      </c>
      <c r="D38" s="1" t="s">
        <v>341</v>
      </c>
      <c r="E38" s="1" t="s">
        <v>501</v>
      </c>
      <c r="F38" s="1" t="s">
        <v>59</v>
      </c>
      <c r="G38" s="26">
        <v>79705</v>
      </c>
      <c r="H38" s="1" t="s">
        <v>122</v>
      </c>
      <c r="I38" s="1" t="s">
        <v>702</v>
      </c>
      <c r="J38" s="1" t="s">
        <v>605</v>
      </c>
      <c r="K38" t="s">
        <v>751</v>
      </c>
      <c r="L38" s="23">
        <v>96940</v>
      </c>
      <c r="M38" s="23">
        <v>388337</v>
      </c>
      <c r="N38" s="50" t="s">
        <v>926</v>
      </c>
      <c r="O38" s="49">
        <v>0.24962854427983941</v>
      </c>
      <c r="P38" s="30">
        <v>9.5508665153703323</v>
      </c>
      <c r="Q38" s="24">
        <v>925861</v>
      </c>
      <c r="R38" s="79" t="s">
        <v>1040</v>
      </c>
      <c r="S38" s="67" t="s">
        <v>972</v>
      </c>
      <c r="T38" s="67" t="s">
        <v>867</v>
      </c>
      <c r="U38" s="23">
        <v>82544.1640625</v>
      </c>
      <c r="V38" s="23">
        <v>143631.578125</v>
      </c>
      <c r="W38" s="23">
        <v>169319.234375</v>
      </c>
      <c r="X38" s="24">
        <v>99572.140625</v>
      </c>
      <c r="Y38" s="24">
        <v>88826.5859375</v>
      </c>
      <c r="Z38" s="24">
        <v>86232.703125</v>
      </c>
      <c r="AA38" s="1" t="s">
        <v>643</v>
      </c>
      <c r="AB38" s="24">
        <v>0</v>
      </c>
      <c r="AC38" s="51"/>
      <c r="AD38" s="45" t="s">
        <v>867</v>
      </c>
      <c r="AE38" s="45" t="s">
        <v>867</v>
      </c>
    </row>
    <row r="39" spans="1:31" x14ac:dyDescent="0.25">
      <c r="A39" s="1">
        <v>37</v>
      </c>
      <c r="B39" s="29">
        <v>2096</v>
      </c>
      <c r="C39" s="1" t="s">
        <v>124</v>
      </c>
      <c r="D39" s="1" t="s">
        <v>343</v>
      </c>
      <c r="E39" s="1" t="s">
        <v>503</v>
      </c>
      <c r="F39" s="1" t="s">
        <v>40</v>
      </c>
      <c r="G39" s="26">
        <v>92260</v>
      </c>
      <c r="H39" s="1" t="s">
        <v>117</v>
      </c>
      <c r="I39" s="1" t="s">
        <v>702</v>
      </c>
      <c r="J39" s="1" t="s">
        <v>998</v>
      </c>
      <c r="K39" t="s">
        <v>753</v>
      </c>
      <c r="L39" s="23">
        <v>91566</v>
      </c>
      <c r="M39" s="23">
        <v>317117</v>
      </c>
      <c r="N39" s="50" t="s">
        <v>897</v>
      </c>
      <c r="O39" s="49">
        <v>0.28874516345702061</v>
      </c>
      <c r="P39" s="30">
        <v>6.3672542209990608</v>
      </c>
      <c r="Q39" s="24">
        <v>583024</v>
      </c>
      <c r="R39" s="79" t="s">
        <v>867</v>
      </c>
      <c r="S39" s="67" t="s">
        <v>972</v>
      </c>
      <c r="T39" s="67" t="s">
        <v>867</v>
      </c>
      <c r="U39" s="23">
        <v>41229.00390625</v>
      </c>
      <c r="V39" s="23">
        <v>69514.0234375</v>
      </c>
      <c r="W39" s="23">
        <v>280272.0625</v>
      </c>
      <c r="X39" s="24">
        <v>65965.0078125</v>
      </c>
      <c r="Y39" s="24">
        <v>72957.8515625</v>
      </c>
      <c r="Z39" s="24">
        <v>66704.6171875</v>
      </c>
      <c r="AA39" s="1" t="s">
        <v>643</v>
      </c>
      <c r="AB39" s="24">
        <v>0</v>
      </c>
      <c r="AC39" s="51"/>
      <c r="AD39" s="45" t="s">
        <v>867</v>
      </c>
      <c r="AE39" s="45" t="s">
        <v>867</v>
      </c>
    </row>
    <row r="40" spans="1:31" x14ac:dyDescent="0.25">
      <c r="A40" s="1">
        <v>38</v>
      </c>
      <c r="B40" s="29">
        <v>2110</v>
      </c>
      <c r="C40" s="1" t="s">
        <v>126</v>
      </c>
      <c r="D40" s="1" t="s">
        <v>345</v>
      </c>
      <c r="E40" s="1" t="s">
        <v>505</v>
      </c>
      <c r="F40" s="1" t="s">
        <v>59</v>
      </c>
      <c r="G40" s="26">
        <v>76543</v>
      </c>
      <c r="H40" s="1" t="s">
        <v>127</v>
      </c>
      <c r="I40" s="1" t="s">
        <v>702</v>
      </c>
      <c r="J40" s="1" t="s">
        <v>1000</v>
      </c>
      <c r="K40" t="s">
        <v>755</v>
      </c>
      <c r="L40" s="23">
        <v>66314</v>
      </c>
      <c r="M40" s="23">
        <v>338461</v>
      </c>
      <c r="N40" s="50" t="s">
        <v>897</v>
      </c>
      <c r="O40" s="49">
        <v>0.19592803897642563</v>
      </c>
      <c r="P40" s="30">
        <v>6.3672527671381607</v>
      </c>
      <c r="Q40" s="24">
        <v>422238</v>
      </c>
      <c r="R40" s="79" t="s">
        <v>867</v>
      </c>
      <c r="S40" s="67" t="s">
        <v>972</v>
      </c>
      <c r="T40" s="67" t="s">
        <v>867</v>
      </c>
      <c r="U40" s="23">
        <v>94436.8984375</v>
      </c>
      <c r="V40" s="23">
        <v>186944.125</v>
      </c>
      <c r="W40" s="23">
        <v>232259.234375</v>
      </c>
      <c r="X40" s="24">
        <v>48648.71484375</v>
      </c>
      <c r="Y40" s="24">
        <v>55254.67578125</v>
      </c>
      <c r="Z40" s="24">
        <v>56970.8828125</v>
      </c>
      <c r="AA40" s="1" t="s">
        <v>643</v>
      </c>
      <c r="AB40" s="24">
        <v>0</v>
      </c>
      <c r="AC40" s="51"/>
      <c r="AD40" s="45" t="s">
        <v>867</v>
      </c>
      <c r="AE40" s="45" t="s">
        <v>867</v>
      </c>
    </row>
    <row r="41" spans="1:31" x14ac:dyDescent="0.25">
      <c r="A41" s="1">
        <v>39</v>
      </c>
      <c r="B41" s="29">
        <v>2140</v>
      </c>
      <c r="C41" s="1" t="s">
        <v>128</v>
      </c>
      <c r="D41" s="1" t="s">
        <v>346</v>
      </c>
      <c r="E41" s="1" t="s">
        <v>506</v>
      </c>
      <c r="F41" s="1" t="s">
        <v>59</v>
      </c>
      <c r="G41" s="26">
        <v>78552</v>
      </c>
      <c r="H41" s="1" t="s">
        <v>129</v>
      </c>
      <c r="I41" s="1" t="s">
        <v>702</v>
      </c>
      <c r="J41" s="1" t="s">
        <v>1000</v>
      </c>
      <c r="K41" t="s">
        <v>756</v>
      </c>
      <c r="L41" s="23">
        <v>85787</v>
      </c>
      <c r="M41" s="23">
        <v>316246</v>
      </c>
      <c r="N41" s="50" t="s">
        <v>914</v>
      </c>
      <c r="O41" s="49">
        <v>0.27126667214763189</v>
      </c>
      <c r="P41" s="30">
        <v>6.3672467856435127</v>
      </c>
      <c r="Q41" s="24">
        <v>546227</v>
      </c>
      <c r="R41" s="79" t="s">
        <v>867</v>
      </c>
      <c r="S41" s="67" t="s">
        <v>972</v>
      </c>
      <c r="T41" s="67" t="s">
        <v>867</v>
      </c>
      <c r="U41" s="23">
        <v>54518.86328125</v>
      </c>
      <c r="V41" s="23">
        <v>93085.8984375</v>
      </c>
      <c r="W41" s="23">
        <v>156850.703125</v>
      </c>
      <c r="X41" s="24">
        <v>42280.18359375</v>
      </c>
      <c r="Y41" s="24">
        <v>45804.75390625</v>
      </c>
      <c r="Z41" s="24">
        <v>43383.1171875</v>
      </c>
      <c r="AA41" s="1" t="s">
        <v>643</v>
      </c>
      <c r="AB41" s="24">
        <v>0</v>
      </c>
      <c r="AC41" s="51"/>
      <c r="AD41" s="45" t="s">
        <v>867</v>
      </c>
      <c r="AE41" s="45" t="s">
        <v>867</v>
      </c>
    </row>
    <row r="42" spans="1:31" x14ac:dyDescent="0.25">
      <c r="A42" s="1">
        <v>40</v>
      </c>
      <c r="B42" s="29">
        <v>2171</v>
      </c>
      <c r="C42" s="1" t="s">
        <v>130</v>
      </c>
      <c r="D42" s="1" t="s">
        <v>347</v>
      </c>
      <c r="E42" s="1" t="s">
        <v>507</v>
      </c>
      <c r="F42" s="1" t="s">
        <v>40</v>
      </c>
      <c r="G42" s="26">
        <v>92025</v>
      </c>
      <c r="H42" s="1" t="s">
        <v>57</v>
      </c>
      <c r="I42" s="1" t="s">
        <v>702</v>
      </c>
      <c r="J42" s="1" t="s">
        <v>1001</v>
      </c>
      <c r="K42" t="s">
        <v>757</v>
      </c>
      <c r="L42" s="23">
        <v>154143</v>
      </c>
      <c r="M42" s="23">
        <v>451282</v>
      </c>
      <c r="N42" s="50" t="s">
        <v>897</v>
      </c>
      <c r="O42" s="49">
        <v>0.341566913814422</v>
      </c>
      <c r="P42" s="30">
        <v>6.3672434038522674</v>
      </c>
      <c r="Q42" s="24">
        <v>981466</v>
      </c>
      <c r="R42" s="79" t="s">
        <v>867</v>
      </c>
      <c r="S42" s="67" t="s">
        <v>972</v>
      </c>
      <c r="T42" s="67" t="s">
        <v>867</v>
      </c>
      <c r="U42" s="23">
        <v>52509.3671875</v>
      </c>
      <c r="V42" s="23">
        <v>181492.421875</v>
      </c>
      <c r="W42" s="23">
        <v>525782.25</v>
      </c>
      <c r="X42" s="24">
        <v>97415.15625</v>
      </c>
      <c r="Y42" s="24">
        <v>89311.9296875</v>
      </c>
      <c r="Z42" s="24">
        <v>103078.171875</v>
      </c>
      <c r="AA42" s="1" t="s">
        <v>644</v>
      </c>
      <c r="AB42" s="24">
        <v>10</v>
      </c>
      <c r="AC42" s="51" t="s">
        <v>842</v>
      </c>
      <c r="AD42" s="45">
        <v>44500</v>
      </c>
      <c r="AE42" s="45">
        <v>50586</v>
      </c>
    </row>
    <row r="43" spans="1:31" x14ac:dyDescent="0.25">
      <c r="A43" s="1">
        <v>41</v>
      </c>
      <c r="B43" s="29">
        <v>2172</v>
      </c>
      <c r="C43" s="1" t="s">
        <v>131</v>
      </c>
      <c r="D43" s="1" t="s">
        <v>348</v>
      </c>
      <c r="E43" s="1" t="s">
        <v>508</v>
      </c>
      <c r="F43" s="1" t="s">
        <v>40</v>
      </c>
      <c r="G43" s="26">
        <v>90640</v>
      </c>
      <c r="H43" s="1" t="s">
        <v>41</v>
      </c>
      <c r="I43" s="1" t="s">
        <v>702</v>
      </c>
      <c r="J43" s="1" t="s">
        <v>1001</v>
      </c>
      <c r="K43" t="s">
        <v>758</v>
      </c>
      <c r="L43" s="23">
        <v>139305</v>
      </c>
      <c r="M43" s="23">
        <v>415650</v>
      </c>
      <c r="N43" s="50" t="s">
        <v>928</v>
      </c>
      <c r="O43" s="49">
        <v>0.33514976542764346</v>
      </c>
      <c r="P43" s="30">
        <v>9.5508703923046561</v>
      </c>
      <c r="Q43" s="24">
        <v>1330484</v>
      </c>
      <c r="R43" s="79" t="s">
        <v>867</v>
      </c>
      <c r="S43" s="67" t="s">
        <v>972</v>
      </c>
      <c r="T43" s="67" t="s">
        <v>867</v>
      </c>
      <c r="U43" s="23">
        <v>200633.078125</v>
      </c>
      <c r="V43" s="23">
        <v>610480.9375</v>
      </c>
      <c r="W43" s="23">
        <v>2560000</v>
      </c>
      <c r="X43" s="24">
        <v>63267.484375</v>
      </c>
      <c r="Y43" s="24">
        <v>63233.6640625</v>
      </c>
      <c r="Z43" s="24">
        <v>69124.625</v>
      </c>
      <c r="AA43" s="1" t="s">
        <v>643</v>
      </c>
      <c r="AB43" s="24">
        <v>0</v>
      </c>
      <c r="AC43" s="51"/>
      <c r="AD43" s="45" t="s">
        <v>867</v>
      </c>
      <c r="AE43" s="45" t="s">
        <v>867</v>
      </c>
    </row>
    <row r="44" spans="1:31" x14ac:dyDescent="0.25">
      <c r="A44" s="1">
        <v>42</v>
      </c>
      <c r="B44" s="29">
        <v>2184</v>
      </c>
      <c r="C44" s="1" t="s">
        <v>132</v>
      </c>
      <c r="D44" s="1" t="s">
        <v>349</v>
      </c>
      <c r="E44" s="1" t="s">
        <v>509</v>
      </c>
      <c r="F44" s="1" t="s">
        <v>59</v>
      </c>
      <c r="G44" s="26">
        <v>77840</v>
      </c>
      <c r="H44" s="1" t="s">
        <v>133</v>
      </c>
      <c r="I44" s="1" t="s">
        <v>702</v>
      </c>
      <c r="J44" s="1" t="s">
        <v>613</v>
      </c>
      <c r="K44" t="s">
        <v>759</v>
      </c>
      <c r="L44" s="23">
        <v>86103</v>
      </c>
      <c r="M44" s="23">
        <v>306662</v>
      </c>
      <c r="N44" s="50" t="s">
        <v>897</v>
      </c>
      <c r="O44" s="49">
        <v>0.28077492483581273</v>
      </c>
      <c r="P44" s="30">
        <v>6.3672462051264187</v>
      </c>
      <c r="Q44" s="24">
        <v>548239</v>
      </c>
      <c r="R44" s="79" t="s">
        <v>867</v>
      </c>
      <c r="S44" s="67" t="s">
        <v>972</v>
      </c>
      <c r="T44" s="67" t="s">
        <v>867</v>
      </c>
      <c r="U44" s="23">
        <v>89679.9296875</v>
      </c>
      <c r="V44" s="23">
        <v>162410.953125</v>
      </c>
      <c r="W44" s="23">
        <v>225547.109375</v>
      </c>
      <c r="X44" s="24">
        <v>43477.53515625</v>
      </c>
      <c r="Y44" s="24">
        <v>49305.27734375</v>
      </c>
      <c r="Z44" s="24">
        <v>54194.375</v>
      </c>
      <c r="AA44" s="1" t="s">
        <v>643</v>
      </c>
      <c r="AB44" s="24">
        <v>0</v>
      </c>
      <c r="AC44" s="51"/>
      <c r="AD44" s="45" t="s">
        <v>867</v>
      </c>
      <c r="AE44" s="45" t="s">
        <v>867</v>
      </c>
    </row>
    <row r="45" spans="1:31" x14ac:dyDescent="0.25">
      <c r="A45" s="1">
        <v>43</v>
      </c>
      <c r="B45" s="29">
        <v>2185</v>
      </c>
      <c r="C45" s="1" t="s">
        <v>134</v>
      </c>
      <c r="D45" s="1" t="s">
        <v>350</v>
      </c>
      <c r="E45" s="1" t="s">
        <v>510</v>
      </c>
      <c r="F45" s="1" t="s">
        <v>135</v>
      </c>
      <c r="G45" s="26">
        <v>54913</v>
      </c>
      <c r="H45" s="1" t="s">
        <v>136</v>
      </c>
      <c r="I45" s="1" t="s">
        <v>702</v>
      </c>
      <c r="J45" s="1" t="s">
        <v>604</v>
      </c>
      <c r="K45" t="s">
        <v>760</v>
      </c>
      <c r="L45" s="23">
        <v>85981</v>
      </c>
      <c r="M45" s="23">
        <v>402930</v>
      </c>
      <c r="N45" s="50" t="s">
        <v>897</v>
      </c>
      <c r="O45" s="49">
        <v>0.21338942248033158</v>
      </c>
      <c r="P45" s="30">
        <v>6.3672555564601483</v>
      </c>
      <c r="Q45" s="24">
        <v>547463</v>
      </c>
      <c r="R45" s="79" t="s">
        <v>1040</v>
      </c>
      <c r="S45" s="67" t="s">
        <v>972</v>
      </c>
      <c r="T45" s="67" t="s">
        <v>867</v>
      </c>
      <c r="U45" s="23">
        <v>46116</v>
      </c>
      <c r="V45" s="23">
        <v>126678.96875</v>
      </c>
      <c r="W45" s="23">
        <v>246027.984375</v>
      </c>
      <c r="X45" s="24">
        <v>63184.56640625</v>
      </c>
      <c r="Y45" s="24">
        <v>65065.89453125</v>
      </c>
      <c r="Z45" s="24">
        <v>69843.265625</v>
      </c>
      <c r="AA45" s="1" t="s">
        <v>643</v>
      </c>
      <c r="AB45" s="24">
        <v>0</v>
      </c>
      <c r="AC45" s="51"/>
      <c r="AD45" s="45" t="s">
        <v>867</v>
      </c>
      <c r="AE45" s="45" t="s">
        <v>867</v>
      </c>
    </row>
    <row r="46" spans="1:31" x14ac:dyDescent="0.25">
      <c r="A46" s="1">
        <v>44</v>
      </c>
      <c r="B46" s="29">
        <v>2209</v>
      </c>
      <c r="C46" s="1" t="s">
        <v>137</v>
      </c>
      <c r="D46" s="1" t="s">
        <v>351</v>
      </c>
      <c r="E46" s="1" t="s">
        <v>511</v>
      </c>
      <c r="F46" s="1" t="s">
        <v>40</v>
      </c>
      <c r="G46" s="26">
        <v>93304</v>
      </c>
      <c r="H46" s="1" t="s">
        <v>138</v>
      </c>
      <c r="I46" s="1" t="s">
        <v>702</v>
      </c>
      <c r="J46" s="1" t="s">
        <v>604</v>
      </c>
      <c r="K46" t="s">
        <v>761</v>
      </c>
      <c r="L46" s="23">
        <v>154925</v>
      </c>
      <c r="M46" s="23">
        <v>91912</v>
      </c>
      <c r="N46" s="50" t="s">
        <v>897</v>
      </c>
      <c r="O46" s="49">
        <v>1.6855796849160065</v>
      </c>
      <c r="P46" s="30">
        <v>9.5508730030660001</v>
      </c>
      <c r="Q46" s="24">
        <v>1479669</v>
      </c>
      <c r="R46" s="79" t="s">
        <v>1040</v>
      </c>
      <c r="S46" s="67" t="s">
        <v>972</v>
      </c>
      <c r="T46" s="67" t="s">
        <v>867</v>
      </c>
      <c r="U46" s="23">
        <v>152024.875</v>
      </c>
      <c r="V46" s="23">
        <v>319411.6875</v>
      </c>
      <c r="W46" s="23">
        <v>577203.0625</v>
      </c>
      <c r="X46" s="24">
        <v>48447.22265625</v>
      </c>
      <c r="Y46" s="24">
        <v>54816.625</v>
      </c>
      <c r="Z46" s="24">
        <v>65301.24609375</v>
      </c>
      <c r="AA46" s="1" t="s">
        <v>644</v>
      </c>
      <c r="AB46" s="24">
        <v>49999.920000000013</v>
      </c>
      <c r="AC46" s="51" t="s">
        <v>842</v>
      </c>
      <c r="AD46" s="45">
        <v>44530</v>
      </c>
      <c r="AE46" s="45">
        <v>53661</v>
      </c>
    </row>
    <row r="47" spans="1:31" x14ac:dyDescent="0.25">
      <c r="A47" s="1">
        <v>45</v>
      </c>
      <c r="B47" s="29">
        <v>2256</v>
      </c>
      <c r="C47" s="1" t="s">
        <v>141</v>
      </c>
      <c r="D47" s="1" t="s">
        <v>353</v>
      </c>
      <c r="E47" s="1" t="s">
        <v>513</v>
      </c>
      <c r="F47" s="1" t="s">
        <v>25</v>
      </c>
      <c r="G47" s="26" t="s">
        <v>658</v>
      </c>
      <c r="H47" s="1" t="s">
        <v>142</v>
      </c>
      <c r="I47" s="1" t="s">
        <v>702</v>
      </c>
      <c r="J47" s="1" t="s">
        <v>610</v>
      </c>
      <c r="K47" t="s">
        <v>763</v>
      </c>
      <c r="L47" s="23">
        <v>136375</v>
      </c>
      <c r="M47" s="23">
        <v>300564</v>
      </c>
      <c r="N47" s="50" t="s">
        <v>930</v>
      </c>
      <c r="O47" s="49">
        <v>0.45373032033111083</v>
      </c>
      <c r="P47" s="30">
        <v>2.1224124656278645</v>
      </c>
      <c r="Q47" s="24">
        <v>289444</v>
      </c>
      <c r="R47" s="79" t="s">
        <v>1040</v>
      </c>
      <c r="S47" s="67" t="s">
        <v>979</v>
      </c>
      <c r="T47" s="67" t="s">
        <v>842</v>
      </c>
      <c r="U47" s="23">
        <v>62638.97265625</v>
      </c>
      <c r="V47" s="23">
        <v>107761.984375</v>
      </c>
      <c r="W47" s="23">
        <v>226413.21875</v>
      </c>
      <c r="X47" s="24">
        <v>73665.21875</v>
      </c>
      <c r="Y47" s="24">
        <v>86246.7734375</v>
      </c>
      <c r="Z47" s="24">
        <v>106648.765625</v>
      </c>
      <c r="AA47" s="1" t="s">
        <v>643</v>
      </c>
      <c r="AB47" s="24">
        <v>0</v>
      </c>
      <c r="AC47" s="51"/>
      <c r="AD47" s="45" t="s">
        <v>867</v>
      </c>
      <c r="AE47" s="45" t="s">
        <v>867</v>
      </c>
    </row>
    <row r="48" spans="1:31" x14ac:dyDescent="0.25">
      <c r="A48" s="1">
        <v>46</v>
      </c>
      <c r="B48" s="29">
        <v>2290</v>
      </c>
      <c r="C48" s="1" t="s">
        <v>144</v>
      </c>
      <c r="D48" s="1" t="s">
        <v>355</v>
      </c>
      <c r="E48" s="1" t="s">
        <v>515</v>
      </c>
      <c r="F48" s="1" t="s">
        <v>28</v>
      </c>
      <c r="G48" s="26">
        <v>23834</v>
      </c>
      <c r="H48" s="1" t="s">
        <v>145</v>
      </c>
      <c r="I48" s="1" t="s">
        <v>702</v>
      </c>
      <c r="J48" s="1" t="s">
        <v>613</v>
      </c>
      <c r="K48" t="s">
        <v>765</v>
      </c>
      <c r="L48" s="23">
        <v>107128</v>
      </c>
      <c r="M48" s="23">
        <v>386813</v>
      </c>
      <c r="N48" s="50" t="s">
        <v>931</v>
      </c>
      <c r="O48" s="49">
        <v>0.27695036102716297</v>
      </c>
      <c r="P48" s="30">
        <v>6.3672522589799119</v>
      </c>
      <c r="Q48" s="24">
        <v>682111</v>
      </c>
      <c r="R48" s="79" t="s">
        <v>867</v>
      </c>
      <c r="S48" s="67" t="s">
        <v>972</v>
      </c>
      <c r="T48" s="67" t="s">
        <v>867</v>
      </c>
      <c r="U48" s="23">
        <v>40988.0390625</v>
      </c>
      <c r="V48" s="23">
        <v>89092.171875</v>
      </c>
      <c r="W48" s="23">
        <v>196270.75</v>
      </c>
      <c r="X48" s="24">
        <v>49283.0703125</v>
      </c>
      <c r="Y48" s="24">
        <v>49965.3203125</v>
      </c>
      <c r="Z48" s="24">
        <v>62876.79296875</v>
      </c>
      <c r="AA48" s="1" t="s">
        <v>643</v>
      </c>
      <c r="AB48" s="24">
        <v>0</v>
      </c>
      <c r="AC48" s="51"/>
      <c r="AD48" s="45" t="s">
        <v>867</v>
      </c>
      <c r="AE48" s="45" t="s">
        <v>867</v>
      </c>
    </row>
    <row r="49" spans="1:31" x14ac:dyDescent="0.25">
      <c r="A49" s="1">
        <v>47</v>
      </c>
      <c r="B49" s="29">
        <v>2297</v>
      </c>
      <c r="C49" s="1" t="s">
        <v>146</v>
      </c>
      <c r="D49" s="1" t="s">
        <v>356</v>
      </c>
      <c r="E49" s="1" t="s">
        <v>516</v>
      </c>
      <c r="F49" s="1" t="s">
        <v>37</v>
      </c>
      <c r="G49" s="26" t="s">
        <v>659</v>
      </c>
      <c r="H49" s="1" t="s">
        <v>32</v>
      </c>
      <c r="I49" s="1" t="s">
        <v>702</v>
      </c>
      <c r="J49" s="1" t="s">
        <v>1009</v>
      </c>
      <c r="K49" t="s">
        <v>766</v>
      </c>
      <c r="L49" s="23">
        <v>185330</v>
      </c>
      <c r="M49" s="23">
        <v>89429</v>
      </c>
      <c r="N49" s="50" t="s">
        <v>897</v>
      </c>
      <c r="O49" s="49">
        <v>2.0723702602064207</v>
      </c>
      <c r="P49" s="30">
        <v>3.7142286731775753</v>
      </c>
      <c r="Q49" s="24">
        <v>688358</v>
      </c>
      <c r="R49" s="79" t="s">
        <v>1040</v>
      </c>
      <c r="S49" s="67" t="s">
        <v>979</v>
      </c>
      <c r="T49" s="67" t="s">
        <v>842</v>
      </c>
      <c r="U49" s="23">
        <v>722815</v>
      </c>
      <c r="V49" s="23">
        <v>1740000</v>
      </c>
      <c r="W49" s="23">
        <v>6880000</v>
      </c>
      <c r="X49" s="24">
        <v>109570.1171875</v>
      </c>
      <c r="Y49" s="24">
        <v>104809.7265625</v>
      </c>
      <c r="Z49" s="24">
        <v>77696.5234375</v>
      </c>
      <c r="AA49" s="1" t="s">
        <v>643</v>
      </c>
      <c r="AB49" s="24">
        <v>0</v>
      </c>
      <c r="AC49" s="51"/>
      <c r="AD49" s="45" t="s">
        <v>867</v>
      </c>
      <c r="AE49" s="45" t="s">
        <v>867</v>
      </c>
    </row>
    <row r="50" spans="1:31" x14ac:dyDescent="0.25">
      <c r="A50" s="1">
        <v>48</v>
      </c>
      <c r="B50" s="29">
        <v>2312</v>
      </c>
      <c r="C50" s="1" t="s">
        <v>148</v>
      </c>
      <c r="D50" s="1" t="s">
        <v>357</v>
      </c>
      <c r="E50" s="1" t="s">
        <v>517</v>
      </c>
      <c r="F50" s="1" t="s">
        <v>149</v>
      </c>
      <c r="G50" s="26">
        <v>83704</v>
      </c>
      <c r="H50" s="1" t="s">
        <v>150</v>
      </c>
      <c r="I50" s="1" t="s">
        <v>702</v>
      </c>
      <c r="J50" s="1" t="s">
        <v>604</v>
      </c>
      <c r="K50" t="s">
        <v>767</v>
      </c>
      <c r="L50" s="23">
        <v>151985</v>
      </c>
      <c r="M50" s="23">
        <v>413820</v>
      </c>
      <c r="N50" s="50" t="s">
        <v>932</v>
      </c>
      <c r="O50" s="49">
        <v>0.36727321057464596</v>
      </c>
      <c r="P50" s="30">
        <v>9.5508767312563734</v>
      </c>
      <c r="Q50" s="24">
        <v>1451590</v>
      </c>
      <c r="R50" s="79" t="s">
        <v>1040</v>
      </c>
      <c r="S50" s="67" t="s">
        <v>972</v>
      </c>
      <c r="T50" s="67" t="s">
        <v>867</v>
      </c>
      <c r="U50" s="23">
        <v>98231.8828125</v>
      </c>
      <c r="V50" s="23">
        <v>247747.4375</v>
      </c>
      <c r="W50" s="23">
        <v>448068.40625</v>
      </c>
      <c r="X50" s="24">
        <v>55550.48046875</v>
      </c>
      <c r="Y50" s="24">
        <v>60966.30078125</v>
      </c>
      <c r="Z50" s="24">
        <v>69919.4453125</v>
      </c>
      <c r="AA50" s="1" t="s">
        <v>643</v>
      </c>
      <c r="AB50" s="24">
        <v>0</v>
      </c>
      <c r="AC50" s="51"/>
      <c r="AD50" s="45" t="s">
        <v>867</v>
      </c>
      <c r="AE50" s="45" t="s">
        <v>867</v>
      </c>
    </row>
    <row r="51" spans="1:31" x14ac:dyDescent="0.25">
      <c r="A51" s="1">
        <v>49</v>
      </c>
      <c r="B51" s="29">
        <v>2327</v>
      </c>
      <c r="C51" s="1" t="s">
        <v>151</v>
      </c>
      <c r="D51" s="1" t="s">
        <v>358</v>
      </c>
      <c r="E51" s="1" t="s">
        <v>518</v>
      </c>
      <c r="F51" s="1" t="s">
        <v>63</v>
      </c>
      <c r="G51" s="26">
        <v>98226</v>
      </c>
      <c r="H51" s="1" t="s">
        <v>152</v>
      </c>
      <c r="I51" s="1" t="s">
        <v>702</v>
      </c>
      <c r="J51" s="1" t="s">
        <v>1002</v>
      </c>
      <c r="K51" t="s">
        <v>1025</v>
      </c>
      <c r="L51" s="23">
        <v>63396</v>
      </c>
      <c r="M51" s="23">
        <v>217800</v>
      </c>
      <c r="N51" s="50" t="s">
        <v>914</v>
      </c>
      <c r="O51" s="49">
        <v>0.29107438016528925</v>
      </c>
      <c r="P51" s="30">
        <v>6.3672471449302792</v>
      </c>
      <c r="Q51" s="24">
        <v>403658</v>
      </c>
      <c r="R51" s="79" t="s">
        <v>1040</v>
      </c>
      <c r="S51" s="67" t="s">
        <v>972</v>
      </c>
      <c r="T51" s="67" t="s">
        <v>867</v>
      </c>
      <c r="U51" s="23">
        <v>55547.09765625</v>
      </c>
      <c r="V51" s="23">
        <v>107614.21875</v>
      </c>
      <c r="W51" s="23">
        <v>163320.140625</v>
      </c>
      <c r="X51" s="24">
        <v>53514.61328125</v>
      </c>
      <c r="Y51" s="24">
        <v>59414.140625</v>
      </c>
      <c r="Z51" s="24">
        <v>64687.1640625</v>
      </c>
      <c r="AA51" s="1" t="s">
        <v>643</v>
      </c>
      <c r="AB51" s="24">
        <v>0</v>
      </c>
      <c r="AC51" s="51"/>
      <c r="AD51" s="45" t="s">
        <v>867</v>
      </c>
      <c r="AE51" s="45" t="s">
        <v>867</v>
      </c>
    </row>
    <row r="52" spans="1:31" x14ac:dyDescent="0.25">
      <c r="A52" s="1">
        <v>50</v>
      </c>
      <c r="B52" s="29">
        <v>2349</v>
      </c>
      <c r="C52" s="1" t="s">
        <v>153</v>
      </c>
      <c r="D52" s="1" t="s">
        <v>359</v>
      </c>
      <c r="E52" s="1" t="s">
        <v>519</v>
      </c>
      <c r="F52" s="1" t="s">
        <v>92</v>
      </c>
      <c r="G52" s="26">
        <v>49684</v>
      </c>
      <c r="H52" s="1" t="s">
        <v>154</v>
      </c>
      <c r="I52" s="1" t="s">
        <v>702</v>
      </c>
      <c r="J52" s="1" t="s">
        <v>604</v>
      </c>
      <c r="K52" t="s">
        <v>768</v>
      </c>
      <c r="L52" s="23">
        <v>62353</v>
      </c>
      <c r="M52" s="23">
        <v>271379</v>
      </c>
      <c r="N52" s="50" t="s">
        <v>897</v>
      </c>
      <c r="O52" s="49">
        <v>0.22976354102565047</v>
      </c>
      <c r="P52" s="30">
        <v>6.3672477667473899</v>
      </c>
      <c r="Q52" s="24">
        <v>397017</v>
      </c>
      <c r="R52" s="79" t="s">
        <v>1040</v>
      </c>
      <c r="S52" s="67" t="s">
        <v>972</v>
      </c>
      <c r="T52" s="67" t="s">
        <v>867</v>
      </c>
      <c r="U52" s="23">
        <v>27280.953125</v>
      </c>
      <c r="V52" s="23">
        <v>47903.78515625</v>
      </c>
      <c r="W52" s="23">
        <v>85802</v>
      </c>
      <c r="X52" s="24">
        <v>52672.81640625</v>
      </c>
      <c r="Y52" s="24">
        <v>61575.25</v>
      </c>
      <c r="Z52" s="24">
        <v>67377.96875</v>
      </c>
      <c r="AA52" s="1" t="s">
        <v>643</v>
      </c>
      <c r="AB52" s="24">
        <v>0</v>
      </c>
      <c r="AC52" s="51"/>
      <c r="AD52" s="45" t="s">
        <v>867</v>
      </c>
      <c r="AE52" s="45" t="s">
        <v>867</v>
      </c>
    </row>
    <row r="53" spans="1:31" x14ac:dyDescent="0.25">
      <c r="A53" s="1">
        <v>51</v>
      </c>
      <c r="B53" s="29">
        <v>2388</v>
      </c>
      <c r="C53" s="1" t="s">
        <v>155</v>
      </c>
      <c r="D53" s="1" t="s">
        <v>360</v>
      </c>
      <c r="E53" s="1" t="s">
        <v>520</v>
      </c>
      <c r="F53" s="1" t="s">
        <v>40</v>
      </c>
      <c r="G53" s="26">
        <v>93551</v>
      </c>
      <c r="H53" s="1" t="s">
        <v>41</v>
      </c>
      <c r="I53" s="1" t="s">
        <v>702</v>
      </c>
      <c r="J53" s="1" t="s">
        <v>1001</v>
      </c>
      <c r="K53" t="s">
        <v>769</v>
      </c>
      <c r="L53" s="23">
        <v>113847</v>
      </c>
      <c r="M53" s="23">
        <v>379843</v>
      </c>
      <c r="N53" s="50" t="s">
        <v>933</v>
      </c>
      <c r="O53" s="49">
        <v>0.29972120060130109</v>
      </c>
      <c r="P53" s="30">
        <v>9.550870905689214</v>
      </c>
      <c r="Q53" s="24">
        <v>1087338</v>
      </c>
      <c r="R53" s="79" t="s">
        <v>867</v>
      </c>
      <c r="S53" s="67" t="s">
        <v>972</v>
      </c>
      <c r="T53" s="67" t="s">
        <v>867</v>
      </c>
      <c r="U53" s="23">
        <v>49508.140625</v>
      </c>
      <c r="V53" s="23">
        <v>128523.8203125</v>
      </c>
      <c r="W53" s="23">
        <v>348667.875</v>
      </c>
      <c r="X53" s="24">
        <v>73636.1796875</v>
      </c>
      <c r="Y53" s="24">
        <v>68172.5625</v>
      </c>
      <c r="Z53" s="24">
        <v>64773.15625</v>
      </c>
      <c r="AA53" s="1" t="s">
        <v>643</v>
      </c>
      <c r="AB53" s="24">
        <v>0</v>
      </c>
      <c r="AC53" s="51"/>
      <c r="AD53" s="45" t="s">
        <v>867</v>
      </c>
      <c r="AE53" s="45" t="s">
        <v>867</v>
      </c>
    </row>
    <row r="54" spans="1:31" x14ac:dyDescent="0.25">
      <c r="A54" s="1">
        <v>52</v>
      </c>
      <c r="B54" s="29">
        <v>2399</v>
      </c>
      <c r="C54" s="1" t="s">
        <v>156</v>
      </c>
      <c r="D54" s="1" t="s">
        <v>361</v>
      </c>
      <c r="E54" s="1" t="s">
        <v>521</v>
      </c>
      <c r="F54" s="1" t="s">
        <v>157</v>
      </c>
      <c r="G54" s="26" t="s">
        <v>664</v>
      </c>
      <c r="H54" s="1" t="s">
        <v>158</v>
      </c>
      <c r="I54" s="1" t="s">
        <v>702</v>
      </c>
      <c r="J54" s="1" t="s">
        <v>617</v>
      </c>
      <c r="K54" t="s">
        <v>770</v>
      </c>
      <c r="L54" s="23">
        <v>86204</v>
      </c>
      <c r="M54" s="23"/>
      <c r="N54" s="50"/>
      <c r="O54" s="49"/>
      <c r="P54" s="30">
        <v>6.3672451394366849</v>
      </c>
      <c r="Q54" s="24">
        <v>548882</v>
      </c>
      <c r="R54" s="79" t="s">
        <v>867</v>
      </c>
      <c r="S54" s="67" t="s">
        <v>972</v>
      </c>
      <c r="T54" s="67" t="s">
        <v>867</v>
      </c>
      <c r="U54" s="50" t="s">
        <v>867</v>
      </c>
      <c r="V54" s="50" t="s">
        <v>867</v>
      </c>
      <c r="W54" s="50" t="s">
        <v>867</v>
      </c>
      <c r="X54" s="85" t="s">
        <v>867</v>
      </c>
      <c r="Y54" s="85" t="s">
        <v>867</v>
      </c>
      <c r="Z54" s="85" t="s">
        <v>867</v>
      </c>
      <c r="AA54" s="1" t="s">
        <v>644</v>
      </c>
      <c r="AB54" s="24">
        <v>39999.960000000014</v>
      </c>
      <c r="AC54" s="51"/>
      <c r="AD54" s="45">
        <v>46053</v>
      </c>
      <c r="AE54" s="45">
        <v>66142</v>
      </c>
    </row>
    <row r="55" spans="1:31" x14ac:dyDescent="0.25">
      <c r="A55" s="1">
        <v>53</v>
      </c>
      <c r="B55" s="29">
        <v>2419</v>
      </c>
      <c r="C55" s="1" t="s">
        <v>159</v>
      </c>
      <c r="D55" s="1" t="s">
        <v>362</v>
      </c>
      <c r="E55" s="1" t="s">
        <v>522</v>
      </c>
      <c r="F55" s="1" t="s">
        <v>42</v>
      </c>
      <c r="G55" s="26">
        <v>85206</v>
      </c>
      <c r="H55" s="1" t="s">
        <v>43</v>
      </c>
      <c r="I55" s="1" t="s">
        <v>702</v>
      </c>
      <c r="J55" s="1" t="s">
        <v>610</v>
      </c>
      <c r="K55" t="s">
        <v>771</v>
      </c>
      <c r="L55" s="23">
        <v>153514</v>
      </c>
      <c r="M55" s="23">
        <v>590639</v>
      </c>
      <c r="N55" s="50" t="s">
        <v>934</v>
      </c>
      <c r="O55" s="49">
        <v>0.25991172272741897</v>
      </c>
      <c r="P55" s="30">
        <v>6.3672498925179459</v>
      </c>
      <c r="Q55" s="24">
        <v>977462</v>
      </c>
      <c r="R55" s="79" t="s">
        <v>867</v>
      </c>
      <c r="S55" s="67" t="s">
        <v>972</v>
      </c>
      <c r="T55" s="67" t="s">
        <v>867</v>
      </c>
      <c r="U55" s="23">
        <v>112911.1484375</v>
      </c>
      <c r="V55" s="23">
        <v>289708.09375</v>
      </c>
      <c r="W55" s="23">
        <v>850715.1875</v>
      </c>
      <c r="X55" s="24">
        <v>61555.75</v>
      </c>
      <c r="Y55" s="24">
        <v>69600.1328125</v>
      </c>
      <c r="Z55" s="24">
        <v>73479.8515625</v>
      </c>
      <c r="AA55" s="1" t="s">
        <v>643</v>
      </c>
      <c r="AB55" s="24">
        <v>0</v>
      </c>
      <c r="AC55" s="51"/>
      <c r="AD55" s="45" t="s">
        <v>867</v>
      </c>
      <c r="AE55" s="45" t="s">
        <v>867</v>
      </c>
    </row>
    <row r="56" spans="1:31" x14ac:dyDescent="0.25">
      <c r="A56" s="1">
        <v>54</v>
      </c>
      <c r="B56" s="29">
        <v>2434</v>
      </c>
      <c r="C56" s="1" t="s">
        <v>160</v>
      </c>
      <c r="D56" s="1" t="s">
        <v>363</v>
      </c>
      <c r="E56" s="1" t="s">
        <v>523</v>
      </c>
      <c r="F56" s="1" t="s">
        <v>161</v>
      </c>
      <c r="G56" s="26">
        <v>87110</v>
      </c>
      <c r="H56" s="1" t="s">
        <v>162</v>
      </c>
      <c r="I56" s="1" t="s">
        <v>702</v>
      </c>
      <c r="J56" s="1" t="s">
        <v>604</v>
      </c>
      <c r="K56" t="s">
        <v>772</v>
      </c>
      <c r="L56" s="23">
        <v>139796</v>
      </c>
      <c r="M56" s="23">
        <v>346607</v>
      </c>
      <c r="N56" s="50" t="s">
        <v>897</v>
      </c>
      <c r="O56" s="49">
        <v>0.40332711110854658</v>
      </c>
      <c r="P56" s="30">
        <v>9.5508741308764193</v>
      </c>
      <c r="Q56" s="24">
        <v>1335174</v>
      </c>
      <c r="R56" s="79" t="s">
        <v>1040</v>
      </c>
      <c r="S56" s="67" t="s">
        <v>972</v>
      </c>
      <c r="T56" s="67" t="s">
        <v>867</v>
      </c>
      <c r="U56" s="23">
        <v>143828.90625</v>
      </c>
      <c r="V56" s="23">
        <v>317860.09375</v>
      </c>
      <c r="W56" s="23">
        <v>580219.875</v>
      </c>
      <c r="X56" s="24">
        <v>47527.484375</v>
      </c>
      <c r="Y56" s="24">
        <v>53678.9296875</v>
      </c>
      <c r="Z56" s="24">
        <v>58021.46875</v>
      </c>
      <c r="AA56" s="1" t="s">
        <v>643</v>
      </c>
      <c r="AB56" s="24">
        <v>0</v>
      </c>
      <c r="AC56" s="51"/>
      <c r="AD56" s="45" t="s">
        <v>867</v>
      </c>
      <c r="AE56" s="45" t="s">
        <v>867</v>
      </c>
    </row>
    <row r="57" spans="1:31" x14ac:dyDescent="0.25">
      <c r="A57" s="1">
        <v>55</v>
      </c>
      <c r="B57" s="29">
        <v>2443</v>
      </c>
      <c r="C57" s="1" t="s">
        <v>163</v>
      </c>
      <c r="D57" s="1" t="s">
        <v>364</v>
      </c>
      <c r="E57" s="1" t="s">
        <v>524</v>
      </c>
      <c r="F57" s="1" t="s">
        <v>111</v>
      </c>
      <c r="G57" s="26">
        <v>20603</v>
      </c>
      <c r="H57" s="1" t="s">
        <v>29</v>
      </c>
      <c r="I57" s="1" t="s">
        <v>702</v>
      </c>
      <c r="J57" s="1" t="s">
        <v>605</v>
      </c>
      <c r="K57" t="s">
        <v>773</v>
      </c>
      <c r="L57" s="23">
        <v>126049</v>
      </c>
      <c r="M57" s="23">
        <v>370260</v>
      </c>
      <c r="N57" s="50" t="s">
        <v>909</v>
      </c>
      <c r="O57" s="49">
        <v>0.34043374925727865</v>
      </c>
      <c r="P57" s="30">
        <v>2.1224206459392776</v>
      </c>
      <c r="Q57" s="24">
        <v>267529</v>
      </c>
      <c r="R57" s="79" t="s">
        <v>1040</v>
      </c>
      <c r="S57" s="67" t="s">
        <v>972</v>
      </c>
      <c r="T57" s="67" t="s">
        <v>867</v>
      </c>
      <c r="U57" s="23">
        <v>73313.296875</v>
      </c>
      <c r="V57" s="23">
        <v>97012.984375</v>
      </c>
      <c r="W57" s="23">
        <v>197202.890625</v>
      </c>
      <c r="X57" s="24">
        <v>92807.8203125</v>
      </c>
      <c r="Y57" s="24">
        <v>99614.0234375</v>
      </c>
      <c r="Z57" s="24">
        <v>108576.1328125</v>
      </c>
      <c r="AA57" s="1" t="s">
        <v>643</v>
      </c>
      <c r="AB57" s="24">
        <v>0</v>
      </c>
      <c r="AC57" s="51"/>
      <c r="AD57" s="45" t="s">
        <v>867</v>
      </c>
      <c r="AE57" s="45" t="s">
        <v>867</v>
      </c>
    </row>
    <row r="58" spans="1:31" x14ac:dyDescent="0.25">
      <c r="A58" s="1">
        <v>56</v>
      </c>
      <c r="B58" s="29">
        <v>2456</v>
      </c>
      <c r="C58" s="1" t="s">
        <v>164</v>
      </c>
      <c r="D58" s="1" t="s">
        <v>365</v>
      </c>
      <c r="E58" s="1" t="s">
        <v>525</v>
      </c>
      <c r="F58" s="1" t="s">
        <v>67</v>
      </c>
      <c r="G58" s="26">
        <v>33026</v>
      </c>
      <c r="H58" s="1" t="s">
        <v>95</v>
      </c>
      <c r="I58" s="1" t="s">
        <v>702</v>
      </c>
      <c r="J58" s="1" t="s">
        <v>604</v>
      </c>
      <c r="K58" t="s">
        <v>774</v>
      </c>
      <c r="L58" s="23">
        <v>147916</v>
      </c>
      <c r="M58" s="23">
        <v>401266</v>
      </c>
      <c r="N58" s="50" t="s">
        <v>911</v>
      </c>
      <c r="O58" s="49">
        <v>0.36862330723260878</v>
      </c>
      <c r="P58" s="30">
        <v>9.5508734687254933</v>
      </c>
      <c r="Q58" s="24">
        <v>1412727</v>
      </c>
      <c r="R58" s="79" t="s">
        <v>1040</v>
      </c>
      <c r="S58" s="67" t="s">
        <v>972</v>
      </c>
      <c r="T58" s="67" t="s">
        <v>867</v>
      </c>
      <c r="U58" s="23">
        <v>145770.09375</v>
      </c>
      <c r="V58" s="23">
        <v>394921.625</v>
      </c>
      <c r="W58" s="23">
        <v>1360000</v>
      </c>
      <c r="X58" s="24">
        <v>70660.796875</v>
      </c>
      <c r="Y58" s="24">
        <v>73737.484375</v>
      </c>
      <c r="Z58" s="24">
        <v>66419.8984375</v>
      </c>
      <c r="AA58" s="1" t="s">
        <v>643</v>
      </c>
      <c r="AB58" s="24">
        <v>0</v>
      </c>
      <c r="AC58" s="51"/>
      <c r="AD58" s="45" t="s">
        <v>867</v>
      </c>
      <c r="AE58" s="45" t="s">
        <v>867</v>
      </c>
    </row>
    <row r="59" spans="1:31" x14ac:dyDescent="0.25">
      <c r="A59" s="1">
        <v>57</v>
      </c>
      <c r="B59" s="29">
        <v>2463</v>
      </c>
      <c r="C59" s="1" t="s">
        <v>165</v>
      </c>
      <c r="D59" s="1" t="s">
        <v>366</v>
      </c>
      <c r="E59" s="1" t="s">
        <v>526</v>
      </c>
      <c r="F59" s="1" t="s">
        <v>31</v>
      </c>
      <c r="G59" s="26">
        <v>10314</v>
      </c>
      <c r="H59" s="1" t="s">
        <v>32</v>
      </c>
      <c r="I59" s="1" t="s">
        <v>702</v>
      </c>
      <c r="J59" s="1" t="s">
        <v>604</v>
      </c>
      <c r="K59" t="s">
        <v>775</v>
      </c>
      <c r="L59" s="23">
        <v>179200</v>
      </c>
      <c r="M59" s="23">
        <v>728759</v>
      </c>
      <c r="N59" s="50" t="s">
        <v>935</v>
      </c>
      <c r="O59" s="49">
        <v>0.24589747776699841</v>
      </c>
      <c r="P59" s="30">
        <v>2.1224162946428571</v>
      </c>
      <c r="Q59" s="24">
        <v>380337</v>
      </c>
      <c r="R59" s="79" t="s">
        <v>1040</v>
      </c>
      <c r="S59" s="67" t="s">
        <v>972</v>
      </c>
      <c r="T59" s="67" t="s">
        <v>867</v>
      </c>
      <c r="U59" s="23">
        <v>185287.9375</v>
      </c>
      <c r="V59" s="23">
        <v>433248.09375</v>
      </c>
      <c r="W59" s="23">
        <v>1790000</v>
      </c>
      <c r="X59" s="24">
        <v>93974.84375</v>
      </c>
      <c r="Y59" s="24">
        <v>85809.296875</v>
      </c>
      <c r="Z59" s="24">
        <v>71965.296875</v>
      </c>
      <c r="AA59" s="1" t="s">
        <v>643</v>
      </c>
      <c r="AB59" s="24">
        <v>0</v>
      </c>
      <c r="AC59" s="51"/>
      <c r="AD59" s="45" t="s">
        <v>867</v>
      </c>
      <c r="AE59" s="45" t="s">
        <v>867</v>
      </c>
    </row>
    <row r="60" spans="1:31" x14ac:dyDescent="0.25">
      <c r="A60" s="1">
        <v>58</v>
      </c>
      <c r="B60" s="29">
        <v>2467</v>
      </c>
      <c r="C60" s="1" t="s">
        <v>166</v>
      </c>
      <c r="D60" s="1" t="s">
        <v>367</v>
      </c>
      <c r="E60" s="1" t="s">
        <v>527</v>
      </c>
      <c r="F60" s="1" t="s">
        <v>40</v>
      </c>
      <c r="G60" s="26">
        <v>95815</v>
      </c>
      <c r="H60" s="1" t="s">
        <v>167</v>
      </c>
      <c r="I60" s="1" t="s">
        <v>702</v>
      </c>
      <c r="J60" s="1" t="s">
        <v>610</v>
      </c>
      <c r="K60" t="s">
        <v>776</v>
      </c>
      <c r="L60" s="23">
        <v>158544</v>
      </c>
      <c r="M60" s="23">
        <v>59237</v>
      </c>
      <c r="N60" s="50" t="s">
        <v>936</v>
      </c>
      <c r="O60" s="49">
        <v>2.6764353360230935</v>
      </c>
      <c r="P60" s="30">
        <v>6.367248208699162</v>
      </c>
      <c r="Q60" s="24">
        <v>1009489</v>
      </c>
      <c r="R60" s="79" t="s">
        <v>867</v>
      </c>
      <c r="S60" s="67" t="s">
        <v>972</v>
      </c>
      <c r="T60" s="67" t="s">
        <v>867</v>
      </c>
      <c r="U60" s="23">
        <v>146633.125</v>
      </c>
      <c r="V60" s="23">
        <v>374359.0625</v>
      </c>
      <c r="W60" s="23">
        <v>1140000</v>
      </c>
      <c r="X60" s="24">
        <v>60145.12890625</v>
      </c>
      <c r="Y60" s="24">
        <v>65406.4375</v>
      </c>
      <c r="Z60" s="24">
        <v>67723.96875</v>
      </c>
      <c r="AA60" s="1" t="s">
        <v>643</v>
      </c>
      <c r="AB60" s="24">
        <v>0</v>
      </c>
      <c r="AC60" s="51"/>
      <c r="AD60" s="45" t="s">
        <v>867</v>
      </c>
      <c r="AE60" s="45" t="s">
        <v>867</v>
      </c>
    </row>
    <row r="61" spans="1:31" x14ac:dyDescent="0.25">
      <c r="A61" s="1">
        <v>59</v>
      </c>
      <c r="B61" s="29">
        <v>2477</v>
      </c>
      <c r="C61" s="1" t="s">
        <v>168</v>
      </c>
      <c r="D61" s="1" t="s">
        <v>368</v>
      </c>
      <c r="E61" s="1" t="s">
        <v>528</v>
      </c>
      <c r="F61" s="1" t="s">
        <v>37</v>
      </c>
      <c r="G61" s="26" t="s">
        <v>660</v>
      </c>
      <c r="H61" s="1" t="s">
        <v>119</v>
      </c>
      <c r="I61" s="1" t="s">
        <v>702</v>
      </c>
      <c r="J61" s="1" t="s">
        <v>610</v>
      </c>
      <c r="K61" t="s">
        <v>777</v>
      </c>
      <c r="L61" s="23">
        <v>149608</v>
      </c>
      <c r="M61" s="23">
        <v>416434</v>
      </c>
      <c r="N61" s="50" t="s">
        <v>937</v>
      </c>
      <c r="O61" s="49">
        <v>0.35925981067828278</v>
      </c>
      <c r="P61" s="30">
        <v>2.1224132399336932</v>
      </c>
      <c r="Q61" s="24">
        <v>317530</v>
      </c>
      <c r="R61" s="79" t="s">
        <v>1040</v>
      </c>
      <c r="S61" s="67" t="s">
        <v>979</v>
      </c>
      <c r="T61" s="67" t="s">
        <v>842</v>
      </c>
      <c r="U61" s="23">
        <v>45522.0078125</v>
      </c>
      <c r="V61" s="23">
        <v>100932.9921875</v>
      </c>
      <c r="W61" s="23">
        <v>302789.125</v>
      </c>
      <c r="X61" s="24">
        <v>110447.5546875</v>
      </c>
      <c r="Y61" s="24">
        <v>118191.5546875</v>
      </c>
      <c r="Z61" s="24">
        <v>118471.0234375</v>
      </c>
      <c r="AA61" s="1" t="s">
        <v>643</v>
      </c>
      <c r="AB61" s="24">
        <v>0</v>
      </c>
      <c r="AC61" s="51"/>
      <c r="AD61" s="45" t="s">
        <v>867</v>
      </c>
      <c r="AE61" s="45" t="s">
        <v>867</v>
      </c>
    </row>
    <row r="62" spans="1:31" x14ac:dyDescent="0.25">
      <c r="A62" s="1">
        <v>60</v>
      </c>
      <c r="B62" s="29">
        <v>2522</v>
      </c>
      <c r="C62" s="1" t="s">
        <v>170</v>
      </c>
      <c r="D62" s="1" t="s">
        <v>369</v>
      </c>
      <c r="E62" s="1" t="s">
        <v>529</v>
      </c>
      <c r="F62" s="1" t="s">
        <v>171</v>
      </c>
      <c r="G62" s="26" t="s">
        <v>665</v>
      </c>
      <c r="H62" s="1" t="s">
        <v>172</v>
      </c>
      <c r="I62" s="1" t="s">
        <v>703</v>
      </c>
      <c r="J62" s="1" t="s">
        <v>1020</v>
      </c>
      <c r="K62" s="54" t="s">
        <v>867</v>
      </c>
      <c r="L62" s="23">
        <v>104175</v>
      </c>
      <c r="M62" s="23">
        <v>339332</v>
      </c>
      <c r="N62" s="50" t="s">
        <v>939</v>
      </c>
      <c r="O62" s="49">
        <v>0.30700022396944587</v>
      </c>
      <c r="P62" s="30">
        <v>6.3672474202063833</v>
      </c>
      <c r="Q62" s="24">
        <v>663308</v>
      </c>
      <c r="R62" s="79" t="s">
        <v>867</v>
      </c>
      <c r="S62" s="67" t="s">
        <v>972</v>
      </c>
      <c r="T62" s="67" t="s">
        <v>867</v>
      </c>
      <c r="U62" s="23">
        <v>42665.23828125</v>
      </c>
      <c r="V62" s="23">
        <v>59906.19921875</v>
      </c>
      <c r="W62" s="23">
        <v>146237.171875</v>
      </c>
      <c r="X62" s="24">
        <v>75631.265625</v>
      </c>
      <c r="Y62" s="24">
        <v>79300.53125</v>
      </c>
      <c r="Z62" s="24">
        <v>61524.4609375</v>
      </c>
      <c r="AA62" s="1" t="s">
        <v>644</v>
      </c>
      <c r="AB62" s="24">
        <v>94029</v>
      </c>
      <c r="AC62" s="51" t="s">
        <v>870</v>
      </c>
      <c r="AD62" s="45">
        <v>47177</v>
      </c>
      <c r="AE62" s="45">
        <v>74570</v>
      </c>
    </row>
    <row r="63" spans="1:31" x14ac:dyDescent="0.25">
      <c r="A63" s="1">
        <v>61</v>
      </c>
      <c r="B63" s="29">
        <v>2527</v>
      </c>
      <c r="C63" s="1" t="s">
        <v>175</v>
      </c>
      <c r="D63" s="1" t="s">
        <v>371</v>
      </c>
      <c r="E63" s="1" t="s">
        <v>531</v>
      </c>
      <c r="F63" s="1" t="s">
        <v>70</v>
      </c>
      <c r="G63" s="26">
        <v>41101</v>
      </c>
      <c r="H63" s="1" t="s">
        <v>176</v>
      </c>
      <c r="I63" s="1" t="s">
        <v>702</v>
      </c>
      <c r="J63" s="1" t="s">
        <v>615</v>
      </c>
      <c r="K63" t="s">
        <v>780</v>
      </c>
      <c r="L63" s="23">
        <v>104459</v>
      </c>
      <c r="M63" s="23">
        <v>187744</v>
      </c>
      <c r="N63" s="50" t="s">
        <v>940</v>
      </c>
      <c r="O63" s="49">
        <v>0.55639061701039716</v>
      </c>
      <c r="P63" s="30">
        <v>9.550866847279794</v>
      </c>
      <c r="Q63" s="24">
        <v>997674</v>
      </c>
      <c r="R63" s="79" t="s">
        <v>867</v>
      </c>
      <c r="S63" s="67" t="s">
        <v>972</v>
      </c>
      <c r="T63" s="67" t="s">
        <v>867</v>
      </c>
      <c r="U63" s="23">
        <v>31586.890625</v>
      </c>
      <c r="V63" s="23">
        <v>60332.0390625</v>
      </c>
      <c r="W63" s="23">
        <v>111118.1484375</v>
      </c>
      <c r="X63" s="24">
        <v>43891.7734375</v>
      </c>
      <c r="Y63" s="24">
        <v>46606.75</v>
      </c>
      <c r="Z63" s="24">
        <v>48449.40234375</v>
      </c>
      <c r="AA63" s="1" t="s">
        <v>644</v>
      </c>
      <c r="AB63" s="24">
        <v>210000</v>
      </c>
      <c r="AC63" s="51" t="s">
        <v>842</v>
      </c>
      <c r="AD63" s="45">
        <v>46965</v>
      </c>
      <c r="AE63" s="45">
        <v>74357</v>
      </c>
    </row>
    <row r="64" spans="1:31" x14ac:dyDescent="0.25">
      <c r="A64" s="1">
        <v>62</v>
      </c>
      <c r="B64" s="29">
        <v>2626</v>
      </c>
      <c r="C64" s="1" t="s">
        <v>177</v>
      </c>
      <c r="D64" s="1" t="s">
        <v>372</v>
      </c>
      <c r="E64" s="1" t="s">
        <v>532</v>
      </c>
      <c r="F64" s="1" t="s">
        <v>49</v>
      </c>
      <c r="G64" s="26">
        <v>89014</v>
      </c>
      <c r="H64" s="1" t="s">
        <v>109</v>
      </c>
      <c r="I64" s="1" t="s">
        <v>702</v>
      </c>
      <c r="J64" s="1" t="s">
        <v>1034</v>
      </c>
      <c r="K64" t="s">
        <v>781</v>
      </c>
      <c r="L64" s="23">
        <v>125493</v>
      </c>
      <c r="M64" s="23">
        <v>352836</v>
      </c>
      <c r="N64" s="50" t="s">
        <v>941</v>
      </c>
      <c r="O64" s="49">
        <v>0.35566948950787336</v>
      </c>
      <c r="P64" s="30">
        <v>9.5508673790569993</v>
      </c>
      <c r="Q64" s="24">
        <v>1198567</v>
      </c>
      <c r="R64" s="79" t="s">
        <v>867</v>
      </c>
      <c r="S64" s="67" t="s">
        <v>972</v>
      </c>
      <c r="T64" s="67" t="s">
        <v>867</v>
      </c>
      <c r="U64" s="23">
        <v>140334.15625</v>
      </c>
      <c r="V64" s="23">
        <v>322076.15625</v>
      </c>
      <c r="W64" s="23">
        <v>1020000</v>
      </c>
      <c r="X64" s="24">
        <v>61588.5078125</v>
      </c>
      <c r="Y64" s="24">
        <v>63290.1015625</v>
      </c>
      <c r="Z64" s="24">
        <v>58728.20703125</v>
      </c>
      <c r="AA64" s="1" t="s">
        <v>644</v>
      </c>
      <c r="AB64" s="24">
        <v>1</v>
      </c>
      <c r="AC64" s="51" t="s">
        <v>842</v>
      </c>
      <c r="AD64" s="45">
        <v>53386</v>
      </c>
      <c r="AE64" s="45">
        <v>71649</v>
      </c>
    </row>
    <row r="65" spans="1:31" x14ac:dyDescent="0.25">
      <c r="A65" s="1">
        <v>63</v>
      </c>
      <c r="B65" s="29">
        <v>2632</v>
      </c>
      <c r="C65" s="1" t="s">
        <v>178</v>
      </c>
      <c r="D65" s="1" t="s">
        <v>373</v>
      </c>
      <c r="E65" s="1" t="s">
        <v>533</v>
      </c>
      <c r="F65" s="1" t="s">
        <v>179</v>
      </c>
      <c r="G65" s="26">
        <v>63376</v>
      </c>
      <c r="H65" s="1" t="s">
        <v>180</v>
      </c>
      <c r="I65" s="1" t="s">
        <v>702</v>
      </c>
      <c r="J65" s="1" t="s">
        <v>613</v>
      </c>
      <c r="K65" t="s">
        <v>782</v>
      </c>
      <c r="L65" s="23">
        <v>126303</v>
      </c>
      <c r="M65" s="23">
        <v>354143</v>
      </c>
      <c r="N65" s="50" t="s">
        <v>942</v>
      </c>
      <c r="O65" s="49">
        <v>0.35664406750945238</v>
      </c>
      <c r="P65" s="30">
        <v>6.3672517675748006</v>
      </c>
      <c r="Q65" s="24">
        <v>804203</v>
      </c>
      <c r="R65" s="79" t="s">
        <v>867</v>
      </c>
      <c r="S65" s="67" t="s">
        <v>972</v>
      </c>
      <c r="T65" s="67" t="s">
        <v>867</v>
      </c>
      <c r="U65" s="23">
        <v>57784.96484375</v>
      </c>
      <c r="V65" s="23">
        <v>154958.15625</v>
      </c>
      <c r="W65" s="23">
        <v>351890.625</v>
      </c>
      <c r="X65" s="24">
        <v>81429.4609375</v>
      </c>
      <c r="Y65" s="24">
        <v>82948.65625</v>
      </c>
      <c r="Z65" s="24">
        <v>86487.5234375</v>
      </c>
      <c r="AA65" s="1" t="s">
        <v>643</v>
      </c>
      <c r="AB65" s="24">
        <v>0</v>
      </c>
      <c r="AC65" s="51"/>
      <c r="AD65" s="45" t="s">
        <v>867</v>
      </c>
      <c r="AE65" s="45" t="s">
        <v>867</v>
      </c>
    </row>
    <row r="66" spans="1:31" x14ac:dyDescent="0.25">
      <c r="A66" s="1">
        <v>64</v>
      </c>
      <c r="B66" s="29">
        <v>2647</v>
      </c>
      <c r="C66" s="1" t="s">
        <v>181</v>
      </c>
      <c r="D66" s="1" t="s">
        <v>374</v>
      </c>
      <c r="E66" s="1" t="s">
        <v>534</v>
      </c>
      <c r="F66" s="1" t="s">
        <v>182</v>
      </c>
      <c r="G66" s="26" t="s">
        <v>661</v>
      </c>
      <c r="H66" s="1" t="s">
        <v>183</v>
      </c>
      <c r="I66" s="1" t="s">
        <v>702</v>
      </c>
      <c r="J66" s="1" t="s">
        <v>605</v>
      </c>
      <c r="K66" t="s">
        <v>783</v>
      </c>
      <c r="L66" s="23">
        <v>141692</v>
      </c>
      <c r="M66" s="23">
        <v>331927</v>
      </c>
      <c r="N66" s="50" t="s">
        <v>943</v>
      </c>
      <c r="O66" s="49">
        <v>0.42687699403784568</v>
      </c>
      <c r="P66" s="30">
        <v>3.7142252209016742</v>
      </c>
      <c r="Q66" s="24">
        <v>526276</v>
      </c>
      <c r="R66" s="79" t="s">
        <v>1040</v>
      </c>
      <c r="S66" s="67" t="s">
        <v>972</v>
      </c>
      <c r="T66" s="67" t="s">
        <v>867</v>
      </c>
      <c r="U66" s="23">
        <v>97891.28125</v>
      </c>
      <c r="V66" s="23">
        <v>241964.015625</v>
      </c>
      <c r="W66" s="23">
        <v>606282.0625</v>
      </c>
      <c r="X66" s="24">
        <v>75273.546875</v>
      </c>
      <c r="Y66" s="24">
        <v>82266.65625</v>
      </c>
      <c r="Z66" s="24">
        <v>88026.6953125</v>
      </c>
      <c r="AA66" s="1" t="s">
        <v>643</v>
      </c>
      <c r="AB66" s="24">
        <v>0</v>
      </c>
      <c r="AC66" s="51"/>
      <c r="AD66" s="45" t="s">
        <v>867</v>
      </c>
      <c r="AE66" s="45" t="s">
        <v>867</v>
      </c>
    </row>
    <row r="67" spans="1:31" x14ac:dyDescent="0.25">
      <c r="A67" s="1">
        <v>65</v>
      </c>
      <c r="B67" s="29">
        <v>2648</v>
      </c>
      <c r="C67" s="1" t="s">
        <v>184</v>
      </c>
      <c r="D67" s="1" t="s">
        <v>375</v>
      </c>
      <c r="E67" s="1" t="s">
        <v>535</v>
      </c>
      <c r="F67" s="1" t="s">
        <v>40</v>
      </c>
      <c r="G67" s="26">
        <v>92821</v>
      </c>
      <c r="H67" s="1" t="s">
        <v>41</v>
      </c>
      <c r="I67" s="1" t="s">
        <v>702</v>
      </c>
      <c r="J67" s="1" t="s">
        <v>605</v>
      </c>
      <c r="K67" t="s">
        <v>784</v>
      </c>
      <c r="L67" s="23">
        <v>141491</v>
      </c>
      <c r="M67" s="23">
        <v>83635</v>
      </c>
      <c r="N67" s="50" t="s">
        <v>897</v>
      </c>
      <c r="O67" s="49">
        <v>1.6917678005619656</v>
      </c>
      <c r="P67" s="30">
        <v>6.3672459732421141</v>
      </c>
      <c r="Q67" s="24">
        <v>900908</v>
      </c>
      <c r="R67" s="79" t="s">
        <v>1040</v>
      </c>
      <c r="S67" s="67" t="s">
        <v>972</v>
      </c>
      <c r="T67" s="67" t="s">
        <v>867</v>
      </c>
      <c r="U67" s="23">
        <v>124178.90625</v>
      </c>
      <c r="V67" s="23">
        <v>358876.21875</v>
      </c>
      <c r="W67" s="23">
        <v>1160000</v>
      </c>
      <c r="X67" s="24">
        <v>97368.15625</v>
      </c>
      <c r="Y67" s="24">
        <v>91774.2421875</v>
      </c>
      <c r="Z67" s="24">
        <v>87674.8671875</v>
      </c>
      <c r="AA67" s="1" t="s">
        <v>644</v>
      </c>
      <c r="AB67" s="24">
        <v>1</v>
      </c>
      <c r="AC67" s="51" t="s">
        <v>842</v>
      </c>
      <c r="AD67" s="45">
        <v>46164</v>
      </c>
      <c r="AE67" s="45">
        <v>64427</v>
      </c>
    </row>
    <row r="68" spans="1:31" x14ac:dyDescent="0.25">
      <c r="A68" s="1">
        <v>66</v>
      </c>
      <c r="B68" s="29">
        <v>2661</v>
      </c>
      <c r="C68" s="1" t="s">
        <v>186</v>
      </c>
      <c r="D68" s="1" t="s">
        <v>377</v>
      </c>
      <c r="E68" s="1" t="s">
        <v>537</v>
      </c>
      <c r="F68" s="1" t="s">
        <v>34</v>
      </c>
      <c r="G68" s="26">
        <v>60061</v>
      </c>
      <c r="H68" s="1" t="s">
        <v>35</v>
      </c>
      <c r="I68" s="1" t="s">
        <v>702</v>
      </c>
      <c r="J68" s="1" t="s">
        <v>618</v>
      </c>
      <c r="K68" t="s">
        <v>786</v>
      </c>
      <c r="L68" s="23">
        <v>164274</v>
      </c>
      <c r="M68" s="23">
        <v>494497</v>
      </c>
      <c r="N68" s="50" t="s">
        <v>897</v>
      </c>
      <c r="O68" s="49">
        <v>0.33220423986394254</v>
      </c>
      <c r="P68" s="30">
        <v>2.1224113371562146</v>
      </c>
      <c r="Q68" s="24">
        <v>348657</v>
      </c>
      <c r="R68" s="79" t="s">
        <v>867</v>
      </c>
      <c r="S68" s="67" t="s">
        <v>972</v>
      </c>
      <c r="T68" s="67" t="s">
        <v>867</v>
      </c>
      <c r="U68" s="23">
        <v>57836.29296875</v>
      </c>
      <c r="V68" s="23">
        <v>125387.90625</v>
      </c>
      <c r="W68" s="23">
        <v>589837.9375</v>
      </c>
      <c r="X68" s="24">
        <v>115725.7421875</v>
      </c>
      <c r="Y68" s="24">
        <v>130784.2265625</v>
      </c>
      <c r="Z68" s="24">
        <v>106408.921875</v>
      </c>
      <c r="AA68" s="1" t="s">
        <v>643</v>
      </c>
      <c r="AB68" s="24">
        <v>0</v>
      </c>
      <c r="AC68" s="51"/>
      <c r="AD68" s="45" t="s">
        <v>867</v>
      </c>
      <c r="AE68" s="45" t="s">
        <v>867</v>
      </c>
    </row>
    <row r="69" spans="1:31" x14ac:dyDescent="0.25">
      <c r="A69" s="1">
        <v>67</v>
      </c>
      <c r="B69" s="29">
        <v>2663</v>
      </c>
      <c r="C69" s="1" t="s">
        <v>187</v>
      </c>
      <c r="D69" s="1" t="s">
        <v>378</v>
      </c>
      <c r="E69" s="1" t="s">
        <v>538</v>
      </c>
      <c r="F69" s="1" t="s">
        <v>40</v>
      </c>
      <c r="G69" s="26">
        <v>93003</v>
      </c>
      <c r="H69" s="1" t="s">
        <v>88</v>
      </c>
      <c r="I69" s="1" t="s">
        <v>702</v>
      </c>
      <c r="J69" s="1" t="s">
        <v>610</v>
      </c>
      <c r="K69" t="s">
        <v>787</v>
      </c>
      <c r="L69" s="23">
        <v>124656</v>
      </c>
      <c r="M69" s="23">
        <v>75359</v>
      </c>
      <c r="N69" s="50" t="s">
        <v>945</v>
      </c>
      <c r="O69" s="49">
        <v>1.6541620775222601</v>
      </c>
      <c r="P69" s="30">
        <v>6.3672506738544472</v>
      </c>
      <c r="Q69" s="24">
        <v>793716</v>
      </c>
      <c r="R69" s="79" t="s">
        <v>867</v>
      </c>
      <c r="S69" s="67" t="s">
        <v>972</v>
      </c>
      <c r="T69" s="67" t="s">
        <v>867</v>
      </c>
      <c r="U69" s="23">
        <v>61734.99609375</v>
      </c>
      <c r="V69" s="23">
        <v>140165.03125</v>
      </c>
      <c r="W69" s="23">
        <v>374412</v>
      </c>
      <c r="X69" s="24">
        <v>82000.0625</v>
      </c>
      <c r="Y69" s="24">
        <v>83259.3125</v>
      </c>
      <c r="Z69" s="24">
        <v>78528.3359375</v>
      </c>
      <c r="AA69" s="1" t="s">
        <v>643</v>
      </c>
      <c r="AB69" s="24">
        <v>0</v>
      </c>
      <c r="AC69" s="51"/>
      <c r="AD69" s="45" t="s">
        <v>867</v>
      </c>
      <c r="AE69" s="45" t="s">
        <v>867</v>
      </c>
    </row>
    <row r="70" spans="1:31" x14ac:dyDescent="0.25">
      <c r="A70" s="1">
        <v>68</v>
      </c>
      <c r="B70" s="29">
        <v>2677</v>
      </c>
      <c r="C70" s="1" t="s">
        <v>188</v>
      </c>
      <c r="D70" s="1" t="s">
        <v>379</v>
      </c>
      <c r="E70" s="1" t="s">
        <v>539</v>
      </c>
      <c r="F70" s="1" t="s">
        <v>40</v>
      </c>
      <c r="G70" s="26">
        <v>91324</v>
      </c>
      <c r="H70" s="1" t="s">
        <v>41</v>
      </c>
      <c r="I70" s="1" t="s">
        <v>702</v>
      </c>
      <c r="J70" s="1" t="s">
        <v>604</v>
      </c>
      <c r="K70" t="s">
        <v>788</v>
      </c>
      <c r="L70" s="23">
        <v>230787</v>
      </c>
      <c r="M70" s="23">
        <v>298386</v>
      </c>
      <c r="N70" s="50" t="s">
        <v>946</v>
      </c>
      <c r="O70" s="49">
        <v>0.77345116727996621</v>
      </c>
      <c r="P70" s="30">
        <v>6.3672477219254118</v>
      </c>
      <c r="Q70" s="24">
        <v>1469478</v>
      </c>
      <c r="R70" s="79" t="s">
        <v>1040</v>
      </c>
      <c r="S70" s="67" t="s">
        <v>972</v>
      </c>
      <c r="T70" s="67" t="s">
        <v>867</v>
      </c>
      <c r="U70" s="23">
        <v>217631.28125</v>
      </c>
      <c r="V70" s="23">
        <v>499256.03125</v>
      </c>
      <c r="W70" s="23">
        <v>1370000</v>
      </c>
      <c r="X70" s="24">
        <v>76940.5859375</v>
      </c>
      <c r="Y70" s="24">
        <v>79875.953125</v>
      </c>
      <c r="Z70" s="24">
        <v>79695.28125</v>
      </c>
      <c r="AA70" s="1" t="s">
        <v>643</v>
      </c>
      <c r="AB70" s="24">
        <v>0</v>
      </c>
      <c r="AC70" s="51"/>
      <c r="AD70" s="45" t="s">
        <v>867</v>
      </c>
      <c r="AE70" s="45" t="s">
        <v>867</v>
      </c>
    </row>
    <row r="71" spans="1:31" x14ac:dyDescent="0.25">
      <c r="A71" s="1">
        <v>69</v>
      </c>
      <c r="B71" s="29">
        <v>2682</v>
      </c>
      <c r="C71" s="1" t="s">
        <v>189</v>
      </c>
      <c r="D71" s="1" t="s">
        <v>452</v>
      </c>
      <c r="E71" s="1" t="s">
        <v>540</v>
      </c>
      <c r="F71" s="1" t="s">
        <v>171</v>
      </c>
      <c r="G71" s="26">
        <v>73118</v>
      </c>
      <c r="H71" s="1" t="s">
        <v>147</v>
      </c>
      <c r="I71" s="1" t="s">
        <v>702</v>
      </c>
      <c r="J71" s="1" t="s">
        <v>605</v>
      </c>
      <c r="K71" t="s">
        <v>789</v>
      </c>
      <c r="L71" s="23">
        <v>124656</v>
      </c>
      <c r="M71" s="23">
        <v>952657</v>
      </c>
      <c r="N71" s="50" t="s">
        <v>897</v>
      </c>
      <c r="O71" s="49">
        <v>0.13085087287449731</v>
      </c>
      <c r="P71" s="30">
        <v>2.122416891284816</v>
      </c>
      <c r="Q71" s="24">
        <v>264572</v>
      </c>
      <c r="R71" s="79" t="s">
        <v>1040</v>
      </c>
      <c r="S71" s="67" t="s">
        <v>972</v>
      </c>
      <c r="T71" s="67" t="s">
        <v>867</v>
      </c>
      <c r="U71" s="23">
        <v>88080.9921875</v>
      </c>
      <c r="V71" s="23">
        <v>211074.109375</v>
      </c>
      <c r="W71" s="23">
        <v>648753.3125</v>
      </c>
      <c r="X71" s="24">
        <v>61070.37109375</v>
      </c>
      <c r="Y71" s="24">
        <v>52139.828125</v>
      </c>
      <c r="Z71" s="24">
        <v>57978.3046875</v>
      </c>
      <c r="AA71" s="1" t="s">
        <v>644</v>
      </c>
      <c r="AB71" s="24">
        <v>8000</v>
      </c>
      <c r="AC71" s="51" t="s">
        <v>842</v>
      </c>
      <c r="AD71" s="45">
        <v>46022</v>
      </c>
      <c r="AE71" s="45">
        <v>56979</v>
      </c>
    </row>
    <row r="72" spans="1:31" x14ac:dyDescent="0.25">
      <c r="A72" s="1">
        <v>70</v>
      </c>
      <c r="B72" s="29">
        <v>2683</v>
      </c>
      <c r="C72" s="1" t="s">
        <v>190</v>
      </c>
      <c r="D72" s="1" t="s">
        <v>380</v>
      </c>
      <c r="E72" s="1" t="s">
        <v>541</v>
      </c>
      <c r="F72" s="1" t="s">
        <v>191</v>
      </c>
      <c r="G72" s="26">
        <v>44136</v>
      </c>
      <c r="H72" s="1" t="s">
        <v>192</v>
      </c>
      <c r="I72" s="1" t="s">
        <v>702</v>
      </c>
      <c r="J72" s="1" t="s">
        <v>1003</v>
      </c>
      <c r="K72" t="s">
        <v>790</v>
      </c>
      <c r="L72" s="23">
        <v>147282</v>
      </c>
      <c r="M72" s="23">
        <v>524637</v>
      </c>
      <c r="N72" s="50" t="s">
        <v>947</v>
      </c>
      <c r="O72" s="49">
        <v>0.28073124846322312</v>
      </c>
      <c r="P72" s="30">
        <v>3.7142284868483588</v>
      </c>
      <c r="Q72" s="24">
        <v>547039</v>
      </c>
      <c r="R72" s="79" t="s">
        <v>867</v>
      </c>
      <c r="S72" s="67" t="s">
        <v>972</v>
      </c>
      <c r="T72" s="67" t="s">
        <v>867</v>
      </c>
      <c r="U72" s="23">
        <v>53159.96484375</v>
      </c>
      <c r="V72" s="23">
        <v>137033.90625</v>
      </c>
      <c r="W72" s="23">
        <v>471845.15625</v>
      </c>
      <c r="X72" s="24">
        <v>86978.6953125</v>
      </c>
      <c r="Y72" s="24">
        <v>77594.6875</v>
      </c>
      <c r="Z72" s="24">
        <v>70420.390625</v>
      </c>
      <c r="AA72" s="1" t="s">
        <v>643</v>
      </c>
      <c r="AB72" s="24">
        <v>0</v>
      </c>
      <c r="AC72" s="51"/>
      <c r="AD72" s="45" t="s">
        <v>867</v>
      </c>
      <c r="AE72" s="45" t="s">
        <v>867</v>
      </c>
    </row>
    <row r="73" spans="1:31" x14ac:dyDescent="0.25">
      <c r="A73" s="1">
        <v>71</v>
      </c>
      <c r="B73" s="29">
        <v>2685</v>
      </c>
      <c r="C73" s="1" t="s">
        <v>193</v>
      </c>
      <c r="D73" s="1" t="s">
        <v>381</v>
      </c>
      <c r="E73" s="1" t="s">
        <v>542</v>
      </c>
      <c r="F73" s="1" t="s">
        <v>59</v>
      </c>
      <c r="G73" s="26">
        <v>76015</v>
      </c>
      <c r="H73" s="1" t="s">
        <v>77</v>
      </c>
      <c r="I73" s="1" t="s">
        <v>702</v>
      </c>
      <c r="J73" s="1" t="s">
        <v>604</v>
      </c>
      <c r="K73" t="s">
        <v>791</v>
      </c>
      <c r="L73" s="23">
        <v>149094</v>
      </c>
      <c r="M73" s="23">
        <v>376489</v>
      </c>
      <c r="N73" s="50" t="s">
        <v>897</v>
      </c>
      <c r="O73" s="49">
        <v>0.39601157005915177</v>
      </c>
      <c r="P73" s="30">
        <v>6.3672448254121559</v>
      </c>
      <c r="Q73" s="24">
        <v>949318</v>
      </c>
      <c r="R73" s="79" t="s">
        <v>1040</v>
      </c>
      <c r="S73" s="67" t="s">
        <v>972</v>
      </c>
      <c r="T73" s="67" t="s">
        <v>867</v>
      </c>
      <c r="U73" s="23">
        <v>125730.15625</v>
      </c>
      <c r="V73" s="23">
        <v>343508.15625</v>
      </c>
      <c r="W73" s="23">
        <v>895247.0625</v>
      </c>
      <c r="X73" s="24">
        <v>67197.25</v>
      </c>
      <c r="Y73" s="24">
        <v>69297.421875</v>
      </c>
      <c r="Z73" s="24">
        <v>67776.9296875</v>
      </c>
      <c r="AA73" s="1" t="s">
        <v>643</v>
      </c>
      <c r="AB73" s="24">
        <v>0</v>
      </c>
      <c r="AC73" s="51"/>
      <c r="AD73" s="45" t="s">
        <v>867</v>
      </c>
      <c r="AE73" s="45" t="s">
        <v>867</v>
      </c>
    </row>
    <row r="74" spans="1:31" x14ac:dyDescent="0.25">
      <c r="A74" s="1">
        <v>72</v>
      </c>
      <c r="B74" s="29">
        <v>2696</v>
      </c>
      <c r="C74" s="1" t="s">
        <v>194</v>
      </c>
      <c r="D74" s="1" t="s">
        <v>382</v>
      </c>
      <c r="E74" s="1" t="s">
        <v>543</v>
      </c>
      <c r="F74" s="1" t="s">
        <v>59</v>
      </c>
      <c r="G74" s="26">
        <v>78613</v>
      </c>
      <c r="H74" s="1" t="s">
        <v>55</v>
      </c>
      <c r="I74" s="1" t="s">
        <v>702</v>
      </c>
      <c r="J74" s="1" t="s">
        <v>605</v>
      </c>
      <c r="K74" t="s">
        <v>792</v>
      </c>
      <c r="L74" s="23">
        <v>126114</v>
      </c>
      <c r="M74" s="23">
        <v>359806</v>
      </c>
      <c r="N74" s="50" t="s">
        <v>897</v>
      </c>
      <c r="O74" s="49">
        <v>0.35050555021317042</v>
      </c>
      <c r="P74" s="30">
        <v>2.122413054855131</v>
      </c>
      <c r="Q74" s="24">
        <v>267666</v>
      </c>
      <c r="R74" s="79" t="s">
        <v>1040</v>
      </c>
      <c r="S74" s="67" t="s">
        <v>972</v>
      </c>
      <c r="T74" s="67" t="s">
        <v>867</v>
      </c>
      <c r="U74" s="23">
        <v>106524.5625</v>
      </c>
      <c r="V74" s="23">
        <v>202659.953125</v>
      </c>
      <c r="W74" s="23">
        <v>650527.875</v>
      </c>
      <c r="X74" s="24">
        <v>91371.515625</v>
      </c>
      <c r="Y74" s="24">
        <v>98584.4453125</v>
      </c>
      <c r="Z74" s="24">
        <v>89498.1640625</v>
      </c>
      <c r="AA74" s="1" t="s">
        <v>643</v>
      </c>
      <c r="AB74" s="24">
        <v>0</v>
      </c>
      <c r="AC74" s="51"/>
      <c r="AD74" s="45" t="s">
        <v>867</v>
      </c>
      <c r="AE74" s="45" t="s">
        <v>867</v>
      </c>
    </row>
    <row r="75" spans="1:31" x14ac:dyDescent="0.25">
      <c r="A75" s="1">
        <v>73</v>
      </c>
      <c r="B75" s="29">
        <v>2697</v>
      </c>
      <c r="C75" s="1" t="s">
        <v>195</v>
      </c>
      <c r="D75" s="1" t="s">
        <v>383</v>
      </c>
      <c r="E75" s="1" t="s">
        <v>544</v>
      </c>
      <c r="F75" s="1" t="s">
        <v>59</v>
      </c>
      <c r="G75" s="26">
        <v>77479</v>
      </c>
      <c r="H75" s="1" t="s">
        <v>196</v>
      </c>
      <c r="I75" s="1" t="s">
        <v>702</v>
      </c>
      <c r="J75" s="1" t="s">
        <v>604</v>
      </c>
      <c r="K75" t="s">
        <v>793</v>
      </c>
      <c r="L75" s="23">
        <v>124656</v>
      </c>
      <c r="M75" s="23">
        <v>314155</v>
      </c>
      <c r="N75" s="50" t="s">
        <v>897</v>
      </c>
      <c r="O75" s="49">
        <v>0.39679775906797599</v>
      </c>
      <c r="P75" s="30">
        <v>6.3672506738544472</v>
      </c>
      <c r="Q75" s="24">
        <v>793716</v>
      </c>
      <c r="R75" s="79" t="s">
        <v>1040</v>
      </c>
      <c r="S75" s="67" t="s">
        <v>972</v>
      </c>
      <c r="T75" s="67" t="s">
        <v>867</v>
      </c>
      <c r="U75" s="23">
        <v>85567.9140625</v>
      </c>
      <c r="V75" s="23">
        <v>224211.8125</v>
      </c>
      <c r="W75" s="23">
        <v>974200.6875</v>
      </c>
      <c r="X75" s="24">
        <v>126277.7109375</v>
      </c>
      <c r="Y75" s="24">
        <v>108676.375</v>
      </c>
      <c r="Z75" s="24">
        <v>75797.5625</v>
      </c>
      <c r="AA75" s="1" t="s">
        <v>643</v>
      </c>
      <c r="AB75" s="24">
        <v>0</v>
      </c>
      <c r="AC75" s="51"/>
      <c r="AD75" s="45" t="s">
        <v>867</v>
      </c>
      <c r="AE75" s="45" t="s">
        <v>867</v>
      </c>
    </row>
    <row r="76" spans="1:31" x14ac:dyDescent="0.25">
      <c r="A76" s="1">
        <v>74</v>
      </c>
      <c r="B76" s="29">
        <v>2700</v>
      </c>
      <c r="C76" s="1" t="s">
        <v>197</v>
      </c>
      <c r="D76" s="1" t="s">
        <v>384</v>
      </c>
      <c r="E76" s="1" t="s">
        <v>545</v>
      </c>
      <c r="F76" s="1" t="s">
        <v>191</v>
      </c>
      <c r="G76" s="26">
        <v>43016</v>
      </c>
      <c r="H76" s="1" t="s">
        <v>198</v>
      </c>
      <c r="I76" s="1" t="s">
        <v>702</v>
      </c>
      <c r="J76" s="1" t="s">
        <v>1004</v>
      </c>
      <c r="K76" t="s">
        <v>1026</v>
      </c>
      <c r="L76" s="23">
        <v>148740</v>
      </c>
      <c r="M76" s="23">
        <v>402930</v>
      </c>
      <c r="N76" s="50" t="s">
        <v>897</v>
      </c>
      <c r="O76" s="49">
        <v>0.36914600550964188</v>
      </c>
      <c r="P76" s="30">
        <v>6.3672515799381468</v>
      </c>
      <c r="Q76" s="24">
        <v>947065</v>
      </c>
      <c r="R76" s="79" t="s">
        <v>1040</v>
      </c>
      <c r="S76" s="67" t="s">
        <v>972</v>
      </c>
      <c r="T76" s="67" t="s">
        <v>867</v>
      </c>
      <c r="U76" s="23">
        <v>82834.359375</v>
      </c>
      <c r="V76" s="23">
        <v>211678.890625</v>
      </c>
      <c r="W76" s="23">
        <v>754377.75</v>
      </c>
      <c r="X76" s="24">
        <v>86483.0625</v>
      </c>
      <c r="Y76" s="24">
        <v>93725.6640625</v>
      </c>
      <c r="Z76" s="24">
        <v>77139.9609375</v>
      </c>
      <c r="AA76" s="1" t="s">
        <v>643</v>
      </c>
      <c r="AB76" s="24">
        <v>0</v>
      </c>
      <c r="AC76" s="51"/>
      <c r="AD76" s="45" t="s">
        <v>867</v>
      </c>
      <c r="AE76" s="45" t="s">
        <v>867</v>
      </c>
    </row>
    <row r="77" spans="1:31" x14ac:dyDescent="0.25">
      <c r="A77" s="1">
        <v>75</v>
      </c>
      <c r="B77" s="29">
        <v>2703</v>
      </c>
      <c r="C77" s="1" t="s">
        <v>199</v>
      </c>
      <c r="D77" s="1" t="s">
        <v>385</v>
      </c>
      <c r="E77" s="1" t="s">
        <v>546</v>
      </c>
      <c r="F77" s="1" t="s">
        <v>79</v>
      </c>
      <c r="G77" s="26">
        <v>38133</v>
      </c>
      <c r="H77" s="1" t="s">
        <v>200</v>
      </c>
      <c r="I77" s="1" t="s">
        <v>702</v>
      </c>
      <c r="J77" s="1" t="s">
        <v>605</v>
      </c>
      <c r="K77" t="s">
        <v>794</v>
      </c>
      <c r="L77" s="23">
        <v>145824</v>
      </c>
      <c r="M77" s="23">
        <v>430808</v>
      </c>
      <c r="N77" s="50" t="s">
        <v>948</v>
      </c>
      <c r="O77" s="49">
        <v>0.33848953594176523</v>
      </c>
      <c r="P77" s="30">
        <v>2.122421549264867</v>
      </c>
      <c r="Q77" s="24">
        <v>309500</v>
      </c>
      <c r="R77" s="79" t="s">
        <v>1040</v>
      </c>
      <c r="S77" s="67" t="s">
        <v>972</v>
      </c>
      <c r="T77" s="67" t="s">
        <v>867</v>
      </c>
      <c r="U77" s="23">
        <v>60551.41015625</v>
      </c>
      <c r="V77" s="23">
        <v>154213.375</v>
      </c>
      <c r="W77" s="23">
        <v>404435.40625</v>
      </c>
      <c r="X77" s="24">
        <v>73945.5703125</v>
      </c>
      <c r="Y77" s="24">
        <v>74273.4453125</v>
      </c>
      <c r="Z77" s="24">
        <v>75812.25</v>
      </c>
      <c r="AA77" s="1" t="s">
        <v>643</v>
      </c>
      <c r="AB77" s="24">
        <v>0</v>
      </c>
      <c r="AC77" s="51"/>
      <c r="AD77" s="45" t="s">
        <v>867</v>
      </c>
      <c r="AE77" s="45" t="s">
        <v>867</v>
      </c>
    </row>
    <row r="78" spans="1:31" x14ac:dyDescent="0.25">
      <c r="A78" s="1">
        <v>76</v>
      </c>
      <c r="B78" s="29">
        <v>2704</v>
      </c>
      <c r="C78" s="1" t="s">
        <v>201</v>
      </c>
      <c r="D78" s="1" t="s">
        <v>386</v>
      </c>
      <c r="E78" s="1" t="s">
        <v>523</v>
      </c>
      <c r="F78" s="1" t="s">
        <v>161</v>
      </c>
      <c r="G78" s="26">
        <v>87114</v>
      </c>
      <c r="H78" s="1" t="s">
        <v>162</v>
      </c>
      <c r="I78" s="1" t="s">
        <v>702</v>
      </c>
      <c r="J78" s="1" t="s">
        <v>1037</v>
      </c>
      <c r="K78" t="s">
        <v>795</v>
      </c>
      <c r="L78" s="23">
        <v>126114</v>
      </c>
      <c r="M78" s="23">
        <v>422968</v>
      </c>
      <c r="N78" s="50" t="s">
        <v>897</v>
      </c>
      <c r="O78" s="49">
        <v>0.29816440014374612</v>
      </c>
      <c r="P78" s="30">
        <v>6.367247093899171</v>
      </c>
      <c r="Q78" s="24">
        <v>802999</v>
      </c>
      <c r="R78" s="79" t="s">
        <v>867</v>
      </c>
      <c r="S78" s="67" t="s">
        <v>972</v>
      </c>
      <c r="T78" s="67" t="s">
        <v>867</v>
      </c>
      <c r="U78" s="23">
        <v>69204.1796875</v>
      </c>
      <c r="V78" s="23">
        <v>179096.6875</v>
      </c>
      <c r="W78" s="23">
        <v>574633.8125</v>
      </c>
      <c r="X78" s="24">
        <v>71400.6328125</v>
      </c>
      <c r="Y78" s="24">
        <v>69861.3828125</v>
      </c>
      <c r="Z78" s="24">
        <v>60926.3359375</v>
      </c>
      <c r="AA78" s="1" t="s">
        <v>643</v>
      </c>
      <c r="AB78" s="24">
        <v>0</v>
      </c>
      <c r="AC78" s="51"/>
      <c r="AD78" s="45" t="s">
        <v>867</v>
      </c>
      <c r="AE78" s="45" t="s">
        <v>867</v>
      </c>
    </row>
    <row r="79" spans="1:31" x14ac:dyDescent="0.25">
      <c r="A79" s="1">
        <v>77</v>
      </c>
      <c r="B79" s="29">
        <v>2718</v>
      </c>
      <c r="C79" s="1" t="s">
        <v>202</v>
      </c>
      <c r="D79" s="1" t="s">
        <v>387</v>
      </c>
      <c r="E79" s="1" t="s">
        <v>547</v>
      </c>
      <c r="F79" s="1" t="s">
        <v>31</v>
      </c>
      <c r="G79" s="26">
        <v>10475</v>
      </c>
      <c r="H79" s="1" t="s">
        <v>32</v>
      </c>
      <c r="I79" s="1" t="s">
        <v>702</v>
      </c>
      <c r="J79" s="1" t="s">
        <v>619</v>
      </c>
      <c r="K79" t="s">
        <v>796</v>
      </c>
      <c r="L79" s="23">
        <v>166320</v>
      </c>
      <c r="M79" s="23">
        <v>59085</v>
      </c>
      <c r="N79" s="50" t="s">
        <v>949</v>
      </c>
      <c r="O79" s="49">
        <v>2.8149276466108151</v>
      </c>
      <c r="P79" s="30">
        <v>6.3672498797498793</v>
      </c>
      <c r="Q79" s="24">
        <v>1059001</v>
      </c>
      <c r="R79" s="79" t="s">
        <v>867</v>
      </c>
      <c r="S79" s="67" t="s">
        <v>972</v>
      </c>
      <c r="T79" s="67" t="s">
        <v>867</v>
      </c>
      <c r="U79" s="23">
        <v>501786.84375</v>
      </c>
      <c r="V79" s="23">
        <v>1410000</v>
      </c>
      <c r="W79" s="23">
        <v>4420000</v>
      </c>
      <c r="X79" s="24">
        <v>56613.16015625</v>
      </c>
      <c r="Y79" s="24">
        <v>51569.02734375</v>
      </c>
      <c r="Z79" s="24">
        <v>72168.140625</v>
      </c>
      <c r="AA79" s="1" t="s">
        <v>644</v>
      </c>
      <c r="AB79" s="24">
        <v>350000.03999999986</v>
      </c>
      <c r="AC79" s="51" t="s">
        <v>842</v>
      </c>
      <c r="AD79" s="45">
        <v>53447</v>
      </c>
      <c r="AE79" s="45">
        <v>71710</v>
      </c>
    </row>
    <row r="80" spans="1:31" x14ac:dyDescent="0.25">
      <c r="A80" s="1">
        <v>78</v>
      </c>
      <c r="B80" s="29">
        <v>2739</v>
      </c>
      <c r="C80" s="1" t="s">
        <v>204</v>
      </c>
      <c r="D80" s="1" t="s">
        <v>389</v>
      </c>
      <c r="E80" s="1" t="s">
        <v>549</v>
      </c>
      <c r="F80" s="1" t="s">
        <v>59</v>
      </c>
      <c r="G80" s="26">
        <v>77338</v>
      </c>
      <c r="H80" s="1" t="s">
        <v>196</v>
      </c>
      <c r="I80" s="1" t="s">
        <v>702</v>
      </c>
      <c r="J80" s="1" t="s">
        <v>604</v>
      </c>
      <c r="K80" t="s">
        <v>798</v>
      </c>
      <c r="L80" s="23">
        <v>103139</v>
      </c>
      <c r="M80" s="23">
        <v>312325</v>
      </c>
      <c r="N80" s="50" t="s">
        <v>897</v>
      </c>
      <c r="O80" s="49">
        <v>0.3302297286480429</v>
      </c>
      <c r="P80" s="30">
        <v>9.5508682457654235</v>
      </c>
      <c r="Q80" s="24">
        <v>985067</v>
      </c>
      <c r="R80" s="79" t="s">
        <v>1040</v>
      </c>
      <c r="S80" s="67" t="s">
        <v>972</v>
      </c>
      <c r="T80" s="67" t="s">
        <v>867</v>
      </c>
      <c r="U80" s="23">
        <v>43591.9921875</v>
      </c>
      <c r="V80" s="23">
        <v>128598.0078125</v>
      </c>
      <c r="W80" s="23">
        <v>575631.1875</v>
      </c>
      <c r="X80" s="24">
        <v>58722.8125</v>
      </c>
      <c r="Y80" s="24">
        <v>67728.546875</v>
      </c>
      <c r="Z80" s="24">
        <v>69178.203125</v>
      </c>
      <c r="AA80" s="1" t="s">
        <v>643</v>
      </c>
      <c r="AB80" s="24">
        <v>0</v>
      </c>
      <c r="AC80" s="51"/>
      <c r="AD80" s="45" t="s">
        <v>867</v>
      </c>
      <c r="AE80" s="45" t="s">
        <v>867</v>
      </c>
    </row>
    <row r="81" spans="1:31" x14ac:dyDescent="0.25">
      <c r="A81" s="1">
        <v>79</v>
      </c>
      <c r="B81" s="29">
        <v>2753</v>
      </c>
      <c r="C81" s="1" t="s">
        <v>206</v>
      </c>
      <c r="D81" s="1" t="s">
        <v>391</v>
      </c>
      <c r="E81" s="1" t="s">
        <v>551</v>
      </c>
      <c r="F81" s="1" t="s">
        <v>207</v>
      </c>
      <c r="G81" s="26">
        <v>70836</v>
      </c>
      <c r="H81" s="1" t="s">
        <v>208</v>
      </c>
      <c r="I81" s="1" t="s">
        <v>702</v>
      </c>
      <c r="J81" s="1" t="s">
        <v>604</v>
      </c>
      <c r="K81" t="s">
        <v>800</v>
      </c>
      <c r="L81" s="23">
        <v>124656</v>
      </c>
      <c r="M81" s="23">
        <v>375130</v>
      </c>
      <c r="N81" s="50" t="s">
        <v>897</v>
      </c>
      <c r="O81" s="49">
        <v>0.33230080238850535</v>
      </c>
      <c r="P81" s="30">
        <v>9.5508760107816713</v>
      </c>
      <c r="Q81" s="24">
        <v>1190574</v>
      </c>
      <c r="R81" s="79" t="s">
        <v>1040</v>
      </c>
      <c r="S81" s="67" t="s">
        <v>972</v>
      </c>
      <c r="T81" s="67" t="s">
        <v>867</v>
      </c>
      <c r="U81" s="23">
        <v>64512.87890625</v>
      </c>
      <c r="V81" s="23">
        <v>163124</v>
      </c>
      <c r="W81" s="23">
        <v>401910.9375</v>
      </c>
      <c r="X81" s="24">
        <v>74924.765625</v>
      </c>
      <c r="Y81" s="24">
        <v>72039.3359375</v>
      </c>
      <c r="Z81" s="24">
        <v>63112.87890625</v>
      </c>
      <c r="AA81" s="1" t="s">
        <v>643</v>
      </c>
      <c r="AB81" s="24">
        <v>0</v>
      </c>
      <c r="AC81" s="51"/>
      <c r="AD81" s="45" t="s">
        <v>867</v>
      </c>
      <c r="AE81" s="45" t="s">
        <v>867</v>
      </c>
    </row>
    <row r="82" spans="1:31" x14ac:dyDescent="0.25">
      <c r="A82" s="1">
        <v>80</v>
      </c>
      <c r="B82" s="29">
        <v>2758</v>
      </c>
      <c r="C82" s="1" t="s">
        <v>210</v>
      </c>
      <c r="D82" s="1" t="s">
        <v>393</v>
      </c>
      <c r="E82" s="1" t="s">
        <v>553</v>
      </c>
      <c r="F82" s="1" t="s">
        <v>211</v>
      </c>
      <c r="G82" s="26">
        <v>52241</v>
      </c>
      <c r="H82" s="1" t="s">
        <v>212</v>
      </c>
      <c r="I82" s="1" t="s">
        <v>702</v>
      </c>
      <c r="J82" s="1" t="s">
        <v>604</v>
      </c>
      <c r="K82" t="s">
        <v>802</v>
      </c>
      <c r="L82" s="23">
        <v>85278</v>
      </c>
      <c r="M82" s="23">
        <v>405173</v>
      </c>
      <c r="N82" s="50" t="s">
        <v>897</v>
      </c>
      <c r="O82" s="49">
        <v>0.21047305718791726</v>
      </c>
      <c r="P82" s="30">
        <v>3.7142287577100777</v>
      </c>
      <c r="Q82" s="24">
        <v>316742</v>
      </c>
      <c r="R82" s="79" t="s">
        <v>1040</v>
      </c>
      <c r="S82" s="67" t="s">
        <v>972</v>
      </c>
      <c r="T82" s="67" t="s">
        <v>867</v>
      </c>
      <c r="U82" s="23">
        <v>34052.75390625</v>
      </c>
      <c r="V82" s="23">
        <v>98365.828125</v>
      </c>
      <c r="W82" s="23">
        <v>145226.921875</v>
      </c>
      <c r="X82" s="24">
        <v>73074.0625</v>
      </c>
      <c r="Y82" s="24">
        <v>63869.9140625</v>
      </c>
      <c r="Z82" s="24">
        <v>66779.640625</v>
      </c>
      <c r="AA82" s="1" t="s">
        <v>643</v>
      </c>
      <c r="AB82" s="24">
        <v>0</v>
      </c>
      <c r="AC82" s="51"/>
      <c r="AD82" s="45" t="s">
        <v>867</v>
      </c>
      <c r="AE82" s="45" t="s">
        <v>867</v>
      </c>
    </row>
    <row r="83" spans="1:31" x14ac:dyDescent="0.25">
      <c r="A83" s="1">
        <v>81</v>
      </c>
      <c r="B83" s="29">
        <v>2780</v>
      </c>
      <c r="C83" s="1" t="s">
        <v>214</v>
      </c>
      <c r="D83" s="1" t="s">
        <v>215</v>
      </c>
      <c r="E83" s="1" t="s">
        <v>555</v>
      </c>
      <c r="F83" s="1" t="s">
        <v>157</v>
      </c>
      <c r="G83" s="26" t="s">
        <v>667</v>
      </c>
      <c r="H83" s="1" t="s">
        <v>216</v>
      </c>
      <c r="I83" s="1" t="s">
        <v>702</v>
      </c>
      <c r="J83" s="1" t="s">
        <v>621</v>
      </c>
      <c r="K83" t="s">
        <v>1027</v>
      </c>
      <c r="L83" s="23">
        <v>99742</v>
      </c>
      <c r="M83" s="23"/>
      <c r="N83" s="50"/>
      <c r="O83" s="49"/>
      <c r="P83" s="30">
        <v>6.3672474985462495</v>
      </c>
      <c r="Q83" s="24">
        <v>635082</v>
      </c>
      <c r="R83" s="79" t="s">
        <v>867</v>
      </c>
      <c r="S83" s="67" t="s">
        <v>972</v>
      </c>
      <c r="T83" s="67" t="s">
        <v>867</v>
      </c>
      <c r="U83" s="50" t="s">
        <v>867</v>
      </c>
      <c r="V83" s="50" t="s">
        <v>867</v>
      </c>
      <c r="W83" s="50" t="s">
        <v>867</v>
      </c>
      <c r="X83" s="50" t="s">
        <v>867</v>
      </c>
      <c r="Y83" s="50" t="s">
        <v>867</v>
      </c>
      <c r="Z83" s="50" t="s">
        <v>867</v>
      </c>
      <c r="AA83" s="1" t="s">
        <v>644</v>
      </c>
      <c r="AB83" s="24">
        <v>392784</v>
      </c>
      <c r="AC83" s="51" t="s">
        <v>842</v>
      </c>
      <c r="AD83" s="45">
        <v>45716</v>
      </c>
      <c r="AE83" s="45">
        <v>54847</v>
      </c>
    </row>
    <row r="84" spans="1:31" x14ac:dyDescent="0.25">
      <c r="A84" s="1">
        <v>82</v>
      </c>
      <c r="B84" s="29">
        <v>2785</v>
      </c>
      <c r="C84" s="1" t="s">
        <v>218</v>
      </c>
      <c r="D84" s="1" t="s">
        <v>396</v>
      </c>
      <c r="E84" s="1" t="s">
        <v>557</v>
      </c>
      <c r="F84" s="1" t="s">
        <v>92</v>
      </c>
      <c r="G84" s="26">
        <v>49418</v>
      </c>
      <c r="H84" s="1" t="s">
        <v>219</v>
      </c>
      <c r="I84" s="1" t="s">
        <v>702</v>
      </c>
      <c r="J84" s="1" t="s">
        <v>604</v>
      </c>
      <c r="K84" t="s">
        <v>805</v>
      </c>
      <c r="L84" s="23">
        <v>105792</v>
      </c>
      <c r="M84" s="23">
        <v>304049</v>
      </c>
      <c r="N84" s="50" t="s">
        <v>897</v>
      </c>
      <c r="O84" s="49">
        <v>0.34794391693444149</v>
      </c>
      <c r="P84" s="30">
        <v>6.367248941318814</v>
      </c>
      <c r="Q84" s="24">
        <v>673604</v>
      </c>
      <c r="R84" s="79" t="s">
        <v>1040</v>
      </c>
      <c r="S84" s="67" t="s">
        <v>972</v>
      </c>
      <c r="T84" s="67" t="s">
        <v>867</v>
      </c>
      <c r="U84" s="23">
        <v>58941.9609375</v>
      </c>
      <c r="V84" s="23">
        <v>140116.390625</v>
      </c>
      <c r="W84" s="23">
        <v>502868.21875</v>
      </c>
      <c r="X84" s="24">
        <v>66383.3671875</v>
      </c>
      <c r="Y84" s="24">
        <v>64851.015625</v>
      </c>
      <c r="Z84" s="24">
        <v>63517.3046875</v>
      </c>
      <c r="AA84" s="1" t="s">
        <v>643</v>
      </c>
      <c r="AB84" s="24">
        <v>0</v>
      </c>
      <c r="AC84" s="51"/>
      <c r="AD84" s="45" t="s">
        <v>867</v>
      </c>
      <c r="AE84" s="45" t="s">
        <v>867</v>
      </c>
    </row>
    <row r="85" spans="1:31" x14ac:dyDescent="0.25">
      <c r="A85" s="1">
        <v>83</v>
      </c>
      <c r="B85" s="29">
        <v>2789</v>
      </c>
      <c r="C85" s="1" t="s">
        <v>220</v>
      </c>
      <c r="D85" s="1" t="s">
        <v>397</v>
      </c>
      <c r="E85" s="1" t="s">
        <v>558</v>
      </c>
      <c r="F85" s="1" t="s">
        <v>67</v>
      </c>
      <c r="G85" s="26">
        <v>33414</v>
      </c>
      <c r="H85" s="1" t="s">
        <v>95</v>
      </c>
      <c r="I85" s="1" t="s">
        <v>702</v>
      </c>
      <c r="J85" s="1" t="s">
        <v>1038</v>
      </c>
      <c r="K85" t="s">
        <v>806</v>
      </c>
      <c r="L85" s="23">
        <v>147923</v>
      </c>
      <c r="M85" s="23">
        <v>518172</v>
      </c>
      <c r="N85" s="50" t="s">
        <v>953</v>
      </c>
      <c r="O85" s="49">
        <v>0.2854708475178126</v>
      </c>
      <c r="P85" s="30">
        <v>9.5508744414323665</v>
      </c>
      <c r="Q85" s="24">
        <v>1412794</v>
      </c>
      <c r="R85" s="79" t="s">
        <v>867</v>
      </c>
      <c r="S85" s="67" t="s">
        <v>972</v>
      </c>
      <c r="T85" s="67" t="s">
        <v>867</v>
      </c>
      <c r="U85" s="23">
        <v>67871.0859375</v>
      </c>
      <c r="V85" s="23">
        <v>199223.9375</v>
      </c>
      <c r="W85" s="23">
        <v>668908.125</v>
      </c>
      <c r="X85" s="24">
        <v>96601.3203125</v>
      </c>
      <c r="Y85" s="24">
        <v>75216.3359375</v>
      </c>
      <c r="Z85" s="24">
        <v>66569.6015625</v>
      </c>
      <c r="AA85" s="1" t="s">
        <v>643</v>
      </c>
      <c r="AB85" s="24">
        <v>0</v>
      </c>
      <c r="AC85" s="51"/>
      <c r="AD85" s="45" t="s">
        <v>867</v>
      </c>
      <c r="AE85" s="45" t="s">
        <v>867</v>
      </c>
    </row>
    <row r="86" spans="1:31" x14ac:dyDescent="0.25">
      <c r="A86" s="1">
        <v>84</v>
      </c>
      <c r="B86" s="29">
        <v>2801</v>
      </c>
      <c r="C86" s="1" t="s">
        <v>223</v>
      </c>
      <c r="D86" s="1" t="s">
        <v>400</v>
      </c>
      <c r="E86" s="1" t="s">
        <v>560</v>
      </c>
      <c r="F86" s="1" t="s">
        <v>191</v>
      </c>
      <c r="G86" s="26">
        <v>43240</v>
      </c>
      <c r="H86" s="1" t="s">
        <v>198</v>
      </c>
      <c r="I86" s="1" t="s">
        <v>702</v>
      </c>
      <c r="J86" s="1" t="s">
        <v>615</v>
      </c>
      <c r="K86" t="s">
        <v>809</v>
      </c>
      <c r="L86" s="23">
        <v>146990</v>
      </c>
      <c r="M86" s="23">
        <v>385942</v>
      </c>
      <c r="N86" s="50" t="s">
        <v>897</v>
      </c>
      <c r="O86" s="49">
        <v>0.38086033652725021</v>
      </c>
      <c r="P86" s="30">
        <v>6.3672426695693582</v>
      </c>
      <c r="Q86" s="24">
        <v>935921</v>
      </c>
      <c r="R86" s="79" t="s">
        <v>867</v>
      </c>
      <c r="S86" s="67" t="s">
        <v>980</v>
      </c>
      <c r="T86" s="67" t="s">
        <v>842</v>
      </c>
      <c r="U86" s="23">
        <v>72872.84375</v>
      </c>
      <c r="V86" s="23">
        <v>194517.15625</v>
      </c>
      <c r="W86" s="23">
        <v>651915.0625</v>
      </c>
      <c r="X86" s="24">
        <v>95212.8125</v>
      </c>
      <c r="Y86" s="24">
        <v>93302.9765625</v>
      </c>
      <c r="Z86" s="24">
        <v>85766.2890625</v>
      </c>
      <c r="AA86" s="1" t="s">
        <v>643</v>
      </c>
      <c r="AB86" s="24">
        <v>0</v>
      </c>
      <c r="AC86" s="51"/>
      <c r="AD86" s="45" t="s">
        <v>867</v>
      </c>
      <c r="AE86" s="45" t="s">
        <v>867</v>
      </c>
    </row>
    <row r="87" spans="1:31" x14ac:dyDescent="0.25">
      <c r="A87" s="1">
        <v>85</v>
      </c>
      <c r="B87" s="29">
        <v>2802</v>
      </c>
      <c r="C87" s="1" t="s">
        <v>224</v>
      </c>
      <c r="D87" s="1" t="s">
        <v>401</v>
      </c>
      <c r="E87" s="1" t="s">
        <v>514</v>
      </c>
      <c r="F87" s="1" t="s">
        <v>82</v>
      </c>
      <c r="G87" s="26">
        <v>15205</v>
      </c>
      <c r="H87" s="1" t="s">
        <v>83</v>
      </c>
      <c r="I87" s="1" t="s">
        <v>702</v>
      </c>
      <c r="J87" s="1" t="s">
        <v>1000</v>
      </c>
      <c r="K87" t="s">
        <v>810</v>
      </c>
      <c r="L87" s="23">
        <v>146666</v>
      </c>
      <c r="M87" s="23">
        <v>112250</v>
      </c>
      <c r="N87" s="50" t="s">
        <v>897</v>
      </c>
      <c r="O87" s="49">
        <v>1.3066013363028954</v>
      </c>
      <c r="P87" s="30">
        <v>6.367249396588166</v>
      </c>
      <c r="Q87" s="24">
        <v>933859</v>
      </c>
      <c r="R87" s="79" t="s">
        <v>867</v>
      </c>
      <c r="S87" s="67" t="s">
        <v>972</v>
      </c>
      <c r="T87" s="67" t="s">
        <v>867</v>
      </c>
      <c r="U87" s="23">
        <v>25138.923828125</v>
      </c>
      <c r="V87" s="23">
        <v>88543.8828125</v>
      </c>
      <c r="W87" s="23">
        <v>484673.875</v>
      </c>
      <c r="X87" s="24">
        <v>86661.875</v>
      </c>
      <c r="Y87" s="24">
        <v>71432.296875</v>
      </c>
      <c r="Z87" s="24">
        <v>68547</v>
      </c>
      <c r="AA87" s="1" t="s">
        <v>643</v>
      </c>
      <c r="AB87" s="24">
        <v>0</v>
      </c>
      <c r="AC87" s="51"/>
      <c r="AD87" s="45" t="s">
        <v>867</v>
      </c>
      <c r="AE87" s="45" t="s">
        <v>867</v>
      </c>
    </row>
    <row r="88" spans="1:31" x14ac:dyDescent="0.25">
      <c r="A88" s="1">
        <v>86</v>
      </c>
      <c r="B88" s="29">
        <v>2805</v>
      </c>
      <c r="C88" s="1" t="s">
        <v>225</v>
      </c>
      <c r="D88" s="1" t="s">
        <v>402</v>
      </c>
      <c r="E88" s="1" t="s">
        <v>561</v>
      </c>
      <c r="F88" s="1" t="s">
        <v>226</v>
      </c>
      <c r="G88" s="26">
        <v>27713</v>
      </c>
      <c r="H88" s="1" t="s">
        <v>227</v>
      </c>
      <c r="I88" s="1" t="s">
        <v>702</v>
      </c>
      <c r="J88" s="1" t="s">
        <v>604</v>
      </c>
      <c r="K88" t="s">
        <v>811</v>
      </c>
      <c r="L88" s="23">
        <v>104198</v>
      </c>
      <c r="M88" s="23">
        <v>294135</v>
      </c>
      <c r="N88" s="50" t="s">
        <v>954</v>
      </c>
      <c r="O88" s="49">
        <v>0.35425229911435224</v>
      </c>
      <c r="P88" s="30">
        <v>2.1224111787174418</v>
      </c>
      <c r="Q88" s="24">
        <v>221151</v>
      </c>
      <c r="R88" s="79" t="s">
        <v>1040</v>
      </c>
      <c r="S88" s="67" t="s">
        <v>972</v>
      </c>
      <c r="T88" s="67" t="s">
        <v>867</v>
      </c>
      <c r="U88" s="23">
        <v>53263.9921875</v>
      </c>
      <c r="V88" s="23">
        <v>116319.9375</v>
      </c>
      <c r="W88" s="23">
        <v>480920.5</v>
      </c>
      <c r="X88" s="24">
        <v>88969.0078125</v>
      </c>
      <c r="Y88" s="24">
        <v>77239.3203125</v>
      </c>
      <c r="Z88" s="24">
        <v>81156.8046875</v>
      </c>
      <c r="AA88" s="1" t="s">
        <v>643</v>
      </c>
      <c r="AB88" s="24">
        <v>0</v>
      </c>
      <c r="AC88" s="51"/>
      <c r="AD88" s="45" t="s">
        <v>867</v>
      </c>
      <c r="AE88" s="45" t="s">
        <v>867</v>
      </c>
    </row>
    <row r="89" spans="1:31" x14ac:dyDescent="0.25">
      <c r="A89" s="1">
        <v>87</v>
      </c>
      <c r="B89" s="29">
        <v>2806</v>
      </c>
      <c r="C89" s="1" t="s">
        <v>228</v>
      </c>
      <c r="D89" s="1" t="s">
        <v>403</v>
      </c>
      <c r="E89" s="1" t="s">
        <v>562</v>
      </c>
      <c r="F89" s="1" t="s">
        <v>59</v>
      </c>
      <c r="G89" s="26">
        <v>78526</v>
      </c>
      <c r="H89" s="1" t="s">
        <v>129</v>
      </c>
      <c r="I89" s="1" t="s">
        <v>702</v>
      </c>
      <c r="J89" s="1" t="s">
        <v>613</v>
      </c>
      <c r="K89" t="s">
        <v>812</v>
      </c>
      <c r="L89" s="23">
        <v>98647</v>
      </c>
      <c r="M89" s="23">
        <v>311018</v>
      </c>
      <c r="N89" s="50" t="s">
        <v>914</v>
      </c>
      <c r="O89" s="49">
        <v>0.31717456867448185</v>
      </c>
      <c r="P89" s="30">
        <v>9.5508733159650063</v>
      </c>
      <c r="Q89" s="24">
        <v>942165</v>
      </c>
      <c r="R89" s="79" t="s">
        <v>867</v>
      </c>
      <c r="S89" s="67" t="s">
        <v>972</v>
      </c>
      <c r="T89" s="67" t="s">
        <v>867</v>
      </c>
      <c r="U89" s="23">
        <v>101723.9296875</v>
      </c>
      <c r="V89" s="23">
        <v>171174.921875</v>
      </c>
      <c r="W89" s="23">
        <v>234089.078125</v>
      </c>
      <c r="X89" s="24">
        <v>45433.88671875</v>
      </c>
      <c r="Y89" s="24">
        <v>41641.2578125</v>
      </c>
      <c r="Z89" s="24">
        <v>41943.0078125</v>
      </c>
      <c r="AA89" s="1" t="s">
        <v>643</v>
      </c>
      <c r="AB89" s="24">
        <v>0</v>
      </c>
      <c r="AC89" s="51"/>
      <c r="AD89" s="45" t="s">
        <v>867</v>
      </c>
      <c r="AE89" s="45" t="s">
        <v>867</v>
      </c>
    </row>
    <row r="90" spans="1:31" x14ac:dyDescent="0.25">
      <c r="A90" s="1">
        <v>88</v>
      </c>
      <c r="B90" s="29">
        <v>2816</v>
      </c>
      <c r="C90" s="1" t="s">
        <v>230</v>
      </c>
      <c r="D90" s="1" t="s">
        <v>405</v>
      </c>
      <c r="E90" s="1" t="s">
        <v>564</v>
      </c>
      <c r="F90" s="1" t="s">
        <v>40</v>
      </c>
      <c r="G90" s="26">
        <v>92243</v>
      </c>
      <c r="H90" s="1" t="s">
        <v>231</v>
      </c>
      <c r="I90" s="1" t="s">
        <v>702</v>
      </c>
      <c r="J90" s="1" t="s">
        <v>613</v>
      </c>
      <c r="K90" t="s">
        <v>814</v>
      </c>
      <c r="L90" s="23">
        <v>80743</v>
      </c>
      <c r="M90" s="23">
        <v>284011</v>
      </c>
      <c r="N90" s="50" t="s">
        <v>897</v>
      </c>
      <c r="O90" s="49">
        <v>0.2842953265894631</v>
      </c>
      <c r="P90" s="30">
        <v>9.5508712829595144</v>
      </c>
      <c r="Q90" s="24">
        <v>771166</v>
      </c>
      <c r="R90" s="79" t="s">
        <v>867</v>
      </c>
      <c r="S90" s="67" t="s">
        <v>972</v>
      </c>
      <c r="T90" s="67" t="s">
        <v>867</v>
      </c>
      <c r="U90" s="23">
        <v>37937.9921875</v>
      </c>
      <c r="V90" s="23">
        <v>60891.88671875</v>
      </c>
      <c r="W90" s="23">
        <v>126947.8359375</v>
      </c>
      <c r="X90" s="24">
        <v>56360.76171875</v>
      </c>
      <c r="Y90" s="24">
        <v>58887.74609375</v>
      </c>
      <c r="Z90" s="24">
        <v>57447.6328125</v>
      </c>
      <c r="AA90" s="1" t="s">
        <v>643</v>
      </c>
      <c r="AB90" s="24">
        <v>0</v>
      </c>
      <c r="AC90" s="51"/>
      <c r="AD90" s="45" t="s">
        <v>867</v>
      </c>
      <c r="AE90" s="45" t="s">
        <v>867</v>
      </c>
    </row>
    <row r="91" spans="1:31" x14ac:dyDescent="0.25">
      <c r="A91" s="1">
        <v>89</v>
      </c>
      <c r="B91" s="29">
        <v>2823</v>
      </c>
      <c r="C91" s="1" t="s">
        <v>232</v>
      </c>
      <c r="D91" s="1" t="s">
        <v>406</v>
      </c>
      <c r="E91" s="1" t="s">
        <v>565</v>
      </c>
      <c r="F91" s="1" t="s">
        <v>40</v>
      </c>
      <c r="G91" s="26">
        <v>91739</v>
      </c>
      <c r="H91" s="1" t="s">
        <v>117</v>
      </c>
      <c r="I91" s="1" t="s">
        <v>702</v>
      </c>
      <c r="J91" s="1" t="s">
        <v>616</v>
      </c>
      <c r="K91" t="s">
        <v>815</v>
      </c>
      <c r="L91" s="23">
        <v>132837</v>
      </c>
      <c r="M91" s="23">
        <v>91912</v>
      </c>
      <c r="N91" s="50" t="s">
        <v>897</v>
      </c>
      <c r="O91" s="49">
        <v>1.4452628601270781</v>
      </c>
      <c r="P91" s="30">
        <v>6.3672470772450449</v>
      </c>
      <c r="Q91" s="24">
        <v>845806</v>
      </c>
      <c r="R91" s="79" t="s">
        <v>867</v>
      </c>
      <c r="S91" s="67" t="s">
        <v>972</v>
      </c>
      <c r="T91" s="67" t="s">
        <v>867</v>
      </c>
      <c r="U91" s="23">
        <v>111906.1640625</v>
      </c>
      <c r="V91" s="23">
        <v>284858.1875</v>
      </c>
      <c r="W91" s="23">
        <v>962677.0625</v>
      </c>
      <c r="X91" s="24">
        <v>96377.1015625</v>
      </c>
      <c r="Y91" s="24">
        <v>90045.828125</v>
      </c>
      <c r="Z91" s="24">
        <v>79563.3359375</v>
      </c>
      <c r="AA91" s="1" t="s">
        <v>643</v>
      </c>
      <c r="AB91" s="24">
        <v>0</v>
      </c>
      <c r="AC91" s="51"/>
      <c r="AD91" s="45" t="s">
        <v>867</v>
      </c>
      <c r="AE91" s="45" t="s">
        <v>867</v>
      </c>
    </row>
    <row r="92" spans="1:31" x14ac:dyDescent="0.25">
      <c r="A92" s="1">
        <v>90</v>
      </c>
      <c r="B92" s="29">
        <v>2824</v>
      </c>
      <c r="C92" s="1" t="s">
        <v>233</v>
      </c>
      <c r="D92" s="1" t="s">
        <v>407</v>
      </c>
      <c r="E92" s="1" t="s">
        <v>566</v>
      </c>
      <c r="F92" s="1" t="s">
        <v>234</v>
      </c>
      <c r="G92" s="26">
        <v>38671</v>
      </c>
      <c r="H92" s="1" t="s">
        <v>200</v>
      </c>
      <c r="I92" s="1" t="s">
        <v>703</v>
      </c>
      <c r="J92" s="1" t="s">
        <v>613</v>
      </c>
      <c r="K92" t="s">
        <v>1028</v>
      </c>
      <c r="L92" s="23">
        <v>99396</v>
      </c>
      <c r="M92" s="23">
        <v>357192</v>
      </c>
      <c r="N92" s="50" t="s">
        <v>897</v>
      </c>
      <c r="O92" s="49">
        <v>0.27827050997782704</v>
      </c>
      <c r="P92" s="30">
        <v>9.5508672381182347</v>
      </c>
      <c r="Q92" s="24">
        <v>949318</v>
      </c>
      <c r="R92" s="79" t="s">
        <v>867</v>
      </c>
      <c r="S92" s="67" t="s">
        <v>972</v>
      </c>
      <c r="T92" s="67" t="s">
        <v>867</v>
      </c>
      <c r="U92" s="23">
        <v>54494.9296875</v>
      </c>
      <c r="V92" s="23">
        <v>134576.484375</v>
      </c>
      <c r="W92" s="23">
        <v>433376.8125</v>
      </c>
      <c r="X92" s="24">
        <v>50310.171875</v>
      </c>
      <c r="Y92" s="24">
        <v>49934.41015625</v>
      </c>
      <c r="Z92" s="24">
        <v>47738.77734375</v>
      </c>
      <c r="AA92" s="1" t="s">
        <v>643</v>
      </c>
      <c r="AB92" s="24">
        <v>0</v>
      </c>
      <c r="AC92" s="51"/>
      <c r="AD92" s="45" t="s">
        <v>867</v>
      </c>
      <c r="AE92" s="45" t="s">
        <v>867</v>
      </c>
    </row>
    <row r="93" spans="1:31" x14ac:dyDescent="0.25">
      <c r="A93" s="1">
        <v>91</v>
      </c>
      <c r="B93" s="29">
        <v>2835</v>
      </c>
      <c r="C93" s="1" t="s">
        <v>235</v>
      </c>
      <c r="D93" s="1" t="s">
        <v>408</v>
      </c>
      <c r="E93" s="1" t="s">
        <v>567</v>
      </c>
      <c r="F93" s="1" t="s">
        <v>236</v>
      </c>
      <c r="G93" s="26">
        <v>72401</v>
      </c>
      <c r="H93" s="1" t="s">
        <v>237</v>
      </c>
      <c r="I93" s="1" t="s">
        <v>702</v>
      </c>
      <c r="J93" s="1" t="s">
        <v>1005</v>
      </c>
      <c r="K93" t="s">
        <v>816</v>
      </c>
      <c r="L93" s="23">
        <v>82352</v>
      </c>
      <c r="M93" s="23">
        <v>341510</v>
      </c>
      <c r="N93" s="50" t="s">
        <v>897</v>
      </c>
      <c r="O93" s="49">
        <v>0.24114081578870311</v>
      </c>
      <c r="P93" s="30">
        <v>6.3672406256071499</v>
      </c>
      <c r="Q93" s="24">
        <v>524355</v>
      </c>
      <c r="R93" s="79" t="s">
        <v>1040</v>
      </c>
      <c r="S93" s="67" t="s">
        <v>972</v>
      </c>
      <c r="T93" s="67" t="s">
        <v>867</v>
      </c>
      <c r="U93" s="23">
        <v>45478.02734375</v>
      </c>
      <c r="V93" s="23">
        <v>73541.0703125</v>
      </c>
      <c r="W93" s="23">
        <v>100639.0234375</v>
      </c>
      <c r="X93" s="24">
        <v>38996.72265625</v>
      </c>
      <c r="Y93" s="24">
        <v>49245.07421875</v>
      </c>
      <c r="Z93" s="24">
        <v>52337.05078125</v>
      </c>
      <c r="AA93" s="1" t="s">
        <v>643</v>
      </c>
      <c r="AB93" s="24">
        <v>0</v>
      </c>
      <c r="AC93" s="51"/>
      <c r="AD93" s="45" t="s">
        <v>867</v>
      </c>
      <c r="AE93" s="45" t="s">
        <v>867</v>
      </c>
    </row>
    <row r="94" spans="1:31" x14ac:dyDescent="0.25">
      <c r="A94" s="1">
        <v>92</v>
      </c>
      <c r="B94" s="29">
        <v>2837</v>
      </c>
      <c r="C94" s="1" t="s">
        <v>238</v>
      </c>
      <c r="D94" s="1" t="s">
        <v>409</v>
      </c>
      <c r="E94" s="1" t="s">
        <v>568</v>
      </c>
      <c r="F94" s="1" t="s">
        <v>42</v>
      </c>
      <c r="G94" s="26" t="s">
        <v>668</v>
      </c>
      <c r="H94" s="1" t="s">
        <v>239</v>
      </c>
      <c r="I94" s="1" t="s">
        <v>703</v>
      </c>
      <c r="J94" s="1" t="s">
        <v>1011</v>
      </c>
      <c r="K94" t="s">
        <v>817</v>
      </c>
      <c r="L94" s="23">
        <v>93918</v>
      </c>
      <c r="M94" s="23">
        <v>331927</v>
      </c>
      <c r="N94" s="50" t="s">
        <v>956</v>
      </c>
      <c r="O94" s="49">
        <v>0.28294775658503224</v>
      </c>
      <c r="P94" s="30">
        <v>9.5508741668263806</v>
      </c>
      <c r="Q94" s="24">
        <v>896999</v>
      </c>
      <c r="R94" s="79" t="s">
        <v>867</v>
      </c>
      <c r="S94" s="67" t="s">
        <v>972</v>
      </c>
      <c r="T94" s="67" t="s">
        <v>867</v>
      </c>
      <c r="U94" s="23">
        <v>54091.0234375</v>
      </c>
      <c r="V94" s="23">
        <v>98737.0859375</v>
      </c>
      <c r="W94" s="23">
        <v>146724.25</v>
      </c>
      <c r="X94" s="24">
        <v>42180.2421875</v>
      </c>
      <c r="Y94" s="24">
        <v>48315.2734375</v>
      </c>
      <c r="Z94" s="24">
        <v>50954.6796875</v>
      </c>
      <c r="AA94" s="1" t="s">
        <v>643</v>
      </c>
      <c r="AB94" s="24">
        <v>0</v>
      </c>
      <c r="AC94" s="51"/>
      <c r="AD94" s="45" t="s">
        <v>867</v>
      </c>
      <c r="AE94" s="45" t="s">
        <v>867</v>
      </c>
    </row>
    <row r="95" spans="1:31" x14ac:dyDescent="0.25">
      <c r="A95" s="1">
        <v>93</v>
      </c>
      <c r="B95" s="29">
        <v>2842</v>
      </c>
      <c r="C95" s="1" t="s">
        <v>240</v>
      </c>
      <c r="D95" s="1" t="s">
        <v>410</v>
      </c>
      <c r="E95" s="1" t="s">
        <v>569</v>
      </c>
      <c r="F95" s="1" t="s">
        <v>42</v>
      </c>
      <c r="G95" s="26" t="s">
        <v>669</v>
      </c>
      <c r="H95" s="1" t="s">
        <v>43</v>
      </c>
      <c r="I95" s="1" t="s">
        <v>703</v>
      </c>
      <c r="J95" s="1" t="s">
        <v>1012</v>
      </c>
      <c r="K95" s="53" t="s">
        <v>867</v>
      </c>
      <c r="L95" s="23">
        <v>98101</v>
      </c>
      <c r="M95" s="23">
        <v>338971</v>
      </c>
      <c r="N95" s="50" t="s">
        <v>899</v>
      </c>
      <c r="O95" s="49">
        <v>0.28940823846287733</v>
      </c>
      <c r="P95" s="30">
        <v>9.5508812346459262</v>
      </c>
      <c r="Q95" s="24">
        <v>936951</v>
      </c>
      <c r="R95" s="79" t="s">
        <v>867</v>
      </c>
      <c r="S95" s="67" t="s">
        <v>972</v>
      </c>
      <c r="T95" s="67" t="s">
        <v>867</v>
      </c>
      <c r="U95" s="23">
        <v>88781.8828125</v>
      </c>
      <c r="V95" s="23">
        <v>197423</v>
      </c>
      <c r="W95" s="23">
        <v>639213</v>
      </c>
      <c r="X95" s="24">
        <v>72781.6015625</v>
      </c>
      <c r="Y95" s="24">
        <v>75372.8984375</v>
      </c>
      <c r="Z95" s="24">
        <v>67216.734375</v>
      </c>
      <c r="AA95" s="1" t="s">
        <v>643</v>
      </c>
      <c r="AB95" s="24">
        <v>0</v>
      </c>
      <c r="AC95" s="51"/>
      <c r="AD95" s="45" t="s">
        <v>867</v>
      </c>
      <c r="AE95" s="45" t="s">
        <v>867</v>
      </c>
    </row>
    <row r="96" spans="1:31" x14ac:dyDescent="0.25">
      <c r="A96" s="1">
        <v>94</v>
      </c>
      <c r="B96" s="29">
        <v>2844</v>
      </c>
      <c r="C96" s="1" t="s">
        <v>241</v>
      </c>
      <c r="D96" s="1" t="s">
        <v>411</v>
      </c>
      <c r="E96" s="1" t="s">
        <v>570</v>
      </c>
      <c r="F96" s="1" t="s">
        <v>59</v>
      </c>
      <c r="G96" s="26">
        <v>77546</v>
      </c>
      <c r="H96" s="1" t="s">
        <v>196</v>
      </c>
      <c r="I96" s="1" t="s">
        <v>702</v>
      </c>
      <c r="J96" s="1" t="s">
        <v>604</v>
      </c>
      <c r="K96" t="s">
        <v>818</v>
      </c>
      <c r="L96" s="23">
        <v>98840</v>
      </c>
      <c r="M96" s="23">
        <v>305212</v>
      </c>
      <c r="N96" s="50" t="s">
        <v>897</v>
      </c>
      <c r="O96" s="49">
        <v>0.32384047809391503</v>
      </c>
      <c r="P96" s="30">
        <v>6.3672501011736138</v>
      </c>
      <c r="Q96" s="24">
        <v>629339</v>
      </c>
      <c r="R96" s="79" t="s">
        <v>1040</v>
      </c>
      <c r="S96" s="67" t="s">
        <v>972</v>
      </c>
      <c r="T96" s="67" t="s">
        <v>867</v>
      </c>
      <c r="U96" s="23">
        <v>81442.078125</v>
      </c>
      <c r="V96" s="23">
        <v>203115.75</v>
      </c>
      <c r="W96" s="23">
        <v>658789.1875</v>
      </c>
      <c r="X96" s="24">
        <v>69587.1171875</v>
      </c>
      <c r="Y96" s="24">
        <v>86178.28125</v>
      </c>
      <c r="Z96" s="24">
        <v>79288.3984375</v>
      </c>
      <c r="AA96" s="1" t="s">
        <v>644</v>
      </c>
      <c r="AB96" s="24">
        <v>324999.96000000014</v>
      </c>
      <c r="AC96" s="51" t="s">
        <v>842</v>
      </c>
      <c r="AD96" s="45">
        <v>45991</v>
      </c>
      <c r="AE96" s="45">
        <v>56948</v>
      </c>
    </row>
    <row r="97" spans="1:31" x14ac:dyDescent="0.25">
      <c r="A97" s="1">
        <v>95</v>
      </c>
      <c r="B97" s="29">
        <v>2872</v>
      </c>
      <c r="C97" s="1" t="s">
        <v>244</v>
      </c>
      <c r="D97" s="1" t="s">
        <v>414</v>
      </c>
      <c r="E97" s="1" t="s">
        <v>573</v>
      </c>
      <c r="F97" s="1" t="s">
        <v>245</v>
      </c>
      <c r="G97" s="26" t="s">
        <v>672</v>
      </c>
      <c r="H97" s="1" t="s">
        <v>246</v>
      </c>
      <c r="I97" s="1" t="s">
        <v>703</v>
      </c>
      <c r="J97" s="1" t="s">
        <v>1013</v>
      </c>
      <c r="K97" t="s">
        <v>820</v>
      </c>
      <c r="L97" s="23">
        <v>104872</v>
      </c>
      <c r="M97" s="23">
        <v>315967</v>
      </c>
      <c r="N97" s="50" t="s">
        <v>957</v>
      </c>
      <c r="O97" s="49">
        <v>0.33190807900825087</v>
      </c>
      <c r="P97" s="30">
        <v>9.550871538637578</v>
      </c>
      <c r="Q97" s="24">
        <v>1001619</v>
      </c>
      <c r="R97" s="79" t="s">
        <v>867</v>
      </c>
      <c r="S97" s="67" t="s">
        <v>972</v>
      </c>
      <c r="T97" s="67" t="s">
        <v>867</v>
      </c>
      <c r="U97" s="23">
        <v>32089.66015625</v>
      </c>
      <c r="V97" s="23">
        <v>71638.890625</v>
      </c>
      <c r="W97" s="23">
        <v>229776.59375</v>
      </c>
      <c r="X97" s="24">
        <v>60611.99609375</v>
      </c>
      <c r="Y97" s="24">
        <v>72686.4375</v>
      </c>
      <c r="Z97" s="24">
        <v>72515.4375</v>
      </c>
      <c r="AA97" s="1" t="s">
        <v>643</v>
      </c>
      <c r="AB97" s="24">
        <v>0</v>
      </c>
      <c r="AC97" s="51"/>
      <c r="AD97" s="45" t="s">
        <v>867</v>
      </c>
      <c r="AE97" s="45" t="s">
        <v>867</v>
      </c>
    </row>
    <row r="98" spans="1:31" x14ac:dyDescent="0.25">
      <c r="A98" s="1">
        <v>96</v>
      </c>
      <c r="B98" s="29">
        <v>2878</v>
      </c>
      <c r="C98" s="1" t="s">
        <v>248</v>
      </c>
      <c r="D98" s="1" t="s">
        <v>416</v>
      </c>
      <c r="E98" s="1" t="s">
        <v>575</v>
      </c>
      <c r="F98" s="1" t="s">
        <v>82</v>
      </c>
      <c r="G98" s="26" t="s">
        <v>674</v>
      </c>
      <c r="H98" s="1" t="s">
        <v>249</v>
      </c>
      <c r="I98" s="1" t="s">
        <v>703</v>
      </c>
      <c r="J98" s="1" t="s">
        <v>625</v>
      </c>
      <c r="K98" t="s">
        <v>1029</v>
      </c>
      <c r="L98" s="23">
        <v>99089</v>
      </c>
      <c r="M98" s="23">
        <v>401623</v>
      </c>
      <c r="N98" s="50" t="s">
        <v>897</v>
      </c>
      <c r="O98" s="49">
        <v>0.24672142780667441</v>
      </c>
      <c r="P98" s="30">
        <v>6.3672456074841808</v>
      </c>
      <c r="Q98" s="24">
        <v>630924</v>
      </c>
      <c r="R98" s="79" t="s">
        <v>867</v>
      </c>
      <c r="S98" s="67" t="s">
        <v>972</v>
      </c>
      <c r="T98" s="67" t="s">
        <v>867</v>
      </c>
      <c r="U98" s="23">
        <v>59510.9140625</v>
      </c>
      <c r="V98" s="23">
        <v>153958.953125</v>
      </c>
      <c r="W98" s="23">
        <v>370194.90625</v>
      </c>
      <c r="X98" s="24">
        <v>56035.6484375</v>
      </c>
      <c r="Y98" s="24">
        <v>59243.609375</v>
      </c>
      <c r="Z98" s="24">
        <v>68547.4140625</v>
      </c>
      <c r="AA98" s="1" t="s">
        <v>643</v>
      </c>
      <c r="AB98" s="24">
        <v>0</v>
      </c>
      <c r="AC98" s="51"/>
      <c r="AD98" s="45" t="s">
        <v>867</v>
      </c>
      <c r="AE98" s="45" t="s">
        <v>867</v>
      </c>
    </row>
    <row r="99" spans="1:31" x14ac:dyDescent="0.25">
      <c r="A99" s="1">
        <v>97</v>
      </c>
      <c r="B99" s="29">
        <v>2885</v>
      </c>
      <c r="C99" s="1" t="s">
        <v>251</v>
      </c>
      <c r="D99" s="1" t="s">
        <v>418</v>
      </c>
      <c r="E99" s="1" t="s">
        <v>577</v>
      </c>
      <c r="F99" s="1" t="s">
        <v>59</v>
      </c>
      <c r="G99" s="26" t="s">
        <v>676</v>
      </c>
      <c r="H99" s="1" t="s">
        <v>196</v>
      </c>
      <c r="I99" s="1" t="s">
        <v>703</v>
      </c>
      <c r="J99" s="1" t="s">
        <v>1014</v>
      </c>
      <c r="K99" t="s">
        <v>1030</v>
      </c>
      <c r="L99" s="23">
        <v>99196</v>
      </c>
      <c r="M99" s="23">
        <v>582833</v>
      </c>
      <c r="N99" s="50" t="s">
        <v>959</v>
      </c>
      <c r="O99" s="49">
        <v>0.17019626548256533</v>
      </c>
      <c r="P99" s="30">
        <v>9.5508790677043436</v>
      </c>
      <c r="Q99" s="24">
        <v>947409</v>
      </c>
      <c r="R99" s="79" t="s">
        <v>867</v>
      </c>
      <c r="S99" s="67" t="s">
        <v>972</v>
      </c>
      <c r="T99" s="67" t="s">
        <v>867</v>
      </c>
      <c r="U99" s="23">
        <v>87223.8671875</v>
      </c>
      <c r="V99" s="23">
        <v>287550.21875</v>
      </c>
      <c r="W99" s="23">
        <v>780720.0625</v>
      </c>
      <c r="X99" s="24">
        <v>61682.890625</v>
      </c>
      <c r="Y99" s="24">
        <v>63712.23828125</v>
      </c>
      <c r="Z99" s="24">
        <v>64663.6015625</v>
      </c>
      <c r="AA99" s="1" t="s">
        <v>644</v>
      </c>
      <c r="AB99" s="24">
        <v>197970.96000000008</v>
      </c>
      <c r="AC99" s="51" t="s">
        <v>842</v>
      </c>
      <c r="AD99" s="45">
        <v>46326</v>
      </c>
      <c r="AE99" s="45">
        <v>64681</v>
      </c>
    </row>
    <row r="100" spans="1:31" x14ac:dyDescent="0.25">
      <c r="A100" s="1">
        <v>98</v>
      </c>
      <c r="B100" s="29">
        <v>2904</v>
      </c>
      <c r="C100" s="1" t="s">
        <v>252</v>
      </c>
      <c r="D100" s="1" t="s">
        <v>419</v>
      </c>
      <c r="E100" s="1" t="s">
        <v>502</v>
      </c>
      <c r="F100" s="1" t="s">
        <v>59</v>
      </c>
      <c r="G100" s="26" t="s">
        <v>677</v>
      </c>
      <c r="H100" s="1" t="s">
        <v>55</v>
      </c>
      <c r="I100" s="1" t="s">
        <v>703</v>
      </c>
      <c r="J100" s="1" t="s">
        <v>1033</v>
      </c>
      <c r="K100" t="s">
        <v>822</v>
      </c>
      <c r="L100" s="23">
        <v>99154</v>
      </c>
      <c r="M100" s="23">
        <v>324574</v>
      </c>
      <c r="N100" s="50" t="s">
        <v>897</v>
      </c>
      <c r="O100" s="49">
        <v>0.30548965721222276</v>
      </c>
      <c r="P100" s="30">
        <v>6.3672469088488617</v>
      </c>
      <c r="Q100" s="24">
        <v>631338</v>
      </c>
      <c r="R100" s="79" t="s">
        <v>867</v>
      </c>
      <c r="S100" s="67" t="s">
        <v>972</v>
      </c>
      <c r="T100" s="67" t="s">
        <v>867</v>
      </c>
      <c r="U100" s="23">
        <v>96342.015625</v>
      </c>
      <c r="V100" s="23">
        <v>206583.03125</v>
      </c>
      <c r="W100" s="23">
        <v>585981.125</v>
      </c>
      <c r="X100" s="24">
        <v>69870.8203125</v>
      </c>
      <c r="Y100" s="24">
        <v>73072.0390625</v>
      </c>
      <c r="Z100" s="24">
        <v>78678.4296875</v>
      </c>
      <c r="AA100" s="1" t="s">
        <v>644</v>
      </c>
      <c r="AB100" s="24">
        <v>107945.15999999997</v>
      </c>
      <c r="AC100" s="51" t="s">
        <v>842</v>
      </c>
      <c r="AD100" s="45">
        <v>46326</v>
      </c>
      <c r="AE100" s="45">
        <v>64589</v>
      </c>
    </row>
    <row r="101" spans="1:31" x14ac:dyDescent="0.25">
      <c r="A101" s="1">
        <v>99</v>
      </c>
      <c r="B101" s="29">
        <v>2905</v>
      </c>
      <c r="C101" s="1" t="s">
        <v>253</v>
      </c>
      <c r="D101" s="1" t="s">
        <v>420</v>
      </c>
      <c r="E101" s="1" t="s">
        <v>578</v>
      </c>
      <c r="F101" s="1" t="s">
        <v>59</v>
      </c>
      <c r="G101" s="26" t="s">
        <v>678</v>
      </c>
      <c r="H101" s="1" t="s">
        <v>77</v>
      </c>
      <c r="I101" s="1" t="s">
        <v>703</v>
      </c>
      <c r="J101" s="1" t="s">
        <v>626</v>
      </c>
      <c r="K101" t="s">
        <v>823</v>
      </c>
      <c r="L101" s="23">
        <v>103709</v>
      </c>
      <c r="M101" s="23">
        <v>290959</v>
      </c>
      <c r="N101" s="50" t="s">
        <v>897</v>
      </c>
      <c r="O101" s="49">
        <v>0.35643853601366515</v>
      </c>
      <c r="P101" s="30">
        <v>6.3672487440819987</v>
      </c>
      <c r="Q101" s="24">
        <v>660341</v>
      </c>
      <c r="R101" s="79" t="s">
        <v>867</v>
      </c>
      <c r="S101" s="67" t="s">
        <v>972</v>
      </c>
      <c r="T101" s="67" t="s">
        <v>867</v>
      </c>
      <c r="U101" s="23">
        <v>107116.6875</v>
      </c>
      <c r="V101" s="23">
        <v>257725.953125</v>
      </c>
      <c r="W101" s="23">
        <v>679383.0625</v>
      </c>
      <c r="X101" s="24">
        <v>99942.6640625</v>
      </c>
      <c r="Y101" s="24">
        <v>94200.078125</v>
      </c>
      <c r="Z101" s="24">
        <v>91857.3203125</v>
      </c>
      <c r="AA101" s="1" t="s">
        <v>643</v>
      </c>
      <c r="AB101" s="24">
        <v>0</v>
      </c>
      <c r="AC101" s="51"/>
      <c r="AD101" s="45" t="s">
        <v>867</v>
      </c>
      <c r="AE101" s="45" t="s">
        <v>867</v>
      </c>
    </row>
    <row r="102" spans="1:31" x14ac:dyDescent="0.25">
      <c r="A102" s="1">
        <v>100</v>
      </c>
      <c r="B102" s="29">
        <v>2906</v>
      </c>
      <c r="C102" s="1" t="s">
        <v>254</v>
      </c>
      <c r="D102" s="1" t="s">
        <v>421</v>
      </c>
      <c r="E102" s="1" t="s">
        <v>579</v>
      </c>
      <c r="F102" s="1" t="s">
        <v>79</v>
      </c>
      <c r="G102" s="26">
        <v>37129</v>
      </c>
      <c r="H102" s="1" t="s">
        <v>80</v>
      </c>
      <c r="I102" s="1" t="s">
        <v>702</v>
      </c>
      <c r="J102" s="1" t="s">
        <v>627</v>
      </c>
      <c r="K102" t="s">
        <v>824</v>
      </c>
      <c r="L102" s="23">
        <v>97962</v>
      </c>
      <c r="M102" s="23">
        <v>129517</v>
      </c>
      <c r="N102" s="50" t="s">
        <v>897</v>
      </c>
      <c r="O102" s="49">
        <v>0.75636402943242975</v>
      </c>
      <c r="P102" s="30">
        <v>6.3672444417223009</v>
      </c>
      <c r="Q102" s="24">
        <v>623748</v>
      </c>
      <c r="R102" s="79" t="s">
        <v>867</v>
      </c>
      <c r="S102" s="67" t="s">
        <v>972</v>
      </c>
      <c r="T102" s="67" t="s">
        <v>867</v>
      </c>
      <c r="U102" s="23">
        <v>64877.4609375</v>
      </c>
      <c r="V102" s="23">
        <v>155475.78125</v>
      </c>
      <c r="W102" s="23">
        <v>249795.84375</v>
      </c>
      <c r="X102" s="24">
        <v>59235.90234375</v>
      </c>
      <c r="Y102" s="24">
        <v>67246.0859375</v>
      </c>
      <c r="Z102" s="24">
        <v>70349.796875</v>
      </c>
      <c r="AA102" s="1" t="s">
        <v>643</v>
      </c>
      <c r="AB102" s="24">
        <v>0</v>
      </c>
      <c r="AC102" s="51"/>
      <c r="AD102" s="45" t="s">
        <v>867</v>
      </c>
      <c r="AE102" s="45" t="s">
        <v>867</v>
      </c>
    </row>
    <row r="103" spans="1:31" x14ac:dyDescent="0.25">
      <c r="A103" s="1">
        <v>101</v>
      </c>
      <c r="B103" s="29">
        <v>2914</v>
      </c>
      <c r="C103" s="1" t="s">
        <v>259</v>
      </c>
      <c r="D103" s="1" t="s">
        <v>424</v>
      </c>
      <c r="E103" s="1" t="s">
        <v>581</v>
      </c>
      <c r="F103" s="1" t="s">
        <v>236</v>
      </c>
      <c r="G103" s="26" t="s">
        <v>681</v>
      </c>
      <c r="H103" s="1" t="s">
        <v>260</v>
      </c>
      <c r="I103" s="1" t="s">
        <v>703</v>
      </c>
      <c r="J103" s="1" t="s">
        <v>630</v>
      </c>
      <c r="K103" t="s">
        <v>827</v>
      </c>
      <c r="L103" s="23">
        <v>104393</v>
      </c>
      <c r="M103" s="23">
        <v>430808</v>
      </c>
      <c r="N103" s="50" t="s">
        <v>962</v>
      </c>
      <c r="O103" s="49">
        <v>0.24231908413957029</v>
      </c>
      <c r="P103" s="30">
        <v>6.3672468460528959</v>
      </c>
      <c r="Q103" s="24">
        <v>664696</v>
      </c>
      <c r="R103" s="79" t="s">
        <v>867</v>
      </c>
      <c r="S103" s="67" t="s">
        <v>972</v>
      </c>
      <c r="T103" s="67" t="s">
        <v>867</v>
      </c>
      <c r="U103" s="23">
        <v>58798.9296875</v>
      </c>
      <c r="V103" s="23">
        <v>136817.890625</v>
      </c>
      <c r="W103" s="23">
        <v>309445.875</v>
      </c>
      <c r="X103" s="24">
        <v>59403.67578125</v>
      </c>
      <c r="Y103" s="24">
        <v>63262.77734375</v>
      </c>
      <c r="Z103" s="24">
        <v>60729.15234375</v>
      </c>
      <c r="AA103" s="1" t="s">
        <v>643</v>
      </c>
      <c r="AB103" s="24">
        <v>0</v>
      </c>
      <c r="AC103" s="51"/>
      <c r="AD103" s="45" t="s">
        <v>867</v>
      </c>
      <c r="AE103" s="45" t="s">
        <v>867</v>
      </c>
    </row>
    <row r="104" spans="1:31" x14ac:dyDescent="0.25">
      <c r="A104" s="1">
        <v>102</v>
      </c>
      <c r="B104" s="29">
        <v>2922</v>
      </c>
      <c r="C104" s="1" t="s">
        <v>262</v>
      </c>
      <c r="D104" s="1" t="s">
        <v>426</v>
      </c>
      <c r="E104" s="1" t="s">
        <v>583</v>
      </c>
      <c r="F104" s="1" t="s">
        <v>263</v>
      </c>
      <c r="G104" s="26" t="s">
        <v>683</v>
      </c>
      <c r="H104" s="1" t="s">
        <v>264</v>
      </c>
      <c r="I104" s="1" t="s">
        <v>703</v>
      </c>
      <c r="J104" s="1" t="s">
        <v>605</v>
      </c>
      <c r="K104" t="s">
        <v>828</v>
      </c>
      <c r="L104" s="23">
        <v>99317</v>
      </c>
      <c r="M104" s="23">
        <v>262667</v>
      </c>
      <c r="N104" s="50" t="s">
        <v>963</v>
      </c>
      <c r="O104" s="49">
        <v>0.37810992625643874</v>
      </c>
      <c r="P104" s="30">
        <v>9.5508724588942471</v>
      </c>
      <c r="Q104" s="24">
        <v>948564</v>
      </c>
      <c r="R104" s="79" t="s">
        <v>1040</v>
      </c>
      <c r="S104" s="67" t="s">
        <v>972</v>
      </c>
      <c r="T104" s="67" t="s">
        <v>867</v>
      </c>
      <c r="U104" s="23">
        <v>45644.671875</v>
      </c>
      <c r="V104" s="23">
        <v>105448.125</v>
      </c>
      <c r="W104" s="23">
        <v>317182.75</v>
      </c>
      <c r="X104" s="24">
        <v>104400.8203125</v>
      </c>
      <c r="Y104" s="24">
        <v>109700.1796875</v>
      </c>
      <c r="Z104" s="24">
        <v>96016.15625</v>
      </c>
      <c r="AA104" s="1" t="s">
        <v>643</v>
      </c>
      <c r="AB104" s="24">
        <v>0</v>
      </c>
      <c r="AC104" s="51"/>
      <c r="AD104" s="45" t="s">
        <v>867</v>
      </c>
      <c r="AE104" s="45" t="s">
        <v>867</v>
      </c>
    </row>
    <row r="105" spans="1:31" x14ac:dyDescent="0.25">
      <c r="A105" s="1">
        <v>103</v>
      </c>
      <c r="B105" s="29">
        <v>2931</v>
      </c>
      <c r="C105" s="1" t="s">
        <v>265</v>
      </c>
      <c r="D105" s="1" t="s">
        <v>427</v>
      </c>
      <c r="E105" s="1" t="s">
        <v>584</v>
      </c>
      <c r="F105" s="1" t="s">
        <v>191</v>
      </c>
      <c r="G105" s="26">
        <v>43537</v>
      </c>
      <c r="H105" s="1" t="s">
        <v>266</v>
      </c>
      <c r="I105" s="1" t="s">
        <v>703</v>
      </c>
      <c r="J105" s="1" t="s">
        <v>632</v>
      </c>
      <c r="K105" t="s">
        <v>829</v>
      </c>
      <c r="L105" s="23">
        <v>99549</v>
      </c>
      <c r="M105" s="23">
        <v>367646</v>
      </c>
      <c r="N105" s="50" t="s">
        <v>964</v>
      </c>
      <c r="O105" s="49">
        <v>0.27077405982929231</v>
      </c>
      <c r="P105" s="30">
        <v>6.3672563260303967</v>
      </c>
      <c r="Q105" s="24">
        <v>633854</v>
      </c>
      <c r="R105" s="79" t="s">
        <v>867</v>
      </c>
      <c r="S105" s="67" t="s">
        <v>972</v>
      </c>
      <c r="T105" s="67" t="s">
        <v>867</v>
      </c>
      <c r="U105" s="23">
        <v>23118.134765625</v>
      </c>
      <c r="V105" s="23">
        <v>74733.03125</v>
      </c>
      <c r="W105" s="23">
        <v>249783.203125</v>
      </c>
      <c r="X105" s="24">
        <v>98504.734375</v>
      </c>
      <c r="Y105" s="24">
        <v>77664.1953125</v>
      </c>
      <c r="Z105" s="24">
        <v>65251.125</v>
      </c>
      <c r="AA105" s="1" t="s">
        <v>643</v>
      </c>
      <c r="AB105" s="24">
        <v>0</v>
      </c>
      <c r="AC105" s="51"/>
      <c r="AD105" s="45" t="s">
        <v>867</v>
      </c>
      <c r="AE105" s="45" t="s">
        <v>867</v>
      </c>
    </row>
    <row r="106" spans="1:31" x14ac:dyDescent="0.25">
      <c r="A106" s="1">
        <v>104</v>
      </c>
      <c r="B106" s="29">
        <v>2935</v>
      </c>
      <c r="C106" s="1" t="s">
        <v>268</v>
      </c>
      <c r="D106" s="1" t="s">
        <v>429</v>
      </c>
      <c r="E106" s="1" t="s">
        <v>586</v>
      </c>
      <c r="F106" s="1" t="s">
        <v>28</v>
      </c>
      <c r="G106" s="26">
        <v>23666</v>
      </c>
      <c r="H106" s="1" t="s">
        <v>269</v>
      </c>
      <c r="I106" s="1" t="s">
        <v>703</v>
      </c>
      <c r="J106" s="1" t="s">
        <v>1006</v>
      </c>
      <c r="K106" t="s">
        <v>831</v>
      </c>
      <c r="L106" s="23">
        <v>104324</v>
      </c>
      <c r="M106" s="23">
        <v>304920</v>
      </c>
      <c r="N106" s="50" t="s">
        <v>944</v>
      </c>
      <c r="O106" s="49">
        <v>0.34213564213564213</v>
      </c>
      <c r="P106" s="30">
        <v>6.3672501054407427</v>
      </c>
      <c r="Q106" s="24">
        <v>664257</v>
      </c>
      <c r="R106" s="79" t="s">
        <v>867</v>
      </c>
      <c r="S106" s="67" t="s">
        <v>972</v>
      </c>
      <c r="T106" s="67" t="s">
        <v>867</v>
      </c>
      <c r="U106" s="23">
        <v>80093.0390625</v>
      </c>
      <c r="V106" s="23">
        <v>197381.109375</v>
      </c>
      <c r="W106" s="23">
        <v>341669.09375</v>
      </c>
      <c r="X106" s="24">
        <v>53592.9765625</v>
      </c>
      <c r="Y106" s="24">
        <v>56134.5625</v>
      </c>
      <c r="Z106" s="24">
        <v>62751.50390625</v>
      </c>
      <c r="AA106" s="1" t="s">
        <v>643</v>
      </c>
      <c r="AB106" s="24">
        <v>0</v>
      </c>
      <c r="AC106" s="51"/>
      <c r="AD106" s="45" t="s">
        <v>867</v>
      </c>
      <c r="AE106" s="45" t="s">
        <v>867</v>
      </c>
    </row>
    <row r="107" spans="1:31" x14ac:dyDescent="0.25">
      <c r="A107" s="1">
        <v>105</v>
      </c>
      <c r="B107" s="29">
        <v>2941</v>
      </c>
      <c r="C107" s="1" t="s">
        <v>270</v>
      </c>
      <c r="D107" s="1" t="s">
        <v>430</v>
      </c>
      <c r="E107" s="1" t="s">
        <v>587</v>
      </c>
      <c r="F107" s="1" t="s">
        <v>171</v>
      </c>
      <c r="G107" s="26" t="s">
        <v>684</v>
      </c>
      <c r="H107" s="1" t="s">
        <v>147</v>
      </c>
      <c r="I107" s="1" t="s">
        <v>703</v>
      </c>
      <c r="J107" s="1" t="s">
        <v>634</v>
      </c>
      <c r="K107" t="s">
        <v>832</v>
      </c>
      <c r="L107" s="23">
        <v>103392</v>
      </c>
      <c r="M107" s="23">
        <v>299257</v>
      </c>
      <c r="N107" s="50" t="s">
        <v>965</v>
      </c>
      <c r="O107" s="49">
        <v>0.34549567762825933</v>
      </c>
      <c r="P107" s="30">
        <v>6.3672431135871248</v>
      </c>
      <c r="Q107" s="24">
        <v>658322</v>
      </c>
      <c r="R107" s="79" t="s">
        <v>867</v>
      </c>
      <c r="S107" s="67" t="s">
        <v>972</v>
      </c>
      <c r="T107" s="67" t="s">
        <v>867</v>
      </c>
      <c r="U107" s="23">
        <v>68246.984375</v>
      </c>
      <c r="V107" s="23">
        <v>125809.234375</v>
      </c>
      <c r="W107" s="23">
        <v>410741.125</v>
      </c>
      <c r="X107" s="24">
        <v>70469.2421875</v>
      </c>
      <c r="Y107" s="24">
        <v>73708.390625</v>
      </c>
      <c r="Z107" s="24">
        <v>58227.9609375</v>
      </c>
      <c r="AA107" s="1" t="s">
        <v>643</v>
      </c>
      <c r="AB107" s="24">
        <v>0</v>
      </c>
      <c r="AC107" s="51"/>
      <c r="AD107" s="45" t="s">
        <v>867</v>
      </c>
      <c r="AE107" s="45" t="s">
        <v>867</v>
      </c>
    </row>
    <row r="108" spans="1:31" x14ac:dyDescent="0.25">
      <c r="A108" s="1">
        <v>106</v>
      </c>
      <c r="B108" s="29">
        <v>2943</v>
      </c>
      <c r="C108" s="1" t="s">
        <v>271</v>
      </c>
      <c r="D108" s="1" t="s">
        <v>431</v>
      </c>
      <c r="E108" s="1" t="s">
        <v>588</v>
      </c>
      <c r="F108" s="1" t="s">
        <v>191</v>
      </c>
      <c r="G108" s="26" t="s">
        <v>685</v>
      </c>
      <c r="H108" s="1" t="s">
        <v>71</v>
      </c>
      <c r="I108" s="1" t="s">
        <v>703</v>
      </c>
      <c r="J108" s="1" t="s">
        <v>635</v>
      </c>
      <c r="K108" t="s">
        <v>1031</v>
      </c>
      <c r="L108" s="23">
        <v>102886</v>
      </c>
      <c r="M108" s="23">
        <v>294553</v>
      </c>
      <c r="N108" s="50" t="s">
        <v>966</v>
      </c>
      <c r="O108" s="49">
        <v>0.34929537298890184</v>
      </c>
      <c r="P108" s="30">
        <v>6.3672511323212095</v>
      </c>
      <c r="Q108" s="24">
        <v>655101</v>
      </c>
      <c r="R108" s="79" t="s">
        <v>867</v>
      </c>
      <c r="S108" s="67" t="s">
        <v>972</v>
      </c>
      <c r="T108" s="67" t="s">
        <v>867</v>
      </c>
      <c r="U108" s="23">
        <v>53313.015625</v>
      </c>
      <c r="V108" s="23">
        <v>147055.90625</v>
      </c>
      <c r="W108" s="23">
        <v>563499.875</v>
      </c>
      <c r="X108" s="24">
        <v>61053.30859375</v>
      </c>
      <c r="Y108" s="24">
        <v>62183.9453125</v>
      </c>
      <c r="Z108" s="24">
        <v>56807.58984375</v>
      </c>
      <c r="AA108" s="1" t="s">
        <v>643</v>
      </c>
      <c r="AB108" s="24">
        <v>0</v>
      </c>
      <c r="AC108" s="51"/>
      <c r="AD108" s="45" t="s">
        <v>867</v>
      </c>
      <c r="AE108" s="45" t="s">
        <v>867</v>
      </c>
    </row>
    <row r="109" spans="1:31" x14ac:dyDescent="0.25">
      <c r="A109" s="1">
        <v>107</v>
      </c>
      <c r="B109" s="29">
        <v>2949</v>
      </c>
      <c r="C109" s="1" t="s">
        <v>274</v>
      </c>
      <c r="D109" s="1" t="s">
        <v>433</v>
      </c>
      <c r="E109" s="1" t="s">
        <v>590</v>
      </c>
      <c r="F109" s="1" t="s">
        <v>59</v>
      </c>
      <c r="G109" s="26" t="s">
        <v>687</v>
      </c>
      <c r="H109" s="1" t="s">
        <v>77</v>
      </c>
      <c r="I109" s="1" t="s">
        <v>703</v>
      </c>
      <c r="J109" s="1" t="s">
        <v>637</v>
      </c>
      <c r="K109" t="s">
        <v>834</v>
      </c>
      <c r="L109" s="23">
        <v>83455</v>
      </c>
      <c r="M109" s="23">
        <v>296996</v>
      </c>
      <c r="N109" s="50" t="s">
        <v>897</v>
      </c>
      <c r="O109" s="49">
        <v>0.28099705046532614</v>
      </c>
      <c r="P109" s="30">
        <v>6.3672398298484216</v>
      </c>
      <c r="Q109" s="24">
        <v>531378</v>
      </c>
      <c r="R109" s="79" t="s">
        <v>867</v>
      </c>
      <c r="S109" s="67" t="s">
        <v>972</v>
      </c>
      <c r="T109" s="67" t="s">
        <v>867</v>
      </c>
      <c r="U109" s="23">
        <v>33966.98046875</v>
      </c>
      <c r="V109" s="23">
        <v>46996.9765625</v>
      </c>
      <c r="W109" s="23">
        <v>141503.953125</v>
      </c>
      <c r="X109" s="24">
        <v>72293.7578125</v>
      </c>
      <c r="Y109" s="24">
        <v>73755.6640625</v>
      </c>
      <c r="Z109" s="24">
        <v>83969.9609375</v>
      </c>
      <c r="AA109" s="1" t="s">
        <v>643</v>
      </c>
      <c r="AB109" s="24">
        <v>0</v>
      </c>
      <c r="AC109" s="51"/>
      <c r="AD109" s="45" t="s">
        <v>867</v>
      </c>
      <c r="AE109" s="45" t="s">
        <v>867</v>
      </c>
    </row>
    <row r="110" spans="1:31" x14ac:dyDescent="0.25">
      <c r="A110" s="1">
        <v>108</v>
      </c>
      <c r="B110" s="29">
        <v>2950</v>
      </c>
      <c r="C110" s="1" t="s">
        <v>275</v>
      </c>
      <c r="D110" s="1" t="s">
        <v>434</v>
      </c>
      <c r="E110" s="1" t="s">
        <v>591</v>
      </c>
      <c r="F110" s="1" t="s">
        <v>34</v>
      </c>
      <c r="G110" s="26" t="s">
        <v>688</v>
      </c>
      <c r="H110" s="1" t="s">
        <v>35</v>
      </c>
      <c r="I110" s="1" t="s">
        <v>703</v>
      </c>
      <c r="J110" s="1" t="s">
        <v>638</v>
      </c>
      <c r="K110" t="s">
        <v>867</v>
      </c>
      <c r="L110" s="23">
        <v>103525</v>
      </c>
      <c r="M110" s="23">
        <v>379225</v>
      </c>
      <c r="N110" s="50" t="s">
        <v>897</v>
      </c>
      <c r="O110" s="49">
        <v>0.27299096842244053</v>
      </c>
      <c r="P110" s="30">
        <v>6.3672446269017149</v>
      </c>
      <c r="Q110" s="24">
        <v>659169</v>
      </c>
      <c r="R110" s="79" t="s">
        <v>867</v>
      </c>
      <c r="S110" s="67" t="s">
        <v>972</v>
      </c>
      <c r="T110" s="67" t="s">
        <v>867</v>
      </c>
      <c r="U110" s="23">
        <v>62019.75390625</v>
      </c>
      <c r="V110" s="23">
        <v>149555.921875</v>
      </c>
      <c r="W110" s="23">
        <v>378139.65625</v>
      </c>
      <c r="X110" s="24">
        <v>105373.9921875</v>
      </c>
      <c r="Y110" s="24">
        <v>99017.25</v>
      </c>
      <c r="Z110" s="24">
        <v>90539.84375</v>
      </c>
      <c r="AA110" s="1" t="s">
        <v>643</v>
      </c>
      <c r="AB110" s="24">
        <v>0</v>
      </c>
      <c r="AC110" s="51"/>
      <c r="AD110" s="45" t="s">
        <v>867</v>
      </c>
      <c r="AE110" s="45" t="s">
        <v>867</v>
      </c>
    </row>
    <row r="111" spans="1:31" x14ac:dyDescent="0.25">
      <c r="A111" s="1">
        <v>109</v>
      </c>
      <c r="B111" s="29">
        <v>2953</v>
      </c>
      <c r="C111" s="1" t="s">
        <v>276</v>
      </c>
      <c r="D111" s="1" t="s">
        <v>435</v>
      </c>
      <c r="E111" s="1" t="s">
        <v>592</v>
      </c>
      <c r="F111" s="1" t="s">
        <v>179</v>
      </c>
      <c r="G111" s="26" t="s">
        <v>689</v>
      </c>
      <c r="H111" s="1" t="s">
        <v>99</v>
      </c>
      <c r="I111" s="1" t="s">
        <v>705</v>
      </c>
      <c r="J111" s="1" t="s">
        <v>1015</v>
      </c>
      <c r="K111" t="s">
        <v>867</v>
      </c>
      <c r="L111" s="23">
        <v>103525</v>
      </c>
      <c r="M111" s="23">
        <v>958320</v>
      </c>
      <c r="N111" s="50" t="s">
        <v>968</v>
      </c>
      <c r="O111" s="49">
        <v>0.10802758994907755</v>
      </c>
      <c r="P111" s="30">
        <v>6.3672446269017149</v>
      </c>
      <c r="Q111" s="24">
        <v>659169</v>
      </c>
      <c r="R111" s="79" t="s">
        <v>867</v>
      </c>
      <c r="S111" s="67" t="s">
        <v>972</v>
      </c>
      <c r="T111" s="67" t="s">
        <v>867</v>
      </c>
      <c r="U111" s="23">
        <v>49030.953125</v>
      </c>
      <c r="V111" s="23">
        <v>104587.078125</v>
      </c>
      <c r="W111" s="23">
        <v>298970.78125</v>
      </c>
      <c r="X111" s="24">
        <v>87028.2109375</v>
      </c>
      <c r="Y111" s="24">
        <v>85604.9453125</v>
      </c>
      <c r="Z111" s="24">
        <v>70928.09375</v>
      </c>
      <c r="AA111" s="1" t="s">
        <v>643</v>
      </c>
      <c r="AB111" s="24">
        <v>0</v>
      </c>
      <c r="AC111" s="51"/>
      <c r="AD111" s="45" t="s">
        <v>867</v>
      </c>
      <c r="AE111" s="45" t="s">
        <v>867</v>
      </c>
    </row>
    <row r="112" spans="1:31" x14ac:dyDescent="0.25">
      <c r="A112" s="1">
        <v>110</v>
      </c>
      <c r="B112" s="29">
        <v>2955</v>
      </c>
      <c r="C112" s="1" t="s">
        <v>277</v>
      </c>
      <c r="D112" s="1" t="s">
        <v>436</v>
      </c>
      <c r="E112" s="1" t="s">
        <v>593</v>
      </c>
      <c r="F112" s="1" t="s">
        <v>40</v>
      </c>
      <c r="G112" s="26" t="s">
        <v>690</v>
      </c>
      <c r="H112" s="1" t="s">
        <v>47</v>
      </c>
      <c r="I112" s="1" t="s">
        <v>705</v>
      </c>
      <c r="J112" s="1" t="s">
        <v>1016</v>
      </c>
      <c r="K112" t="s">
        <v>867</v>
      </c>
      <c r="L112" s="23">
        <v>105363</v>
      </c>
      <c r="M112" s="23">
        <v>409028</v>
      </c>
      <c r="N112" s="50" t="s">
        <v>897</v>
      </c>
      <c r="O112" s="49">
        <v>0.25759361217324978</v>
      </c>
      <c r="P112" s="30">
        <v>6.3672446684319919</v>
      </c>
      <c r="Q112" s="24">
        <v>670872</v>
      </c>
      <c r="R112" s="79" t="s">
        <v>867</v>
      </c>
      <c r="S112" s="67" t="s">
        <v>972</v>
      </c>
      <c r="T112" s="67" t="s">
        <v>867</v>
      </c>
      <c r="U112" s="23">
        <v>116140.8828125</v>
      </c>
      <c r="V112" s="23">
        <v>187474.03125</v>
      </c>
      <c r="W112" s="23">
        <v>296583.15625</v>
      </c>
      <c r="X112" s="24">
        <v>105277.8359375</v>
      </c>
      <c r="Y112" s="24">
        <v>100004.890625</v>
      </c>
      <c r="Z112" s="24">
        <v>91173.765625</v>
      </c>
      <c r="AA112" s="1" t="s">
        <v>643</v>
      </c>
      <c r="AB112" s="24">
        <v>0</v>
      </c>
      <c r="AC112" s="51"/>
      <c r="AD112" s="45" t="s">
        <v>867</v>
      </c>
      <c r="AE112" s="45" t="s">
        <v>867</v>
      </c>
    </row>
    <row r="113" spans="1:31" x14ac:dyDescent="0.25">
      <c r="A113" s="1">
        <v>111</v>
      </c>
      <c r="B113" s="29">
        <v>2960</v>
      </c>
      <c r="C113" s="1" t="s">
        <v>278</v>
      </c>
      <c r="D113" s="1" t="s">
        <v>437</v>
      </c>
      <c r="E113" s="1" t="s">
        <v>594</v>
      </c>
      <c r="F113" s="1" t="s">
        <v>59</v>
      </c>
      <c r="G113" s="26" t="s">
        <v>691</v>
      </c>
      <c r="H113" s="1" t="s">
        <v>279</v>
      </c>
      <c r="I113" s="1" t="s">
        <v>703</v>
      </c>
      <c r="J113" s="1" t="s">
        <v>1017</v>
      </c>
      <c r="K113" t="s">
        <v>867</v>
      </c>
      <c r="L113" s="23">
        <v>103505</v>
      </c>
      <c r="M113" s="23">
        <v>344316</v>
      </c>
      <c r="N113" s="50" t="s">
        <v>928</v>
      </c>
      <c r="O113" s="49">
        <v>0.30061048571660914</v>
      </c>
      <c r="P113" s="30">
        <v>9.5508719385536924</v>
      </c>
      <c r="Q113" s="24">
        <v>988563</v>
      </c>
      <c r="R113" s="79" t="s">
        <v>867</v>
      </c>
      <c r="S113" s="67" t="s">
        <v>972</v>
      </c>
      <c r="T113" s="67" t="s">
        <v>867</v>
      </c>
      <c r="U113" s="23">
        <v>154203.75</v>
      </c>
      <c r="V113" s="23">
        <v>254117.5</v>
      </c>
      <c r="W113" s="23">
        <v>468609.0625</v>
      </c>
      <c r="X113" s="24">
        <v>60954.50390625</v>
      </c>
      <c r="Y113" s="24">
        <v>57938.7734375</v>
      </c>
      <c r="Z113" s="24">
        <v>50487.5</v>
      </c>
      <c r="AA113" s="1" t="s">
        <v>644</v>
      </c>
      <c r="AB113" s="24">
        <v>231999.96000000008</v>
      </c>
      <c r="AC113" s="51" t="s">
        <v>842</v>
      </c>
      <c r="AD113" s="45">
        <v>50436</v>
      </c>
      <c r="AE113" s="45">
        <v>65046</v>
      </c>
    </row>
    <row r="114" spans="1:31" x14ac:dyDescent="0.25">
      <c r="A114" s="1">
        <v>112</v>
      </c>
      <c r="B114" s="29">
        <v>2965</v>
      </c>
      <c r="C114" s="1" t="s">
        <v>282</v>
      </c>
      <c r="D114" s="1" t="s">
        <v>439</v>
      </c>
      <c r="E114" s="1" t="s">
        <v>596</v>
      </c>
      <c r="F114" s="1" t="s">
        <v>85</v>
      </c>
      <c r="G114" s="26" t="s">
        <v>694</v>
      </c>
      <c r="H114" s="1" t="s">
        <v>283</v>
      </c>
      <c r="I114" s="1" t="s">
        <v>703</v>
      </c>
      <c r="J114" s="1" t="s">
        <v>640</v>
      </c>
      <c r="K114" t="s">
        <v>836</v>
      </c>
      <c r="L114" s="23">
        <v>103736</v>
      </c>
      <c r="M114" s="23">
        <v>415127</v>
      </c>
      <c r="N114" s="50" t="s">
        <v>969</v>
      </c>
      <c r="O114" s="49">
        <v>0.24988979276221493</v>
      </c>
      <c r="P114" s="30">
        <v>6.3672495565666694</v>
      </c>
      <c r="Q114" s="24">
        <v>660513</v>
      </c>
      <c r="R114" s="79" t="s">
        <v>867</v>
      </c>
      <c r="S114" s="67" t="s">
        <v>972</v>
      </c>
      <c r="T114" s="67" t="s">
        <v>867</v>
      </c>
      <c r="U114" s="23">
        <v>123657.390625</v>
      </c>
      <c r="V114" s="23">
        <v>257214.65625</v>
      </c>
      <c r="W114" s="23">
        <v>560457.8125</v>
      </c>
      <c r="X114" s="24">
        <v>73041.9765625</v>
      </c>
      <c r="Y114" s="24">
        <v>69786.28125</v>
      </c>
      <c r="Z114" s="24">
        <v>71698.453125</v>
      </c>
      <c r="AA114" s="1" t="s">
        <v>644</v>
      </c>
      <c r="AB114" s="24">
        <v>473000.03999999986</v>
      </c>
      <c r="AC114" s="51" t="s">
        <v>842</v>
      </c>
      <c r="AD114" s="45">
        <v>46783</v>
      </c>
      <c r="AE114" s="45">
        <v>61393</v>
      </c>
    </row>
    <row r="115" spans="1:31" x14ac:dyDescent="0.25">
      <c r="A115" s="1">
        <v>113</v>
      </c>
      <c r="B115" s="29">
        <v>2967</v>
      </c>
      <c r="C115" s="1" t="s">
        <v>284</v>
      </c>
      <c r="D115" s="1" t="s">
        <v>440</v>
      </c>
      <c r="E115" s="1" t="s">
        <v>597</v>
      </c>
      <c r="F115" s="1" t="s">
        <v>92</v>
      </c>
      <c r="G115" s="26" t="s">
        <v>693</v>
      </c>
      <c r="H115" s="1" t="s">
        <v>93</v>
      </c>
      <c r="I115" s="1" t="s">
        <v>703</v>
      </c>
      <c r="J115" s="1" t="s">
        <v>1007</v>
      </c>
      <c r="K115" t="s">
        <v>1032</v>
      </c>
      <c r="L115" s="23">
        <v>103525</v>
      </c>
      <c r="M115" s="23">
        <v>346607</v>
      </c>
      <c r="N115" s="50" t="s">
        <v>936</v>
      </c>
      <c r="O115" s="49">
        <v>0.29868121532456066</v>
      </c>
      <c r="P115" s="30">
        <v>6.3672446269017149</v>
      </c>
      <c r="Q115" s="24">
        <v>659169</v>
      </c>
      <c r="R115" s="79" t="s">
        <v>867</v>
      </c>
      <c r="S115" s="67" t="s">
        <v>972</v>
      </c>
      <c r="T115" s="67" t="s">
        <v>867</v>
      </c>
      <c r="U115" s="23">
        <v>47661.3359375</v>
      </c>
      <c r="V115" s="23">
        <v>106795.046875</v>
      </c>
      <c r="W115" s="23">
        <v>379868.125</v>
      </c>
      <c r="X115" s="24">
        <v>77763.828125</v>
      </c>
      <c r="Y115" s="24">
        <v>80073.5859375</v>
      </c>
      <c r="Z115" s="24">
        <v>74272.921875</v>
      </c>
      <c r="AA115" s="1" t="s">
        <v>643</v>
      </c>
      <c r="AB115" s="24">
        <v>0</v>
      </c>
      <c r="AC115" s="51"/>
      <c r="AD115" s="45" t="s">
        <v>867</v>
      </c>
      <c r="AE115" s="45" t="s">
        <v>867</v>
      </c>
    </row>
    <row r="116" spans="1:31" x14ac:dyDescent="0.25">
      <c r="A116" s="1">
        <v>114</v>
      </c>
      <c r="B116" s="29">
        <v>2969</v>
      </c>
      <c r="C116" s="1" t="s">
        <v>285</v>
      </c>
      <c r="D116" s="1" t="s">
        <v>441</v>
      </c>
      <c r="E116" s="1" t="s">
        <v>598</v>
      </c>
      <c r="F116" s="1" t="s">
        <v>59</v>
      </c>
      <c r="G116" s="26" t="s">
        <v>695</v>
      </c>
      <c r="H116" s="1" t="s">
        <v>286</v>
      </c>
      <c r="I116" s="1" t="s">
        <v>703</v>
      </c>
      <c r="J116" s="1" t="s">
        <v>1018</v>
      </c>
      <c r="K116" t="s">
        <v>867</v>
      </c>
      <c r="L116" s="23">
        <v>83290</v>
      </c>
      <c r="M116" s="23">
        <v>374180</v>
      </c>
      <c r="N116" s="50" t="s">
        <v>897</v>
      </c>
      <c r="O116" s="49">
        <v>0.22259340424394677</v>
      </c>
      <c r="P116" s="30">
        <v>6.3672469684235802</v>
      </c>
      <c r="Q116" s="24">
        <v>530328</v>
      </c>
      <c r="R116" s="79" t="s">
        <v>867</v>
      </c>
      <c r="S116" s="67" t="s">
        <v>972</v>
      </c>
      <c r="T116" s="67" t="s">
        <v>867</v>
      </c>
      <c r="U116" s="23">
        <v>21958.974609375</v>
      </c>
      <c r="V116" s="23">
        <v>49400.94921875</v>
      </c>
      <c r="W116" s="23">
        <v>87002.1796875</v>
      </c>
      <c r="X116" s="24">
        <v>55951.07421875</v>
      </c>
      <c r="Y116" s="24">
        <v>55481.62109375</v>
      </c>
      <c r="Z116" s="24">
        <v>56036.203125</v>
      </c>
      <c r="AA116" s="1" t="s">
        <v>643</v>
      </c>
      <c r="AB116" s="24">
        <v>0</v>
      </c>
      <c r="AC116" s="51"/>
      <c r="AD116" s="45" t="s">
        <v>867</v>
      </c>
      <c r="AE116" s="45" t="s">
        <v>867</v>
      </c>
    </row>
    <row r="117" spans="1:31" x14ac:dyDescent="0.25">
      <c r="A117" s="1">
        <v>115</v>
      </c>
      <c r="B117" s="29">
        <v>2973</v>
      </c>
      <c r="C117" s="1" t="s">
        <v>287</v>
      </c>
      <c r="D117" s="1" t="s">
        <v>442</v>
      </c>
      <c r="E117" s="1" t="s">
        <v>599</v>
      </c>
      <c r="F117" s="1" t="s">
        <v>34</v>
      </c>
      <c r="G117" s="26" t="s">
        <v>696</v>
      </c>
      <c r="H117" s="1" t="s">
        <v>35</v>
      </c>
      <c r="I117" s="1" t="s">
        <v>703</v>
      </c>
      <c r="J117" s="1" t="s">
        <v>635</v>
      </c>
      <c r="K117" t="s">
        <v>867</v>
      </c>
      <c r="L117" s="23">
        <v>103525</v>
      </c>
      <c r="M117" s="23">
        <v>297079</v>
      </c>
      <c r="N117" s="50" t="s">
        <v>897</v>
      </c>
      <c r="O117" s="49">
        <v>0.34847633121156324</v>
      </c>
      <c r="P117" s="30">
        <v>6.3672446269017149</v>
      </c>
      <c r="Q117" s="24">
        <v>659169</v>
      </c>
      <c r="R117" s="79" t="s">
        <v>867</v>
      </c>
      <c r="S117" s="67" t="s">
        <v>972</v>
      </c>
      <c r="T117" s="67" t="s">
        <v>867</v>
      </c>
      <c r="U117" s="23">
        <v>41370.87109375</v>
      </c>
      <c r="V117" s="23">
        <v>96882.8125</v>
      </c>
      <c r="W117" s="23">
        <v>379007.9375</v>
      </c>
      <c r="X117" s="24">
        <v>115141.390625</v>
      </c>
      <c r="Y117" s="24">
        <v>111879.578125</v>
      </c>
      <c r="Z117" s="24">
        <v>89575.2265625</v>
      </c>
      <c r="AA117" s="1" t="s">
        <v>643</v>
      </c>
      <c r="AB117" s="24">
        <v>0</v>
      </c>
      <c r="AC117" s="51"/>
      <c r="AD117" s="45" t="s">
        <v>867</v>
      </c>
      <c r="AE117" s="45" t="s">
        <v>867</v>
      </c>
    </row>
    <row r="118" spans="1:31" x14ac:dyDescent="0.25">
      <c r="A118" s="1">
        <v>116</v>
      </c>
      <c r="B118" s="29">
        <v>2980</v>
      </c>
      <c r="C118" s="1" t="s">
        <v>288</v>
      </c>
      <c r="D118" s="1" t="s">
        <v>443</v>
      </c>
      <c r="E118" s="1" t="s">
        <v>600</v>
      </c>
      <c r="F118" s="1" t="s">
        <v>59</v>
      </c>
      <c r="G118" s="26" t="s">
        <v>697</v>
      </c>
      <c r="H118" s="1" t="s">
        <v>196</v>
      </c>
      <c r="I118" s="1" t="s">
        <v>703</v>
      </c>
      <c r="J118" s="1" t="s">
        <v>1019</v>
      </c>
      <c r="K118" t="s">
        <v>867</v>
      </c>
      <c r="L118" s="23">
        <v>104175</v>
      </c>
      <c r="M118" s="23">
        <v>438649</v>
      </c>
      <c r="N118" s="50" t="s">
        <v>963</v>
      </c>
      <c r="O118" s="49">
        <v>0.23749056762924342</v>
      </c>
      <c r="P118" s="30">
        <v>6.3672474202063833</v>
      </c>
      <c r="Q118" s="24">
        <v>663308</v>
      </c>
      <c r="R118" s="79" t="s">
        <v>867</v>
      </c>
      <c r="S118" s="67" t="s">
        <v>972</v>
      </c>
      <c r="T118" s="67" t="s">
        <v>867</v>
      </c>
      <c r="U118" s="23">
        <v>39768.91796875</v>
      </c>
      <c r="V118" s="23">
        <v>104623.3125</v>
      </c>
      <c r="W118" s="23">
        <v>345794.84375</v>
      </c>
      <c r="X118" s="24">
        <v>78576.453125</v>
      </c>
      <c r="Y118" s="24">
        <v>74002.1796875</v>
      </c>
      <c r="Z118" s="24">
        <v>90125.1953125</v>
      </c>
      <c r="AA118" s="1" t="s">
        <v>643</v>
      </c>
      <c r="AB118" s="24">
        <v>0</v>
      </c>
      <c r="AC118" s="51"/>
      <c r="AD118" s="45" t="s">
        <v>867</v>
      </c>
      <c r="AE118" s="45" t="s">
        <v>867</v>
      </c>
    </row>
    <row r="119" spans="1:31" x14ac:dyDescent="0.25">
      <c r="A119" s="1">
        <v>117</v>
      </c>
      <c r="B119" s="29">
        <v>2997</v>
      </c>
      <c r="C119" s="1" t="s">
        <v>293</v>
      </c>
      <c r="D119" s="1" t="s">
        <v>448</v>
      </c>
      <c r="E119" s="1" t="s">
        <v>603</v>
      </c>
      <c r="F119" s="1" t="s">
        <v>67</v>
      </c>
      <c r="G119" s="26">
        <v>32413</v>
      </c>
      <c r="H119" s="1" t="s">
        <v>294</v>
      </c>
      <c r="I119" s="1" t="s">
        <v>703</v>
      </c>
      <c r="J119" s="1" t="s">
        <v>605</v>
      </c>
      <c r="K119" t="s">
        <v>841</v>
      </c>
      <c r="L119" s="23">
        <v>83932</v>
      </c>
      <c r="M119" s="23">
        <v>314416</v>
      </c>
      <c r="N119" s="50" t="s">
        <v>971</v>
      </c>
      <c r="O119" s="49">
        <v>0.26694570250877819</v>
      </c>
      <c r="P119" s="61">
        <v>6.3672496783110137</v>
      </c>
      <c r="Q119" s="24">
        <v>534416</v>
      </c>
      <c r="R119" s="79" t="s">
        <v>1040</v>
      </c>
      <c r="S119" s="67" t="s">
        <v>972</v>
      </c>
      <c r="T119" s="67" t="s">
        <v>867</v>
      </c>
      <c r="U119" s="23">
        <v>7862.90478515625</v>
      </c>
      <c r="V119" s="23">
        <v>17435.00390625</v>
      </c>
      <c r="W119" s="23">
        <v>48461.046875</v>
      </c>
      <c r="X119" s="24">
        <v>66829.203125</v>
      </c>
      <c r="Y119" s="24">
        <v>63220.5625</v>
      </c>
      <c r="Z119" s="24">
        <v>62619.53125</v>
      </c>
      <c r="AA119" s="1" t="s">
        <v>643</v>
      </c>
      <c r="AB119" s="24">
        <v>0</v>
      </c>
      <c r="AC119" s="51"/>
      <c r="AD119" s="45" t="s">
        <v>867</v>
      </c>
      <c r="AE119" s="45" t="s">
        <v>867</v>
      </c>
    </row>
    <row r="120" spans="1:31" x14ac:dyDescent="0.25">
      <c r="B120" s="42" t="s">
        <v>864</v>
      </c>
      <c r="C120" s="25"/>
      <c r="D120" s="25"/>
      <c r="E120" s="25"/>
      <c r="F120" s="25"/>
      <c r="G120" s="25"/>
      <c r="H120" s="25"/>
      <c r="I120" s="25"/>
      <c r="J120" s="25"/>
      <c r="K120" s="25"/>
      <c r="L120" s="41">
        <f>SUM(L3:L119)</f>
        <v>15472339</v>
      </c>
      <c r="M120" s="41"/>
      <c r="N120" s="25"/>
      <c r="O120" s="25"/>
      <c r="P120" s="64"/>
      <c r="Q120" s="43">
        <f>SUM(Q3:Q119)</f>
        <v>98530647</v>
      </c>
      <c r="R120" s="80"/>
      <c r="S120" s="43"/>
      <c r="T120" s="43"/>
      <c r="U120" s="41"/>
      <c r="V120" s="41"/>
      <c r="W120" s="41"/>
      <c r="X120" s="41"/>
      <c r="Y120" s="41"/>
      <c r="Z120" s="41"/>
      <c r="AA120" s="42"/>
      <c r="AB120" s="25"/>
      <c r="AC120" s="25"/>
      <c r="AD120" s="25"/>
      <c r="AE120" s="25"/>
    </row>
    <row r="121" spans="1:31" x14ac:dyDescent="0.25">
      <c r="B121" s="15" t="s">
        <v>888</v>
      </c>
      <c r="L121" s="63">
        <f>AVERAGE(L3:L119)</f>
        <v>132242.21367521369</v>
      </c>
      <c r="M121" s="63"/>
      <c r="P121" s="44">
        <f>AVERAGE(P3:P119)</f>
        <v>6.4942301443774451</v>
      </c>
      <c r="Q121" s="88">
        <f>AVERAGE(Q3:Q119)</f>
        <v>842142.282051282</v>
      </c>
      <c r="R121" s="81"/>
      <c r="S121" s="44"/>
      <c r="T121" s="44"/>
      <c r="U121" s="46">
        <f t="shared" ref="U121:Z121" si="0">AVERAGE(U3:U119)</f>
        <v>103972.93650220789</v>
      </c>
      <c r="V121" s="46">
        <f t="shared" si="0"/>
        <v>252988.94911684783</v>
      </c>
      <c r="W121" s="46">
        <f t="shared" si="0"/>
        <v>782257.74334239133</v>
      </c>
      <c r="X121" s="88">
        <f t="shared" si="0"/>
        <v>72791.46946331521</v>
      </c>
      <c r="Y121" s="88">
        <f t="shared" si="0"/>
        <v>73436.634952445645</v>
      </c>
      <c r="Z121" s="88">
        <f t="shared" si="0"/>
        <v>73000.456046195657</v>
      </c>
      <c r="AA121" s="15"/>
    </row>
    <row r="122" spans="1:31" x14ac:dyDescent="0.25">
      <c r="B122" s="15" t="s">
        <v>889</v>
      </c>
      <c r="P122" s="44">
        <f>SUMPRODUCT(P3:P119,$L$3:$L$119)/$L$120</f>
        <v>6.3681804670903341</v>
      </c>
      <c r="Q122" s="88">
        <f>SUMPRODUCT(Q3:Q119,$L$3:$L$119)/$L$120</f>
        <v>904440.81780531048</v>
      </c>
      <c r="R122" s="82"/>
      <c r="S122" s="15"/>
      <c r="T122" s="15"/>
      <c r="U122" s="46">
        <f t="shared" ref="U122:Z122" si="1">SUMPRODUCT(U3:U119,$L$3:$L$119)/$L$120</f>
        <v>112020.95817082196</v>
      </c>
      <c r="V122" s="46">
        <f t="shared" si="1"/>
        <v>275610.37850533542</v>
      </c>
      <c r="W122" s="46">
        <f t="shared" si="1"/>
        <v>875967.03857660922</v>
      </c>
      <c r="X122" s="88">
        <f t="shared" si="1"/>
        <v>73304.870048545024</v>
      </c>
      <c r="Y122" s="88">
        <f t="shared" si="1"/>
        <v>73856.620577677066</v>
      </c>
      <c r="Z122" s="88">
        <f t="shared" si="1"/>
        <v>73570.26070723217</v>
      </c>
      <c r="AA122" s="15"/>
    </row>
    <row r="124" spans="1:31" x14ac:dyDescent="0.25">
      <c r="Q124" s="30"/>
      <c r="U124" s="73"/>
      <c r="V124" s="73"/>
      <c r="W124" s="73"/>
      <c r="X124" s="73"/>
      <c r="Y124" s="73"/>
      <c r="Z124" s="73"/>
    </row>
    <row r="125" spans="1:31" x14ac:dyDescent="0.25">
      <c r="B125" s="15" t="s">
        <v>16</v>
      </c>
      <c r="Q125" s="30"/>
    </row>
    <row r="126" spans="1:31" x14ac:dyDescent="0.25">
      <c r="B126" s="109" t="s">
        <v>881</v>
      </c>
    </row>
    <row r="127" spans="1:31" x14ac:dyDescent="0.25">
      <c r="B127" s="110" t="s">
        <v>884</v>
      </c>
    </row>
    <row r="128" spans="1:31" x14ac:dyDescent="0.25">
      <c r="B128" s="109" t="s">
        <v>886</v>
      </c>
    </row>
    <row r="129" spans="2:2" x14ac:dyDescent="0.25">
      <c r="B129" s="109" t="s">
        <v>871</v>
      </c>
    </row>
    <row r="130" spans="2:2" x14ac:dyDescent="0.25">
      <c r="B130" s="109" t="s">
        <v>878</v>
      </c>
    </row>
  </sheetData>
  <autoFilter ref="A2:AJ122" xr:uid="{00000000-0009-0000-0000-000000000000}"/>
  <mergeCells count="1">
    <mergeCell ref="A1:C1"/>
  </mergeCells>
  <pageMargins left="0.7" right="0.7" top="0.75" bottom="0.75" header="0.3" footer="0.3"/>
  <pageSetup scale="43" fitToWidth="2" fitToHeight="2" orientation="landscape" horizontalDpi="1200" verticalDpi="1200" r:id="rId1"/>
  <ignoredErrors>
    <ignoredError sqref="G4:G5 G35 G82 G86:G89 G8:G9 G36:G37 G119 G99:G102 G104:G105 G106:G108 G31 G97 G90:G96 G32:G34 G10:G18 G22:G23 G47 G81 G19:G21 G6:G7 G30 G80 G40:G46 G68:G79 G39 G114:G118 G83 G84:G85 G103 G109:G113 G98 G62 G38 G24:G25 G48:G61 G26:G29 G63:G6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  <pageSetUpPr fitToPage="1"/>
  </sheetPr>
  <dimension ref="A1:AR63"/>
  <sheetViews>
    <sheetView zoomScale="70" zoomScaleNormal="70" workbookViewId="0">
      <pane xSplit="3" ySplit="2" topLeftCell="D3" activePane="bottomRight" state="frozen"/>
      <selection activeCell="B137" sqref="B137"/>
      <selection pane="topRight" activeCell="B137" sqref="B137"/>
      <selection pane="bottomLeft" activeCell="B137" sqref="B137"/>
      <selection pane="bottomRight" activeCell="P3" sqref="P3"/>
    </sheetView>
  </sheetViews>
  <sheetFormatPr defaultColWidth="8.7109375" defaultRowHeight="15" x14ac:dyDescent="0.25"/>
  <cols>
    <col min="1" max="1" width="6" style="1" bestFit="1" customWidth="1"/>
    <col min="2" max="2" width="7.7109375" style="1" bestFit="1" customWidth="1"/>
    <col min="3" max="3" width="29.7109375" style="1" bestFit="1" customWidth="1"/>
    <col min="4" max="4" width="35.42578125" style="1" bestFit="1" customWidth="1"/>
    <col min="5" max="5" width="23.42578125" style="1" customWidth="1"/>
    <col min="6" max="6" width="4.140625" style="1" bestFit="1" customWidth="1"/>
    <col min="7" max="7" width="8.7109375" style="1" customWidth="1"/>
    <col min="8" max="8" width="33.28515625" style="1" customWidth="1"/>
    <col min="9" max="9" width="14.28515625" style="1" customWidth="1"/>
    <col min="10" max="10" width="23" style="1" customWidth="1"/>
    <col min="11" max="11" width="44.42578125" style="1" customWidth="1"/>
    <col min="12" max="12" width="17.140625" style="1" bestFit="1" customWidth="1"/>
    <col min="13" max="13" width="15" style="1" customWidth="1"/>
    <col min="14" max="14" width="17.140625" style="1" customWidth="1"/>
    <col min="15" max="15" width="9.7109375" style="1" customWidth="1"/>
    <col min="16" max="16" width="12.28515625" style="1" customWidth="1"/>
    <col min="17" max="17" width="18.7109375" style="1" customWidth="1"/>
    <col min="18" max="18" width="14.28515625" style="1" customWidth="1"/>
    <col min="19" max="19" width="17.140625" style="1" customWidth="1"/>
    <col min="20" max="20" width="13.140625" style="1" customWidth="1"/>
    <col min="21" max="22" width="15.7109375" style="1" bestFit="1" customWidth="1"/>
    <col min="23" max="23" width="16.42578125" style="1" bestFit="1" customWidth="1"/>
    <col min="24" max="25" width="16" style="1" bestFit="1" customWidth="1"/>
    <col min="26" max="26" width="16.42578125" style="1" bestFit="1" customWidth="1"/>
    <col min="27" max="27" width="14.28515625" style="1" customWidth="1"/>
    <col min="28" max="28" width="11.28515625" style="1" customWidth="1"/>
    <col min="29" max="29" width="8.7109375" style="1" customWidth="1"/>
    <col min="30" max="31" width="11.42578125" style="1" customWidth="1"/>
    <col min="32" max="32" width="12.7109375" style="1" customWidth="1"/>
    <col min="33" max="33" width="27.140625" style="1" customWidth="1"/>
    <col min="34" max="34" width="20.140625" style="1" bestFit="1" customWidth="1"/>
    <col min="35" max="35" width="18.140625" style="1" bestFit="1" customWidth="1"/>
    <col min="36" max="36" width="14.42578125" style="1" customWidth="1"/>
    <col min="37" max="39" width="10.42578125" style="1" bestFit="1" customWidth="1"/>
    <col min="40" max="40" width="11" style="1" bestFit="1" customWidth="1"/>
    <col min="41" max="41" width="21.7109375" style="95" bestFit="1" customWidth="1"/>
    <col min="42" max="42" width="13" style="1" customWidth="1"/>
    <col min="43" max="43" width="13.5703125" style="95" bestFit="1" customWidth="1"/>
    <col min="44" max="44" width="14.140625" style="1" bestFit="1" customWidth="1"/>
    <col min="45" max="16384" width="8.7109375" style="1"/>
  </cols>
  <sheetData>
    <row r="1" spans="1:44" ht="19.5" customHeight="1" thickBot="1" x14ac:dyDescent="0.35">
      <c r="A1" s="123" t="str">
        <f>+'Owned Retail Properties'!$A$1</f>
        <v>As of 11/30/2025</v>
      </c>
      <c r="B1" s="123"/>
      <c r="C1" s="123"/>
      <c r="D1" s="2"/>
      <c r="E1" s="68"/>
      <c r="F1" s="2"/>
      <c r="G1" s="2"/>
      <c r="H1" s="2"/>
      <c r="I1" s="4"/>
      <c r="J1" s="4"/>
      <c r="K1" s="4"/>
      <c r="L1" s="4"/>
      <c r="M1" s="4"/>
      <c r="N1" s="4"/>
      <c r="O1" s="68"/>
      <c r="P1" s="4"/>
      <c r="Q1" s="4"/>
      <c r="R1" s="4"/>
      <c r="S1" s="4"/>
      <c r="T1" s="4"/>
      <c r="U1" s="16" t="s">
        <v>875</v>
      </c>
      <c r="V1" s="17"/>
      <c r="W1" s="18"/>
      <c r="X1" s="19" t="s">
        <v>876</v>
      </c>
      <c r="Y1" s="19"/>
      <c r="Z1" s="38"/>
      <c r="AA1" s="39"/>
      <c r="AB1" s="55" t="s">
        <v>0</v>
      </c>
      <c r="AC1" s="56"/>
      <c r="AD1" s="56"/>
      <c r="AE1" s="57"/>
      <c r="AF1" s="55" t="s">
        <v>843</v>
      </c>
      <c r="AG1" s="56"/>
      <c r="AH1" s="56"/>
      <c r="AI1" s="56"/>
      <c r="AJ1" s="56"/>
      <c r="AK1" s="56"/>
      <c r="AL1" s="56"/>
      <c r="AM1" s="57"/>
    </row>
    <row r="2" spans="1:44" ht="53.1" customHeight="1" x14ac:dyDescent="0.25">
      <c r="A2" s="5" t="s">
        <v>891</v>
      </c>
      <c r="B2" s="4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13</v>
      </c>
      <c r="H2" s="5" t="s">
        <v>6</v>
      </c>
      <c r="I2" s="7" t="s">
        <v>17</v>
      </c>
      <c r="J2" s="7" t="s">
        <v>866</v>
      </c>
      <c r="K2" s="7" t="s">
        <v>14</v>
      </c>
      <c r="L2" s="7" t="s">
        <v>15</v>
      </c>
      <c r="M2" s="8" t="s">
        <v>872</v>
      </c>
      <c r="N2" s="8" t="s">
        <v>873</v>
      </c>
      <c r="O2" s="8" t="s">
        <v>874</v>
      </c>
      <c r="P2" s="9" t="s">
        <v>986</v>
      </c>
      <c r="Q2" s="7" t="s">
        <v>987</v>
      </c>
      <c r="R2" s="8" t="s">
        <v>975</v>
      </c>
      <c r="S2" s="8" t="s">
        <v>973</v>
      </c>
      <c r="T2" s="8" t="s">
        <v>974</v>
      </c>
      <c r="U2" s="47" t="s">
        <v>7</v>
      </c>
      <c r="V2" s="10" t="s">
        <v>8</v>
      </c>
      <c r="W2" s="11" t="s">
        <v>9</v>
      </c>
      <c r="X2" s="47" t="s">
        <v>7</v>
      </c>
      <c r="Y2" s="36" t="s">
        <v>8</v>
      </c>
      <c r="Z2" s="12" t="s">
        <v>9</v>
      </c>
      <c r="AA2" s="40" t="s">
        <v>10</v>
      </c>
      <c r="AB2" s="69" t="s">
        <v>985</v>
      </c>
      <c r="AC2" s="59" t="s">
        <v>706</v>
      </c>
      <c r="AD2" s="13" t="s">
        <v>11</v>
      </c>
      <c r="AE2" s="14" t="s">
        <v>12</v>
      </c>
      <c r="AF2" s="70" t="s">
        <v>645</v>
      </c>
      <c r="AG2" s="71" t="s">
        <v>646</v>
      </c>
      <c r="AH2" s="71" t="s">
        <v>647</v>
      </c>
      <c r="AI2" s="116" t="s">
        <v>981</v>
      </c>
      <c r="AJ2" s="71" t="s">
        <v>983</v>
      </c>
      <c r="AK2" s="71" t="s">
        <v>648</v>
      </c>
      <c r="AL2" s="71" t="s">
        <v>649</v>
      </c>
      <c r="AM2" s="72" t="s">
        <v>883</v>
      </c>
    </row>
    <row r="3" spans="1:44" x14ac:dyDescent="0.25">
      <c r="A3" s="1">
        <v>1</v>
      </c>
      <c r="B3" s="29">
        <v>1950</v>
      </c>
      <c r="C3" s="1" t="s">
        <v>113</v>
      </c>
      <c r="D3" s="1" t="s">
        <v>335</v>
      </c>
      <c r="E3" s="1" t="s">
        <v>495</v>
      </c>
      <c r="F3" s="1" t="s">
        <v>40</v>
      </c>
      <c r="G3" s="26">
        <v>92108</v>
      </c>
      <c r="H3" s="1" t="s">
        <v>57</v>
      </c>
      <c r="I3" s="1" t="s">
        <v>702</v>
      </c>
      <c r="J3" s="1" t="s">
        <v>605</v>
      </c>
      <c r="K3" s="1" t="s">
        <v>745</v>
      </c>
      <c r="L3" s="23">
        <v>268859</v>
      </c>
      <c r="M3" s="23">
        <v>155509</v>
      </c>
      <c r="N3" s="50" t="s">
        <v>922</v>
      </c>
      <c r="O3" s="49">
        <v>1.7288967198039984</v>
      </c>
      <c r="P3" s="30">
        <v>3.5</v>
      </c>
      <c r="Q3" s="94">
        <v>941007</v>
      </c>
      <c r="R3" s="45" t="s">
        <v>978</v>
      </c>
      <c r="S3" s="45" t="s">
        <v>979</v>
      </c>
      <c r="T3" s="45" t="s">
        <v>842</v>
      </c>
      <c r="U3" s="23">
        <v>199723.828125</v>
      </c>
      <c r="V3" s="23">
        <v>548640.875</v>
      </c>
      <c r="W3" s="23">
        <v>1260000</v>
      </c>
      <c r="X3" s="94">
        <v>78332.890625</v>
      </c>
      <c r="Y3" s="94">
        <v>75376.3671875</v>
      </c>
      <c r="Z3" s="94">
        <v>78099.0703125</v>
      </c>
      <c r="AA3" s="1" t="s">
        <v>644</v>
      </c>
      <c r="AB3" s="24">
        <v>67629.36</v>
      </c>
      <c r="AC3" s="51" t="s">
        <v>842</v>
      </c>
      <c r="AD3" s="45">
        <v>46022</v>
      </c>
      <c r="AE3" s="45">
        <v>66111</v>
      </c>
      <c r="AF3" s="105">
        <v>44386</v>
      </c>
      <c r="AG3" s="86" t="s">
        <v>866</v>
      </c>
      <c r="AH3" s="94">
        <v>14750000</v>
      </c>
      <c r="AI3" s="97">
        <v>245132.98</v>
      </c>
      <c r="AJ3" s="84">
        <f>+AI3/AH3</f>
        <v>1.6619185084745764E-2</v>
      </c>
      <c r="AK3" s="30">
        <f>+AH3/L3</f>
        <v>54.861470138622849</v>
      </c>
      <c r="AL3" s="30">
        <f t="shared" ref="AL3:AL10" si="0">+AH3/M3</f>
        <v>94.84981576629005</v>
      </c>
      <c r="AM3" s="84">
        <f t="shared" ref="AM3:AM10" si="1">+Q3/AH3</f>
        <v>6.3797084745762705E-2</v>
      </c>
      <c r="AN3" s="112"/>
      <c r="AO3" s="95">
        <f>VLOOKUP(B3,'[1]4 -REPORT'!$T$20:$AD$59,11,FALSE)-AI3</f>
        <v>0</v>
      </c>
      <c r="AP3" s="112"/>
      <c r="AR3" s="75"/>
    </row>
    <row r="4" spans="1:44" x14ac:dyDescent="0.25">
      <c r="A4" s="1">
        <v>2</v>
      </c>
      <c r="B4" s="29">
        <v>2757</v>
      </c>
      <c r="C4" s="1" t="s">
        <v>209</v>
      </c>
      <c r="D4" s="1" t="s">
        <v>392</v>
      </c>
      <c r="E4" s="1" t="s">
        <v>552</v>
      </c>
      <c r="F4" s="1" t="s">
        <v>85</v>
      </c>
      <c r="G4" s="26">
        <v>80124</v>
      </c>
      <c r="H4" s="1" t="s">
        <v>86</v>
      </c>
      <c r="I4" s="1" t="s">
        <v>702</v>
      </c>
      <c r="J4" s="1" t="s">
        <v>604</v>
      </c>
      <c r="K4" s="1" t="s">
        <v>801</v>
      </c>
      <c r="L4" s="23">
        <v>151293</v>
      </c>
      <c r="M4" s="23">
        <v>219542</v>
      </c>
      <c r="N4" s="50" t="s">
        <v>897</v>
      </c>
      <c r="O4" s="49">
        <v>0.68913009811334502</v>
      </c>
      <c r="P4" s="30">
        <v>2</v>
      </c>
      <c r="Q4" s="94">
        <v>302586</v>
      </c>
      <c r="R4" s="45" t="s">
        <v>978</v>
      </c>
      <c r="S4" s="45" t="s">
        <v>979</v>
      </c>
      <c r="T4" s="45" t="s">
        <v>842</v>
      </c>
      <c r="U4" s="23">
        <v>76290.09375</v>
      </c>
      <c r="V4" s="23">
        <v>221100.5625</v>
      </c>
      <c r="W4" s="23">
        <v>915050.125</v>
      </c>
      <c r="X4" s="94">
        <v>109169.890625</v>
      </c>
      <c r="Y4" s="94">
        <v>112771.9140625</v>
      </c>
      <c r="Z4" s="94">
        <v>95634.796875</v>
      </c>
      <c r="AA4" s="1" t="s">
        <v>643</v>
      </c>
      <c r="AB4" s="24">
        <v>0</v>
      </c>
      <c r="AC4" s="51"/>
      <c r="AD4" s="45" t="s">
        <v>867</v>
      </c>
      <c r="AE4" s="45" t="s">
        <v>867</v>
      </c>
      <c r="AF4" s="105">
        <v>44406</v>
      </c>
      <c r="AG4" s="86" t="s">
        <v>866</v>
      </c>
      <c r="AH4" s="94">
        <v>7000000</v>
      </c>
      <c r="AI4" s="97">
        <v>267866.38</v>
      </c>
      <c r="AJ4" s="84">
        <f t="shared" ref="AJ4:AJ21" si="2">+AI4/AH4</f>
        <v>3.8266625714285712E-2</v>
      </c>
      <c r="AK4" s="30">
        <f>+AH4/L4</f>
        <v>46.267837903934748</v>
      </c>
      <c r="AL4" s="30">
        <f t="shared" si="0"/>
        <v>31.8845596742309</v>
      </c>
      <c r="AM4" s="84">
        <f t="shared" si="1"/>
        <v>4.3226571428571427E-2</v>
      </c>
      <c r="AN4" s="112"/>
      <c r="AO4" s="95">
        <f>VLOOKUP(B4,'[1]4 -REPORT'!$T$20:$AD$59,11,FALSE)-AI4</f>
        <v>0</v>
      </c>
      <c r="AP4" s="112"/>
      <c r="AR4" s="75"/>
    </row>
    <row r="5" spans="1:44" x14ac:dyDescent="0.25">
      <c r="A5" s="1">
        <v>3</v>
      </c>
      <c r="B5" s="29">
        <v>2795</v>
      </c>
      <c r="C5" s="1" t="s">
        <v>221</v>
      </c>
      <c r="D5" s="1" t="s">
        <v>398</v>
      </c>
      <c r="E5" s="1" t="s">
        <v>559</v>
      </c>
      <c r="F5" s="1" t="s">
        <v>59</v>
      </c>
      <c r="G5" s="26">
        <v>75034</v>
      </c>
      <c r="H5" s="1" t="s">
        <v>77</v>
      </c>
      <c r="I5" s="1" t="s">
        <v>702</v>
      </c>
      <c r="J5" s="1" t="s">
        <v>604</v>
      </c>
      <c r="K5" s="1" t="s">
        <v>807</v>
      </c>
      <c r="L5" s="23">
        <v>163800</v>
      </c>
      <c r="M5" s="23">
        <v>440392</v>
      </c>
      <c r="N5" s="50" t="s">
        <v>897</v>
      </c>
      <c r="O5" s="49">
        <v>0.37194136133263095</v>
      </c>
      <c r="P5" s="30">
        <v>6</v>
      </c>
      <c r="Q5" s="94">
        <v>982800</v>
      </c>
      <c r="R5" s="45" t="s">
        <v>978</v>
      </c>
      <c r="S5" s="45" t="s">
        <v>979</v>
      </c>
      <c r="T5" s="45" t="s">
        <v>842</v>
      </c>
      <c r="U5" s="23">
        <v>107506.2578125</v>
      </c>
      <c r="V5" s="23">
        <v>311540.40625</v>
      </c>
      <c r="W5" s="23">
        <v>1100000</v>
      </c>
      <c r="X5" s="94">
        <v>110555.59375</v>
      </c>
      <c r="Y5" s="94">
        <v>116120.71875</v>
      </c>
      <c r="Z5" s="94">
        <v>101551.5390625</v>
      </c>
      <c r="AA5" s="1" t="s">
        <v>643</v>
      </c>
      <c r="AB5" s="24">
        <v>0</v>
      </c>
      <c r="AC5" s="51"/>
      <c r="AD5" s="45" t="s">
        <v>867</v>
      </c>
      <c r="AE5" s="45" t="s">
        <v>867</v>
      </c>
      <c r="AF5" s="105">
        <v>44406</v>
      </c>
      <c r="AG5" s="86" t="s">
        <v>866</v>
      </c>
      <c r="AH5" s="94">
        <v>10500000</v>
      </c>
      <c r="AI5" s="97">
        <v>246934.12</v>
      </c>
      <c r="AJ5" s="84">
        <f t="shared" si="2"/>
        <v>2.3517535238095237E-2</v>
      </c>
      <c r="AK5" s="30">
        <f>+AH5/L5</f>
        <v>64.102564102564102</v>
      </c>
      <c r="AL5" s="30">
        <f t="shared" si="0"/>
        <v>23.842394957219931</v>
      </c>
      <c r="AM5" s="84">
        <f t="shared" si="1"/>
        <v>9.3600000000000003E-2</v>
      </c>
      <c r="AN5" s="112"/>
      <c r="AO5" s="95">
        <f>VLOOKUP(B5,'[1]4 -REPORT'!$T$20:$AD$59,11,FALSE)-AI5</f>
        <v>0</v>
      </c>
      <c r="AP5" s="112"/>
      <c r="AR5" s="75"/>
    </row>
    <row r="6" spans="1:44" x14ac:dyDescent="0.25">
      <c r="A6" s="1">
        <v>4</v>
      </c>
      <c r="B6" s="29">
        <v>1959</v>
      </c>
      <c r="C6" s="1" t="s">
        <v>115</v>
      </c>
      <c r="D6" s="1" t="s">
        <v>337</v>
      </c>
      <c r="E6" s="1" t="s">
        <v>497</v>
      </c>
      <c r="F6" s="1" t="s">
        <v>40</v>
      </c>
      <c r="G6" s="26">
        <v>94066</v>
      </c>
      <c r="H6" s="1" t="s">
        <v>47</v>
      </c>
      <c r="I6" s="1" t="s">
        <v>702</v>
      </c>
      <c r="J6" s="1" t="s">
        <v>616</v>
      </c>
      <c r="K6" s="1" t="s">
        <v>747</v>
      </c>
      <c r="L6" s="23">
        <v>223232</v>
      </c>
      <c r="M6" s="23">
        <v>667775</v>
      </c>
      <c r="N6" s="50" t="s">
        <v>897</v>
      </c>
      <c r="O6" s="49">
        <v>0.5</v>
      </c>
      <c r="P6" s="30">
        <v>2</v>
      </c>
      <c r="Q6" s="94">
        <v>446464</v>
      </c>
      <c r="R6" s="45" t="s">
        <v>977</v>
      </c>
      <c r="S6" s="45" t="s">
        <v>979</v>
      </c>
      <c r="T6" s="45" t="s">
        <v>842</v>
      </c>
      <c r="U6" s="23">
        <v>135260.953125</v>
      </c>
      <c r="V6" s="23">
        <v>266887.125</v>
      </c>
      <c r="W6" s="23">
        <v>1080000</v>
      </c>
      <c r="X6" s="94">
        <v>114045.75</v>
      </c>
      <c r="Y6" s="94">
        <v>117108.6484375</v>
      </c>
      <c r="Z6" s="94">
        <v>124646.859375</v>
      </c>
      <c r="AA6" s="1" t="s">
        <v>643</v>
      </c>
      <c r="AB6" s="24">
        <v>0</v>
      </c>
      <c r="AC6" s="51"/>
      <c r="AD6" s="45" t="s">
        <v>867</v>
      </c>
      <c r="AE6" s="45" t="s">
        <v>867</v>
      </c>
      <c r="AF6" s="105">
        <v>44453</v>
      </c>
      <c r="AG6" s="86" t="s">
        <v>982</v>
      </c>
      <c r="AH6" s="94">
        <v>105250000</v>
      </c>
      <c r="AI6" s="97">
        <v>5444914.75</v>
      </c>
      <c r="AJ6" s="84">
        <f t="shared" si="2"/>
        <v>5.1733156769596202E-2</v>
      </c>
      <c r="AK6" s="30">
        <f>+AH6/L6</f>
        <v>471.48258314220186</v>
      </c>
      <c r="AL6" s="30">
        <f t="shared" si="0"/>
        <v>157.61296843996854</v>
      </c>
      <c r="AM6" s="84">
        <f t="shared" si="1"/>
        <v>4.241938242280285E-3</v>
      </c>
      <c r="AN6" s="112"/>
      <c r="AO6" s="95">
        <f>VLOOKUP(B6,'[1]4 -REPORT'!$T$20:$AD$59,11,FALSE)-AI6</f>
        <v>0</v>
      </c>
      <c r="AP6" s="112"/>
      <c r="AR6" s="75"/>
    </row>
    <row r="7" spans="1:44" x14ac:dyDescent="0.25">
      <c r="A7" s="1">
        <v>5</v>
      </c>
      <c r="B7" s="29">
        <v>246</v>
      </c>
      <c r="C7" s="1" t="s">
        <v>39</v>
      </c>
      <c r="D7" s="1" t="s">
        <v>301</v>
      </c>
      <c r="E7" s="1" t="s">
        <v>460</v>
      </c>
      <c r="F7" s="1" t="s">
        <v>40</v>
      </c>
      <c r="G7" s="26">
        <v>90746</v>
      </c>
      <c r="H7" s="1" t="s">
        <v>41</v>
      </c>
      <c r="I7" s="1" t="s">
        <v>702</v>
      </c>
      <c r="J7" s="1" t="s">
        <v>609</v>
      </c>
      <c r="K7" s="1" t="s">
        <v>714</v>
      </c>
      <c r="L7" s="23">
        <v>200697</v>
      </c>
      <c r="M7" s="23">
        <v>580219</v>
      </c>
      <c r="N7" s="50" t="s">
        <v>898</v>
      </c>
      <c r="O7" s="49">
        <v>0.34589870376530241</v>
      </c>
      <c r="P7" s="30">
        <v>6</v>
      </c>
      <c r="Q7" s="94">
        <v>1204182</v>
      </c>
      <c r="R7" s="45" t="s">
        <v>977</v>
      </c>
      <c r="S7" s="45" t="s">
        <v>979</v>
      </c>
      <c r="T7" s="45" t="s">
        <v>842</v>
      </c>
      <c r="U7" s="23">
        <v>152221.90625</v>
      </c>
      <c r="V7" s="23">
        <v>582084.9375</v>
      </c>
      <c r="W7" s="23">
        <v>2520000</v>
      </c>
      <c r="X7" s="94">
        <v>75087.2734375</v>
      </c>
      <c r="Y7" s="94">
        <v>69817.2109375</v>
      </c>
      <c r="Z7" s="94">
        <v>71529.9609375</v>
      </c>
      <c r="AA7" s="1" t="s">
        <v>643</v>
      </c>
      <c r="AB7" s="24">
        <v>0</v>
      </c>
      <c r="AC7" s="51"/>
      <c r="AD7" s="45" t="s">
        <v>867</v>
      </c>
      <c r="AE7" s="45" t="s">
        <v>867</v>
      </c>
      <c r="AF7" s="105">
        <v>44469</v>
      </c>
      <c r="AG7" s="86" t="s">
        <v>982</v>
      </c>
      <c r="AH7" s="94">
        <v>19000000</v>
      </c>
      <c r="AI7" s="97">
        <v>771240</v>
      </c>
      <c r="AJ7" s="84">
        <f t="shared" si="2"/>
        <v>4.0591578947368423E-2</v>
      </c>
      <c r="AK7" s="30">
        <f>+AH7/L7</f>
        <v>94.670074789359077</v>
      </c>
      <c r="AL7" s="30">
        <f t="shared" si="0"/>
        <v>32.746256155003543</v>
      </c>
      <c r="AM7" s="84">
        <f t="shared" si="1"/>
        <v>6.3378000000000004E-2</v>
      </c>
      <c r="AN7" s="112"/>
      <c r="AO7" s="95">
        <f>VLOOKUP(B7,'[1]4 -REPORT'!$T$20:$AD$59,11,FALSE)-AI7</f>
        <v>0</v>
      </c>
      <c r="AP7" s="112"/>
      <c r="AR7" s="75"/>
    </row>
    <row r="8" spans="1:44" x14ac:dyDescent="0.25">
      <c r="A8" s="1">
        <v>6</v>
      </c>
      <c r="B8" s="29">
        <v>2881</v>
      </c>
      <c r="C8" s="1" t="s">
        <v>250</v>
      </c>
      <c r="D8" s="1" t="s">
        <v>417</v>
      </c>
      <c r="E8" s="1" t="s">
        <v>576</v>
      </c>
      <c r="F8" s="1" t="s">
        <v>59</v>
      </c>
      <c r="G8" s="26" t="s">
        <v>675</v>
      </c>
      <c r="H8" s="1" t="s">
        <v>196</v>
      </c>
      <c r="I8" s="1" t="s">
        <v>702</v>
      </c>
      <c r="J8" s="1" t="s">
        <v>984</v>
      </c>
      <c r="K8" s="1" t="s">
        <v>821</v>
      </c>
      <c r="L8" s="23">
        <v>140486</v>
      </c>
      <c r="M8" s="23">
        <v>237533</v>
      </c>
      <c r="N8" s="50" t="s">
        <v>897</v>
      </c>
      <c r="O8" s="49">
        <v>0.59143782127114974</v>
      </c>
      <c r="P8" s="30">
        <v>6</v>
      </c>
      <c r="Q8" s="94">
        <v>842916</v>
      </c>
      <c r="R8" s="45" t="s">
        <v>977</v>
      </c>
      <c r="S8" s="45" t="s">
        <v>979</v>
      </c>
      <c r="T8" s="45" t="s">
        <v>842</v>
      </c>
      <c r="U8" s="23">
        <v>140318.859375</v>
      </c>
      <c r="V8" s="23">
        <v>411940</v>
      </c>
      <c r="W8" s="23">
        <v>1610000</v>
      </c>
      <c r="X8" s="94">
        <v>79550.8671875</v>
      </c>
      <c r="Y8" s="94">
        <v>67961.4296875</v>
      </c>
      <c r="Z8" s="94">
        <v>68991.859375</v>
      </c>
      <c r="AA8" s="1" t="s">
        <v>643</v>
      </c>
      <c r="AB8" s="24">
        <v>0</v>
      </c>
      <c r="AC8" s="51"/>
      <c r="AD8" s="45" t="s">
        <v>867</v>
      </c>
      <c r="AE8" s="45" t="s">
        <v>867</v>
      </c>
      <c r="AF8" s="105">
        <v>44503</v>
      </c>
      <c r="AG8" s="86" t="s">
        <v>982</v>
      </c>
      <c r="AH8" s="94">
        <v>12000000</v>
      </c>
      <c r="AI8" s="97">
        <v>247421.5</v>
      </c>
      <c r="AJ8" s="84">
        <f t="shared" si="2"/>
        <v>2.0618458333333332E-2</v>
      </c>
      <c r="AK8" s="30">
        <f t="shared" ref="AK8:AK21" si="3">+AH8/L8</f>
        <v>85.417764047663113</v>
      </c>
      <c r="AL8" s="30">
        <f t="shared" si="0"/>
        <v>50.519296266203014</v>
      </c>
      <c r="AM8" s="84">
        <f t="shared" si="1"/>
        <v>7.0243E-2</v>
      </c>
      <c r="AN8" s="112"/>
      <c r="AO8" s="95">
        <f>VLOOKUP(B8,'[1]4 -REPORT'!$T$20:$AD$59,11,FALSE)-AI8</f>
        <v>0</v>
      </c>
      <c r="AP8" s="112"/>
      <c r="AR8" s="75"/>
    </row>
    <row r="9" spans="1:44" x14ac:dyDescent="0.25">
      <c r="A9" s="1">
        <v>7</v>
      </c>
      <c r="B9" s="29">
        <v>2991</v>
      </c>
      <c r="C9" s="1" t="s">
        <v>291</v>
      </c>
      <c r="D9" s="1" t="s">
        <v>446</v>
      </c>
      <c r="E9" s="1" t="s">
        <v>602</v>
      </c>
      <c r="F9" s="1" t="s">
        <v>59</v>
      </c>
      <c r="G9" s="26" t="s">
        <v>700</v>
      </c>
      <c r="H9" s="1" t="s">
        <v>174</v>
      </c>
      <c r="I9" s="1" t="s">
        <v>703</v>
      </c>
      <c r="J9" s="1" t="s">
        <v>642</v>
      </c>
      <c r="K9" s="1" t="s">
        <v>839</v>
      </c>
      <c r="L9" s="23">
        <v>104406</v>
      </c>
      <c r="M9" s="23">
        <v>342251</v>
      </c>
      <c r="N9" s="50" t="s">
        <v>897</v>
      </c>
      <c r="O9" s="49">
        <v>0.30505681502756749</v>
      </c>
      <c r="P9" s="30">
        <v>9</v>
      </c>
      <c r="Q9" s="94">
        <v>939654</v>
      </c>
      <c r="R9" s="45" t="s">
        <v>867</v>
      </c>
      <c r="S9" s="45" t="s">
        <v>972</v>
      </c>
      <c r="T9" s="45" t="s">
        <v>867</v>
      </c>
      <c r="U9" s="23">
        <v>93197.3671875</v>
      </c>
      <c r="V9" s="23">
        <v>251107.859375</v>
      </c>
      <c r="W9" s="23">
        <v>693729.625</v>
      </c>
      <c r="X9" s="94">
        <v>81001.359375</v>
      </c>
      <c r="Y9" s="94">
        <v>80274.2734375</v>
      </c>
      <c r="Z9" s="94">
        <v>64943.3515625</v>
      </c>
      <c r="AA9" s="1" t="s">
        <v>643</v>
      </c>
      <c r="AB9" s="24">
        <v>0</v>
      </c>
      <c r="AC9" s="51"/>
      <c r="AD9" s="45" t="s">
        <v>867</v>
      </c>
      <c r="AE9" s="45" t="s">
        <v>867</v>
      </c>
      <c r="AF9" s="105">
        <v>44505</v>
      </c>
      <c r="AG9" s="86" t="s">
        <v>982</v>
      </c>
      <c r="AH9" s="94">
        <v>12500000</v>
      </c>
      <c r="AI9" s="97">
        <v>390518.83</v>
      </c>
      <c r="AJ9" s="84">
        <f t="shared" si="2"/>
        <v>3.1241506400000001E-2</v>
      </c>
      <c r="AK9" s="30">
        <f t="shared" si="3"/>
        <v>119.72492002375343</v>
      </c>
      <c r="AL9" s="30">
        <f t="shared" si="0"/>
        <v>36.522902781876461</v>
      </c>
      <c r="AM9" s="84">
        <f t="shared" si="1"/>
        <v>7.5172320000000001E-2</v>
      </c>
      <c r="AN9" s="112"/>
      <c r="AP9" s="112"/>
      <c r="AR9" s="75"/>
    </row>
    <row r="10" spans="1:44" x14ac:dyDescent="0.25">
      <c r="A10" s="1">
        <v>8</v>
      </c>
      <c r="B10" s="29">
        <v>1480</v>
      </c>
      <c r="C10" s="1" t="s">
        <v>104</v>
      </c>
      <c r="D10" s="1" t="s">
        <v>329</v>
      </c>
      <c r="E10" s="1" t="s">
        <v>489</v>
      </c>
      <c r="F10" s="1" t="s">
        <v>42</v>
      </c>
      <c r="G10" s="26">
        <v>85032</v>
      </c>
      <c r="H10" s="1" t="s">
        <v>43</v>
      </c>
      <c r="I10" s="1" t="s">
        <v>702</v>
      </c>
      <c r="J10" s="1" t="s">
        <v>610</v>
      </c>
      <c r="K10" s="1" t="s">
        <v>739</v>
      </c>
      <c r="L10" s="23">
        <v>158718</v>
      </c>
      <c r="M10" s="23">
        <v>643381</v>
      </c>
      <c r="N10" s="50" t="s">
        <v>916</v>
      </c>
      <c r="O10" s="49">
        <v>0.24669363876148037</v>
      </c>
      <c r="P10" s="30">
        <v>2</v>
      </c>
      <c r="Q10" s="94">
        <v>317436</v>
      </c>
      <c r="R10" s="45" t="s">
        <v>867</v>
      </c>
      <c r="S10" s="45" t="s">
        <v>972</v>
      </c>
      <c r="T10" s="45" t="s">
        <v>867</v>
      </c>
      <c r="U10" s="23">
        <v>105556.0859375</v>
      </c>
      <c r="V10" s="23">
        <v>231883.03125</v>
      </c>
      <c r="W10" s="23">
        <v>1020000</v>
      </c>
      <c r="X10" s="94">
        <v>87304.9296875</v>
      </c>
      <c r="Y10" s="94">
        <v>85803.453125</v>
      </c>
      <c r="Z10" s="94">
        <v>76478.734375</v>
      </c>
      <c r="AA10" s="1" t="s">
        <v>643</v>
      </c>
      <c r="AB10" s="24">
        <v>0</v>
      </c>
      <c r="AC10" s="51"/>
      <c r="AD10" s="45" t="s">
        <v>867</v>
      </c>
      <c r="AE10" s="45" t="s">
        <v>867</v>
      </c>
      <c r="AF10" s="105">
        <v>44517</v>
      </c>
      <c r="AG10" s="86" t="s">
        <v>982</v>
      </c>
      <c r="AH10" s="94">
        <v>7000000</v>
      </c>
      <c r="AI10" s="97">
        <v>176994.49</v>
      </c>
      <c r="AJ10" s="84">
        <f t="shared" si="2"/>
        <v>2.5284927142857141E-2</v>
      </c>
      <c r="AK10" s="30">
        <f t="shared" si="3"/>
        <v>44.103378318779221</v>
      </c>
      <c r="AL10" s="30">
        <f t="shared" si="0"/>
        <v>10.880022879133826</v>
      </c>
      <c r="AM10" s="84">
        <f t="shared" si="1"/>
        <v>4.5347999999999999E-2</v>
      </c>
      <c r="AN10" s="112"/>
      <c r="AP10" s="112"/>
      <c r="AR10" s="75"/>
    </row>
    <row r="11" spans="1:44" x14ac:dyDescent="0.25">
      <c r="A11" s="1">
        <v>9</v>
      </c>
      <c r="B11" s="29">
        <v>2982</v>
      </c>
      <c r="C11" s="1" t="s">
        <v>289</v>
      </c>
      <c r="D11" s="1" t="s">
        <v>444</v>
      </c>
      <c r="E11" s="1" t="s">
        <v>601</v>
      </c>
      <c r="F11" s="1" t="s">
        <v>59</v>
      </c>
      <c r="G11" s="26" t="s">
        <v>698</v>
      </c>
      <c r="H11" s="1" t="s">
        <v>77</v>
      </c>
      <c r="I11" s="1" t="s">
        <v>703</v>
      </c>
      <c r="J11" s="1" t="s">
        <v>614</v>
      </c>
      <c r="K11" s="1" t="s">
        <v>837</v>
      </c>
      <c r="L11" s="23">
        <v>117641</v>
      </c>
      <c r="M11" s="23">
        <v>383328</v>
      </c>
      <c r="N11" s="50" t="s">
        <v>897</v>
      </c>
      <c r="O11" s="49">
        <v>0.3068938350446615</v>
      </c>
      <c r="P11" s="30">
        <v>6</v>
      </c>
      <c r="Q11" s="94">
        <v>705846</v>
      </c>
      <c r="R11" s="45" t="s">
        <v>867</v>
      </c>
      <c r="S11" s="45" t="s">
        <v>980</v>
      </c>
      <c r="T11" s="45" t="s">
        <v>842</v>
      </c>
      <c r="U11" s="23">
        <v>86800.1796875</v>
      </c>
      <c r="V11" s="23">
        <v>228453.078125</v>
      </c>
      <c r="W11" s="23">
        <v>763395.0625</v>
      </c>
      <c r="X11" s="94">
        <v>101804.09375</v>
      </c>
      <c r="Y11" s="94">
        <v>102669.09375</v>
      </c>
      <c r="Z11" s="94">
        <v>105542.859375</v>
      </c>
      <c r="AA11" s="1" t="s">
        <v>643</v>
      </c>
      <c r="AB11" s="24">
        <v>0</v>
      </c>
      <c r="AC11" s="51"/>
      <c r="AD11" s="45" t="s">
        <v>867</v>
      </c>
      <c r="AE11" s="45" t="s">
        <v>867</v>
      </c>
      <c r="AF11" s="105">
        <v>44519</v>
      </c>
      <c r="AG11" s="86" t="s">
        <v>982</v>
      </c>
      <c r="AH11" s="124" t="s">
        <v>989</v>
      </c>
      <c r="AI11" s="125"/>
      <c r="AJ11" s="125"/>
      <c r="AK11" s="125"/>
      <c r="AL11" s="125"/>
      <c r="AM11" s="126"/>
      <c r="AP11" s="112"/>
      <c r="AR11" s="75"/>
    </row>
    <row r="12" spans="1:44" x14ac:dyDescent="0.25">
      <c r="A12" s="1">
        <v>10</v>
      </c>
      <c r="B12" s="29">
        <v>2921</v>
      </c>
      <c r="C12" s="1" t="s">
        <v>261</v>
      </c>
      <c r="D12" s="1" t="s">
        <v>425</v>
      </c>
      <c r="E12" s="1" t="s">
        <v>582</v>
      </c>
      <c r="F12" s="1" t="s">
        <v>59</v>
      </c>
      <c r="G12" s="26" t="s">
        <v>682</v>
      </c>
      <c r="H12" s="1" t="s">
        <v>77</v>
      </c>
      <c r="I12" s="1" t="s">
        <v>703</v>
      </c>
      <c r="J12" s="1" t="s">
        <v>631</v>
      </c>
      <c r="K12" s="1" t="s">
        <v>867</v>
      </c>
      <c r="L12" s="23">
        <v>103689</v>
      </c>
      <c r="M12" s="23">
        <v>350658</v>
      </c>
      <c r="N12" s="50" t="s">
        <v>897</v>
      </c>
      <c r="O12" s="49">
        <v>0.29569837277347161</v>
      </c>
      <c r="P12" s="30">
        <v>3.5</v>
      </c>
      <c r="Q12" s="94">
        <v>362912</v>
      </c>
      <c r="R12" s="45" t="s">
        <v>867</v>
      </c>
      <c r="S12" s="45" t="s">
        <v>980</v>
      </c>
      <c r="T12" s="45" t="s">
        <v>842</v>
      </c>
      <c r="U12" s="23">
        <v>78187.265625</v>
      </c>
      <c r="V12" s="23">
        <v>169289.140625</v>
      </c>
      <c r="W12" s="23">
        <v>479309.90625</v>
      </c>
      <c r="X12" s="94">
        <v>138626.796875</v>
      </c>
      <c r="Y12" s="94">
        <v>122299.0703125</v>
      </c>
      <c r="Z12" s="94">
        <v>108350.84375</v>
      </c>
      <c r="AA12" s="1" t="s">
        <v>643</v>
      </c>
      <c r="AB12" s="24">
        <v>0</v>
      </c>
      <c r="AC12" s="51"/>
      <c r="AD12" s="45" t="s">
        <v>867</v>
      </c>
      <c r="AE12" s="45" t="s">
        <v>867</v>
      </c>
      <c r="AF12" s="105">
        <v>44519</v>
      </c>
      <c r="AG12" s="86" t="s">
        <v>982</v>
      </c>
      <c r="AH12" s="127"/>
      <c r="AI12" s="128"/>
      <c r="AJ12" s="128"/>
      <c r="AK12" s="128"/>
      <c r="AL12" s="128"/>
      <c r="AM12" s="129"/>
      <c r="AP12" s="112"/>
      <c r="AR12" s="75"/>
    </row>
    <row r="13" spans="1:44" x14ac:dyDescent="0.25">
      <c r="A13" s="1">
        <v>11</v>
      </c>
      <c r="B13" s="29">
        <v>2934</v>
      </c>
      <c r="C13" s="1" t="s">
        <v>267</v>
      </c>
      <c r="D13" s="1" t="s">
        <v>428</v>
      </c>
      <c r="E13" s="1" t="s">
        <v>585</v>
      </c>
      <c r="F13" s="1" t="s">
        <v>59</v>
      </c>
      <c r="G13" s="26" t="s">
        <v>887</v>
      </c>
      <c r="H13" s="1" t="s">
        <v>55</v>
      </c>
      <c r="I13" s="1" t="s">
        <v>703</v>
      </c>
      <c r="J13" s="1" t="s">
        <v>633</v>
      </c>
      <c r="K13" s="1" t="s">
        <v>830</v>
      </c>
      <c r="L13" s="23">
        <v>103525</v>
      </c>
      <c r="M13" s="23">
        <v>371567</v>
      </c>
      <c r="N13" s="50" t="s">
        <v>909</v>
      </c>
      <c r="O13" s="49">
        <v>0.27861731531594569</v>
      </c>
      <c r="P13" s="30">
        <v>6</v>
      </c>
      <c r="Q13" s="94">
        <v>621150</v>
      </c>
      <c r="R13" s="45" t="s">
        <v>867</v>
      </c>
      <c r="S13" s="45" t="s">
        <v>980</v>
      </c>
      <c r="T13" s="45" t="s">
        <v>842</v>
      </c>
      <c r="U13" s="23">
        <v>69412.078125</v>
      </c>
      <c r="V13" s="23">
        <v>168554.09375</v>
      </c>
      <c r="W13" s="23">
        <v>616457.125</v>
      </c>
      <c r="X13" s="94">
        <v>91159.5703125</v>
      </c>
      <c r="Y13" s="94">
        <v>93828.5859375</v>
      </c>
      <c r="Z13" s="94">
        <v>87879.3671875</v>
      </c>
      <c r="AA13" s="1" t="s">
        <v>643</v>
      </c>
      <c r="AB13" s="24">
        <v>0</v>
      </c>
      <c r="AC13" s="51"/>
      <c r="AD13" s="45" t="s">
        <v>867</v>
      </c>
      <c r="AE13" s="45" t="s">
        <v>867</v>
      </c>
      <c r="AF13" s="105">
        <v>44519</v>
      </c>
      <c r="AG13" s="86" t="s">
        <v>982</v>
      </c>
      <c r="AH13" s="130"/>
      <c r="AI13" s="131"/>
      <c r="AJ13" s="131"/>
      <c r="AK13" s="131"/>
      <c r="AL13" s="131"/>
      <c r="AM13" s="132"/>
      <c r="AP13" s="112"/>
      <c r="AR13" s="75"/>
    </row>
    <row r="14" spans="1:44" x14ac:dyDescent="0.25">
      <c r="B14" s="29"/>
      <c r="C14" s="1" t="s">
        <v>989</v>
      </c>
      <c r="L14" s="114">
        <f>SUM(L11:L13)</f>
        <v>324855</v>
      </c>
      <c r="Q14" s="118">
        <f>SUM(Q11:Q13)</f>
        <v>1689908</v>
      </c>
      <c r="S14" s="51"/>
      <c r="T14" s="51"/>
      <c r="X14" s="94"/>
      <c r="Y14" s="94"/>
      <c r="Z14" s="94"/>
      <c r="AH14" s="94">
        <v>20600000</v>
      </c>
      <c r="AI14" s="94">
        <v>585668.54999999993</v>
      </c>
      <c r="AJ14" s="84">
        <f t="shared" si="2"/>
        <v>2.8430512135922327E-2</v>
      </c>
      <c r="AK14" s="30">
        <f>+AH14/SUM(L11:L13)</f>
        <v>63.412907297101782</v>
      </c>
      <c r="AL14" s="30">
        <f>+AH14/SUM(M11:M13)</f>
        <v>18.633208900884895</v>
      </c>
      <c r="AM14" s="84">
        <f>+SUM(Q11:Q13)/AH14</f>
        <v>8.2034368932038831E-2</v>
      </c>
      <c r="AN14" s="112"/>
      <c r="AP14" s="112"/>
      <c r="AR14" s="75"/>
    </row>
    <row r="15" spans="1:44" x14ac:dyDescent="0.25">
      <c r="A15" s="1">
        <v>12</v>
      </c>
      <c r="B15" s="29">
        <v>2814</v>
      </c>
      <c r="C15" s="1" t="s">
        <v>229</v>
      </c>
      <c r="D15" s="1" t="s">
        <v>404</v>
      </c>
      <c r="E15" s="1" t="s">
        <v>563</v>
      </c>
      <c r="F15" s="1" t="s">
        <v>31</v>
      </c>
      <c r="G15" s="26">
        <v>11373</v>
      </c>
      <c r="H15" s="1" t="s">
        <v>32</v>
      </c>
      <c r="I15" s="1" t="s">
        <v>702</v>
      </c>
      <c r="J15" s="1" t="s">
        <v>610</v>
      </c>
      <c r="K15" s="1" t="s">
        <v>813</v>
      </c>
      <c r="L15" s="23">
        <v>204340</v>
      </c>
      <c r="M15" s="23">
        <v>81762</v>
      </c>
      <c r="N15" s="50" t="s">
        <v>955</v>
      </c>
      <c r="O15" s="49">
        <v>2.4992050096621901</v>
      </c>
      <c r="P15" s="30">
        <v>6</v>
      </c>
      <c r="Q15" s="94">
        <v>1226040</v>
      </c>
      <c r="R15" s="45" t="s">
        <v>977</v>
      </c>
      <c r="S15" s="45" t="s">
        <v>979</v>
      </c>
      <c r="T15" s="45" t="s">
        <v>842</v>
      </c>
      <c r="U15" s="23">
        <v>900115.875</v>
      </c>
      <c r="V15" s="23">
        <v>2240000</v>
      </c>
      <c r="W15" s="23">
        <v>7710000</v>
      </c>
      <c r="X15" s="94">
        <v>65939.8828125</v>
      </c>
      <c r="Y15" s="94">
        <v>67350.3203125</v>
      </c>
      <c r="Z15" s="94">
        <v>76766.7578125</v>
      </c>
      <c r="AA15" s="1" t="s">
        <v>643</v>
      </c>
      <c r="AB15" s="24">
        <v>0</v>
      </c>
      <c r="AC15" s="51"/>
      <c r="AD15" s="45" t="s">
        <v>867</v>
      </c>
      <c r="AE15" s="45" t="s">
        <v>867</v>
      </c>
      <c r="AF15" s="105">
        <v>44553</v>
      </c>
      <c r="AG15" s="86" t="s">
        <v>982</v>
      </c>
      <c r="AH15" s="94">
        <v>40500000</v>
      </c>
      <c r="AI15" s="97">
        <v>513199.75</v>
      </c>
      <c r="AJ15" s="84">
        <f t="shared" si="2"/>
        <v>1.2671598765432099E-2</v>
      </c>
      <c r="AK15" s="30">
        <f t="shared" si="3"/>
        <v>198.19907996476462</v>
      </c>
      <c r="AL15" s="30">
        <f t="shared" ref="AL15:AL21" si="4">+AH15/M15</f>
        <v>495.34013355837675</v>
      </c>
      <c r="AM15" s="84">
        <f t="shared" ref="AM15:AM21" si="5">+Q15/AH15</f>
        <v>3.0272592592592594E-2</v>
      </c>
      <c r="AN15" s="112"/>
      <c r="AP15" s="112"/>
      <c r="AR15" s="75"/>
    </row>
    <row r="16" spans="1:44" x14ac:dyDescent="0.25">
      <c r="A16" s="1">
        <v>13</v>
      </c>
      <c r="B16" s="29">
        <v>2865</v>
      </c>
      <c r="C16" s="1" t="s">
        <v>243</v>
      </c>
      <c r="D16" s="1" t="s">
        <v>413</v>
      </c>
      <c r="E16" s="1" t="s">
        <v>572</v>
      </c>
      <c r="F16" s="1" t="s">
        <v>52</v>
      </c>
      <c r="G16" s="26" t="s">
        <v>671</v>
      </c>
      <c r="H16" s="1" t="s">
        <v>53</v>
      </c>
      <c r="I16" s="1" t="s">
        <v>703</v>
      </c>
      <c r="J16" s="1" t="s">
        <v>623</v>
      </c>
      <c r="K16" s="1" t="s">
        <v>819</v>
      </c>
      <c r="L16" s="23">
        <v>81973</v>
      </c>
      <c r="M16" s="23">
        <v>364240</v>
      </c>
      <c r="N16" s="50" t="s">
        <v>897</v>
      </c>
      <c r="O16" s="49">
        <v>0.22505216340874148</v>
      </c>
      <c r="P16" s="30">
        <v>6</v>
      </c>
      <c r="Q16" s="94">
        <v>491838</v>
      </c>
      <c r="R16" s="45" t="s">
        <v>867</v>
      </c>
      <c r="S16" s="45" t="s">
        <v>980</v>
      </c>
      <c r="T16" s="45" t="s">
        <v>842</v>
      </c>
      <c r="U16" s="23">
        <v>65908.796875</v>
      </c>
      <c r="V16" s="23">
        <v>151722.1875</v>
      </c>
      <c r="W16" s="23">
        <v>584612.1875</v>
      </c>
      <c r="X16" s="94">
        <v>96211.9765625</v>
      </c>
      <c r="Y16" s="94">
        <v>92087.34375</v>
      </c>
      <c r="Z16" s="94">
        <v>75745.359375</v>
      </c>
      <c r="AA16" s="1" t="s">
        <v>643</v>
      </c>
      <c r="AB16" s="24">
        <v>0</v>
      </c>
      <c r="AC16" s="51"/>
      <c r="AD16" s="45" t="s">
        <v>867</v>
      </c>
      <c r="AE16" s="45" t="s">
        <v>867</v>
      </c>
      <c r="AF16" s="105">
        <v>44559</v>
      </c>
      <c r="AG16" s="86" t="s">
        <v>982</v>
      </c>
      <c r="AH16" s="94">
        <v>5750000</v>
      </c>
      <c r="AI16" s="97">
        <v>145972.5</v>
      </c>
      <c r="AJ16" s="84">
        <f t="shared" si="2"/>
        <v>2.5386521739130436E-2</v>
      </c>
      <c r="AK16" s="30">
        <f t="shared" si="3"/>
        <v>70.14504775962817</v>
      </c>
      <c r="AL16" s="30">
        <f t="shared" si="4"/>
        <v>15.786294750713814</v>
      </c>
      <c r="AM16" s="84">
        <f t="shared" si="5"/>
        <v>8.5537043478260869E-2</v>
      </c>
      <c r="AN16" s="112"/>
      <c r="AP16" s="112"/>
      <c r="AR16" s="75"/>
    </row>
    <row r="17" spans="1:44" x14ac:dyDescent="0.25">
      <c r="A17" s="1">
        <v>14</v>
      </c>
      <c r="B17" s="29">
        <v>1572</v>
      </c>
      <c r="C17" s="1" t="s">
        <v>106</v>
      </c>
      <c r="D17" s="1" t="s">
        <v>331</v>
      </c>
      <c r="E17" s="1" t="s">
        <v>491</v>
      </c>
      <c r="F17" s="1" t="s">
        <v>40</v>
      </c>
      <c r="G17" s="26">
        <v>90230</v>
      </c>
      <c r="H17" s="1" t="s">
        <v>41</v>
      </c>
      <c r="I17" s="1" t="s">
        <v>702</v>
      </c>
      <c r="J17" s="1" t="s">
        <v>612</v>
      </c>
      <c r="K17" s="1" t="s">
        <v>741</v>
      </c>
      <c r="L17" s="23">
        <v>203832</v>
      </c>
      <c r="M17" s="23">
        <v>102366</v>
      </c>
      <c r="N17" s="50" t="s">
        <v>918</v>
      </c>
      <c r="O17" s="49">
        <v>1.991208018287322</v>
      </c>
      <c r="P17" s="30">
        <v>6</v>
      </c>
      <c r="Q17" s="94">
        <v>1222992</v>
      </c>
      <c r="R17" s="45" t="s">
        <v>977</v>
      </c>
      <c r="S17" s="45" t="s">
        <v>979</v>
      </c>
      <c r="T17" s="45" t="s">
        <v>842</v>
      </c>
      <c r="U17" s="23">
        <v>248920</v>
      </c>
      <c r="V17" s="23">
        <v>737097.6875</v>
      </c>
      <c r="W17" s="23">
        <v>2830000</v>
      </c>
      <c r="X17" s="94">
        <v>82395.4765625</v>
      </c>
      <c r="Y17" s="94">
        <v>78020.28125</v>
      </c>
      <c r="Z17" s="94">
        <v>71187.3125</v>
      </c>
      <c r="AA17" s="1" t="s">
        <v>643</v>
      </c>
      <c r="AB17" s="24">
        <v>0</v>
      </c>
      <c r="AC17" s="51"/>
      <c r="AD17" s="45" t="s">
        <v>867</v>
      </c>
      <c r="AE17" s="45" t="s">
        <v>867</v>
      </c>
      <c r="AF17" s="105">
        <v>44567</v>
      </c>
      <c r="AG17" s="86" t="s">
        <v>982</v>
      </c>
      <c r="AH17" s="94">
        <v>22000000</v>
      </c>
      <c r="AI17" s="97">
        <v>1202266.3900000001</v>
      </c>
      <c r="AJ17" s="84">
        <f t="shared" si="2"/>
        <v>5.4648472272727282E-2</v>
      </c>
      <c r="AK17" s="30">
        <f t="shared" si="3"/>
        <v>107.93202244986067</v>
      </c>
      <c r="AL17" s="30">
        <f t="shared" si="4"/>
        <v>214.91510853212981</v>
      </c>
      <c r="AM17" s="84">
        <f t="shared" si="5"/>
        <v>5.5590545454545455E-2</v>
      </c>
      <c r="AN17" s="112"/>
      <c r="AP17" s="112"/>
      <c r="AR17" s="75"/>
    </row>
    <row r="18" spans="1:44" x14ac:dyDescent="0.25">
      <c r="A18" s="1">
        <v>15</v>
      </c>
      <c r="B18" s="29">
        <v>389</v>
      </c>
      <c r="C18" s="1" t="s">
        <v>46</v>
      </c>
      <c r="D18" s="1" t="s">
        <v>304</v>
      </c>
      <c r="E18" s="1" t="s">
        <v>463</v>
      </c>
      <c r="F18" s="1" t="s">
        <v>40</v>
      </c>
      <c r="G18" s="26">
        <v>94588</v>
      </c>
      <c r="H18" s="1" t="s">
        <v>47</v>
      </c>
      <c r="I18" s="1" t="s">
        <v>702</v>
      </c>
      <c r="J18" s="1" t="s">
        <v>605</v>
      </c>
      <c r="K18" s="52" t="s">
        <v>717</v>
      </c>
      <c r="L18" s="23">
        <v>155919</v>
      </c>
      <c r="M18" s="23">
        <v>425581</v>
      </c>
      <c r="N18" s="50" t="s">
        <v>901</v>
      </c>
      <c r="O18" s="49">
        <v>0.6</v>
      </c>
      <c r="P18" s="30">
        <v>2</v>
      </c>
      <c r="Q18" s="94">
        <v>311838</v>
      </c>
      <c r="R18" s="45" t="s">
        <v>977</v>
      </c>
      <c r="S18" s="45" t="s">
        <v>979</v>
      </c>
      <c r="T18" s="45" t="s">
        <v>842</v>
      </c>
      <c r="U18" s="23">
        <v>85063.0390625</v>
      </c>
      <c r="V18" s="23">
        <v>190756.828125</v>
      </c>
      <c r="W18" s="23">
        <v>662538.1875</v>
      </c>
      <c r="X18" s="94">
        <v>152097.984375</v>
      </c>
      <c r="Y18" s="94">
        <v>160964.5</v>
      </c>
      <c r="Z18" s="94">
        <v>134819.53125</v>
      </c>
      <c r="AA18" s="1" t="s">
        <v>643</v>
      </c>
      <c r="AB18" s="24">
        <v>0</v>
      </c>
      <c r="AC18" s="51"/>
      <c r="AD18" s="45" t="s">
        <v>867</v>
      </c>
      <c r="AE18" s="45" t="s">
        <v>867</v>
      </c>
      <c r="AF18" s="105">
        <v>44762</v>
      </c>
      <c r="AG18" s="86" t="s">
        <v>982</v>
      </c>
      <c r="AH18" s="94">
        <v>16000100</v>
      </c>
      <c r="AI18" s="97">
        <v>779705.25</v>
      </c>
      <c r="AJ18" s="84">
        <f t="shared" si="2"/>
        <v>4.8731273554540287E-2</v>
      </c>
      <c r="AK18" s="30">
        <f t="shared" si="3"/>
        <v>102.61802602633419</v>
      </c>
      <c r="AL18" s="30">
        <f t="shared" si="4"/>
        <v>37.595898313129581</v>
      </c>
      <c r="AM18" s="84">
        <f t="shared" si="5"/>
        <v>1.9489753189042568E-2</v>
      </c>
      <c r="AN18" s="112"/>
      <c r="AP18" s="112"/>
      <c r="AR18" s="75"/>
    </row>
    <row r="19" spans="1:44" x14ac:dyDescent="0.25">
      <c r="A19" s="1">
        <v>16</v>
      </c>
      <c r="B19" s="29">
        <v>1081</v>
      </c>
      <c r="C19" s="1" t="s">
        <v>78</v>
      </c>
      <c r="D19" s="1" t="s">
        <v>317</v>
      </c>
      <c r="E19" s="1" t="s">
        <v>476</v>
      </c>
      <c r="F19" s="1" t="s">
        <v>79</v>
      </c>
      <c r="G19" s="26">
        <v>37067</v>
      </c>
      <c r="H19" s="1" t="s">
        <v>80</v>
      </c>
      <c r="I19" s="1" t="s">
        <v>702</v>
      </c>
      <c r="J19" s="1" t="s">
        <v>613</v>
      </c>
      <c r="K19" s="52" t="s">
        <v>729</v>
      </c>
      <c r="L19" s="23">
        <v>103545</v>
      </c>
      <c r="M19" s="23">
        <v>402059</v>
      </c>
      <c r="N19" s="50" t="s">
        <v>897</v>
      </c>
      <c r="O19" s="49">
        <v>0.25753682917183796</v>
      </c>
      <c r="P19" s="30">
        <v>3.5</v>
      </c>
      <c r="Q19" s="94">
        <v>362408</v>
      </c>
      <c r="R19" s="45" t="s">
        <v>867</v>
      </c>
      <c r="S19" s="45" t="s">
        <v>972</v>
      </c>
      <c r="T19" s="45" t="s">
        <v>867</v>
      </c>
      <c r="U19" s="23">
        <v>42650.93359375</v>
      </c>
      <c r="V19" s="23">
        <v>99916.1171875</v>
      </c>
      <c r="W19" s="23">
        <v>262217.375</v>
      </c>
      <c r="X19" s="94">
        <v>107579.75</v>
      </c>
      <c r="Y19" s="94">
        <v>116819.7890625</v>
      </c>
      <c r="Z19" s="94">
        <v>113378.5703125</v>
      </c>
      <c r="AA19" s="1" t="s">
        <v>643</v>
      </c>
      <c r="AB19" s="24">
        <v>0</v>
      </c>
      <c r="AC19" s="51"/>
      <c r="AD19" s="45" t="s">
        <v>867</v>
      </c>
      <c r="AE19" s="45" t="s">
        <v>867</v>
      </c>
      <c r="AF19" s="105">
        <v>44767</v>
      </c>
      <c r="AG19" s="86" t="s">
        <v>866</v>
      </c>
      <c r="AH19" s="94">
        <v>5650000</v>
      </c>
      <c r="AI19" s="97">
        <v>154338.89000000001</v>
      </c>
      <c r="AJ19" s="84">
        <f t="shared" si="2"/>
        <v>2.7316617699115045E-2</v>
      </c>
      <c r="AK19" s="30">
        <f t="shared" si="3"/>
        <v>54.565647785986769</v>
      </c>
      <c r="AL19" s="30">
        <f t="shared" si="4"/>
        <v>14.052663912510353</v>
      </c>
      <c r="AM19" s="84">
        <f t="shared" si="5"/>
        <v>6.4143008849557523E-2</v>
      </c>
      <c r="AN19" s="112"/>
      <c r="AP19" s="112"/>
      <c r="AR19" s="75"/>
    </row>
    <row r="20" spans="1:44" x14ac:dyDescent="0.25">
      <c r="A20" s="1">
        <v>17</v>
      </c>
      <c r="B20" s="29">
        <v>2247</v>
      </c>
      <c r="C20" s="1" t="s">
        <v>139</v>
      </c>
      <c r="D20" s="1" t="s">
        <v>352</v>
      </c>
      <c r="E20" s="1" t="s">
        <v>512</v>
      </c>
      <c r="F20" s="1" t="s">
        <v>22</v>
      </c>
      <c r="G20" s="48" t="s">
        <v>657</v>
      </c>
      <c r="H20" s="1" t="s">
        <v>140</v>
      </c>
      <c r="I20" s="1" t="s">
        <v>702</v>
      </c>
      <c r="J20" s="1" t="s">
        <v>605</v>
      </c>
      <c r="K20" s="52" t="s">
        <v>762</v>
      </c>
      <c r="L20" s="23">
        <v>104836</v>
      </c>
      <c r="M20" s="23">
        <v>334541</v>
      </c>
      <c r="N20" s="50" t="s">
        <v>929</v>
      </c>
      <c r="O20" s="49">
        <v>0.3133726508858406</v>
      </c>
      <c r="P20" s="30">
        <v>3.5</v>
      </c>
      <c r="Q20" s="94">
        <v>366926</v>
      </c>
      <c r="R20" s="45" t="s">
        <v>977</v>
      </c>
      <c r="S20" s="45" t="s">
        <v>979</v>
      </c>
      <c r="T20" s="45" t="s">
        <v>842</v>
      </c>
      <c r="U20" s="23">
        <v>32726.951171875</v>
      </c>
      <c r="V20" s="23">
        <v>109690.8359375</v>
      </c>
      <c r="W20" s="23">
        <v>395316.1875</v>
      </c>
      <c r="X20" s="94">
        <v>99783.1875</v>
      </c>
      <c r="Y20" s="94">
        <v>86422.4921875</v>
      </c>
      <c r="Z20" s="94">
        <v>89141.515625</v>
      </c>
      <c r="AA20" s="1" t="s">
        <v>643</v>
      </c>
      <c r="AB20" s="24">
        <v>0</v>
      </c>
      <c r="AC20" s="51"/>
      <c r="AD20" s="45" t="s">
        <v>867</v>
      </c>
      <c r="AE20" s="45" t="s">
        <v>867</v>
      </c>
      <c r="AF20" s="105">
        <v>44798</v>
      </c>
      <c r="AG20" s="86" t="s">
        <v>982</v>
      </c>
      <c r="AH20" s="94">
        <v>6550000</v>
      </c>
      <c r="AI20" s="97">
        <v>255659</v>
      </c>
      <c r="AJ20" s="84">
        <f t="shared" si="2"/>
        <v>3.9031908396946563E-2</v>
      </c>
      <c r="AK20" s="30">
        <f t="shared" si="3"/>
        <v>62.478537906825899</v>
      </c>
      <c r="AL20" s="30">
        <f t="shared" si="4"/>
        <v>19.579065047333511</v>
      </c>
      <c r="AM20" s="84">
        <f t="shared" si="5"/>
        <v>5.6019236641221375E-2</v>
      </c>
      <c r="AN20" s="112"/>
      <c r="AQ20" s="1"/>
    </row>
    <row r="21" spans="1:44" x14ac:dyDescent="0.25">
      <c r="A21" s="1">
        <v>18</v>
      </c>
      <c r="B21" s="29">
        <v>2749</v>
      </c>
      <c r="C21" s="1" t="s">
        <v>205</v>
      </c>
      <c r="D21" s="1" t="s">
        <v>390</v>
      </c>
      <c r="E21" s="1" t="s">
        <v>550</v>
      </c>
      <c r="F21" s="1" t="s">
        <v>28</v>
      </c>
      <c r="G21" s="26">
        <v>20166</v>
      </c>
      <c r="H21" s="1" t="s">
        <v>29</v>
      </c>
      <c r="I21" s="1" t="s">
        <v>702</v>
      </c>
      <c r="J21" s="1" t="s">
        <v>620</v>
      </c>
      <c r="K21" s="52" t="s">
        <v>799</v>
      </c>
      <c r="L21" s="23">
        <v>125917</v>
      </c>
      <c r="M21" s="23">
        <v>523591</v>
      </c>
      <c r="N21" s="50" t="s">
        <v>951</v>
      </c>
      <c r="O21" s="49">
        <v>0.24048732694030264</v>
      </c>
      <c r="P21" s="30">
        <v>3.5</v>
      </c>
      <c r="Q21" s="94">
        <v>440710</v>
      </c>
      <c r="R21" s="45" t="s">
        <v>867</v>
      </c>
      <c r="S21" s="45" t="s">
        <v>980</v>
      </c>
      <c r="T21" s="45" t="s">
        <v>842</v>
      </c>
      <c r="U21" s="23">
        <v>92057.96875</v>
      </c>
      <c r="V21" s="23">
        <v>207762.171875</v>
      </c>
      <c r="W21" s="23">
        <v>548261.6875</v>
      </c>
      <c r="X21" s="94">
        <v>110306.9609375</v>
      </c>
      <c r="Y21" s="94">
        <v>130605.59375</v>
      </c>
      <c r="Z21" s="94">
        <v>145441.375</v>
      </c>
      <c r="AA21" s="1" t="s">
        <v>643</v>
      </c>
      <c r="AB21" s="24">
        <v>0</v>
      </c>
      <c r="AC21" s="51"/>
      <c r="AD21" s="45" t="s">
        <v>867</v>
      </c>
      <c r="AE21" s="45" t="s">
        <v>867</v>
      </c>
      <c r="AF21" s="105">
        <v>44802</v>
      </c>
      <c r="AG21" s="86" t="s">
        <v>982</v>
      </c>
      <c r="AH21" s="94">
        <v>5650000</v>
      </c>
      <c r="AI21" s="97">
        <v>214437.5</v>
      </c>
      <c r="AJ21" s="84">
        <f t="shared" si="2"/>
        <v>3.795353982300885E-2</v>
      </c>
      <c r="AK21" s="30">
        <f t="shared" si="3"/>
        <v>44.87082760866285</v>
      </c>
      <c r="AL21" s="30">
        <f t="shared" si="4"/>
        <v>10.790865389206461</v>
      </c>
      <c r="AM21" s="84">
        <f t="shared" si="5"/>
        <v>7.8001769911504426E-2</v>
      </c>
      <c r="AN21" s="112"/>
      <c r="AQ21" s="1"/>
    </row>
    <row r="22" spans="1:44" x14ac:dyDescent="0.25">
      <c r="A22" s="1">
        <v>19</v>
      </c>
      <c r="B22" s="29">
        <v>816</v>
      </c>
      <c r="C22" s="1" t="s">
        <v>72</v>
      </c>
      <c r="D22" s="1" t="s">
        <v>313</v>
      </c>
      <c r="E22" s="1" t="s">
        <v>472</v>
      </c>
      <c r="F22" s="1" t="s">
        <v>73</v>
      </c>
      <c r="G22" s="26">
        <v>19702</v>
      </c>
      <c r="H22" s="1" t="s">
        <v>38</v>
      </c>
      <c r="I22" s="1" t="s">
        <v>702</v>
      </c>
      <c r="J22" s="1" t="s">
        <v>604</v>
      </c>
      <c r="K22" s="52" t="s">
        <v>726</v>
      </c>
      <c r="L22" s="23">
        <v>159878</v>
      </c>
      <c r="M22" s="23">
        <v>515315</v>
      </c>
      <c r="N22" s="50" t="s">
        <v>900</v>
      </c>
      <c r="O22" s="49">
        <v>0.3102529520778553</v>
      </c>
      <c r="P22" s="30">
        <v>6</v>
      </c>
      <c r="Q22" s="94">
        <v>959268</v>
      </c>
      <c r="R22" s="45" t="s">
        <v>977</v>
      </c>
      <c r="S22" s="115" t="s">
        <v>972</v>
      </c>
      <c r="T22" s="115" t="s">
        <v>867</v>
      </c>
      <c r="U22" s="23">
        <v>68998.1328125</v>
      </c>
      <c r="V22" s="23">
        <v>196529.03125</v>
      </c>
      <c r="W22" s="23">
        <v>471264.03125</v>
      </c>
      <c r="X22" s="94">
        <v>64124.203125</v>
      </c>
      <c r="Y22" s="94">
        <v>67545.9921875</v>
      </c>
      <c r="Z22" s="94">
        <v>72778.6015625</v>
      </c>
      <c r="AA22" s="1" t="s">
        <v>643</v>
      </c>
      <c r="AB22" s="24">
        <v>0</v>
      </c>
      <c r="AC22" s="51"/>
      <c r="AD22" s="45" t="s">
        <v>867</v>
      </c>
      <c r="AE22" s="45" t="s">
        <v>867</v>
      </c>
      <c r="AF22" s="105">
        <v>44813</v>
      </c>
      <c r="AG22" s="86" t="s">
        <v>982</v>
      </c>
      <c r="AH22" s="124" t="s">
        <v>990</v>
      </c>
      <c r="AI22" s="125"/>
      <c r="AJ22" s="125"/>
      <c r="AK22" s="125"/>
      <c r="AL22" s="125"/>
      <c r="AM22" s="126"/>
      <c r="AQ22" s="1"/>
    </row>
    <row r="23" spans="1:44" x14ac:dyDescent="0.25">
      <c r="A23" s="1">
        <v>20</v>
      </c>
      <c r="B23" s="29">
        <v>192</v>
      </c>
      <c r="C23" s="1" t="s">
        <v>27</v>
      </c>
      <c r="D23" s="1" t="s">
        <v>297</v>
      </c>
      <c r="E23" s="1" t="s">
        <v>456</v>
      </c>
      <c r="F23" s="1" t="s">
        <v>28</v>
      </c>
      <c r="G23" s="26">
        <v>22033</v>
      </c>
      <c r="H23" s="1" t="s">
        <v>29</v>
      </c>
      <c r="I23" s="1" t="s">
        <v>702</v>
      </c>
      <c r="J23" s="1" t="s">
        <v>606</v>
      </c>
      <c r="K23" s="52" t="s">
        <v>710</v>
      </c>
      <c r="L23" s="23">
        <v>193422</v>
      </c>
      <c r="M23" s="23">
        <v>385249</v>
      </c>
      <c r="N23" s="50" t="s">
        <v>896</v>
      </c>
      <c r="O23" s="49">
        <v>0.8</v>
      </c>
      <c r="P23" s="30">
        <v>2</v>
      </c>
      <c r="Q23" s="94">
        <v>386844</v>
      </c>
      <c r="R23" s="45" t="s">
        <v>977</v>
      </c>
      <c r="S23" s="115" t="s">
        <v>979</v>
      </c>
      <c r="T23" s="115" t="s">
        <v>842</v>
      </c>
      <c r="U23" s="23">
        <v>94980.09375</v>
      </c>
      <c r="V23" s="23">
        <v>259081.125</v>
      </c>
      <c r="W23" s="23">
        <v>919439</v>
      </c>
      <c r="X23" s="94">
        <v>133457.5625</v>
      </c>
      <c r="Y23" s="94">
        <v>139826.21875</v>
      </c>
      <c r="Z23" s="94">
        <v>133722.8125</v>
      </c>
      <c r="AA23" s="1" t="s">
        <v>643</v>
      </c>
      <c r="AB23" s="24">
        <v>0</v>
      </c>
      <c r="AC23" s="51"/>
      <c r="AD23" s="45" t="s">
        <v>867</v>
      </c>
      <c r="AE23" s="45" t="s">
        <v>867</v>
      </c>
      <c r="AF23" s="105">
        <v>44813</v>
      </c>
      <c r="AG23" s="86" t="s">
        <v>982</v>
      </c>
      <c r="AH23" s="127"/>
      <c r="AI23" s="128"/>
      <c r="AJ23" s="128"/>
      <c r="AK23" s="128"/>
      <c r="AL23" s="128"/>
      <c r="AM23" s="129"/>
      <c r="AQ23" s="1"/>
    </row>
    <row r="24" spans="1:44" x14ac:dyDescent="0.25">
      <c r="A24" s="1">
        <v>21</v>
      </c>
      <c r="B24" s="29">
        <v>1462</v>
      </c>
      <c r="C24" s="1" t="s">
        <v>102</v>
      </c>
      <c r="D24" s="1" t="s">
        <v>328</v>
      </c>
      <c r="E24" s="1" t="s">
        <v>487</v>
      </c>
      <c r="F24" s="1" t="s">
        <v>28</v>
      </c>
      <c r="G24" s="26">
        <v>22150</v>
      </c>
      <c r="H24" s="1" t="s">
        <v>29</v>
      </c>
      <c r="I24" s="1" t="s">
        <v>702</v>
      </c>
      <c r="J24" s="1" t="s">
        <v>608</v>
      </c>
      <c r="K24" s="52" t="s">
        <v>737</v>
      </c>
      <c r="L24" s="23">
        <v>205772</v>
      </c>
      <c r="M24" s="23">
        <v>110642</v>
      </c>
      <c r="N24" s="50" t="s">
        <v>915</v>
      </c>
      <c r="O24" s="49">
        <v>0.8</v>
      </c>
      <c r="P24" s="30">
        <v>6</v>
      </c>
      <c r="Q24" s="94">
        <v>1234632</v>
      </c>
      <c r="R24" s="45" t="s">
        <v>977</v>
      </c>
      <c r="S24" s="115" t="s">
        <v>979</v>
      </c>
      <c r="T24" s="115" t="s">
        <v>842</v>
      </c>
      <c r="U24" s="23">
        <v>112624.859375</v>
      </c>
      <c r="V24" s="23">
        <v>366568</v>
      </c>
      <c r="W24" s="23">
        <v>1240000</v>
      </c>
      <c r="X24" s="94">
        <v>119372.4375</v>
      </c>
      <c r="Y24" s="94">
        <v>108900.5</v>
      </c>
      <c r="Z24" s="94">
        <v>119126.34375</v>
      </c>
      <c r="AA24" s="1" t="s">
        <v>643</v>
      </c>
      <c r="AB24" s="24">
        <v>0</v>
      </c>
      <c r="AC24" s="51"/>
      <c r="AD24" s="45" t="s">
        <v>867</v>
      </c>
      <c r="AE24" s="45" t="s">
        <v>867</v>
      </c>
      <c r="AF24" s="105">
        <v>44813</v>
      </c>
      <c r="AG24" s="86" t="s">
        <v>982</v>
      </c>
      <c r="AH24" s="127"/>
      <c r="AI24" s="128"/>
      <c r="AJ24" s="128"/>
      <c r="AK24" s="128"/>
      <c r="AL24" s="128"/>
      <c r="AM24" s="129"/>
      <c r="AQ24" s="1"/>
    </row>
    <row r="25" spans="1:44" x14ac:dyDescent="0.25">
      <c r="A25" s="1">
        <v>22</v>
      </c>
      <c r="B25" s="29">
        <v>2732</v>
      </c>
      <c r="C25" s="1" t="s">
        <v>203</v>
      </c>
      <c r="D25" s="1" t="s">
        <v>388</v>
      </c>
      <c r="E25" s="1" t="s">
        <v>548</v>
      </c>
      <c r="F25" s="1" t="s">
        <v>111</v>
      </c>
      <c r="G25" s="26">
        <v>21044</v>
      </c>
      <c r="H25" s="1" t="s">
        <v>112</v>
      </c>
      <c r="I25" s="1" t="s">
        <v>702</v>
      </c>
      <c r="J25" s="1" t="s">
        <v>604</v>
      </c>
      <c r="K25" s="52" t="s">
        <v>797</v>
      </c>
      <c r="L25" s="23">
        <v>171000</v>
      </c>
      <c r="M25" s="23">
        <v>126760</v>
      </c>
      <c r="N25" s="50" t="s">
        <v>950</v>
      </c>
      <c r="O25" s="49">
        <v>1.3490059955822027</v>
      </c>
      <c r="P25" s="30">
        <v>3.5</v>
      </c>
      <c r="Q25" s="94">
        <v>598500</v>
      </c>
      <c r="R25" s="45" t="s">
        <v>977</v>
      </c>
      <c r="S25" s="115" t="s">
        <v>972</v>
      </c>
      <c r="T25" s="115" t="s">
        <v>867</v>
      </c>
      <c r="U25" s="23">
        <v>90214.859375</v>
      </c>
      <c r="V25" s="23">
        <v>190413.359375</v>
      </c>
      <c r="W25" s="23">
        <v>562380.25</v>
      </c>
      <c r="X25" s="94">
        <v>112393.78125</v>
      </c>
      <c r="Y25" s="94">
        <v>127317.2265625</v>
      </c>
      <c r="Z25" s="94">
        <v>112125.875</v>
      </c>
      <c r="AA25" s="1" t="s">
        <v>643</v>
      </c>
      <c r="AB25" s="24">
        <v>0</v>
      </c>
      <c r="AC25" s="51"/>
      <c r="AD25" s="45" t="s">
        <v>867</v>
      </c>
      <c r="AE25" s="45" t="s">
        <v>867</v>
      </c>
      <c r="AF25" s="105">
        <v>44813</v>
      </c>
      <c r="AG25" s="86" t="s">
        <v>982</v>
      </c>
      <c r="AH25" s="127"/>
      <c r="AI25" s="128"/>
      <c r="AJ25" s="128"/>
      <c r="AK25" s="128"/>
      <c r="AL25" s="128"/>
      <c r="AM25" s="129"/>
      <c r="AQ25" s="1"/>
    </row>
    <row r="26" spans="1:44" x14ac:dyDescent="0.25">
      <c r="A26" s="1">
        <v>23</v>
      </c>
      <c r="B26" s="29">
        <v>2102</v>
      </c>
      <c r="C26" s="1" t="s">
        <v>125</v>
      </c>
      <c r="D26" s="1" t="s">
        <v>344</v>
      </c>
      <c r="E26" s="1" t="s">
        <v>504</v>
      </c>
      <c r="F26" s="1" t="s">
        <v>111</v>
      </c>
      <c r="G26" s="26">
        <v>21401</v>
      </c>
      <c r="H26" s="1" t="s">
        <v>112</v>
      </c>
      <c r="I26" s="1" t="s">
        <v>702</v>
      </c>
      <c r="J26" s="1" t="s">
        <v>612</v>
      </c>
      <c r="K26" s="52" t="s">
        <v>754</v>
      </c>
      <c r="L26" s="23">
        <v>126732</v>
      </c>
      <c r="M26" s="23">
        <v>300625</v>
      </c>
      <c r="N26" s="50" t="s">
        <v>927</v>
      </c>
      <c r="O26" s="49">
        <v>2</v>
      </c>
      <c r="P26" s="30">
        <v>6</v>
      </c>
      <c r="Q26" s="94">
        <v>760392</v>
      </c>
      <c r="R26" s="45" t="s">
        <v>977</v>
      </c>
      <c r="S26" s="115" t="s">
        <v>979</v>
      </c>
      <c r="T26" s="115" t="s">
        <v>842</v>
      </c>
      <c r="U26" s="23">
        <v>45280.0625</v>
      </c>
      <c r="V26" s="23">
        <v>108869.8359375</v>
      </c>
      <c r="W26" s="23">
        <v>293017.78125</v>
      </c>
      <c r="X26" s="94">
        <v>109265.25</v>
      </c>
      <c r="Y26" s="94">
        <v>111130.0390625</v>
      </c>
      <c r="Z26" s="94">
        <v>120892.03125</v>
      </c>
      <c r="AA26" s="1" t="s">
        <v>643</v>
      </c>
      <c r="AB26" s="24">
        <v>0</v>
      </c>
      <c r="AC26" s="51"/>
      <c r="AD26" s="45" t="s">
        <v>867</v>
      </c>
      <c r="AE26" s="45" t="s">
        <v>867</v>
      </c>
      <c r="AF26" s="105">
        <v>44813</v>
      </c>
      <c r="AG26" s="86" t="s">
        <v>982</v>
      </c>
      <c r="AH26" s="130"/>
      <c r="AI26" s="131"/>
      <c r="AJ26" s="131"/>
      <c r="AK26" s="131"/>
      <c r="AL26" s="131"/>
      <c r="AM26" s="132"/>
      <c r="AQ26" s="1"/>
    </row>
    <row r="27" spans="1:44" x14ac:dyDescent="0.25">
      <c r="B27" s="29"/>
      <c r="C27" s="1" t="s">
        <v>990</v>
      </c>
      <c r="G27" s="26"/>
      <c r="K27" s="52"/>
      <c r="L27" s="114">
        <f>SUM(L22:L26)</f>
        <v>856804</v>
      </c>
      <c r="M27" s="114"/>
      <c r="N27" s="50"/>
      <c r="O27" s="49"/>
      <c r="P27" s="30"/>
      <c r="Q27" s="118">
        <f>SUM(Q22:Q26)</f>
        <v>3939636</v>
      </c>
      <c r="R27" s="45"/>
      <c r="S27" s="45"/>
      <c r="T27" s="45"/>
      <c r="U27" s="23"/>
      <c r="V27" s="23"/>
      <c r="W27" s="23"/>
      <c r="X27" s="94"/>
      <c r="Y27" s="94"/>
      <c r="Z27" s="94"/>
      <c r="AB27" s="24"/>
      <c r="AC27" s="51"/>
      <c r="AD27" s="45"/>
      <c r="AE27" s="45"/>
      <c r="AF27" s="105"/>
      <c r="AG27" s="86"/>
      <c r="AH27" s="94">
        <v>53000000</v>
      </c>
      <c r="AI27" s="97">
        <f>1996360.82+1</f>
        <v>1996361.82</v>
      </c>
      <c r="AJ27" s="84">
        <f t="shared" ref="AJ27:AJ43" si="6">+AI27/AH27</f>
        <v>3.7667204150943399E-2</v>
      </c>
      <c r="AK27" s="30">
        <f>+AH27/SUM(L22:L26)</f>
        <v>61.85778777876854</v>
      </c>
      <c r="AL27" s="30">
        <f>+AH27/SUM(M22:M26)</f>
        <v>36.841604041732502</v>
      </c>
      <c r="AM27" s="84">
        <f>+SUM(Q22:Q26)/AH27</f>
        <v>7.4332754716981128E-2</v>
      </c>
      <c r="AN27" s="112"/>
      <c r="AQ27" s="1"/>
    </row>
    <row r="28" spans="1:44" x14ac:dyDescent="0.25">
      <c r="A28" s="1">
        <v>24</v>
      </c>
      <c r="B28" s="29">
        <v>2649</v>
      </c>
      <c r="C28" s="1" t="s">
        <v>185</v>
      </c>
      <c r="D28" s="1" t="s">
        <v>376</v>
      </c>
      <c r="E28" s="1" t="s">
        <v>536</v>
      </c>
      <c r="F28" s="1" t="s">
        <v>40</v>
      </c>
      <c r="G28" s="26">
        <v>92683</v>
      </c>
      <c r="H28" s="1" t="s">
        <v>41</v>
      </c>
      <c r="I28" s="1" t="s">
        <v>702</v>
      </c>
      <c r="J28" s="1" t="s">
        <v>615</v>
      </c>
      <c r="K28" s="1" t="s">
        <v>785</v>
      </c>
      <c r="L28" s="23">
        <v>152567</v>
      </c>
      <c r="M28" s="23">
        <v>496584</v>
      </c>
      <c r="N28" s="50" t="s">
        <v>944</v>
      </c>
      <c r="O28" s="49">
        <v>0.30723301596507341</v>
      </c>
      <c r="P28" s="30">
        <v>3.5</v>
      </c>
      <c r="Q28" s="94">
        <v>533985</v>
      </c>
      <c r="R28" s="45" t="s">
        <v>977</v>
      </c>
      <c r="S28" s="45" t="s">
        <v>979</v>
      </c>
      <c r="T28" s="45" t="s">
        <v>842</v>
      </c>
      <c r="U28" s="23">
        <v>211589.78125</v>
      </c>
      <c r="V28" s="23">
        <v>517726.875</v>
      </c>
      <c r="W28" s="23">
        <v>1980000</v>
      </c>
      <c r="X28" s="94">
        <v>79893.6953125</v>
      </c>
      <c r="Y28" s="94">
        <v>83448.609375</v>
      </c>
      <c r="Z28" s="94">
        <v>80946.6640625</v>
      </c>
      <c r="AA28" s="1" t="s">
        <v>644</v>
      </c>
      <c r="AB28" s="24">
        <v>25812.86</v>
      </c>
      <c r="AC28" s="51" t="s">
        <v>842</v>
      </c>
      <c r="AD28" s="45">
        <v>46053</v>
      </c>
      <c r="AE28" s="45">
        <v>62489</v>
      </c>
      <c r="AF28" s="105">
        <v>44839</v>
      </c>
      <c r="AG28" s="86" t="s">
        <v>866</v>
      </c>
      <c r="AH28" s="94">
        <v>23000000</v>
      </c>
      <c r="AI28" s="97">
        <v>1245622.07</v>
      </c>
      <c r="AJ28" s="84">
        <f t="shared" si="6"/>
        <v>5.4157481304347832E-2</v>
      </c>
      <c r="AK28" s="30">
        <f t="shared" ref="AK28:AK37" si="7">+AH28/L28</f>
        <v>150.75343947249405</v>
      </c>
      <c r="AL28" s="30">
        <f t="shared" ref="AL28:AL37" si="8">+AH28/M28</f>
        <v>46.316433876242492</v>
      </c>
      <c r="AM28" s="84">
        <f t="shared" ref="AM28:AM33" si="9">+Q28/AH28</f>
        <v>2.3216739130434781E-2</v>
      </c>
      <c r="AN28" s="112"/>
      <c r="AP28" s="112"/>
      <c r="AR28" s="75"/>
    </row>
    <row r="29" spans="1:44" x14ac:dyDescent="0.25">
      <c r="A29" s="1">
        <v>25</v>
      </c>
      <c r="B29" s="29">
        <v>2040</v>
      </c>
      <c r="C29" s="1" t="s">
        <v>123</v>
      </c>
      <c r="D29" s="1" t="s">
        <v>342</v>
      </c>
      <c r="E29" s="1" t="s">
        <v>502</v>
      </c>
      <c r="F29" s="1" t="s">
        <v>59</v>
      </c>
      <c r="G29" s="26">
        <v>78746</v>
      </c>
      <c r="H29" s="1" t="s">
        <v>55</v>
      </c>
      <c r="I29" s="1" t="s">
        <v>702</v>
      </c>
      <c r="J29" s="1" t="s">
        <v>605</v>
      </c>
      <c r="K29" s="1" t="s">
        <v>752</v>
      </c>
      <c r="L29" s="23">
        <v>144129</v>
      </c>
      <c r="M29" s="23">
        <v>459558</v>
      </c>
      <c r="N29" s="50" t="s">
        <v>897</v>
      </c>
      <c r="O29" s="49">
        <v>0.95</v>
      </c>
      <c r="P29" s="30">
        <v>6</v>
      </c>
      <c r="Q29" s="94">
        <v>864774</v>
      </c>
      <c r="R29" s="45" t="s">
        <v>977</v>
      </c>
      <c r="S29" s="45" t="s">
        <v>979</v>
      </c>
      <c r="T29" s="45" t="s">
        <v>842</v>
      </c>
      <c r="U29" s="23">
        <v>78271.0703125</v>
      </c>
      <c r="V29" s="23">
        <v>285771.28125</v>
      </c>
      <c r="W29" s="23">
        <v>805162.6875</v>
      </c>
      <c r="X29" s="94">
        <v>92325.765625</v>
      </c>
      <c r="Y29" s="94">
        <v>83535.21875</v>
      </c>
      <c r="Z29" s="94">
        <v>81156</v>
      </c>
      <c r="AA29" s="1" t="s">
        <v>643</v>
      </c>
      <c r="AB29" s="24">
        <v>0</v>
      </c>
      <c r="AC29" s="51"/>
      <c r="AD29" s="45" t="s">
        <v>867</v>
      </c>
      <c r="AE29" s="45" t="s">
        <v>867</v>
      </c>
      <c r="AF29" s="105">
        <v>44895</v>
      </c>
      <c r="AG29" s="86" t="s">
        <v>982</v>
      </c>
      <c r="AH29" s="94">
        <v>13200000</v>
      </c>
      <c r="AI29" s="97">
        <v>303135.84000000003</v>
      </c>
      <c r="AJ29" s="84">
        <f t="shared" si="6"/>
        <v>2.2964836363636366E-2</v>
      </c>
      <c r="AK29" s="30">
        <f t="shared" si="7"/>
        <v>91.584622109360367</v>
      </c>
      <c r="AL29" s="30">
        <f t="shared" si="8"/>
        <v>28.723251472066639</v>
      </c>
      <c r="AM29" s="84">
        <f t="shared" si="9"/>
        <v>6.5513181818181818E-2</v>
      </c>
      <c r="AN29" s="112"/>
      <c r="AP29" s="112"/>
      <c r="AR29" s="75"/>
    </row>
    <row r="30" spans="1:44" x14ac:dyDescent="0.25">
      <c r="A30" s="1">
        <v>26</v>
      </c>
      <c r="B30" s="29">
        <v>2961</v>
      </c>
      <c r="C30" s="1" t="s">
        <v>280</v>
      </c>
      <c r="D30" s="1" t="s">
        <v>438</v>
      </c>
      <c r="E30" s="1" t="s">
        <v>595</v>
      </c>
      <c r="F30" s="1" t="s">
        <v>207</v>
      </c>
      <c r="G30" s="26" t="s">
        <v>692</v>
      </c>
      <c r="H30" s="1" t="s">
        <v>281</v>
      </c>
      <c r="I30" s="1" t="s">
        <v>703</v>
      </c>
      <c r="J30" s="1" t="s">
        <v>639</v>
      </c>
      <c r="K30" s="1" t="s">
        <v>835</v>
      </c>
      <c r="L30" s="23">
        <v>104525</v>
      </c>
      <c r="M30" s="23">
        <v>351529</v>
      </c>
      <c r="N30" s="50" t="s">
        <v>963</v>
      </c>
      <c r="O30" s="49">
        <v>0.2973438891243681</v>
      </c>
      <c r="P30" s="30">
        <v>6</v>
      </c>
      <c r="Q30" s="94">
        <v>627150</v>
      </c>
      <c r="R30" s="45" t="s">
        <v>867</v>
      </c>
      <c r="S30" s="45" t="s">
        <v>972</v>
      </c>
      <c r="T30" s="45" t="s">
        <v>867</v>
      </c>
      <c r="U30" s="23">
        <v>38628.31640625</v>
      </c>
      <c r="V30" s="23">
        <v>79155.1640625</v>
      </c>
      <c r="W30" s="23">
        <v>232672.859375</v>
      </c>
      <c r="X30" s="94">
        <v>38345.61328125</v>
      </c>
      <c r="Y30" s="94">
        <v>41402.89453125</v>
      </c>
      <c r="Z30" s="94">
        <v>55995.8671875</v>
      </c>
      <c r="AA30" s="1" t="s">
        <v>643</v>
      </c>
      <c r="AB30" s="24">
        <v>0</v>
      </c>
      <c r="AC30" s="51"/>
      <c r="AD30" s="45" t="s">
        <v>867</v>
      </c>
      <c r="AE30" s="45" t="s">
        <v>867</v>
      </c>
      <c r="AF30" s="105">
        <v>44901</v>
      </c>
      <c r="AG30" s="86" t="s">
        <v>866</v>
      </c>
      <c r="AH30" s="94">
        <v>8100000</v>
      </c>
      <c r="AI30" s="97">
        <v>211373.25</v>
      </c>
      <c r="AJ30" s="84">
        <f t="shared" si="6"/>
        <v>2.6095462962962963E-2</v>
      </c>
      <c r="AK30" s="30">
        <f t="shared" si="7"/>
        <v>77.493422626165994</v>
      </c>
      <c r="AL30" s="30">
        <f t="shared" si="8"/>
        <v>23.042195665222501</v>
      </c>
      <c r="AM30" s="84">
        <f t="shared" si="9"/>
        <v>7.7425925925925926E-2</v>
      </c>
      <c r="AN30" s="112"/>
      <c r="AP30" s="112"/>
      <c r="AR30" s="75"/>
    </row>
    <row r="31" spans="1:44" x14ac:dyDescent="0.25">
      <c r="A31" s="1">
        <v>27</v>
      </c>
      <c r="B31" s="29">
        <v>2763</v>
      </c>
      <c r="C31" s="1" t="s">
        <v>213</v>
      </c>
      <c r="D31" s="1" t="s">
        <v>394</v>
      </c>
      <c r="E31" s="1" t="s">
        <v>554</v>
      </c>
      <c r="F31" s="1" t="s">
        <v>59</v>
      </c>
      <c r="G31" s="26">
        <v>77380</v>
      </c>
      <c r="H31" s="1" t="s">
        <v>196</v>
      </c>
      <c r="I31" s="1" t="s">
        <v>702</v>
      </c>
      <c r="J31" s="1" t="s">
        <v>604</v>
      </c>
      <c r="K31" s="1" t="s">
        <v>803</v>
      </c>
      <c r="L31" s="23">
        <v>146000</v>
      </c>
      <c r="M31" s="23">
        <v>389439</v>
      </c>
      <c r="N31" s="50" t="s">
        <v>952</v>
      </c>
      <c r="O31" s="49">
        <v>0.37489825107398078</v>
      </c>
      <c r="P31" s="30">
        <v>3.5</v>
      </c>
      <c r="Q31" s="94">
        <v>511000</v>
      </c>
      <c r="R31" s="45" t="s">
        <v>977</v>
      </c>
      <c r="S31" s="45" t="s">
        <v>979</v>
      </c>
      <c r="T31" s="45" t="s">
        <v>842</v>
      </c>
      <c r="U31" s="23">
        <v>62660.51171875</v>
      </c>
      <c r="V31" s="23">
        <v>160895.03125</v>
      </c>
      <c r="W31" s="23">
        <v>552962</v>
      </c>
      <c r="X31" s="94">
        <v>85776.25</v>
      </c>
      <c r="Y31" s="94">
        <v>96375.53125</v>
      </c>
      <c r="Z31" s="94">
        <v>91191.6328125</v>
      </c>
      <c r="AA31" s="1" t="s">
        <v>643</v>
      </c>
      <c r="AB31" s="24">
        <v>0</v>
      </c>
      <c r="AC31" s="51"/>
      <c r="AD31" s="45" t="s">
        <v>867</v>
      </c>
      <c r="AE31" s="45" t="s">
        <v>867</v>
      </c>
      <c r="AF31" s="105">
        <v>44910</v>
      </c>
      <c r="AG31" s="86" t="s">
        <v>982</v>
      </c>
      <c r="AH31" s="94">
        <v>7760000</v>
      </c>
      <c r="AI31" s="97">
        <v>593668.64607142855</v>
      </c>
      <c r="AJ31" s="84">
        <f t="shared" si="6"/>
        <v>7.6503691504050064E-2</v>
      </c>
      <c r="AK31" s="30">
        <f t="shared" si="7"/>
        <v>53.150684931506852</v>
      </c>
      <c r="AL31" s="30">
        <f t="shared" si="8"/>
        <v>19.9260988242061</v>
      </c>
      <c r="AM31" s="84">
        <f t="shared" si="9"/>
        <v>6.5850515463917528E-2</v>
      </c>
      <c r="AN31" s="112"/>
      <c r="AP31" s="112"/>
      <c r="AR31" s="75"/>
    </row>
    <row r="32" spans="1:44" x14ac:dyDescent="0.25">
      <c r="A32" s="1">
        <v>28</v>
      </c>
      <c r="B32" s="29">
        <v>2783</v>
      </c>
      <c r="C32" s="1" t="s">
        <v>217</v>
      </c>
      <c r="D32" s="1" t="s">
        <v>395</v>
      </c>
      <c r="E32" s="1" t="s">
        <v>556</v>
      </c>
      <c r="F32" s="1" t="s">
        <v>40</v>
      </c>
      <c r="G32" s="26">
        <v>92591</v>
      </c>
      <c r="H32" s="1" t="s">
        <v>117</v>
      </c>
      <c r="I32" s="1" t="s">
        <v>702</v>
      </c>
      <c r="J32" s="1" t="s">
        <v>616</v>
      </c>
      <c r="K32" s="1" t="s">
        <v>804</v>
      </c>
      <c r="L32" s="23">
        <v>125492</v>
      </c>
      <c r="M32" s="23">
        <v>398138</v>
      </c>
      <c r="N32" s="50" t="s">
        <v>897</v>
      </c>
      <c r="O32" s="49">
        <v>0.31519724316694214</v>
      </c>
      <c r="P32" s="30">
        <v>3.5</v>
      </c>
      <c r="Q32" s="94">
        <v>439222</v>
      </c>
      <c r="R32" s="45" t="s">
        <v>867</v>
      </c>
      <c r="S32" s="45" t="s">
        <v>972</v>
      </c>
      <c r="T32" s="45" t="s">
        <v>867</v>
      </c>
      <c r="U32" s="23">
        <v>87279.6875</v>
      </c>
      <c r="V32" s="23">
        <v>192194.59375</v>
      </c>
      <c r="W32" s="23">
        <v>355544.28125</v>
      </c>
      <c r="X32" s="94">
        <v>85394.9765625</v>
      </c>
      <c r="Y32" s="94">
        <v>90993.3984375</v>
      </c>
      <c r="Z32" s="94">
        <v>98164.859375</v>
      </c>
      <c r="AA32" s="1" t="s">
        <v>643</v>
      </c>
      <c r="AB32" s="24">
        <v>0</v>
      </c>
      <c r="AC32" s="51"/>
      <c r="AD32" s="45" t="s">
        <v>867</v>
      </c>
      <c r="AE32" s="45" t="s">
        <v>867</v>
      </c>
      <c r="AF32" s="105">
        <v>45007</v>
      </c>
      <c r="AG32" s="86" t="s">
        <v>982</v>
      </c>
      <c r="AH32" s="94">
        <v>6000000</v>
      </c>
      <c r="AI32" s="97">
        <f>160638.5+475</f>
        <v>161113.5</v>
      </c>
      <c r="AJ32" s="84">
        <f t="shared" si="6"/>
        <v>2.6852250000000001E-2</v>
      </c>
      <c r="AK32" s="30">
        <f t="shared" si="7"/>
        <v>47.811812705192359</v>
      </c>
      <c r="AL32" s="30">
        <f t="shared" si="8"/>
        <v>15.07015155549081</v>
      </c>
      <c r="AM32" s="84">
        <f t="shared" si="9"/>
        <v>7.3203666666666667E-2</v>
      </c>
      <c r="AN32" s="112"/>
      <c r="AP32" s="112"/>
      <c r="AR32" s="75"/>
    </row>
    <row r="33" spans="1:44" x14ac:dyDescent="0.25">
      <c r="A33" s="1">
        <v>29</v>
      </c>
      <c r="B33" s="29">
        <v>2863</v>
      </c>
      <c r="C33" s="1" t="s">
        <v>242</v>
      </c>
      <c r="D33" s="1" t="s">
        <v>412</v>
      </c>
      <c r="E33" s="1" t="s">
        <v>571</v>
      </c>
      <c r="F33" s="1" t="s">
        <v>59</v>
      </c>
      <c r="G33" s="26" t="s">
        <v>670</v>
      </c>
      <c r="H33" s="1" t="s">
        <v>196</v>
      </c>
      <c r="I33" s="1" t="s">
        <v>705</v>
      </c>
      <c r="J33" s="1" t="s">
        <v>622</v>
      </c>
      <c r="K33" s="52" t="s">
        <v>867</v>
      </c>
      <c r="L33" s="23">
        <v>99532</v>
      </c>
      <c r="M33" s="23">
        <v>306135</v>
      </c>
      <c r="N33" s="50" t="s">
        <v>897</v>
      </c>
      <c r="O33" s="49">
        <v>0.3251245365606677</v>
      </c>
      <c r="P33" s="30">
        <v>9</v>
      </c>
      <c r="Q33" s="94">
        <v>895788</v>
      </c>
      <c r="R33" s="45" t="s">
        <v>867</v>
      </c>
      <c r="S33" s="45" t="s">
        <v>972</v>
      </c>
      <c r="T33" s="45" t="s">
        <v>867</v>
      </c>
      <c r="U33" s="23">
        <v>114245.7265625</v>
      </c>
      <c r="V33" s="23">
        <v>263535.71875</v>
      </c>
      <c r="W33" s="23">
        <v>756945.25</v>
      </c>
      <c r="X33" s="94">
        <v>81432.1484375</v>
      </c>
      <c r="Y33" s="94">
        <v>92143.078125</v>
      </c>
      <c r="Z33" s="94">
        <v>90546.2890625</v>
      </c>
      <c r="AA33" s="1" t="s">
        <v>643</v>
      </c>
      <c r="AB33" s="24">
        <v>0</v>
      </c>
      <c r="AC33" s="51"/>
      <c r="AD33" s="45" t="s">
        <v>867</v>
      </c>
      <c r="AE33" s="45" t="s">
        <v>867</v>
      </c>
      <c r="AF33" s="105">
        <v>45147</v>
      </c>
      <c r="AG33" s="86" t="s">
        <v>982</v>
      </c>
      <c r="AH33" s="94">
        <v>11282000</v>
      </c>
      <c r="AI33" s="97">
        <v>260855.03</v>
      </c>
      <c r="AJ33" s="84">
        <f t="shared" si="6"/>
        <v>2.3121346392483602E-2</v>
      </c>
      <c r="AK33" s="30">
        <f t="shared" si="7"/>
        <v>113.35048024755858</v>
      </c>
      <c r="AL33" s="30">
        <f t="shared" si="8"/>
        <v>36.853022359416599</v>
      </c>
      <c r="AM33" s="84">
        <f t="shared" si="9"/>
        <v>7.9399751817053707E-2</v>
      </c>
      <c r="AQ33" s="1"/>
    </row>
    <row r="34" spans="1:44" x14ac:dyDescent="0.25">
      <c r="A34" s="1">
        <v>30</v>
      </c>
      <c r="B34" s="29">
        <v>2911</v>
      </c>
      <c r="C34" s="1" t="s">
        <v>256</v>
      </c>
      <c r="D34" s="1" t="s">
        <v>423</v>
      </c>
      <c r="E34" s="1" t="s">
        <v>580</v>
      </c>
      <c r="F34" s="1" t="s">
        <v>257</v>
      </c>
      <c r="G34" s="26" t="s">
        <v>680</v>
      </c>
      <c r="H34" s="1" t="s">
        <v>258</v>
      </c>
      <c r="I34" s="1" t="s">
        <v>703</v>
      </c>
      <c r="J34" s="1" t="s">
        <v>629</v>
      </c>
      <c r="K34" s="52" t="s">
        <v>826</v>
      </c>
      <c r="L34" s="23">
        <v>99411</v>
      </c>
      <c r="M34" s="23">
        <v>380714</v>
      </c>
      <c r="N34" s="50" t="s">
        <v>961</v>
      </c>
      <c r="O34" s="49">
        <v>0.26111726913115885</v>
      </c>
      <c r="P34" s="30">
        <v>3.5700051302169782</v>
      </c>
      <c r="Q34" s="94">
        <v>347939</v>
      </c>
      <c r="R34" s="45" t="s">
        <v>867</v>
      </c>
      <c r="S34" s="45" t="s">
        <v>972</v>
      </c>
      <c r="T34" s="45" t="s">
        <v>867</v>
      </c>
      <c r="U34" s="23">
        <v>126356.515625</v>
      </c>
      <c r="V34" s="23">
        <v>252143.1875</v>
      </c>
      <c r="W34" s="23">
        <v>723058.75</v>
      </c>
      <c r="X34" s="94">
        <v>105281.21875</v>
      </c>
      <c r="Y34" s="94">
        <v>98813.7421875</v>
      </c>
      <c r="Z34" s="94">
        <v>89369.140625</v>
      </c>
      <c r="AA34" s="1" t="s">
        <v>643</v>
      </c>
      <c r="AB34" s="24">
        <v>0</v>
      </c>
      <c r="AC34" s="51"/>
      <c r="AD34" s="45" t="s">
        <v>867</v>
      </c>
      <c r="AE34" s="45" t="s">
        <v>867</v>
      </c>
      <c r="AF34" s="105">
        <v>45266</v>
      </c>
      <c r="AG34" s="86" t="s">
        <v>982</v>
      </c>
      <c r="AH34" s="94">
        <v>4475000</v>
      </c>
      <c r="AI34" s="97">
        <v>121303.84</v>
      </c>
      <c r="AJ34" s="84">
        <f t="shared" si="6"/>
        <v>2.7107003351955306E-2</v>
      </c>
      <c r="AK34" s="30">
        <f t="shared" si="7"/>
        <v>45.015139169709592</v>
      </c>
      <c r="AL34" s="30">
        <f t="shared" si="8"/>
        <v>11.754230209553628</v>
      </c>
      <c r="AM34" s="84">
        <f>+Q34/AH34</f>
        <v>7.7751731843575422E-2</v>
      </c>
      <c r="AQ34" s="1"/>
    </row>
    <row r="35" spans="1:44" x14ac:dyDescent="0.25">
      <c r="A35" s="1">
        <v>31</v>
      </c>
      <c r="B35" s="29">
        <v>2907</v>
      </c>
      <c r="C35" s="1" t="s">
        <v>255</v>
      </c>
      <c r="D35" s="1" t="s">
        <v>422</v>
      </c>
      <c r="E35" s="1" t="s">
        <v>478</v>
      </c>
      <c r="F35" s="1" t="s">
        <v>85</v>
      </c>
      <c r="G35" s="26" t="s">
        <v>679</v>
      </c>
      <c r="H35" s="1" t="s">
        <v>86</v>
      </c>
      <c r="I35" s="1" t="s">
        <v>703</v>
      </c>
      <c r="J35" s="1" t="s">
        <v>628</v>
      </c>
      <c r="K35" s="52" t="s">
        <v>825</v>
      </c>
      <c r="L35" s="23">
        <v>99146</v>
      </c>
      <c r="M35" s="23">
        <v>431680</v>
      </c>
      <c r="N35" s="50" t="s">
        <v>960</v>
      </c>
      <c r="O35" s="49">
        <v>0.22967475908080059</v>
      </c>
      <c r="P35" s="30">
        <v>2.04</v>
      </c>
      <c r="Q35" s="94">
        <v>202257.84</v>
      </c>
      <c r="R35" s="45" t="s">
        <v>867</v>
      </c>
      <c r="S35" s="45" t="s">
        <v>972</v>
      </c>
      <c r="T35" s="45" t="s">
        <v>867</v>
      </c>
      <c r="U35" s="23">
        <v>73055.0234375</v>
      </c>
      <c r="V35" s="23">
        <v>143641.875</v>
      </c>
      <c r="W35" s="23">
        <v>485066.8125</v>
      </c>
      <c r="X35" s="94">
        <v>117763.5703125</v>
      </c>
      <c r="Y35" s="94">
        <v>116501.875</v>
      </c>
      <c r="Z35" s="94">
        <v>95800.90625</v>
      </c>
      <c r="AA35" s="1" t="s">
        <v>643</v>
      </c>
      <c r="AB35" s="24">
        <v>0</v>
      </c>
      <c r="AC35" s="51"/>
      <c r="AD35" s="45" t="s">
        <v>867</v>
      </c>
      <c r="AE35" s="45" t="s">
        <v>867</v>
      </c>
      <c r="AF35" s="105">
        <v>45366</v>
      </c>
      <c r="AG35" s="86" t="s">
        <v>982</v>
      </c>
      <c r="AH35" s="94">
        <v>2436843</v>
      </c>
      <c r="AI35" s="97">
        <v>142628.83333333334</v>
      </c>
      <c r="AJ35" s="84">
        <f t="shared" si="6"/>
        <v>5.8530169294178307E-2</v>
      </c>
      <c r="AK35" s="30">
        <f t="shared" si="7"/>
        <v>24.578328929054123</v>
      </c>
      <c r="AL35" s="30">
        <f t="shared" si="8"/>
        <v>5.6450217753891776</v>
      </c>
      <c r="AM35" s="84">
        <f t="shared" ref="AM35:AM37" si="10">+Q35/AH35</f>
        <v>8.2999947062654428E-2</v>
      </c>
      <c r="AQ35" s="1"/>
    </row>
    <row r="36" spans="1:44" x14ac:dyDescent="0.25">
      <c r="A36" s="1">
        <v>32</v>
      </c>
      <c r="B36" s="29">
        <v>2874</v>
      </c>
      <c r="C36" s="1" t="s">
        <v>247</v>
      </c>
      <c r="D36" s="1" t="s">
        <v>415</v>
      </c>
      <c r="E36" s="1" t="s">
        <v>574</v>
      </c>
      <c r="F36" s="1" t="s">
        <v>245</v>
      </c>
      <c r="G36" s="26" t="s">
        <v>673</v>
      </c>
      <c r="H36" s="1" t="s">
        <v>246</v>
      </c>
      <c r="I36" s="1" t="s">
        <v>703</v>
      </c>
      <c r="J36" s="1" t="s">
        <v>624</v>
      </c>
      <c r="K36" s="52" t="s">
        <v>867</v>
      </c>
      <c r="L36" s="23">
        <v>99762</v>
      </c>
      <c r="M36" s="23">
        <v>344995</v>
      </c>
      <c r="N36" s="50" t="s">
        <v>958</v>
      </c>
      <c r="O36" s="49">
        <v>0.28916940825229354</v>
      </c>
      <c r="P36" s="30">
        <v>2.04</v>
      </c>
      <c r="Q36" s="94">
        <v>203514.48</v>
      </c>
      <c r="R36" s="45" t="s">
        <v>867</v>
      </c>
      <c r="S36" s="45" t="s">
        <v>972</v>
      </c>
      <c r="T36" s="45" t="s">
        <v>867</v>
      </c>
      <c r="U36" s="23">
        <v>40980.046875</v>
      </c>
      <c r="V36" s="23">
        <v>73634.203125</v>
      </c>
      <c r="W36" s="23">
        <v>149365.21875</v>
      </c>
      <c r="X36" s="94">
        <v>73130.6640625</v>
      </c>
      <c r="Y36" s="94">
        <v>73179.140625</v>
      </c>
      <c r="Z36" s="94">
        <v>80822.7265625</v>
      </c>
      <c r="AA36" s="1" t="s">
        <v>643</v>
      </c>
      <c r="AB36" s="24">
        <v>0</v>
      </c>
      <c r="AC36" s="51"/>
      <c r="AD36" s="45" t="s">
        <v>867</v>
      </c>
      <c r="AE36" s="45" t="s">
        <v>867</v>
      </c>
      <c r="AF36" s="105">
        <v>45366</v>
      </c>
      <c r="AG36" s="86" t="s">
        <v>982</v>
      </c>
      <c r="AH36" s="94">
        <v>2463259</v>
      </c>
      <c r="AI36" s="97">
        <v>137485.83333333334</v>
      </c>
      <c r="AJ36" s="84">
        <f t="shared" si="6"/>
        <v>5.5814607125492424E-2</v>
      </c>
      <c r="AK36" s="30">
        <f t="shared" si="7"/>
        <v>24.691355425913674</v>
      </c>
      <c r="AL36" s="30">
        <f t="shared" si="8"/>
        <v>7.1399846374585136</v>
      </c>
      <c r="AM36" s="84">
        <f t="shared" si="10"/>
        <v>8.2620008695796915E-2</v>
      </c>
      <c r="AQ36" s="1"/>
    </row>
    <row r="37" spans="1:44" x14ac:dyDescent="0.25">
      <c r="A37" s="1">
        <v>33</v>
      </c>
      <c r="B37" s="29">
        <v>2945</v>
      </c>
      <c r="C37" s="1" t="s">
        <v>272</v>
      </c>
      <c r="D37" s="1" t="s">
        <v>432</v>
      </c>
      <c r="E37" s="1" t="s">
        <v>589</v>
      </c>
      <c r="F37" s="1" t="s">
        <v>67</v>
      </c>
      <c r="G37" s="26" t="s">
        <v>686</v>
      </c>
      <c r="H37" s="1" t="s">
        <v>273</v>
      </c>
      <c r="I37" s="1" t="s">
        <v>703</v>
      </c>
      <c r="J37" s="1" t="s">
        <v>636</v>
      </c>
      <c r="K37" s="52" t="s">
        <v>833</v>
      </c>
      <c r="L37" s="23">
        <v>103253</v>
      </c>
      <c r="M37" s="23">
        <v>392911</v>
      </c>
      <c r="N37" s="50" t="s">
        <v>967</v>
      </c>
      <c r="O37" s="49">
        <v>0.26278979209032072</v>
      </c>
      <c r="P37" s="30">
        <v>9.18</v>
      </c>
      <c r="Q37" s="94">
        <v>947862.54</v>
      </c>
      <c r="R37" s="45" t="s">
        <v>867</v>
      </c>
      <c r="S37" s="45" t="s">
        <v>972</v>
      </c>
      <c r="T37" s="45" t="s">
        <v>867</v>
      </c>
      <c r="U37" s="23">
        <v>93645.09375</v>
      </c>
      <c r="V37" s="23">
        <v>230723.609375</v>
      </c>
      <c r="W37" s="23">
        <v>492891.4375</v>
      </c>
      <c r="X37" s="94">
        <v>52157.98046875</v>
      </c>
      <c r="Y37" s="94">
        <v>54590.7109375</v>
      </c>
      <c r="Z37" s="94">
        <v>59116.5625</v>
      </c>
      <c r="AA37" s="1" t="s">
        <v>643</v>
      </c>
      <c r="AB37" s="24">
        <v>0</v>
      </c>
      <c r="AC37" s="51"/>
      <c r="AD37" s="45" t="s">
        <v>867</v>
      </c>
      <c r="AE37" s="45" t="s">
        <v>867</v>
      </c>
      <c r="AF37" s="105">
        <v>45366</v>
      </c>
      <c r="AG37" s="86" t="s">
        <v>982</v>
      </c>
      <c r="AH37" s="94">
        <v>11559305</v>
      </c>
      <c r="AI37" s="97">
        <v>267980.72583333333</v>
      </c>
      <c r="AJ37" s="84">
        <f t="shared" si="6"/>
        <v>2.3183117482697562E-2</v>
      </c>
      <c r="AK37" s="30">
        <f t="shared" si="7"/>
        <v>111.95127502348601</v>
      </c>
      <c r="AL37" s="30">
        <f t="shared" si="8"/>
        <v>29.4196522876682</v>
      </c>
      <c r="AM37" s="84">
        <f t="shared" si="10"/>
        <v>8.1999959340116044E-2</v>
      </c>
      <c r="AQ37" s="1"/>
    </row>
    <row r="38" spans="1:44" x14ac:dyDescent="0.25">
      <c r="A38" s="1">
        <v>34</v>
      </c>
      <c r="B38" s="29">
        <v>2796</v>
      </c>
      <c r="C38" s="1" t="s">
        <v>222</v>
      </c>
      <c r="D38" s="1" t="s">
        <v>399</v>
      </c>
      <c r="E38" s="1" t="s">
        <v>465</v>
      </c>
      <c r="F38" s="1" t="s">
        <v>40</v>
      </c>
      <c r="G38" s="26">
        <v>95678</v>
      </c>
      <c r="H38" s="1" t="s">
        <v>167</v>
      </c>
      <c r="I38" s="1" t="s">
        <v>702</v>
      </c>
      <c r="J38" s="1" t="s">
        <v>612</v>
      </c>
      <c r="K38" s="52" t="s">
        <v>808</v>
      </c>
      <c r="L38" s="23">
        <v>167051</v>
      </c>
      <c r="M38" s="23">
        <v>335412</v>
      </c>
      <c r="N38" s="50" t="s">
        <v>897</v>
      </c>
      <c r="O38" s="49">
        <v>0.4980471777992439</v>
      </c>
      <c r="P38" s="30">
        <v>6.12</v>
      </c>
      <c r="Q38" s="94">
        <v>1022352.12</v>
      </c>
      <c r="R38" s="45" t="s">
        <v>867</v>
      </c>
      <c r="S38" s="45" t="s">
        <v>972</v>
      </c>
      <c r="T38" s="45" t="s">
        <v>867</v>
      </c>
      <c r="U38" s="23">
        <v>107279.9921875</v>
      </c>
      <c r="V38" s="23">
        <v>247389.09375</v>
      </c>
      <c r="W38" s="23">
        <v>686310.75</v>
      </c>
      <c r="X38" s="94">
        <v>86256.7421875</v>
      </c>
      <c r="Y38" s="94">
        <v>95046.09375</v>
      </c>
      <c r="Z38" s="94">
        <v>85411</v>
      </c>
      <c r="AA38" s="1" t="s">
        <v>643</v>
      </c>
      <c r="AB38" s="24">
        <v>0</v>
      </c>
      <c r="AC38" s="51"/>
      <c r="AD38" s="45" t="s">
        <v>867</v>
      </c>
      <c r="AE38" s="45" t="s">
        <v>867</v>
      </c>
      <c r="AF38" s="105">
        <v>45453</v>
      </c>
      <c r="AG38" s="86" t="s">
        <v>982</v>
      </c>
      <c r="AH38" s="94">
        <v>13364078</v>
      </c>
      <c r="AI38" s="97">
        <f>254791.66+2906.25+14700.95+281.25</f>
        <v>272680.11</v>
      </c>
      <c r="AJ38" s="84">
        <f t="shared" si="6"/>
        <v>2.0403959779342801E-2</v>
      </c>
      <c r="AK38" s="30">
        <f t="shared" ref="AK38:AK41" si="11">+AH38/L38</f>
        <v>79.999988027608339</v>
      </c>
      <c r="AL38" s="30">
        <f t="shared" ref="AL38:AL41" si="12">+AH38/M38</f>
        <v>39.843768261123635</v>
      </c>
      <c r="AM38" s="84">
        <f t="shared" ref="AM38:AM41" si="13">+Q38/AH38</f>
        <v>7.6500011448601246E-2</v>
      </c>
      <c r="AQ38" s="1"/>
    </row>
    <row r="39" spans="1:44" x14ac:dyDescent="0.25">
      <c r="A39" s="1">
        <v>35</v>
      </c>
      <c r="B39" s="29">
        <v>2478</v>
      </c>
      <c r="C39" s="1" t="s">
        <v>169</v>
      </c>
      <c r="D39" s="1" t="s">
        <v>451</v>
      </c>
      <c r="E39" s="1" t="s">
        <v>482</v>
      </c>
      <c r="F39" s="1" t="s">
        <v>67</v>
      </c>
      <c r="G39" s="26">
        <v>33172</v>
      </c>
      <c r="H39" s="1" t="s">
        <v>95</v>
      </c>
      <c r="I39" s="1" t="s">
        <v>702</v>
      </c>
      <c r="J39" s="1" t="s">
        <v>605</v>
      </c>
      <c r="K39" s="52" t="s">
        <v>778</v>
      </c>
      <c r="L39" s="23">
        <v>150108</v>
      </c>
      <c r="M39" s="23">
        <v>419004</v>
      </c>
      <c r="N39" s="50" t="s">
        <v>938</v>
      </c>
      <c r="O39" s="49">
        <v>0.35824956324999285</v>
      </c>
      <c r="P39" s="30">
        <v>6.12</v>
      </c>
      <c r="Q39" s="94">
        <v>918660.96</v>
      </c>
      <c r="R39" s="45" t="s">
        <v>977</v>
      </c>
      <c r="S39" s="45" t="s">
        <v>972</v>
      </c>
      <c r="T39" s="45" t="s">
        <v>867</v>
      </c>
      <c r="U39" s="23">
        <v>162026.984375</v>
      </c>
      <c r="V39" s="23">
        <v>368289.125</v>
      </c>
      <c r="W39" s="23">
        <v>1480000</v>
      </c>
      <c r="X39" s="94">
        <v>57894.51171875</v>
      </c>
      <c r="Y39" s="94">
        <v>59002.0703125</v>
      </c>
      <c r="Z39" s="94">
        <v>57891.57421875</v>
      </c>
      <c r="AA39" s="1" t="s">
        <v>643</v>
      </c>
      <c r="AB39" s="24">
        <v>0</v>
      </c>
      <c r="AC39" s="51"/>
      <c r="AD39" s="45" t="s">
        <v>867</v>
      </c>
      <c r="AE39" s="45" t="s">
        <v>867</v>
      </c>
      <c r="AF39" s="105">
        <v>45565</v>
      </c>
      <c r="AG39" s="86" t="s">
        <v>982</v>
      </c>
      <c r="AH39" s="94">
        <v>12248813</v>
      </c>
      <c r="AI39" s="97">
        <v>170793.13</v>
      </c>
      <c r="AJ39" s="84">
        <f t="shared" si="6"/>
        <v>1.3943647437510883E-2</v>
      </c>
      <c r="AK39" s="30">
        <f t="shared" si="11"/>
        <v>81.600001332374021</v>
      </c>
      <c r="AL39" s="30">
        <f t="shared" si="12"/>
        <v>29.233164838521827</v>
      </c>
      <c r="AM39" s="84">
        <f t="shared" si="13"/>
        <v>7.4999998775391541E-2</v>
      </c>
      <c r="AQ39" s="1"/>
    </row>
    <row r="40" spans="1:44" x14ac:dyDescent="0.25">
      <c r="A40" s="1">
        <v>36</v>
      </c>
      <c r="B40" s="29">
        <v>241</v>
      </c>
      <c r="C40" s="1" t="s">
        <v>36</v>
      </c>
      <c r="D40" s="1" t="s">
        <v>300</v>
      </c>
      <c r="E40" s="1" t="s">
        <v>459</v>
      </c>
      <c r="F40" s="1" t="s">
        <v>37</v>
      </c>
      <c r="G40" s="26" t="s">
        <v>653</v>
      </c>
      <c r="H40" s="1" t="s">
        <v>38</v>
      </c>
      <c r="I40" s="1" t="s">
        <v>702</v>
      </c>
      <c r="J40" s="1" t="s">
        <v>608</v>
      </c>
      <c r="K40" s="52" t="s">
        <v>713</v>
      </c>
      <c r="L40" s="23">
        <v>181337</v>
      </c>
      <c r="M40" s="23">
        <v>685678</v>
      </c>
      <c r="N40" s="50" t="s">
        <v>897</v>
      </c>
      <c r="O40" s="49">
        <v>0.26446378620868688</v>
      </c>
      <c r="P40" s="30">
        <v>2.04</v>
      </c>
      <c r="Q40" s="94">
        <v>369927.48</v>
      </c>
      <c r="R40" s="45" t="s">
        <v>867</v>
      </c>
      <c r="S40" s="45" t="s">
        <v>972</v>
      </c>
      <c r="T40" s="45" t="s">
        <v>867</v>
      </c>
      <c r="U40" s="23">
        <v>119752.9296875</v>
      </c>
      <c r="V40" s="23">
        <v>287038.90625</v>
      </c>
      <c r="W40" s="23">
        <v>1780000</v>
      </c>
      <c r="X40" s="94">
        <v>76282.6796875</v>
      </c>
      <c r="Y40" s="94">
        <v>76826.921875</v>
      </c>
      <c r="Z40" s="94">
        <v>60927.32421875</v>
      </c>
      <c r="AA40" s="1" t="s">
        <v>643</v>
      </c>
      <c r="AB40" s="24">
        <v>0</v>
      </c>
      <c r="AC40" s="51"/>
      <c r="AD40" s="45" t="s">
        <v>867</v>
      </c>
      <c r="AE40" s="45" t="s">
        <v>867</v>
      </c>
      <c r="AF40" s="105">
        <v>45589</v>
      </c>
      <c r="AG40" s="86" t="s">
        <v>982</v>
      </c>
      <c r="AH40" s="94">
        <v>4804247</v>
      </c>
      <c r="AI40" s="97">
        <v>120389.065</v>
      </c>
      <c r="AJ40" s="84">
        <f t="shared" si="6"/>
        <v>2.5058883317198303E-2</v>
      </c>
      <c r="AK40" s="30">
        <f t="shared" si="11"/>
        <v>26.493473477558357</v>
      </c>
      <c r="AL40" s="30">
        <f t="shared" si="12"/>
        <v>7.0065643056945097</v>
      </c>
      <c r="AM40" s="84">
        <f t="shared" si="13"/>
        <v>7.7000095956764922E-2</v>
      </c>
      <c r="AQ40" s="1"/>
    </row>
    <row r="41" spans="1:44" x14ac:dyDescent="0.25">
      <c r="A41" s="1">
        <v>37</v>
      </c>
      <c r="B41" s="29">
        <v>2011</v>
      </c>
      <c r="C41" s="1" t="s">
        <v>120</v>
      </c>
      <c r="D41" s="1" t="s">
        <v>340</v>
      </c>
      <c r="E41" s="1" t="s">
        <v>500</v>
      </c>
      <c r="F41" s="1" t="s">
        <v>63</v>
      </c>
      <c r="G41" s="26">
        <v>98037</v>
      </c>
      <c r="H41" s="1" t="s">
        <v>64</v>
      </c>
      <c r="I41" s="1" t="s">
        <v>702</v>
      </c>
      <c r="J41" s="1" t="s">
        <v>604</v>
      </c>
      <c r="K41" s="52" t="s">
        <v>750</v>
      </c>
      <c r="L41" s="23">
        <v>160123</v>
      </c>
      <c r="M41" s="23">
        <v>493099</v>
      </c>
      <c r="N41" s="50" t="s">
        <v>925</v>
      </c>
      <c r="O41" s="49">
        <v>0.32472789439848793</v>
      </c>
      <c r="P41" s="30">
        <v>6.12</v>
      </c>
      <c r="Q41" s="94">
        <v>979952.76</v>
      </c>
      <c r="R41" s="45" t="s">
        <v>977</v>
      </c>
      <c r="S41" s="45" t="s">
        <v>972</v>
      </c>
      <c r="T41" s="45" t="s">
        <v>867</v>
      </c>
      <c r="U41" s="23">
        <v>150579.09375</v>
      </c>
      <c r="V41" s="23">
        <v>355288.78125</v>
      </c>
      <c r="W41" s="23">
        <v>810330.25</v>
      </c>
      <c r="X41" s="94">
        <v>86143.1640625</v>
      </c>
      <c r="Y41" s="94">
        <v>95066.875</v>
      </c>
      <c r="Z41" s="94">
        <v>96207.1484375</v>
      </c>
      <c r="AA41" s="1" t="s">
        <v>643</v>
      </c>
      <c r="AB41" s="24">
        <v>0</v>
      </c>
      <c r="AC41" s="51"/>
      <c r="AD41" s="45" t="s">
        <v>867</v>
      </c>
      <c r="AE41" s="45" t="s">
        <v>867</v>
      </c>
      <c r="AF41" s="105">
        <v>45589</v>
      </c>
      <c r="AG41" s="86" t="s">
        <v>982</v>
      </c>
      <c r="AH41" s="94">
        <v>12894118</v>
      </c>
      <c r="AI41" s="97">
        <v>260066.29800000004</v>
      </c>
      <c r="AJ41" s="84">
        <f t="shared" si="6"/>
        <v>2.016937474901347E-2</v>
      </c>
      <c r="AK41" s="30">
        <f t="shared" si="11"/>
        <v>80.52633288159727</v>
      </c>
      <c r="AL41" s="30">
        <f t="shared" si="12"/>
        <v>26.149146520272804</v>
      </c>
      <c r="AM41" s="84">
        <f t="shared" si="13"/>
        <v>7.5999983868613577E-2</v>
      </c>
      <c r="AQ41" s="1"/>
    </row>
    <row r="42" spans="1:44" x14ac:dyDescent="0.25">
      <c r="A42" s="1">
        <v>38</v>
      </c>
      <c r="B42" s="29">
        <v>1229</v>
      </c>
      <c r="C42" s="1" t="s">
        <v>87</v>
      </c>
      <c r="D42" s="1" t="s">
        <v>320</v>
      </c>
      <c r="E42" s="1" t="s">
        <v>479</v>
      </c>
      <c r="F42" s="1" t="s">
        <v>40</v>
      </c>
      <c r="G42" s="26">
        <v>91360</v>
      </c>
      <c r="H42" s="1" t="s">
        <v>88</v>
      </c>
      <c r="I42" s="1" t="s">
        <v>702</v>
      </c>
      <c r="J42" s="1" t="s">
        <v>610</v>
      </c>
      <c r="K42" s="52" t="s">
        <v>1022</v>
      </c>
      <c r="L42" s="23">
        <v>144959</v>
      </c>
      <c r="M42" s="23">
        <v>462172</v>
      </c>
      <c r="N42" s="50" t="s">
        <v>910</v>
      </c>
      <c r="O42" s="49">
        <v>0.31364730013934206</v>
      </c>
      <c r="P42" s="30">
        <v>2.0808021578515303</v>
      </c>
      <c r="Q42" s="94">
        <v>301631</v>
      </c>
      <c r="R42" s="45" t="s">
        <v>977</v>
      </c>
      <c r="S42" s="45" t="s">
        <v>979</v>
      </c>
      <c r="T42" s="45" t="s">
        <v>842</v>
      </c>
      <c r="U42" s="23">
        <v>69402.921875</v>
      </c>
      <c r="V42" s="23">
        <v>135770.15625</v>
      </c>
      <c r="W42" s="23">
        <v>343573.71875</v>
      </c>
      <c r="X42" s="94">
        <v>104502.421875</v>
      </c>
      <c r="Y42" s="94">
        <v>120176.4609375</v>
      </c>
      <c r="Z42" s="94">
        <v>114748.859375</v>
      </c>
      <c r="AA42" s="1" t="s">
        <v>643</v>
      </c>
      <c r="AB42" s="24">
        <v>0</v>
      </c>
      <c r="AC42" s="51"/>
      <c r="AD42" s="45" t="s">
        <v>867</v>
      </c>
      <c r="AE42" s="45" t="s">
        <v>867</v>
      </c>
      <c r="AF42" s="105">
        <v>45643</v>
      </c>
      <c r="AG42" s="86" t="s">
        <v>982</v>
      </c>
      <c r="AH42" s="94">
        <v>14642000</v>
      </c>
      <c r="AI42" s="97">
        <v>893289.39999999991</v>
      </c>
      <c r="AJ42" s="84">
        <f t="shared" si="6"/>
        <v>6.1008700997131536E-2</v>
      </c>
      <c r="AK42" s="30">
        <f t="shared" ref="AK42:AK43" si="14">+AH42/L42</f>
        <v>101.0078711911644</v>
      </c>
      <c r="AL42" s="30">
        <f t="shared" ref="AL42:AL43" si="15">+AH42/M42</f>
        <v>31.680846091931141</v>
      </c>
      <c r="AM42" s="84">
        <f t="shared" ref="AM42:AM43" si="16">+Q42/AH42</f>
        <v>2.0600396120748533E-2</v>
      </c>
      <c r="AQ42" s="1"/>
    </row>
    <row r="43" spans="1:44" x14ac:dyDescent="0.25">
      <c r="A43" s="1">
        <v>39</v>
      </c>
      <c r="B43" s="29">
        <v>2990</v>
      </c>
      <c r="C43" s="1" t="s">
        <v>290</v>
      </c>
      <c r="D43" s="1" t="s">
        <v>445</v>
      </c>
      <c r="E43" s="1" t="s">
        <v>484</v>
      </c>
      <c r="F43" s="1" t="s">
        <v>98</v>
      </c>
      <c r="G43" s="26" t="s">
        <v>699</v>
      </c>
      <c r="H43" s="1" t="s">
        <v>99</v>
      </c>
      <c r="I43" s="1" t="s">
        <v>702</v>
      </c>
      <c r="J43" s="1" t="s">
        <v>641</v>
      </c>
      <c r="K43" s="52" t="s">
        <v>838</v>
      </c>
      <c r="L43" s="23">
        <v>107321</v>
      </c>
      <c r="M43" s="23">
        <v>118919</v>
      </c>
      <c r="N43" s="50" t="s">
        <v>970</v>
      </c>
      <c r="O43" s="49">
        <v>2.5664074456688092E-2</v>
      </c>
      <c r="P43" s="30">
        <v>2.0808043160238912</v>
      </c>
      <c r="Q43" s="94">
        <v>223314</v>
      </c>
      <c r="R43" s="45" t="s">
        <v>867</v>
      </c>
      <c r="S43" s="45" t="s">
        <v>972</v>
      </c>
      <c r="T43" s="45" t="s">
        <v>867</v>
      </c>
      <c r="U43" s="23">
        <v>89244.015625</v>
      </c>
      <c r="V43" s="23">
        <v>186732.203125</v>
      </c>
      <c r="W43" s="23">
        <v>617250.5625</v>
      </c>
      <c r="X43" s="94">
        <v>114790.2734375</v>
      </c>
      <c r="Y43" s="94">
        <v>110765.703125</v>
      </c>
      <c r="Z43" s="94">
        <v>85588.8046875</v>
      </c>
      <c r="AA43" s="1" t="s">
        <v>643</v>
      </c>
      <c r="AB43" s="24">
        <v>0</v>
      </c>
      <c r="AC43" s="51"/>
      <c r="AD43" s="45" t="s">
        <v>867</v>
      </c>
      <c r="AE43" s="45" t="s">
        <v>867</v>
      </c>
      <c r="AF43" s="105">
        <v>45644</v>
      </c>
      <c r="AG43" s="86" t="s">
        <v>982</v>
      </c>
      <c r="AH43" s="94">
        <v>2850000</v>
      </c>
      <c r="AI43" s="97">
        <v>173726.52</v>
      </c>
      <c r="AJ43" s="84">
        <f t="shared" si="6"/>
        <v>6.0956673684210524E-2</v>
      </c>
      <c r="AK43" s="30">
        <f t="shared" si="14"/>
        <v>26.555846479253827</v>
      </c>
      <c r="AL43" s="30">
        <f t="shared" si="15"/>
        <v>23.965892750527669</v>
      </c>
      <c r="AM43" s="84">
        <f t="shared" si="16"/>
        <v>7.8355789473684212E-2</v>
      </c>
      <c r="AQ43" s="1"/>
    </row>
    <row r="44" spans="1:44" x14ac:dyDescent="0.25">
      <c r="A44" s="1">
        <v>40</v>
      </c>
      <c r="B44" s="29">
        <v>2263</v>
      </c>
      <c r="C44" s="1" t="s">
        <v>143</v>
      </c>
      <c r="D44" s="1" t="s">
        <v>354</v>
      </c>
      <c r="E44" s="1" t="s">
        <v>514</v>
      </c>
      <c r="F44" s="1" t="s">
        <v>82</v>
      </c>
      <c r="G44" s="26">
        <v>15237</v>
      </c>
      <c r="H44" s="1" t="s">
        <v>83</v>
      </c>
      <c r="I44" s="1" t="s">
        <v>702</v>
      </c>
      <c r="J44" s="1" t="s">
        <v>605</v>
      </c>
      <c r="K44" s="52" t="s">
        <v>764</v>
      </c>
      <c r="L44" s="23">
        <v>182068</v>
      </c>
      <c r="M44" s="23">
        <v>500156</v>
      </c>
      <c r="N44" s="50" t="s">
        <v>897</v>
      </c>
      <c r="O44" s="49">
        <v>0.36402242500339893</v>
      </c>
      <c r="P44" s="30">
        <v>2.0807994815124018</v>
      </c>
      <c r="Q44" s="94">
        <v>378847</v>
      </c>
      <c r="R44" s="45" t="s">
        <v>978</v>
      </c>
      <c r="S44" s="45" t="s">
        <v>972</v>
      </c>
      <c r="T44" s="45" t="s">
        <v>867</v>
      </c>
      <c r="U44" s="23">
        <v>67964.9375</v>
      </c>
      <c r="V44" s="23">
        <v>158521.09375</v>
      </c>
      <c r="W44" s="23">
        <v>626603</v>
      </c>
      <c r="X44" s="94">
        <v>75362.4921875</v>
      </c>
      <c r="Y44" s="94">
        <v>74017.078125</v>
      </c>
      <c r="Z44" s="94">
        <v>67932.3203125</v>
      </c>
      <c r="AA44" s="1" t="s">
        <v>643</v>
      </c>
      <c r="AB44" s="24">
        <v>0</v>
      </c>
      <c r="AC44" s="51"/>
      <c r="AD44" s="45" t="s">
        <v>867</v>
      </c>
      <c r="AE44" s="45" t="s">
        <v>867</v>
      </c>
      <c r="AF44" s="105">
        <v>45800</v>
      </c>
      <c r="AG44" s="86" t="s">
        <v>866</v>
      </c>
      <c r="AH44" s="94">
        <v>5259557</v>
      </c>
      <c r="AI44" s="97">
        <v>169443.75</v>
      </c>
      <c r="AJ44" s="84">
        <f t="shared" ref="AJ44:AJ47" si="17">+AI44/AH44</f>
        <v>3.2216353962890791E-2</v>
      </c>
      <c r="AK44" s="30">
        <f t="shared" ref="AK44:AK45" si="18">+AH44/L44</f>
        <v>28.887871564470419</v>
      </c>
      <c r="AL44" s="30">
        <f t="shared" ref="AL44:AL45" si="19">+AH44/M44</f>
        <v>10.515833060085253</v>
      </c>
      <c r="AM44" s="84">
        <f t="shared" ref="AM44:AM45" si="20">+Q44/AH44</f>
        <v>7.2030210909397888E-2</v>
      </c>
      <c r="AQ44" s="1"/>
    </row>
    <row r="45" spans="1:44" x14ac:dyDescent="0.25">
      <c r="A45" s="1">
        <v>41</v>
      </c>
      <c r="B45" s="29">
        <v>1360</v>
      </c>
      <c r="C45" s="1" t="s">
        <v>94</v>
      </c>
      <c r="D45" s="1" t="s">
        <v>323</v>
      </c>
      <c r="E45" s="1" t="s">
        <v>482</v>
      </c>
      <c r="F45" s="1" t="s">
        <v>67</v>
      </c>
      <c r="G45" s="26">
        <v>33156</v>
      </c>
      <c r="H45" s="1" t="s">
        <v>95</v>
      </c>
      <c r="I45" s="1" t="s">
        <v>702</v>
      </c>
      <c r="J45" s="1" t="s">
        <v>605</v>
      </c>
      <c r="K45" s="52" t="s">
        <v>734</v>
      </c>
      <c r="L45" s="23">
        <v>190962</v>
      </c>
      <c r="M45" s="23">
        <v>539443</v>
      </c>
      <c r="N45" s="50" t="s">
        <v>912</v>
      </c>
      <c r="O45" s="49">
        <v>0.35399847620601249</v>
      </c>
      <c r="P45" s="30">
        <v>6.2423990113216243</v>
      </c>
      <c r="Q45" s="94">
        <v>1192061</v>
      </c>
      <c r="R45" s="45" t="s">
        <v>978</v>
      </c>
      <c r="S45" s="45" t="s">
        <v>972</v>
      </c>
      <c r="T45" s="45" t="s">
        <v>867</v>
      </c>
      <c r="U45" s="23">
        <v>108054.9609375</v>
      </c>
      <c r="V45" s="23">
        <v>321934.125</v>
      </c>
      <c r="W45" s="23">
        <v>1410000</v>
      </c>
      <c r="X45" s="94">
        <v>91375.9140625</v>
      </c>
      <c r="Y45" s="94">
        <v>83946.9765625</v>
      </c>
      <c r="Z45" s="94">
        <v>64894.37890625</v>
      </c>
      <c r="AA45" s="1" t="s">
        <v>644</v>
      </c>
      <c r="AB45" s="24">
        <v>1500</v>
      </c>
      <c r="AC45" s="51" t="s">
        <v>842</v>
      </c>
      <c r="AD45" s="45">
        <v>46053</v>
      </c>
      <c r="AE45" s="45">
        <v>53358</v>
      </c>
      <c r="AF45" s="105">
        <v>45800</v>
      </c>
      <c r="AG45" s="86" t="s">
        <v>866</v>
      </c>
      <c r="AH45" s="94">
        <v>15575962</v>
      </c>
      <c r="AI45" s="97">
        <v>327476.37</v>
      </c>
      <c r="AJ45" s="84">
        <f t="shared" si="17"/>
        <v>2.1024471554309133E-2</v>
      </c>
      <c r="AK45" s="30">
        <f t="shared" si="18"/>
        <v>81.565767011237838</v>
      </c>
      <c r="AL45" s="30">
        <f t="shared" si="19"/>
        <v>28.874157232552836</v>
      </c>
      <c r="AM45" s="84">
        <f t="shared" si="20"/>
        <v>7.6532094775269746E-2</v>
      </c>
      <c r="AQ45" s="1"/>
    </row>
    <row r="46" spans="1:44" x14ac:dyDescent="0.25">
      <c r="A46" s="1">
        <v>42</v>
      </c>
      <c r="B46" s="29">
        <v>2523</v>
      </c>
      <c r="C46" s="1" t="s">
        <v>173</v>
      </c>
      <c r="D46" s="1" t="s">
        <v>370</v>
      </c>
      <c r="E46" s="1" t="s">
        <v>530</v>
      </c>
      <c r="F46" s="1" t="s">
        <v>59</v>
      </c>
      <c r="G46" s="26" t="s">
        <v>666</v>
      </c>
      <c r="H46" s="1" t="s">
        <v>174</v>
      </c>
      <c r="I46" s="1" t="s">
        <v>703</v>
      </c>
      <c r="J46" s="1" t="s">
        <v>1010</v>
      </c>
      <c r="K46" s="52" t="s">
        <v>779</v>
      </c>
      <c r="L46" s="23">
        <v>104175</v>
      </c>
      <c r="M46" s="23">
        <v>331492</v>
      </c>
      <c r="N46" s="50" t="s">
        <v>897</v>
      </c>
      <c r="O46" s="49">
        <v>0.31426097764048605</v>
      </c>
      <c r="P46" s="30">
        <v>6.2423998080153584</v>
      </c>
      <c r="Q46" s="94">
        <v>650302</v>
      </c>
      <c r="R46" s="45" t="s">
        <v>867</v>
      </c>
      <c r="S46" s="45" t="s">
        <v>972</v>
      </c>
      <c r="T46" s="45" t="s">
        <v>867</v>
      </c>
      <c r="U46" s="23">
        <v>33993.16015625</v>
      </c>
      <c r="V46" s="23">
        <v>69137.1796875</v>
      </c>
      <c r="W46" s="23">
        <v>129558.703125</v>
      </c>
      <c r="X46" s="94">
        <v>66162.0625</v>
      </c>
      <c r="Y46" s="94">
        <v>67546.9765625</v>
      </c>
      <c r="Z46" s="94">
        <v>75243.9453125</v>
      </c>
      <c r="AA46" s="1" t="s">
        <v>643</v>
      </c>
      <c r="AB46" s="24">
        <v>0</v>
      </c>
      <c r="AC46" s="51"/>
      <c r="AD46" s="45" t="s">
        <v>867</v>
      </c>
      <c r="AE46" s="45" t="s">
        <v>867</v>
      </c>
      <c r="AF46" s="105">
        <v>45904</v>
      </c>
      <c r="AG46" s="86" t="s">
        <v>866</v>
      </c>
      <c r="AH46" s="94">
        <v>4941542</v>
      </c>
      <c r="AI46" s="97">
        <v>186723.93</v>
      </c>
      <c r="AJ46" s="84">
        <f t="shared" si="17"/>
        <v>3.7786571479105101E-2</v>
      </c>
      <c r="AK46" s="30">
        <f t="shared" ref="AK46:AK47" si="21">+AH46/L46</f>
        <v>47.435008399328055</v>
      </c>
      <c r="AL46" s="30">
        <f t="shared" ref="AL46:AL47" si="22">+AH46/M46</f>
        <v>14.906972113957501</v>
      </c>
      <c r="AM46" s="84">
        <f t="shared" ref="AM46:AM47" si="23">+Q46/AH46</f>
        <v>0.13159900290233292</v>
      </c>
      <c r="AQ46" s="1"/>
    </row>
    <row r="47" spans="1:44" x14ac:dyDescent="0.25">
      <c r="A47" s="1">
        <v>43</v>
      </c>
      <c r="B47" s="29">
        <v>2995</v>
      </c>
      <c r="C47" s="1" t="s">
        <v>292</v>
      </c>
      <c r="D47" s="1" t="s">
        <v>447</v>
      </c>
      <c r="E47" s="1" t="s">
        <v>576</v>
      </c>
      <c r="F47" s="1" t="s">
        <v>59</v>
      </c>
      <c r="G47" s="26" t="s">
        <v>701</v>
      </c>
      <c r="H47" s="1" t="s">
        <v>196</v>
      </c>
      <c r="I47" s="1" t="s">
        <v>703</v>
      </c>
      <c r="J47" s="1" t="s">
        <v>1010</v>
      </c>
      <c r="K47" s="52" t="s">
        <v>840</v>
      </c>
      <c r="L47" s="23">
        <v>104175</v>
      </c>
      <c r="M47" s="23">
        <v>345252</v>
      </c>
      <c r="N47" s="50" t="s">
        <v>897</v>
      </c>
      <c r="O47" s="49">
        <v>0.30173612317959059</v>
      </c>
      <c r="P47" s="30">
        <v>9.3635997120230385</v>
      </c>
      <c r="Q47" s="94">
        <v>975453</v>
      </c>
      <c r="R47" s="45" t="s">
        <v>867</v>
      </c>
      <c r="S47" s="45" t="s">
        <v>972</v>
      </c>
      <c r="T47" s="45" t="s">
        <v>867</v>
      </c>
      <c r="U47" s="23">
        <v>108822.9921875</v>
      </c>
      <c r="V47" s="23">
        <v>172624.21875</v>
      </c>
      <c r="W47" s="23">
        <v>534266.625</v>
      </c>
      <c r="X47" s="94">
        <v>58400.26171875</v>
      </c>
      <c r="Y47" s="94">
        <v>56303.91796875</v>
      </c>
      <c r="Z47" s="94">
        <v>55658.26953125</v>
      </c>
      <c r="AA47" s="1" t="s">
        <v>643</v>
      </c>
      <c r="AB47" s="24">
        <v>0</v>
      </c>
      <c r="AC47" s="51"/>
      <c r="AD47" s="45" t="s">
        <v>867</v>
      </c>
      <c r="AE47" s="45" t="s">
        <v>867</v>
      </c>
      <c r="AF47" s="105">
        <v>45904</v>
      </c>
      <c r="AG47" s="86" t="s">
        <v>866</v>
      </c>
      <c r="AH47" s="94">
        <v>7412313</v>
      </c>
      <c r="AI47" s="97">
        <v>234952.91999999998</v>
      </c>
      <c r="AJ47" s="84">
        <f t="shared" si="17"/>
        <v>3.169765227129507E-2</v>
      </c>
      <c r="AK47" s="30">
        <f t="shared" si="21"/>
        <v>71.152512598992075</v>
      </c>
      <c r="AL47" s="30">
        <f t="shared" si="22"/>
        <v>21.469283306106842</v>
      </c>
      <c r="AM47" s="84">
        <f t="shared" si="23"/>
        <v>0.13159900290233292</v>
      </c>
      <c r="AQ47" s="1"/>
    </row>
    <row r="48" spans="1:44" x14ac:dyDescent="0.25">
      <c r="B48" s="119"/>
      <c r="C48" s="120"/>
      <c r="G48" s="26"/>
      <c r="L48" s="23"/>
      <c r="M48" s="23"/>
      <c r="N48" s="50"/>
      <c r="O48" s="49"/>
      <c r="P48" s="30"/>
      <c r="Q48" s="121"/>
      <c r="R48" s="45"/>
      <c r="S48" s="45"/>
      <c r="T48" s="45"/>
      <c r="U48" s="23"/>
      <c r="V48" s="23"/>
      <c r="W48" s="23"/>
      <c r="X48" s="24"/>
      <c r="Y48" s="24"/>
      <c r="Z48" s="24"/>
      <c r="AB48" s="24"/>
      <c r="AC48" s="51"/>
      <c r="AD48" s="45"/>
      <c r="AE48" s="45"/>
      <c r="AH48" s="30"/>
      <c r="AI48" s="30"/>
      <c r="AJ48" s="61"/>
      <c r="AK48" s="122"/>
      <c r="AL48" s="122"/>
      <c r="AM48" s="122"/>
      <c r="AP48" s="112"/>
      <c r="AR48" s="75"/>
    </row>
    <row r="49" spans="2:44" x14ac:dyDescent="0.25">
      <c r="B49" s="42" t="s">
        <v>864</v>
      </c>
      <c r="C49" s="25"/>
      <c r="D49" s="25"/>
      <c r="E49" s="25"/>
      <c r="F49" s="25"/>
      <c r="G49" s="25"/>
      <c r="H49" s="25"/>
      <c r="I49" s="25"/>
      <c r="J49" s="25"/>
      <c r="K49" s="25"/>
      <c r="L49" s="41">
        <f>SUM(L3:L13,L15:L26,L28:L47)</f>
        <v>6239608</v>
      </c>
      <c r="M49" s="41">
        <f>SUM(M3:M13,M15:M26,M28:M47)</f>
        <v>16247196</v>
      </c>
      <c r="N49" s="42"/>
      <c r="O49" s="25"/>
      <c r="P49" s="58"/>
      <c r="Q49" s="66">
        <f>SUM(Q3:Q13,Q15:Q26,Q28:Q47)</f>
        <v>28615335.180000003</v>
      </c>
      <c r="R49" s="43"/>
      <c r="S49" s="43"/>
      <c r="T49" s="43"/>
      <c r="U49" s="41">
        <f t="shared" ref="U49:Z49" si="24">SUM(U3:U48)</f>
        <v>5067850.208984375</v>
      </c>
      <c r="V49" s="41">
        <f t="shared" si="24"/>
        <v>12752034.7109375</v>
      </c>
      <c r="W49" s="41">
        <f t="shared" si="24"/>
        <v>43488551.4375</v>
      </c>
      <c r="X49" s="41">
        <f t="shared" si="24"/>
        <v>3948239.875</v>
      </c>
      <c r="Y49" s="41">
        <f t="shared" si="24"/>
        <v>4000704.3359375</v>
      </c>
      <c r="Z49" s="41">
        <f t="shared" si="24"/>
        <v>3836389.6015625</v>
      </c>
      <c r="AA49" s="25"/>
      <c r="AB49" s="25"/>
      <c r="AC49" s="25"/>
      <c r="AD49" s="25"/>
      <c r="AE49" s="25"/>
      <c r="AF49" s="25"/>
      <c r="AG49" s="25"/>
      <c r="AH49" s="117">
        <f>SUM(AH3:AH10,AH14:AH21,AH27:AH47)</f>
        <v>547969137</v>
      </c>
      <c r="AI49" s="117">
        <f>SUM(AI3:AI10,AI14:AI21,AI27:AI48)</f>
        <v>19893341.761571433</v>
      </c>
      <c r="AJ49" s="111">
        <f>+AI49/AH49</f>
        <v>3.6303763147104824E-2</v>
      </c>
      <c r="AK49" s="30"/>
      <c r="AL49" s="30"/>
      <c r="AM49" s="89">
        <f>+Q49/AH49</f>
        <v>5.2220705962861561E-2</v>
      </c>
      <c r="AP49" s="112"/>
      <c r="AR49" s="75"/>
    </row>
    <row r="50" spans="2:44" x14ac:dyDescent="0.25">
      <c r="B50" s="15" t="s">
        <v>888</v>
      </c>
      <c r="L50" s="46">
        <f>AVERAGE(L3:L13,L15:L26,L28:L47)</f>
        <v>145107.16279069768</v>
      </c>
      <c r="M50" s="46">
        <f>AVERAGE(M3:M13,M15:M26,M28:M47)</f>
        <v>377841.76744186046</v>
      </c>
      <c r="N50" s="15"/>
      <c r="P50" s="44">
        <f>AVERAGE(P3:P13,P15:P26,P28:P47)</f>
        <v>4.716763014348019</v>
      </c>
      <c r="Q50" s="66">
        <f>AVERAGE(Q3:Q13,Q15:Q26,Q28:Q47)</f>
        <v>665472.91116279073</v>
      </c>
      <c r="R50" s="30"/>
      <c r="S50" s="30"/>
      <c r="T50" s="30"/>
      <c r="U50" s="46">
        <f t="shared" ref="U50:Z50" si="25">AVERAGE(U3:U48)</f>
        <v>117856.98160428779</v>
      </c>
      <c r="V50" s="46">
        <f t="shared" si="25"/>
        <v>296558.94676598837</v>
      </c>
      <c r="W50" s="46">
        <f t="shared" si="25"/>
        <v>1011361.6613372093</v>
      </c>
      <c r="X50" s="46">
        <f t="shared" si="25"/>
        <v>91819.531976744183</v>
      </c>
      <c r="Y50" s="46">
        <f t="shared" si="25"/>
        <v>93039.635719476748</v>
      </c>
      <c r="Z50" s="46">
        <f t="shared" si="25"/>
        <v>89218.362827034885</v>
      </c>
      <c r="AH50" s="66">
        <f>AH49/$A$47</f>
        <v>12743468.302325582</v>
      </c>
      <c r="AI50" s="66">
        <f>+AI49/A47</f>
        <v>462635.85492026591</v>
      </c>
      <c r="AJ50" s="89">
        <f>+AI50/AH50</f>
        <v>3.6303763147104824E-2</v>
      </c>
      <c r="AK50" s="44">
        <f>AVERAGE(AK3:AK10,AK14:AK21,AK27:AK48)</f>
        <v>84.116640828347002</v>
      </c>
      <c r="AL50" s="44">
        <f>AVERAGE(AL3:AL10,AL14:AL21,AL27:AL47)</f>
        <v>47.565641365119802</v>
      </c>
      <c r="AM50" s="89">
        <f>+Q50/AH50</f>
        <v>5.2220705962861554E-2</v>
      </c>
      <c r="AR50" s="75"/>
    </row>
    <row r="51" spans="2:44" x14ac:dyDescent="0.25">
      <c r="B51" s="15" t="s">
        <v>889</v>
      </c>
      <c r="L51" s="15"/>
      <c r="M51" s="46">
        <f>((SUMPRODUCT($L$3:$L$13,M3:M13)+SUMPRODUCT($L$15:$L$26,M15:M26)+SUMPRODUCT($L$28:$L$47,M28:M47))/$L$49)</f>
        <v>377893.02742319711</v>
      </c>
      <c r="N51" s="15"/>
      <c r="P51" s="44">
        <f>((SUMPRODUCT($L$3:$L$13,P3:P13)+SUMPRODUCT($L$15:$L$26,P15:P26)+SUMPRODUCT($L$28:$L$47,P28:P47))/$L$49)</f>
        <v>4.5871938525625326</v>
      </c>
      <c r="Q51" s="66">
        <f>((SUMPRODUCT($L$3:$L$13,Q3:Q13)+SUMPRODUCT($L$15:$L$26,Q15:Q26)+SUMPRODUCT($L$28:$L$47,Q28:Q47))/$L$49)</f>
        <v>702587.95044337085</v>
      </c>
      <c r="U51" s="46">
        <f t="shared" ref="U51:Z51" si="26">((SUMPRODUCT($L$3:$L$13,U3:U13)+SUMPRODUCT($L$15:$L$26,U15:U26)+SUMPRODUCT($L$28:$L$47,U28:U47))/$L$49)</f>
        <v>133027.4748087847</v>
      </c>
      <c r="V51" s="46">
        <f t="shared" si="26"/>
        <v>340757.54768812825</v>
      </c>
      <c r="W51" s="46">
        <f t="shared" si="26"/>
        <v>1175979.927515774</v>
      </c>
      <c r="X51" s="46">
        <f t="shared" si="26"/>
        <v>92082.872158589904</v>
      </c>
      <c r="Y51" s="46">
        <f t="shared" si="26"/>
        <v>93310.370154271659</v>
      </c>
      <c r="Z51" s="46">
        <f t="shared" si="26"/>
        <v>89700.743914001941</v>
      </c>
      <c r="AH51" s="66">
        <f>((SUMPRODUCT($L$3:$L$10,AH3:AH10))+(SUMPRODUCT($L$14:$L$21,AH14:AH21))+(SUMPRODUCT($L$27:$L$47,AH27:AH47)))/$L$49</f>
        <v>21477939.688355584</v>
      </c>
      <c r="AI51" s="66">
        <f>((SUMPRODUCT($L$3:$L$10,AI3:AI10))+(SUMPRODUCT($L$14:$L$21,AI14:AI21))+(SUMPRODUCT($L$27:$L$47,AI27:AI47)))/$L$49</f>
        <v>793502.71782878891</v>
      </c>
      <c r="AJ51" s="89">
        <f>((SUMPRODUCT($L$3:$L$10,AJ3:AJ10))+(SUMPRODUCT($L$14:$L$21,AJ14:AJ21))+(SUMPRODUCT($L$27:$L$47,AJ27:AJ47)))/$L$49</f>
        <v>3.4292712785404994E-2</v>
      </c>
      <c r="AK51" s="44">
        <f>((SUMPRODUCT($L$3:$L$10,AK3:AK10))+(SUMPRODUCT($L$14:$L$21,AK14:AK21))+(SUMPRODUCT($L$27:$L$47,AK27:AK47)))/$L$49</f>
        <v>87.821083792443375</v>
      </c>
      <c r="AL51" s="44">
        <f>((SUMPRODUCT($L$3:$L$10,AL3:AL10))+(SUMPRODUCT($L$14:$L$21,AL14:AL21))+(SUMPRODUCT($L$27:$L$47,AL27:AL47)))/$L$49</f>
        <v>55.409810268682655</v>
      </c>
      <c r="AM51" s="89"/>
    </row>
    <row r="52" spans="2:44" x14ac:dyDescent="0.25">
      <c r="L52" s="15"/>
      <c r="M52" s="15"/>
      <c r="N52" s="15"/>
      <c r="AJ52" s="89"/>
      <c r="AM52" s="84"/>
    </row>
    <row r="53" spans="2:44" x14ac:dyDescent="0.25">
      <c r="L53" s="15"/>
      <c r="M53" s="15"/>
      <c r="N53" s="15"/>
      <c r="Q53" s="112"/>
      <c r="AH53" s="112"/>
      <c r="AI53" s="24"/>
      <c r="AJ53" s="95"/>
      <c r="AK53" s="75"/>
    </row>
    <row r="54" spans="2:44" x14ac:dyDescent="0.25">
      <c r="B54" s="93" t="s">
        <v>16</v>
      </c>
      <c r="L54" s="15"/>
      <c r="M54" s="15"/>
      <c r="N54" s="15"/>
      <c r="Q54" s="112"/>
      <c r="AH54" s="112"/>
      <c r="AI54" s="113"/>
      <c r="AM54" s="84"/>
    </row>
    <row r="55" spans="2:44" x14ac:dyDescent="0.25">
      <c r="B55" s="91" t="s">
        <v>881</v>
      </c>
      <c r="L55" s="15"/>
      <c r="M55" s="15"/>
      <c r="N55" s="15"/>
      <c r="AI55" s="95"/>
    </row>
    <row r="56" spans="2:44" x14ac:dyDescent="0.25">
      <c r="B56" s="92" t="s">
        <v>884</v>
      </c>
      <c r="AI56" s="95"/>
    </row>
    <row r="57" spans="2:44" x14ac:dyDescent="0.25">
      <c r="B57" s="91" t="s">
        <v>886</v>
      </c>
      <c r="AI57" s="95"/>
    </row>
    <row r="58" spans="2:44" x14ac:dyDescent="0.25">
      <c r="B58" s="91" t="s">
        <v>871</v>
      </c>
      <c r="AI58" s="96"/>
    </row>
    <row r="59" spans="2:44" x14ac:dyDescent="0.25">
      <c r="B59" s="91" t="s">
        <v>878</v>
      </c>
      <c r="AI59" s="95"/>
    </row>
    <row r="60" spans="2:44" x14ac:dyDescent="0.25">
      <c r="B60" s="91" t="s">
        <v>988</v>
      </c>
      <c r="AI60" s="95"/>
    </row>
    <row r="61" spans="2:44" x14ac:dyDescent="0.25">
      <c r="AI61" s="95"/>
    </row>
    <row r="62" spans="2:44" x14ac:dyDescent="0.25">
      <c r="AI62" s="95"/>
    </row>
    <row r="63" spans="2:44" x14ac:dyDescent="0.25">
      <c r="AI63" s="95"/>
    </row>
  </sheetData>
  <autoFilter ref="A2:AR27" xr:uid="{00000000-0009-0000-0000-000001000000}"/>
  <mergeCells count="3">
    <mergeCell ref="A1:C1"/>
    <mergeCell ref="AH11:AM13"/>
    <mergeCell ref="AH22:AM26"/>
  </mergeCells>
  <pageMargins left="0.7" right="0.7" top="0.75" bottom="0.75" header="0.3" footer="0.3"/>
  <pageSetup scale="22" orientation="landscape" horizontalDpi="1200" verticalDpi="1200" r:id="rId1"/>
  <ignoredErrors>
    <ignoredError sqref="G15:G17 G20 G8:G13 G36 G33:G34 G30" numberStoredAsText="1"/>
    <ignoredError sqref="AJ14:AM14 AK27:AM27 Q14 Q27 L27 L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  <pageSetUpPr fitToPage="1"/>
  </sheetPr>
  <dimension ref="A1:P25"/>
  <sheetViews>
    <sheetView zoomScale="85" zoomScaleNormal="85" workbookViewId="0">
      <pane xSplit="3" ySplit="2" topLeftCell="D3" activePane="bottomRight" state="frozen"/>
      <selection activeCell="B137" sqref="B137"/>
      <selection pane="topRight" activeCell="B137" sqref="B137"/>
      <selection pane="bottomLeft" activeCell="B137" sqref="B137"/>
      <selection pane="bottomRight" activeCell="D3" sqref="D3"/>
    </sheetView>
  </sheetViews>
  <sheetFormatPr defaultColWidth="11.42578125" defaultRowHeight="15" x14ac:dyDescent="0.25"/>
  <cols>
    <col min="1" max="1" width="9.42578125" style="1" customWidth="1"/>
    <col min="2" max="2" width="11.42578125" style="1"/>
    <col min="3" max="3" width="32.28515625" style="1" bestFit="1" customWidth="1"/>
    <col min="4" max="4" width="20.7109375" style="1" bestFit="1" customWidth="1"/>
    <col min="5" max="7" width="11.42578125" style="1"/>
    <col min="8" max="8" width="30.7109375" style="1" bestFit="1" customWidth="1"/>
    <col min="9" max="11" width="11.42578125" style="1"/>
    <col min="12" max="12" width="13.42578125" style="1" bestFit="1" customWidth="1"/>
    <col min="13" max="13" width="11.42578125" style="1"/>
    <col min="14" max="14" width="19.42578125" style="1" bestFit="1" customWidth="1"/>
    <col min="15" max="16384" width="11.42578125" style="1"/>
  </cols>
  <sheetData>
    <row r="1" spans="1:16" ht="18" customHeight="1" x14ac:dyDescent="0.3">
      <c r="A1" s="133" t="str">
        <f>+'Owned Retail Properties'!$A$1</f>
        <v>As of 11/30/2025</v>
      </c>
      <c r="B1" s="133"/>
      <c r="C1" s="87"/>
      <c r="D1" s="2"/>
      <c r="E1" s="3"/>
      <c r="F1" s="2"/>
      <c r="G1" s="2"/>
      <c r="H1" s="2"/>
      <c r="I1" s="4"/>
      <c r="J1" s="4"/>
      <c r="K1" s="4"/>
      <c r="L1" s="4"/>
      <c r="M1" s="4"/>
    </row>
    <row r="2" spans="1:16" ht="63.95" customHeight="1" x14ac:dyDescent="0.25">
      <c r="A2" s="5" t="s">
        <v>891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13</v>
      </c>
      <c r="H2" s="5" t="s">
        <v>6</v>
      </c>
      <c r="I2" s="7" t="s">
        <v>15</v>
      </c>
      <c r="J2" s="8" t="s">
        <v>880</v>
      </c>
      <c r="K2" s="9" t="s">
        <v>868</v>
      </c>
      <c r="L2" s="34" t="s">
        <v>877</v>
      </c>
      <c r="M2" s="8" t="s">
        <v>976</v>
      </c>
    </row>
    <row r="3" spans="1:16" x14ac:dyDescent="0.25">
      <c r="I3" s="23"/>
      <c r="J3" s="23"/>
      <c r="K3" s="30"/>
      <c r="L3" s="35"/>
      <c r="M3" s="48"/>
      <c r="N3" s="73"/>
      <c r="O3" s="23"/>
      <c r="P3" s="76"/>
    </row>
    <row r="4" spans="1:16" x14ac:dyDescent="0.25">
      <c r="I4" s="23"/>
      <c r="J4" s="23"/>
      <c r="K4" s="30"/>
      <c r="L4" s="33"/>
      <c r="M4" s="48"/>
      <c r="N4" s="73"/>
      <c r="O4" s="23"/>
      <c r="P4" s="76"/>
    </row>
    <row r="5" spans="1:16" x14ac:dyDescent="0.25">
      <c r="I5" s="23"/>
      <c r="J5" s="23"/>
      <c r="K5" s="30"/>
      <c r="L5" s="33"/>
      <c r="M5" s="48"/>
      <c r="N5" s="73"/>
      <c r="O5" s="23"/>
      <c r="P5" s="76"/>
    </row>
    <row r="6" spans="1:16" x14ac:dyDescent="0.25">
      <c r="I6" s="23"/>
      <c r="J6" s="23"/>
      <c r="K6" s="30"/>
      <c r="L6" s="33"/>
      <c r="M6" s="48"/>
      <c r="N6" s="73"/>
      <c r="O6" s="23"/>
      <c r="P6" s="76"/>
    </row>
    <row r="7" spans="1:16" x14ac:dyDescent="0.25">
      <c r="I7" s="23"/>
      <c r="J7" s="23"/>
      <c r="K7" s="30"/>
      <c r="L7" s="33"/>
      <c r="M7" s="48"/>
      <c r="N7" s="73"/>
      <c r="O7" s="23"/>
      <c r="P7" s="76"/>
    </row>
    <row r="8" spans="1:16" x14ac:dyDescent="0.25">
      <c r="I8" s="60"/>
      <c r="J8" s="60"/>
      <c r="K8" s="61"/>
      <c r="L8" s="62"/>
      <c r="M8" s="48"/>
      <c r="N8" s="73"/>
      <c r="O8" s="23"/>
      <c r="P8" s="76"/>
    </row>
    <row r="9" spans="1:16" x14ac:dyDescent="0.25">
      <c r="B9" s="15" t="s">
        <v>890</v>
      </c>
      <c r="I9" s="46"/>
      <c r="J9" s="46"/>
      <c r="K9" s="65"/>
      <c r="L9" s="66"/>
      <c r="N9" s="73"/>
      <c r="O9" s="23"/>
      <c r="P9" s="76"/>
    </row>
    <row r="10" spans="1:16" x14ac:dyDescent="0.25">
      <c r="B10" s="15" t="s">
        <v>865</v>
      </c>
      <c r="I10" s="63"/>
      <c r="J10" s="63"/>
      <c r="K10" s="65"/>
      <c r="L10" s="66"/>
    </row>
    <row r="12" spans="1:16" x14ac:dyDescent="0.25">
      <c r="B12" s="15"/>
      <c r="N12" s="74"/>
    </row>
    <row r="13" spans="1:16" x14ac:dyDescent="0.25">
      <c r="N13" s="75"/>
    </row>
    <row r="14" spans="1:16" x14ac:dyDescent="0.25">
      <c r="B14" s="90"/>
    </row>
    <row r="15" spans="1:16" x14ac:dyDescent="0.25">
      <c r="B15" s="90" t="s">
        <v>16</v>
      </c>
    </row>
    <row r="16" spans="1:16" x14ac:dyDescent="0.25">
      <c r="B16" s="91" t="s">
        <v>881</v>
      </c>
    </row>
    <row r="17" spans="2:2" x14ac:dyDescent="0.25">
      <c r="B17" s="92" t="s">
        <v>885</v>
      </c>
    </row>
    <row r="18" spans="2:2" x14ac:dyDescent="0.25">
      <c r="B18" s="91" t="s">
        <v>892</v>
      </c>
    </row>
    <row r="19" spans="2:2" x14ac:dyDescent="0.25">
      <c r="B19" s="91" t="s">
        <v>879</v>
      </c>
    </row>
    <row r="20" spans="2:2" x14ac:dyDescent="0.25">
      <c r="B20" s="90"/>
    </row>
    <row r="21" spans="2:2" x14ac:dyDescent="0.25">
      <c r="B21" s="90"/>
    </row>
    <row r="22" spans="2:2" x14ac:dyDescent="0.25">
      <c r="B22" s="90"/>
    </row>
    <row r="23" spans="2:2" x14ac:dyDescent="0.25">
      <c r="B23" s="90"/>
    </row>
    <row r="24" spans="2:2" x14ac:dyDescent="0.25">
      <c r="B24" s="90"/>
    </row>
    <row r="25" spans="2:2" x14ac:dyDescent="0.25">
      <c r="B25" s="90"/>
    </row>
  </sheetData>
  <mergeCells count="1">
    <mergeCell ref="A1:B1"/>
  </mergeCells>
  <pageMargins left="0.7" right="0.7" top="0.75" bottom="0.75" header="0.3" footer="0.3"/>
  <pageSetup scale="62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  <pageSetUpPr fitToPage="1"/>
  </sheetPr>
  <dimension ref="A1:V24"/>
  <sheetViews>
    <sheetView zoomScale="85" zoomScaleNormal="85" workbookViewId="0">
      <pane xSplit="3" ySplit="2" topLeftCell="D3" activePane="bottomRight" state="frozen"/>
      <selection activeCell="B137" sqref="B137"/>
      <selection pane="topRight" activeCell="B137" sqref="B137"/>
      <selection pane="bottomLeft" activeCell="B137" sqref="B137"/>
      <selection pane="bottomRight" activeCell="D3" sqref="D3"/>
    </sheetView>
  </sheetViews>
  <sheetFormatPr defaultColWidth="11.42578125" defaultRowHeight="15" x14ac:dyDescent="0.25"/>
  <cols>
    <col min="1" max="2" width="11.42578125" style="1"/>
    <col min="3" max="3" width="32.28515625" style="1" bestFit="1" customWidth="1"/>
    <col min="4" max="4" width="20.7109375" style="1" bestFit="1" customWidth="1"/>
    <col min="5" max="7" width="11.42578125" style="1"/>
    <col min="8" max="8" width="30.7109375" style="1" bestFit="1" customWidth="1"/>
    <col min="9" max="9" width="11.42578125" style="1"/>
    <col min="10" max="10" width="12.42578125" style="1" bestFit="1" customWidth="1"/>
    <col min="11" max="11" width="11.42578125" style="1"/>
    <col min="12" max="13" width="12.42578125" style="1" bestFit="1" customWidth="1"/>
    <col min="14" max="14" width="16.85546875" style="1" customWidth="1"/>
    <col min="15" max="15" width="14.7109375" style="1" customWidth="1"/>
    <col min="16" max="16" width="15.28515625" style="1" bestFit="1" customWidth="1"/>
    <col min="17" max="17" width="13.140625" style="1" bestFit="1" customWidth="1"/>
    <col min="18" max="18" width="13.140625" style="1" customWidth="1"/>
    <col min="19" max="20" width="11.42578125" style="1"/>
    <col min="21" max="21" width="15.85546875" style="1" bestFit="1" customWidth="1"/>
    <col min="22" max="16384" width="11.42578125" style="1"/>
  </cols>
  <sheetData>
    <row r="1" spans="1:22" ht="19.5" customHeight="1" thickBot="1" x14ac:dyDescent="0.35">
      <c r="A1" s="123" t="str">
        <f>+'Owned Retail Properties'!$A$1</f>
        <v>As of 11/30/2025</v>
      </c>
      <c r="B1" s="123"/>
      <c r="C1" s="123"/>
      <c r="D1" s="2"/>
      <c r="E1" s="3"/>
      <c r="F1" s="2"/>
      <c r="G1" s="2"/>
      <c r="H1" s="2"/>
      <c r="I1" s="4"/>
      <c r="J1" s="4"/>
      <c r="K1" s="4"/>
      <c r="L1" s="4"/>
      <c r="M1" s="4"/>
      <c r="N1" s="22" t="s">
        <v>843</v>
      </c>
      <c r="O1" s="20"/>
      <c r="P1" s="20"/>
      <c r="Q1" s="20"/>
      <c r="R1" s="20"/>
      <c r="S1" s="20"/>
      <c r="T1" s="20"/>
      <c r="U1" s="21"/>
    </row>
    <row r="2" spans="1:22" ht="53.1" customHeight="1" x14ac:dyDescent="0.25">
      <c r="A2" s="5" t="s">
        <v>891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13</v>
      </c>
      <c r="H2" s="5" t="s">
        <v>6</v>
      </c>
      <c r="I2" s="7" t="s">
        <v>15</v>
      </c>
      <c r="J2" s="8" t="s">
        <v>872</v>
      </c>
      <c r="K2" s="9" t="s">
        <v>868</v>
      </c>
      <c r="L2" s="34" t="s">
        <v>877</v>
      </c>
      <c r="M2" s="34" t="s">
        <v>976</v>
      </c>
      <c r="N2" s="32" t="s">
        <v>645</v>
      </c>
      <c r="O2" s="13" t="s">
        <v>646</v>
      </c>
      <c r="P2" s="98" t="s">
        <v>647</v>
      </c>
      <c r="Q2" s="98" t="s">
        <v>981</v>
      </c>
      <c r="R2" s="71" t="s">
        <v>983</v>
      </c>
      <c r="S2" s="98" t="s">
        <v>648</v>
      </c>
      <c r="T2" s="98" t="s">
        <v>649</v>
      </c>
      <c r="U2" s="31" t="s">
        <v>869</v>
      </c>
    </row>
    <row r="3" spans="1:22" x14ac:dyDescent="0.25">
      <c r="A3" s="1">
        <v>1</v>
      </c>
      <c r="B3" s="1">
        <v>9005</v>
      </c>
      <c r="C3" s="1" t="s">
        <v>854</v>
      </c>
      <c r="D3" s="1" t="s">
        <v>844</v>
      </c>
      <c r="E3" s="1" t="s">
        <v>845</v>
      </c>
      <c r="F3" s="1" t="s">
        <v>226</v>
      </c>
      <c r="G3" s="1">
        <v>28677</v>
      </c>
      <c r="H3" s="1" t="s">
        <v>860</v>
      </c>
      <c r="I3" s="23">
        <v>595209</v>
      </c>
      <c r="J3" s="23">
        <v>1390348</v>
      </c>
      <c r="K3" s="30">
        <v>3</v>
      </c>
      <c r="L3" s="35">
        <v>1785627</v>
      </c>
      <c r="M3" s="48" t="s">
        <v>977</v>
      </c>
      <c r="N3" s="105">
        <v>44547</v>
      </c>
      <c r="O3" s="86" t="s">
        <v>982</v>
      </c>
      <c r="P3" s="33">
        <v>28610000</v>
      </c>
      <c r="Q3" s="33">
        <f>436202.23+17.08+49.17+122.5</f>
        <v>436390.98</v>
      </c>
      <c r="R3" s="84">
        <f t="shared" ref="R3:R9" si="0">+Q3/P3</f>
        <v>1.5253092624956308E-2</v>
      </c>
      <c r="S3" s="101">
        <f t="shared" ref="S3:S8" si="1">+P3/I3</f>
        <v>48.06714952226865</v>
      </c>
      <c r="T3" s="101">
        <f t="shared" ref="T3:T8" si="2">+P3/J3</f>
        <v>20.577582015437862</v>
      </c>
      <c r="U3" s="99">
        <f>+L3/P3</f>
        <v>6.2412687871373648E-2</v>
      </c>
    </row>
    <row r="4" spans="1:22" x14ac:dyDescent="0.25">
      <c r="A4" s="1">
        <f>1+A3</f>
        <v>2</v>
      </c>
      <c r="B4" s="1">
        <v>9130</v>
      </c>
      <c r="C4" s="1" t="s">
        <v>855</v>
      </c>
      <c r="D4" s="1" t="s">
        <v>846</v>
      </c>
      <c r="E4" s="1" t="s">
        <v>560</v>
      </c>
      <c r="F4" s="1" t="s">
        <v>191</v>
      </c>
      <c r="G4" s="1">
        <v>43232</v>
      </c>
      <c r="H4" s="1" t="s">
        <v>198</v>
      </c>
      <c r="I4" s="23">
        <v>2000000</v>
      </c>
      <c r="J4" s="23">
        <v>5231166</v>
      </c>
      <c r="K4" s="30">
        <v>3.25</v>
      </c>
      <c r="L4" s="33">
        <v>6500000</v>
      </c>
      <c r="M4" s="48" t="s">
        <v>977</v>
      </c>
      <c r="N4" s="105">
        <v>44547</v>
      </c>
      <c r="O4" s="86" t="s">
        <v>982</v>
      </c>
      <c r="P4" s="33">
        <v>93250000</v>
      </c>
      <c r="Q4" s="33">
        <f>1397549.52+17.08+49.17+122.5</f>
        <v>1397738.27</v>
      </c>
      <c r="R4" s="84">
        <f t="shared" si="0"/>
        <v>1.4989150348525469E-2</v>
      </c>
      <c r="S4" s="101">
        <f t="shared" si="1"/>
        <v>46.625</v>
      </c>
      <c r="T4" s="101">
        <f t="shared" si="2"/>
        <v>17.825853738917864</v>
      </c>
      <c r="U4" s="99">
        <f t="shared" ref="U4:U9" si="3">+L4/P4</f>
        <v>6.9705093833780166E-2</v>
      </c>
    </row>
    <row r="5" spans="1:22" x14ac:dyDescent="0.25">
      <c r="A5" s="1">
        <f>1+A4</f>
        <v>3</v>
      </c>
      <c r="B5" s="1">
        <v>9132</v>
      </c>
      <c r="C5" s="1" t="s">
        <v>856</v>
      </c>
      <c r="D5" s="1" t="s">
        <v>847</v>
      </c>
      <c r="E5" s="1" t="s">
        <v>848</v>
      </c>
      <c r="F5" s="1" t="s">
        <v>98</v>
      </c>
      <c r="G5" s="1">
        <v>66219</v>
      </c>
      <c r="H5" s="1" t="s">
        <v>99</v>
      </c>
      <c r="I5" s="23">
        <v>2308100</v>
      </c>
      <c r="J5" s="23">
        <v>6573431</v>
      </c>
      <c r="K5" s="30">
        <v>2.7269436982799706</v>
      </c>
      <c r="L5" s="33">
        <v>6294058.75</v>
      </c>
      <c r="M5" s="48" t="s">
        <v>977</v>
      </c>
      <c r="N5" s="105">
        <v>44547</v>
      </c>
      <c r="O5" s="86" t="s">
        <v>982</v>
      </c>
      <c r="P5" s="33">
        <v>88130000</v>
      </c>
      <c r="Q5" s="33">
        <f>1243713.11+17.08+49.17+122.5</f>
        <v>1243901.8600000001</v>
      </c>
      <c r="R5" s="84">
        <f t="shared" si="0"/>
        <v>1.4114397594462726E-2</v>
      </c>
      <c r="S5" s="101">
        <f t="shared" si="1"/>
        <v>38.182921017286944</v>
      </c>
      <c r="T5" s="101">
        <f t="shared" si="2"/>
        <v>13.407001609965937</v>
      </c>
      <c r="U5" s="99">
        <f t="shared" si="3"/>
        <v>7.1417891183478951E-2</v>
      </c>
    </row>
    <row r="6" spans="1:22" x14ac:dyDescent="0.25">
      <c r="A6" s="1">
        <f>1+A5</f>
        <v>4</v>
      </c>
      <c r="B6" s="1">
        <v>9316</v>
      </c>
      <c r="C6" s="1" t="s">
        <v>857</v>
      </c>
      <c r="D6" s="1" t="s">
        <v>849</v>
      </c>
      <c r="E6" s="1" t="s">
        <v>464</v>
      </c>
      <c r="F6" s="1" t="s">
        <v>49</v>
      </c>
      <c r="G6" s="1">
        <v>89506</v>
      </c>
      <c r="H6" s="1" t="s">
        <v>861</v>
      </c>
      <c r="I6" s="23">
        <v>1838800</v>
      </c>
      <c r="J6" s="23">
        <v>6159860</v>
      </c>
      <c r="K6" s="30">
        <v>4.75</v>
      </c>
      <c r="L6" s="33">
        <v>8734300</v>
      </c>
      <c r="M6" s="48" t="s">
        <v>977</v>
      </c>
      <c r="N6" s="105">
        <v>44547</v>
      </c>
      <c r="O6" s="86" t="s">
        <v>982</v>
      </c>
      <c r="P6" s="33">
        <v>150950354</v>
      </c>
      <c r="Q6" s="33">
        <f>2048761.62+17.08+49.17+122.5</f>
        <v>2048950.37</v>
      </c>
      <c r="R6" s="84">
        <f t="shared" si="0"/>
        <v>1.3573670519513987E-2</v>
      </c>
      <c r="S6" s="101">
        <f t="shared" si="1"/>
        <v>82.091773983032411</v>
      </c>
      <c r="T6" s="101">
        <f t="shared" si="2"/>
        <v>24.505484540233056</v>
      </c>
      <c r="U6" s="99">
        <f t="shared" si="3"/>
        <v>5.7862070333402467E-2</v>
      </c>
    </row>
    <row r="7" spans="1:22" x14ac:dyDescent="0.25">
      <c r="A7" s="1">
        <f>1+A6</f>
        <v>5</v>
      </c>
      <c r="B7" s="1">
        <v>9435</v>
      </c>
      <c r="C7" s="1" t="s">
        <v>858</v>
      </c>
      <c r="D7" s="1" t="s">
        <v>850</v>
      </c>
      <c r="E7" s="1" t="s">
        <v>851</v>
      </c>
      <c r="F7" s="1" t="s">
        <v>59</v>
      </c>
      <c r="G7" s="1">
        <v>76052</v>
      </c>
      <c r="H7" s="1" t="s">
        <v>862</v>
      </c>
      <c r="I7" s="23">
        <v>1133027</v>
      </c>
      <c r="J7" s="23">
        <v>2932637</v>
      </c>
      <c r="K7" s="30">
        <v>3.75</v>
      </c>
      <c r="L7" s="33">
        <v>4248851.25</v>
      </c>
      <c r="M7" s="48" t="s">
        <v>977</v>
      </c>
      <c r="N7" s="105">
        <v>44547</v>
      </c>
      <c r="O7" s="86" t="s">
        <v>982</v>
      </c>
      <c r="P7" s="33">
        <v>68000000</v>
      </c>
      <c r="Q7" s="33">
        <f>1072372.61+17.08+49.17+122.5</f>
        <v>1072561.3600000001</v>
      </c>
      <c r="R7" s="84">
        <f t="shared" si="0"/>
        <v>1.577296117647059E-2</v>
      </c>
      <c r="S7" s="101">
        <f t="shared" si="1"/>
        <v>60.016222031778589</v>
      </c>
      <c r="T7" s="101">
        <f t="shared" si="2"/>
        <v>23.187322535997467</v>
      </c>
      <c r="U7" s="99">
        <f t="shared" si="3"/>
        <v>6.2483106617647062E-2</v>
      </c>
    </row>
    <row r="8" spans="1:22" x14ac:dyDescent="0.25">
      <c r="A8" s="1">
        <f>1+A7</f>
        <v>6</v>
      </c>
      <c r="B8" s="1">
        <v>9486</v>
      </c>
      <c r="C8" s="1" t="s">
        <v>859</v>
      </c>
      <c r="D8" s="1" t="s">
        <v>852</v>
      </c>
      <c r="E8" s="1" t="s">
        <v>853</v>
      </c>
      <c r="F8" s="1" t="s">
        <v>245</v>
      </c>
      <c r="G8" s="1">
        <v>30297</v>
      </c>
      <c r="H8" s="1" t="s">
        <v>863</v>
      </c>
      <c r="I8" s="60">
        <v>2233475</v>
      </c>
      <c r="J8" s="60">
        <v>4514407</v>
      </c>
      <c r="K8" s="61">
        <v>3.5</v>
      </c>
      <c r="L8" s="62">
        <v>7817162.5</v>
      </c>
      <c r="M8" s="48" t="s">
        <v>977</v>
      </c>
      <c r="N8" s="105">
        <v>44547</v>
      </c>
      <c r="O8" s="86" t="s">
        <v>982</v>
      </c>
      <c r="P8" s="62">
        <v>128225000</v>
      </c>
      <c r="Q8" s="62">
        <f>1673944.76+17.08+49.17+122.5</f>
        <v>1674133.51</v>
      </c>
      <c r="R8" s="84">
        <f t="shared" si="0"/>
        <v>1.305621766426204E-2</v>
      </c>
      <c r="S8" s="102">
        <f t="shared" si="1"/>
        <v>57.410537391284883</v>
      </c>
      <c r="T8" s="102">
        <f t="shared" si="2"/>
        <v>28.403509032304797</v>
      </c>
      <c r="U8" s="103">
        <f t="shared" si="3"/>
        <v>6.096441801520764E-2</v>
      </c>
    </row>
    <row r="9" spans="1:22" x14ac:dyDescent="0.25">
      <c r="B9" s="15" t="s">
        <v>890</v>
      </c>
      <c r="I9" s="46">
        <f>SUM(I3:I8)</f>
        <v>10108611</v>
      </c>
      <c r="J9" s="46">
        <f>SUM(J3:J8)</f>
        <v>26801849</v>
      </c>
      <c r="K9" s="65">
        <f>SUMPRODUCT(K3:K8,$I$3:$I$8)/$I$9</f>
        <v>3.4999862493472151</v>
      </c>
      <c r="L9" s="66">
        <f>SUM(L3:L8)</f>
        <v>35379999.5</v>
      </c>
      <c r="N9" s="73"/>
      <c r="O9" s="23"/>
      <c r="P9" s="88">
        <f>SUM(P3:P8)</f>
        <v>557165354</v>
      </c>
      <c r="Q9" s="88">
        <f>SUM(Q3:Q8)</f>
        <v>7873676.3500000006</v>
      </c>
      <c r="R9" s="104">
        <f t="shared" si="0"/>
        <v>1.4131668980264699E-2</v>
      </c>
      <c r="S9" s="65">
        <f>SUMPRODUCT(S3:S8,$I$3:$I$8)/$I$9</f>
        <v>55.117894436733195</v>
      </c>
      <c r="T9" s="65">
        <f>SUMPRODUCT(T3:T8,$J$3:$J$8)/$J$9</f>
        <v>20.788317776135521</v>
      </c>
      <c r="U9" s="104">
        <f t="shared" si="3"/>
        <v>6.3499999140291127E-2</v>
      </c>
      <c r="V9" s="100"/>
    </row>
    <row r="10" spans="1:22" x14ac:dyDescent="0.25">
      <c r="B10" s="15" t="s">
        <v>865</v>
      </c>
      <c r="I10" s="63">
        <f>AVERAGE(I3:I8)</f>
        <v>1684768.5</v>
      </c>
      <c r="J10" s="63">
        <f>AVERAGE(J3:J8)</f>
        <v>4466974.833333333</v>
      </c>
      <c r="K10" s="65">
        <f>AVERAGE(K3:K8)</f>
        <v>3.4961572830466618</v>
      </c>
      <c r="L10" s="66">
        <f>AVERAGE(L3:L8)</f>
        <v>5896666.583333333</v>
      </c>
      <c r="P10" s="88">
        <f>AVERAGE(P3:P8)</f>
        <v>92860892.333333328</v>
      </c>
      <c r="Q10" s="88">
        <f>AVERAGE(Q3:Q8)</f>
        <v>1312279.3916666668</v>
      </c>
      <c r="R10" s="88"/>
      <c r="S10" s="108">
        <f>AVERAGE(S3:S8)</f>
        <v>55.398933990941913</v>
      </c>
      <c r="T10" s="108">
        <f>AVERAGE(T3:T8)</f>
        <v>21.317792245476166</v>
      </c>
      <c r="U10" s="104">
        <f>AVERAGE(U3:U8)</f>
        <v>6.4140877975814983E-2</v>
      </c>
      <c r="V10" s="89"/>
    </row>
    <row r="11" spans="1:22" x14ac:dyDescent="0.25">
      <c r="P11" s="88"/>
      <c r="Q11" s="88"/>
      <c r="R11" s="88"/>
      <c r="S11" s="89"/>
      <c r="T11" s="44"/>
      <c r="U11" s="44"/>
      <c r="V11" s="89"/>
    </row>
    <row r="12" spans="1:22" x14ac:dyDescent="0.25">
      <c r="B12" s="15"/>
    </row>
    <row r="13" spans="1:22" x14ac:dyDescent="0.25">
      <c r="Q13" s="99"/>
    </row>
    <row r="14" spans="1:22" x14ac:dyDescent="0.25">
      <c r="B14" s="90"/>
      <c r="Q14" s="107"/>
    </row>
    <row r="15" spans="1:22" x14ac:dyDescent="0.25">
      <c r="B15" s="90" t="s">
        <v>16</v>
      </c>
    </row>
    <row r="16" spans="1:22" x14ac:dyDescent="0.25">
      <c r="B16" s="91" t="s">
        <v>881</v>
      </c>
      <c r="Q16" s="106"/>
    </row>
    <row r="17" spans="2:18" x14ac:dyDescent="0.25">
      <c r="B17" s="92" t="s">
        <v>885</v>
      </c>
      <c r="Q17" s="106"/>
    </row>
    <row r="18" spans="2:18" x14ac:dyDescent="0.25">
      <c r="B18" s="91" t="s">
        <v>892</v>
      </c>
      <c r="P18" s="106"/>
      <c r="Q18" s="106"/>
      <c r="R18" s="75"/>
    </row>
    <row r="19" spans="2:18" x14ac:dyDescent="0.25">
      <c r="B19" s="91" t="s">
        <v>882</v>
      </c>
      <c r="P19" s="106"/>
      <c r="Q19" s="106"/>
      <c r="R19" s="75"/>
    </row>
    <row r="20" spans="2:18" x14ac:dyDescent="0.25">
      <c r="B20" s="91" t="s">
        <v>878</v>
      </c>
      <c r="P20" s="106"/>
      <c r="Q20" s="106"/>
      <c r="R20" s="75"/>
    </row>
    <row r="21" spans="2:18" x14ac:dyDescent="0.25">
      <c r="B21" s="90"/>
      <c r="P21" s="106"/>
      <c r="Q21" s="106"/>
      <c r="R21" s="75"/>
    </row>
    <row r="22" spans="2:18" x14ac:dyDescent="0.25">
      <c r="B22" s="90"/>
      <c r="P22" s="106"/>
      <c r="Q22" s="106"/>
      <c r="R22" s="75"/>
    </row>
    <row r="23" spans="2:18" x14ac:dyDescent="0.25">
      <c r="B23" s="90"/>
      <c r="P23" s="106"/>
      <c r="Q23" s="106"/>
      <c r="R23" s="75"/>
    </row>
    <row r="24" spans="2:18" x14ac:dyDescent="0.25">
      <c r="P24" s="75"/>
      <c r="Q24" s="106"/>
      <c r="R24" s="75"/>
    </row>
  </sheetData>
  <mergeCells count="1">
    <mergeCell ref="A1:C1"/>
  </mergeCells>
  <pageMargins left="0.7" right="0.7" top="0.75" bottom="0.75" header="0.3" footer="0.3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Owned Retail Properties</vt:lpstr>
      <vt:lpstr>Sold Retail Properties</vt:lpstr>
      <vt:lpstr>Owned Distribution Centers</vt:lpstr>
      <vt:lpstr>Sold Distribution Centers</vt:lpstr>
      <vt:lpstr>'Sold Retail Properties'!Print_Area</vt:lpstr>
      <vt:lpstr>'Owned Retail Properties'!Print_Titles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2022-05-06T17:58:35Z</cp:lastPrinted>
  <dcterms:created xsi:type="dcterms:W3CDTF">2015-06-05T18:17:20Z</dcterms:created>
  <dcterms:modified xsi:type="dcterms:W3CDTF">2025-12-03T00:06:22Z</dcterms:modified>
  <cp:category/>
</cp:coreProperties>
</file>