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prologis.com\offices\North America\USA\Denver\shared\Corporate\EXTERNAL\Current Quarterly Reporting\Supplemental Workpapers\Post Filing Requests\"/>
    </mc:Choice>
  </mc:AlternateContent>
  <xr:revisionPtr revIDLastSave="0" documentId="13_ncr:1_{B6270912-0A30-4278-ABF9-6E5DE5C2EC0C}" xr6:coauthVersionLast="46" xr6:coauthVersionMax="46" xr10:uidLastSave="{00000000-0000-0000-0000-000000000000}"/>
  <bookViews>
    <workbookView xWindow="-28920" yWindow="-120" windowWidth="29040" windowHeight="15840" firstSheet="11" activeTab="16" xr2:uid="{84A147D3-E1EC-49CF-B051-4CECEA6585FB}"/>
  </bookViews>
  <sheets>
    <sheet name="Consolidated Balance Sheet" sheetId="1" r:id="rId1"/>
    <sheet name="Consolidated Income Statement" sheetId="2" r:id="rId2"/>
    <sheet name="Recon of Net Earnings to FFO" sheetId="3" r:id="rId3"/>
    <sheet name="Recon of Net Earnings to EBITDA" sheetId="4" r:id="rId4"/>
    <sheet name="Operating Portfolio I" sheetId="5" r:id="rId5"/>
    <sheet name="Operating Portfolio II" sheetId="6" r:id="rId6"/>
    <sheet name="Operating Portfolio III" sheetId="7" r:id="rId7"/>
    <sheet name="Customer Information" sheetId="8" r:id="rId8"/>
    <sheet name="Land Portfolio I" sheetId="9" r:id="rId9"/>
    <sheet name="Land Portfolio II" sheetId="10" r:id="rId10"/>
    <sheet name="Strategic Capital Highlights" sheetId="12" r:id="rId11"/>
    <sheet name="Strategic Capital Information" sheetId="13" r:id="rId12"/>
    <sheet name="Non-GAAP prorata" sheetId="14" r:id="rId13"/>
    <sheet name="Debt Components I" sheetId="15" r:id="rId14"/>
    <sheet name="Debt Components II" sheetId="16" r:id="rId15"/>
    <sheet name="NAV Components I" sheetId="17" r:id="rId16"/>
    <sheet name="NAV Components II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_PER12" localSheetId="10">#REF!</definedName>
    <definedName name="___PER12">#REF!</definedName>
    <definedName name="__PER12" localSheetId="12">#REF!</definedName>
    <definedName name="__PER12" localSheetId="10">#REF!</definedName>
    <definedName name="__PER12" localSheetId="11">#REF!</definedName>
    <definedName name="__PER12">#REF!</definedName>
    <definedName name="_1_1996NOI">'[13]CASH FLOW'!$D$31:$D$31</definedName>
    <definedName name="_2_2006NOI">'[13]CASH FLOW'!$N$31:$N$31</definedName>
    <definedName name="_PER12" localSheetId="1">#REF!</definedName>
    <definedName name="_PER12" localSheetId="7">[11]Sheet1!#REF!</definedName>
    <definedName name="_PER12" localSheetId="14">'[1]2005'!#REF!</definedName>
    <definedName name="_PER12" localSheetId="12">#REF!</definedName>
    <definedName name="_PER12" localSheetId="3">#REF!</definedName>
    <definedName name="_PER12" localSheetId="10">#REF!</definedName>
    <definedName name="_PER12" localSheetId="11">#REF!</definedName>
    <definedName name="_PER12">'[1]2005'!#REF!</definedName>
    <definedName name="_sum2">'[14]Best and Final'!$B$1:$S$14</definedName>
    <definedName name="AllocDetailCurrency">[15]AllocDetail!$A$4</definedName>
    <definedName name="AllocDetailFormat" localSheetId="12">[15]AllocDetail!$A$9:$IV$9</definedName>
    <definedName name="AllocDetailFormat" localSheetId="11">[15]AllocDetail!$A$9:$IV$9</definedName>
    <definedName name="AllocDetailFormat">[15]AllocDetail!$9:$9</definedName>
    <definedName name="AllocDetailNotesStartHere">[15]AllocDetail!$A$9</definedName>
    <definedName name="AllocDetailPeriod">[15]AllocDetail!$A$3</definedName>
    <definedName name="AllocDetailTitle">[15]AllocDetail!$A$2</definedName>
    <definedName name="AllocDetailTotal">[15]AllocDetail!$K$5</definedName>
    <definedName name="AMBShareAggregateHideCol" localSheetId="12">[15]AMBShareAggregate!$Q$1:$AB$65536</definedName>
    <definedName name="AMBShareAggregateHideCol" localSheetId="11">[15]AMBShareAggregate!$Q$1:$AB$65536</definedName>
    <definedName name="AMBShareAggregateHideCol">[15]AMBShareAggregate!$Q:$AB</definedName>
    <definedName name="AMBShareAggregateHideRow" localSheetId="12">[15]AMBShareAggregate!$A$6:$IV$7</definedName>
    <definedName name="AMBShareAggregateHideRow" localSheetId="11">[15]AMBShareAggregate!$A$6:$IV$7</definedName>
    <definedName name="AMBShareAggregateHideRow">[15]AMBShareAggregate!$6:$7</definedName>
    <definedName name="AMBShareCapTableHidCol" localSheetId="12">[15]AMBShareCapTable!$AQ$1:$AR$65536</definedName>
    <definedName name="AMBShareCapTableHidCol" localSheetId="11">[15]AMBShareCapTable!$AQ$1:$AR$65536</definedName>
    <definedName name="AMBShareCapTableHidCol">[15]AMBShareCapTable!$AQ:$AR</definedName>
    <definedName name="AMBShareCapTableHideRow1" localSheetId="12">[15]AMBShareCapTable!$A$7:$IV$7</definedName>
    <definedName name="AMBShareCapTableHideRow1" localSheetId="11">[15]AMBShareCapTable!$A$7:$IV$7</definedName>
    <definedName name="AMBShareCapTableHideRow1">[15]AMBShareCapTable!$7:$7</definedName>
    <definedName name="AMBShareCapTableHideRow2" localSheetId="12">[15]AMBShareCapTable!$A$25:$IV$25</definedName>
    <definedName name="AMBShareCapTableHideRow2" localSheetId="11">[15]AMBShareCapTable!$A$25:$IV$25</definedName>
    <definedName name="AMBShareCapTableHideRow2">[15]AMBShareCapTable!$25:$25</definedName>
    <definedName name="AMBShareCapTablePeriod">[15]AMBShareCapTable!$A$3</definedName>
    <definedName name="AMBShareDetailCFLine" localSheetId="12">[15]AMBShareDetail!$A$10:$IV$10</definedName>
    <definedName name="AMBShareDetailCFLine" localSheetId="11">[15]AMBShareDetail!$A$10:$IV$10</definedName>
    <definedName name="AMBShareDetailCFLine">[15]AMBShareDetail!$10:$10</definedName>
    <definedName name="AMBShareDetailCurrency">[15]AMBShareDetail!$A$4</definedName>
    <definedName name="AMBShareDetailData">[15]AMBShareDetail!$E$7:$AE$7</definedName>
    <definedName name="AMBShareDetailDescription">[15]AMBShareDetail!$A$5</definedName>
    <definedName name="AMBShareDetailNormal" localSheetId="12">[15]AMBShareDetail!$G$1:$G$65536</definedName>
    <definedName name="AMBShareDetailNormal" localSheetId="11">[15]AMBShareDetail!$G$1:$G$65536</definedName>
    <definedName name="AMBShareDetailNormal">[15]AMBShareDetail!$G:$G</definedName>
    <definedName name="AMBShareDetailParams">[15]AMBShareDetail!$B$8:$B$47</definedName>
    <definedName name="AMBShareDetailPeriod">[15]AMBShareDetail!$A$3</definedName>
    <definedName name="AMBShareDetailSDLine" localSheetId="12">[15]AMBShareDetail!$A$9:$IV$9</definedName>
    <definedName name="AMBShareDetailSDLine" localSheetId="11">[15]AMBShareDetail!$A$9:$IV$9</definedName>
    <definedName name="AMBShareDetailSDLine">[15]AMBShareDetail!$9:$9</definedName>
    <definedName name="AMBShareDetailTitle">[15]AMBShareDetail!$A$2</definedName>
    <definedName name="ANALYS" localSheetId="12">#REF!</definedName>
    <definedName name="ANALYS" localSheetId="11">#REF!</definedName>
    <definedName name="ANALYS">#REF!</definedName>
    <definedName name="ASD" localSheetId="13">#REF!</definedName>
    <definedName name="ASD" localSheetId="14">#REF!</definedName>
    <definedName name="ASD" localSheetId="12">#REF!</definedName>
    <definedName name="ASD" localSheetId="11">#REF!</definedName>
    <definedName name="ASD">[16]LAYOUT!$AF$3</definedName>
    <definedName name="ass" localSheetId="12">#REF!</definedName>
    <definedName name="ass" localSheetId="11">#REF!</definedName>
    <definedName name="ass">#REF!</definedName>
    <definedName name="Bid_Sum" localSheetId="12">#REF!</definedName>
    <definedName name="Bid_Sum" localSheetId="11">#REF!</definedName>
    <definedName name="Bid_Sum">#REF!</definedName>
    <definedName name="bp" localSheetId="12">#REF!</definedName>
    <definedName name="bp" localSheetId="11">#REF!</definedName>
    <definedName name="bp">#REF!</definedName>
    <definedName name="BSF">[13]AMORT!$B$5:$B$5</definedName>
    <definedName name="CapDebtSum" localSheetId="13">#REF!</definedName>
    <definedName name="CapDebtSum" localSheetId="14">#REF!</definedName>
    <definedName name="CapDebtSum">#REF!</definedName>
    <definedName name="CAPITAL" localSheetId="12">'[28]Capital-11'!$A$1:$J$71</definedName>
    <definedName name="CAPITAL" localSheetId="10">'[17]Capital-11'!$A$1:$J$71</definedName>
    <definedName name="CAPITAL" localSheetId="11">'[28]Capital-11'!$A$1:$J$71</definedName>
    <definedName name="CAPITAL">'[4]Capital-11'!$A$1:$J$71</definedName>
    <definedName name="CapTableCreditLinesEntry">[18]CapTable!$A$145:$E$156</definedName>
    <definedName name="CapTableCreditLinesEntryFixed">[15]CapTable!$M$145:$Q$156</definedName>
    <definedName name="CapTablePeriod">[19]CapTable!$A$3</definedName>
    <definedName name="CapTableSeniorDebtEntry">[18]CapTable!$A$126:$E$139</definedName>
    <definedName name="CapTableUnsecuredBonds">[19]CapTable!$C$140</definedName>
    <definedName name="CapTableUnsecuredLines">[19]CapTable!$C$157</definedName>
    <definedName name="CapTableUnsecuredLinesFixed">[19]CapTable!$O$157</definedName>
    <definedName name="CONSOLBS" localSheetId="14">#REF!</definedName>
    <definedName name="CONSOLBS" localSheetId="12">#REF!</definedName>
    <definedName name="CONSOLBS" localSheetId="10">#REF!</definedName>
    <definedName name="CONSOLBS" localSheetId="11">#REF!</definedName>
    <definedName name="CONSOLBS">#REF!</definedName>
    <definedName name="ConsolCodeColCount">[20]ConslidationCodes!$P$3</definedName>
    <definedName name="ConsolCodeRowCount">[20]ConslidationCodes!$P$2</definedName>
    <definedName name="ConsolCodesOrigin">[20]ConslidationCodes!$B$7</definedName>
    <definedName name="CONSOLIS" localSheetId="14">#REF!</definedName>
    <definedName name="CONSOLIS" localSheetId="12">#REF!</definedName>
    <definedName name="CONSOLIS" localSheetId="10">#REF!</definedName>
    <definedName name="CONSOLIS" localSheetId="11">#REF!</definedName>
    <definedName name="CONSOLIS">#REF!</definedName>
    <definedName name="ControlConsolJVEntities">[15]Control!$C$12:$C$20</definedName>
    <definedName name="CURR">'[21]M-6 Same Store'!$CZ$1</definedName>
    <definedName name="CurrenciesOrigin">[20]CurrencyRates!$B$7</definedName>
    <definedName name="CurrencyAnalysisCurrency">[15]CurrencyAnalysis!$A$4</definedName>
    <definedName name="CurrencyAnalysisDescription">[15]CurrencyAnalysis!$A$5</definedName>
    <definedName name="CurrencyAnalysisParams">[15]CurrencyAnalysis!$B$8:$B$157</definedName>
    <definedName name="CurrencyAnalysisPeriod">[15]CurrencyAnalysis!$A$3</definedName>
    <definedName name="CurrencyAnalysisTitle">[15]CurrencyAnalysis!$A$2</definedName>
    <definedName name="CurrencyAnalysisUSDFixed">[15]CurrencyAnalysis!$E$53</definedName>
    <definedName name="CurrencyAnalysisUSDVariable">[15]CurrencyAnalysis!$E$57</definedName>
    <definedName name="CurrencyColCount">[20]CurrencyRates!$M$3</definedName>
    <definedName name="CurrencyDetailAMBShare">[15]CurrencyAnalysisDetail!$C$11</definedName>
    <definedName name="CurrencyDetailBalance">[15]CurrencyAnalysisDetail!$M$11</definedName>
    <definedName name="CurrencyDetailCurrency">[15]CurrencyAnalysisDetail!$A$4</definedName>
    <definedName name="CurrencyDetailDataEnd" localSheetId="12">[15]CurrencyAnalysisDetail!$A$10:$IV$10</definedName>
    <definedName name="CurrencyDetailDataEnd" localSheetId="11">[15]CurrencyAnalysisDetail!$A$10:$IV$10</definedName>
    <definedName name="CurrencyDetailDataEnd">[15]CurrencyAnalysisDetail!$10:$10</definedName>
    <definedName name="CurrencyDetailDescription">[15]CurrencyAnalysisDetail!$A$5</definedName>
    <definedName name="CurrencyDetailFormat" localSheetId="12">[15]CurrencyAnalysisDetail!$A$9:$IV$9</definedName>
    <definedName name="CurrencyDetailFormat" localSheetId="11">[15]CurrencyAnalysisDetail!$A$9:$IV$9</definedName>
    <definedName name="CurrencyDetailFormat">[15]CurrencyAnalysisDetail!$9:$9</definedName>
    <definedName name="CurrencyDetailNotesStartHere">[15]CurrencyAnalysisDetail!$A$9</definedName>
    <definedName name="CurrencyDetailPeriod">[15]CurrencyAnalysisDetail!$A$3</definedName>
    <definedName name="CurrencyDetailRate">[15]CurrencyAnalysisDetail!$I$11</definedName>
    <definedName name="CurrencyDetailTitle">[15]CurrencyAnalysisDetail!$A$2</definedName>
    <definedName name="CurrencyDetailYTM">[15]CurrencyAnalysisDetail!$K$11</definedName>
    <definedName name="CurrencyRowCount">[20]CurrencyRates!$M$2</definedName>
    <definedName name="Data" localSheetId="14">#REF!</definedName>
    <definedName name="Data" localSheetId="10">#REF!</definedName>
    <definedName name="Data">#REF!</definedName>
    <definedName name="DEBTANALYSIS" localSheetId="12">'[28]Debt Analysis-12'!$A$1:$R$65</definedName>
    <definedName name="DEBTANALYSIS" localSheetId="10">'[17]Debt Analysis-12'!$A$1:$R$65</definedName>
    <definedName name="DEBTANALYSIS" localSheetId="11">'[28]Debt Analysis-12'!$A$1:$R$65</definedName>
    <definedName name="DEBTANALYSIS">'[4]Debt Analysis-12'!$A$1:$R$65</definedName>
    <definedName name="dev_all" localSheetId="12">'[29]Developmt-9'!$A$1:$L$69</definedName>
    <definedName name="dev_all" localSheetId="10">'[22]Developmt-9'!$A$1:$L$69</definedName>
    <definedName name="dev_all" localSheetId="11">'[29]Developmt-9'!$A$1:$L$69</definedName>
    <definedName name="dev_all">'[5]Developmt-9'!$A$1:$L$69</definedName>
    <definedName name="dev_Eur" localSheetId="14">#REF!</definedName>
    <definedName name="dev_Eur" localSheetId="12">#REF!</definedName>
    <definedName name="dev_Eur" localSheetId="10">#REF!</definedName>
    <definedName name="dev_Eur" localSheetId="11">#REF!</definedName>
    <definedName name="dev_Eur">#REF!</definedName>
    <definedName name="dev_Mex" localSheetId="14">#REF!</definedName>
    <definedName name="dev_Mex" localSheetId="12">#REF!</definedName>
    <definedName name="dev_Mex" localSheetId="10">#REF!</definedName>
    <definedName name="dev_Mex" localSheetId="11">#REF!</definedName>
    <definedName name="dev_Mex">#REF!</definedName>
    <definedName name="dev_US" localSheetId="14">#REF!</definedName>
    <definedName name="dev_US" localSheetId="12">#REF!</definedName>
    <definedName name="dev_US" localSheetId="10">#REF!</definedName>
    <definedName name="dev_US" localSheetId="11">#REF!</definedName>
    <definedName name="dev_US">#REF!</definedName>
    <definedName name="Direct_owned_pipeline_with_China" localSheetId="14">#REF!</definedName>
    <definedName name="Direct_owned_pipeline_with_China" localSheetId="10">#REF!</definedName>
    <definedName name="Direct_owned_pipeline_with_China">#REF!</definedName>
    <definedName name="Dollars" localSheetId="12">#REF!</definedName>
    <definedName name="Dollars" localSheetId="11">#REF!</definedName>
    <definedName name="Dollars">#REF!</definedName>
    <definedName name="EntitiesOrigin">[20]Entities!$B$7</definedName>
    <definedName name="EntityColCount">[20]Entities!$P$3</definedName>
    <definedName name="EntityRowCount">[20]Entities!$P$2</definedName>
    <definedName name="EXHIBIT1" localSheetId="14">#REF!</definedName>
    <definedName name="EXHIBIT1" localSheetId="12">#REF!</definedName>
    <definedName name="EXHIBIT1" localSheetId="10">#REF!</definedName>
    <definedName name="EXHIBIT1" localSheetId="11">#REF!</definedName>
    <definedName name="EXHIBIT1">#REF!</definedName>
    <definedName name="ExportCurrency">[15]Export!$A$4</definedName>
    <definedName name="ExportFormat" localSheetId="12">[15]Export!$A$8:$IV$8</definedName>
    <definedName name="ExportFormat" localSheetId="11">[15]Export!$A$8:$IV$8</definedName>
    <definedName name="ExportFormat">[15]Export!$8:$8</definedName>
    <definedName name="ExportNotesStartHere">[15]Export!$A$8</definedName>
    <definedName name="ExportPeriod">[15]Export!$A$3</definedName>
    <definedName name="ExportTitle">[15]Export!$A$2</definedName>
    <definedName name="ExtensionsCFLine" localSheetId="12">[18]Extensions!$A$9:$IV$9</definedName>
    <definedName name="ExtensionsCFLine" localSheetId="11">[18]Extensions!$A$9:$IV$9</definedName>
    <definedName name="ExtensionsCFLine">[18]Extensions!$9:$9</definedName>
    <definedName name="ExtensionsCurrency">[18]Extensions!$A$4</definedName>
    <definedName name="ExtensionsData">[18]Extensions!$D$7:$AB$7</definedName>
    <definedName name="ExtensionsDescription">[18]Extensions!$A$5</definedName>
    <definedName name="ExtensionsExtended" localSheetId="12">[18]Extensions!$S$1:$S$65536</definedName>
    <definedName name="ExtensionsExtended" localSheetId="11">[18]Extensions!$S$1:$S$65536</definedName>
    <definedName name="ExtensionsExtended">[18]Extensions!$S:$S</definedName>
    <definedName name="ExtensionShareTotal" localSheetId="12">[15]Extensions!$A$39:$IV$39</definedName>
    <definedName name="ExtensionShareTotal" localSheetId="11">[15]Extensions!$A$39:$IV$39</definedName>
    <definedName name="ExtensionShareTotal">[15]Extensions!$39:$39</definedName>
    <definedName name="ExtensionsNormal" localSheetId="12">[18]Extensions!$F$1:$F$65536</definedName>
    <definedName name="ExtensionsNormal" localSheetId="11">[18]Extensions!$F$1:$F$65536</definedName>
    <definedName name="ExtensionsNormal">[18]Extensions!$F:$F</definedName>
    <definedName name="ExtensionsParams">[18]Extensions!$B$8:$B$31</definedName>
    <definedName name="ExtensionsPeriod">[18]Extensions!$A$3</definedName>
    <definedName name="ExtensionsScale">[18]Extensions!$A$41</definedName>
    <definedName name="ExtensionsScaleController">[15]Extensions!$A$42:$A$48</definedName>
    <definedName name="ExtensionsSDLine" localSheetId="12">[18]Extensions!$A$10:$IV$10</definedName>
    <definedName name="ExtensionsSDLine" localSheetId="11">[18]Extensions!$A$10:$IV$10</definedName>
    <definedName name="ExtensionsSDLine">[18]Extensions!$10:$10</definedName>
    <definedName name="ExtensionsTitle">[18]Extensions!$A$2</definedName>
    <definedName name="FacilitiesOrigin">[20]Facilities!$B$33</definedName>
    <definedName name="FacilityColCount">[20]Facilities!$N$3</definedName>
    <definedName name="FacilityRowCount">[20]Facilities!$N$2</definedName>
    <definedName name="FFO" localSheetId="14">#REF!</definedName>
    <definedName name="FFO" localSheetId="12">#REF!</definedName>
    <definedName name="FFO" localSheetId="10">#REF!</definedName>
    <definedName name="FFO" localSheetId="11">#REF!</definedName>
    <definedName name="FFO">#REF!</definedName>
    <definedName name="fforec" localSheetId="14">#REF!</definedName>
    <definedName name="fforec" localSheetId="12">#REF!</definedName>
    <definedName name="fforec" localSheetId="10">#REF!</definedName>
    <definedName name="fforec" localSheetId="11">#REF!</definedName>
    <definedName name="fforec">#REF!</definedName>
    <definedName name="FINHIGH" localSheetId="14">#REF!</definedName>
    <definedName name="FINHIGH" localSheetId="12">#REF!</definedName>
    <definedName name="FINHIGH" localSheetId="10">#REF!</definedName>
    <definedName name="FINHIGH" localSheetId="11">#REF!</definedName>
    <definedName name="FINHIGH">#REF!</definedName>
    <definedName name="FixedRateColCount">[23]FixedRates!$Q$3</definedName>
    <definedName name="FixedRateRowCount">[23]FixedRates!$Q$2</definedName>
    <definedName name="FixedRatesOrigin">[23]FixedRates!$B$8</definedName>
    <definedName name="FloatingRateColCount">[20]FloatingRates!$N$3</definedName>
    <definedName name="FloatingRateRowCount">[20]FloatingRates!$N$2</definedName>
    <definedName name="FloatingRatesOrigin">[20]FloatingRates!$B$8</definedName>
    <definedName name="FUND_BS" localSheetId="12">#REF!</definedName>
    <definedName name="FUND_BS" localSheetId="11">#REF!</definedName>
    <definedName name="FUND_BS">#REF!</definedName>
    <definedName name="FUND_IS_KOREA" localSheetId="12">#REF!</definedName>
    <definedName name="FUND_IS_KOREA" localSheetId="11">#REF!</definedName>
    <definedName name="FUND_IS_KOREA">#REF!</definedName>
    <definedName name="FUNDBS" localSheetId="12">#REF!</definedName>
    <definedName name="FUNDBS" localSheetId="11">#REF!</definedName>
    <definedName name="FUNDBS">#REF!</definedName>
    <definedName name="FY" localSheetId="7">[11]Sheet1!$R$3</definedName>
    <definedName name="FY" localSheetId="14">#REF!</definedName>
    <definedName name="FY" localSheetId="12">#REF!</definedName>
    <definedName name="FY" localSheetId="3">#REF!</definedName>
    <definedName name="FY" localSheetId="10">#REF!</definedName>
    <definedName name="FY" localSheetId="11">#REF!</definedName>
    <definedName name="FY">#REF!</definedName>
    <definedName name="FYF">[16]LAYOUT!$AF$4</definedName>
    <definedName name="hmcell" localSheetId="14">#REF!</definedName>
    <definedName name="hmcell" localSheetId="12">#REF!</definedName>
    <definedName name="hmcell" localSheetId="3">#REF!</definedName>
    <definedName name="hmcell" localSheetId="10">#REF!</definedName>
    <definedName name="hmcell" localSheetId="11">#REF!</definedName>
    <definedName name="hmcell">#REF!</definedName>
    <definedName name="InterestPeriod">[19]Interest!$A$3</definedName>
    <definedName name="investment" localSheetId="12">'[29]Invest-8'!$A$1:$L$92</definedName>
    <definedName name="investment" localSheetId="10">'[22]Invest-8'!$A$1:$L$92</definedName>
    <definedName name="investment" localSheetId="11">'[29]Invest-8'!$A$1:$L$92</definedName>
    <definedName name="investment">'[5]Invest-8'!$A$1:$L$92</definedName>
    <definedName name="IS" localSheetId="10">#REF!</definedName>
    <definedName name="IS">'Land Portfolio II'!$B$1:$K$24</definedName>
    <definedName name="IsAMBDebtModel">TRUE</definedName>
    <definedName name="istatus">'[24]List Box'!$E$6</definedName>
    <definedName name="LenderColCount">[20]Lenders!$N$3</definedName>
    <definedName name="LenderRowCount">[20]Lenders!$N$2</definedName>
    <definedName name="LendersOrigin">[20]Lenders!$B$5</definedName>
    <definedName name="LSEACTIVITY" localSheetId="12">'[30]Lseactv-7'!$A$1:$X$61</definedName>
    <definedName name="LSEACTIVITY" localSheetId="10">'[25]Lseactv-7'!$A$1:$X$61</definedName>
    <definedName name="LSEACTIVITY" localSheetId="11">'[30]Lseactv-7'!$A$1:$X$61</definedName>
    <definedName name="LSEACTIVITY">'[6]Lseactv-7'!$A$1:$X$61</definedName>
    <definedName name="lseexpire" localSheetId="12">'[30]Lseexp-6'!$A$1:$P$65</definedName>
    <definedName name="lseexpire" localSheetId="10">'[25]Lseexp-6'!$A$1:$P$65</definedName>
    <definedName name="lseexpire" localSheetId="11">'[30]Lseexp-6'!$A$1:$P$65</definedName>
    <definedName name="lseexpire">'[6]Lseexp-6'!$A$1:$P$65</definedName>
    <definedName name="M2MSummaryCreditLines">[18]M2MSummary!$D$16</definedName>
    <definedName name="M2MSummaryCreditLinesFixed">[19]M2MSummary!$F$13</definedName>
    <definedName name="M2MSummaryCreditLinesFloating">[19]M2MSummary!$F$14</definedName>
    <definedName name="M2MSummaryParamsDC">[18]M2MSummary!$C$8:$C$33</definedName>
    <definedName name="M2MSummarySeniorDebt">[19]M2MSummary!$F$12</definedName>
    <definedName name="M2MSwapDeleteCols" localSheetId="12">[15]M2MSwap!$R$1:$S$65536</definedName>
    <definedName name="M2MSwapDeleteCols" localSheetId="11">[15]M2MSwap!$R$1:$S$65536</definedName>
    <definedName name="M2MSwapDeleteCols">[15]M2MSwap!$R:$S</definedName>
    <definedName name="matrix" localSheetId="12">#REF!</definedName>
    <definedName name="matrix" localSheetId="11">#REF!</definedName>
    <definedName name="matrix">#REF!</definedName>
    <definedName name="NvsAnswerCol" localSheetId="12">"[Drill1]JRNLLAYOUT!$A$4:$A$279"</definedName>
    <definedName name="NvsAnswerCol" localSheetId="11">"[Drill1]JRNLLAYOUT!$A$4:$A$279"</definedName>
    <definedName name="NvsAnswerCol">"[Drill10]JRNLLAYOUT!$A$4:$A$114"</definedName>
    <definedName name="NvsASD" localSheetId="1">"V2008-12-31"</definedName>
    <definedName name="NvsASD" localSheetId="7">"V2016-03-31"</definedName>
    <definedName name="NvsASD" localSheetId="13">"V2011-06-30"</definedName>
    <definedName name="NvsASD" localSheetId="14">"V2011-06-30"</definedName>
    <definedName name="NvsASD" localSheetId="12">"V2010-06-30"</definedName>
    <definedName name="NvsASD" localSheetId="3">"V2010-12-31"</definedName>
    <definedName name="NvsASD" localSheetId="2">"V2016-09-30"</definedName>
    <definedName name="NvsASD" localSheetId="10">"V2004-08-31"</definedName>
    <definedName name="NvsASD" localSheetId="11">"V2010-06-30"</definedName>
    <definedName name="NvsASD">"V2011-09-30"</definedName>
    <definedName name="NvsAutoDrillOk">"VN"</definedName>
    <definedName name="NvsDateToNumber">"Y"</definedName>
    <definedName name="NvsElapsedTime" localSheetId="1">0.0000462962925666943</definedName>
    <definedName name="NvsElapsedTime" localSheetId="7">0.0000462962925666943</definedName>
    <definedName name="NvsElapsedTime" localSheetId="13">0.000104166669188999</definedName>
    <definedName name="NvsElapsedTime" localSheetId="14">0.000104166669188999</definedName>
    <definedName name="NvsElapsedTime" localSheetId="12">0.000104166661913041</definedName>
    <definedName name="NvsElapsedTime" localSheetId="3">0.000810185185400769</definedName>
    <definedName name="NvsElapsedTime" localSheetId="2">0.000324074069794733</definedName>
    <definedName name="NvsElapsedTime" localSheetId="10">0</definedName>
    <definedName name="NvsElapsedTime" localSheetId="11">0.000104166661913041</definedName>
    <definedName name="NvsElapsedTime">0.00228009259444661</definedName>
    <definedName name="NvsEndTime" localSheetId="1">39828.5577893518</definedName>
    <definedName name="NvsEndTime" localSheetId="7">42457.6404976852</definedName>
    <definedName name="NvsEndTime" localSheetId="13">40737.4587962963</definedName>
    <definedName name="NvsEndTime" localSheetId="14">40737.4587962963</definedName>
    <definedName name="NvsEndTime" localSheetId="12">40371.3757060185</definedName>
    <definedName name="NvsEndTime" localSheetId="3">40555.7414351852</definedName>
    <definedName name="NvsEndTime" localSheetId="2">42641.4515625</definedName>
    <definedName name="NvsEndTime" localSheetId="10">36670.4531644676</definedName>
    <definedName name="NvsEndTime" localSheetId="11">40371.3757060185</definedName>
    <definedName name="NvsEndTime">40824.6776157407</definedName>
    <definedName name="NvsInstLang">"VENG"</definedName>
    <definedName name="NvsInstSpec" localSheetId="7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1">"%,X,RNF..,CNF.."</definedName>
    <definedName name="NvsNplSpec" localSheetId="14">"%,X,RZF..,CZF.."</definedName>
    <definedName name="NvsNplSpec" localSheetId="10">"%,X,RZF..,CZF.."</definedName>
    <definedName name="NvsNplSpec">"%,X,RZF..,CZF.."</definedName>
    <definedName name="NvsPanelBusUnit" localSheetId="12">"V03000"</definedName>
    <definedName name="NvsPanelBusUnit" localSheetId="11">"V03000"</definedName>
    <definedName name="NvsPanelBusUnit">"V"</definedName>
    <definedName name="NvsPanelEffdt" localSheetId="1">"V2008-12-31"</definedName>
    <definedName name="NvsPanelEffdt" localSheetId="7">"V1901-01-01"</definedName>
    <definedName name="NvsPanelEffdt" localSheetId="13">"V2010-12-31"</definedName>
    <definedName name="NvsPanelEffdt" localSheetId="14">"V2010-12-31"</definedName>
    <definedName name="NvsPanelEffdt" localSheetId="2">"V2030-12-31"</definedName>
    <definedName name="NvsPanelEffdt" localSheetId="10">"V1900-01-01"</definedName>
    <definedName name="NvsPanelEffdt">"V2020-12-31"</definedName>
    <definedName name="NvsPanelSetid" localSheetId="7">"VNONEU"</definedName>
    <definedName name="NvsPanelSetid">"V03000"</definedName>
    <definedName name="NvsParentRef" localSheetId="7">"'[Trial Balance Prologis LP2.xls]Sheet1'!$C$30"</definedName>
    <definedName name="NvsParentRef" localSheetId="12">"[Drill14]Sheet1!$P$35"</definedName>
    <definedName name="NvsParentRef" localSheetId="3">"'[Page 2 Workpaper 2010 - Q4.xls]Sheet1'!$J$14"</definedName>
    <definedName name="NvsParentRef" localSheetId="10">"'[Preliminary Balance Sheet.xlsx]LAYOUT'!$P$24"</definedName>
    <definedName name="NvsParentRef" localSheetId="11">"[Drill14]Sheet1!$P$35"</definedName>
    <definedName name="NvsParentRef">"[Drill9]Sheet1!$J$6"</definedName>
    <definedName name="NvsReqBU">"V03000"</definedName>
    <definedName name="NvsReqBUOnly" localSheetId="12">"VY"</definedName>
    <definedName name="NvsReqBUOnly" localSheetId="2">"VY"</definedName>
    <definedName name="NvsReqBUOnly" localSheetId="11">"VY"</definedName>
    <definedName name="NvsReqBUOnly">"VN"</definedName>
    <definedName name="NvsTransLed">"VN"</definedName>
    <definedName name="NvsTreeASD" localSheetId="1">"V2008-12-31"</definedName>
    <definedName name="NvsTreeASD" localSheetId="7">"V2016-03-31"</definedName>
    <definedName name="NvsTreeASD" localSheetId="13">"V2011-06-30"</definedName>
    <definedName name="NvsTreeASD" localSheetId="14">"V2011-06-30"</definedName>
    <definedName name="NvsTreeASD" localSheetId="12">"V2010-06-30"</definedName>
    <definedName name="NvsTreeASD" localSheetId="3">"V2010-12-31"</definedName>
    <definedName name="NvsTreeASD" localSheetId="2">"V2016-09-30"</definedName>
    <definedName name="NvsTreeASD" localSheetId="10">"V2004-08-31"</definedName>
    <definedName name="NvsTreeASD" localSheetId="11">"V2010-06-30"</definedName>
    <definedName name="NvsTreeASD">"V2011-09-30"</definedName>
    <definedName name="NvsValTbl.ACCOUNT">"GL_ACCOUNT_TBL"</definedName>
    <definedName name="NvsValTbl.AFFILIATE" localSheetId="7">"AFFILIATE_VW"</definedName>
    <definedName name="NvsValTbl.AFFILIATE">"GL_ACCOUNT_TBL"</definedName>
    <definedName name="NvsValTbl.BUSINESS_UNIT" localSheetId="7">"BUS_UNIT_TBL_FS"</definedName>
    <definedName name="NvsValTbl.BUSINESS_UNIT" localSheetId="12">"BUS_UNIT_TBL_FS"</definedName>
    <definedName name="NvsValTbl.BUSINESS_UNIT" localSheetId="11">"BUS_UNIT_TBL_FS"</definedName>
    <definedName name="NvsValTbl.BUSINESS_UNIT">"BUS_UNIT_TBL_GL"</definedName>
    <definedName name="NvsValTbl.CURRENCY_CD">"CURRENCY_CD_TBL"</definedName>
    <definedName name="NvsValTbl.DEPTID" localSheetId="1">"DEPT_TBL"</definedName>
    <definedName name="NvsValTbl.DEPTID" localSheetId="7">"DEPT_TBL"</definedName>
    <definedName name="NvsValTbl.DEPTID" localSheetId="12">"DEPT_TBL"</definedName>
    <definedName name="NvsValTbl.DEPTID" localSheetId="3">"DEPT_TBL"</definedName>
    <definedName name="NvsValTbl.DEPTID" localSheetId="10">"DEPARTMENT_TBL"</definedName>
    <definedName name="NvsValTbl.DEPTID" localSheetId="11">"DEPT_TBL"</definedName>
    <definedName name="NvsValTbl.DEPTID">"DEPARTMENT_TBL"</definedName>
    <definedName name="NvsValTbl.PRODUCT" localSheetId="13">"BUS_UNIT_TBL_GL"</definedName>
    <definedName name="NvsValTbl.PRODUCT" localSheetId="14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14">"PROJECT"</definedName>
    <definedName name="NvsValTbl.PROJECT_ID" localSheetId="12">"PLD_PROJECT_VW"</definedName>
    <definedName name="NvsValTbl.PROJECT_ID" localSheetId="3">"PROJECT"</definedName>
    <definedName name="NvsValTbl.PROJECT_ID" localSheetId="11">"PLD_PROJECT_VW"</definedName>
    <definedName name="NvsValTbl.PROJECT_ID">"PROJECT_ID_VW"</definedName>
    <definedName name="OCCUPANCY" localSheetId="12">'[30]Occup-5'!$A$1:$W$56</definedName>
    <definedName name="OCCUPANCY" localSheetId="10">'[25]Occup-5'!$A$1:$W$56</definedName>
    <definedName name="OCCUPANCY" localSheetId="11">'[30]Occup-5'!$A$1:$W$56</definedName>
    <definedName name="OCCUPANCY">'[6]Occup-5'!$A$1:$W$56</definedName>
    <definedName name="OtherDebtPlug">[18]Config!$C$17</definedName>
    <definedName name="PED" localSheetId="14">[7]Template!#REF!</definedName>
    <definedName name="PED" localSheetId="10">[7]Template!#REF!</definedName>
    <definedName name="PED">[7]Template!#REF!</definedName>
    <definedName name="PER" localSheetId="14">#REF!</definedName>
    <definedName name="PER" localSheetId="12">#REF!</definedName>
    <definedName name="PER" localSheetId="3">#REF!</definedName>
    <definedName name="PER" localSheetId="10">#REF!</definedName>
    <definedName name="PER" localSheetId="11">#REF!</definedName>
    <definedName name="PER">#REF!</definedName>
    <definedName name="PRICE1" localSheetId="12">#REF!</definedName>
    <definedName name="PRICE1" localSheetId="11">#REF!</definedName>
    <definedName name="PRICE1">#REF!</definedName>
    <definedName name="PRICE2" localSheetId="12">#REF!</definedName>
    <definedName name="PRICE2" localSheetId="11">#REF!</definedName>
    <definedName name="PRICE2">#REF!</definedName>
    <definedName name="PRICE3" localSheetId="12">#REF!</definedName>
    <definedName name="PRICE3" localSheetId="11">#REF!</definedName>
    <definedName name="PRICE3">#REF!</definedName>
    <definedName name="PRICE4" localSheetId="12">#REF!</definedName>
    <definedName name="PRICE4" localSheetId="11">#REF!</definedName>
    <definedName name="PRICE4">#REF!</definedName>
    <definedName name="PRICE5" localSheetId="12">#REF!</definedName>
    <definedName name="PRICE5" localSheetId="11">#REF!</definedName>
    <definedName name="PRICE5">#REF!</definedName>
    <definedName name="PRICE6" localSheetId="12">#REF!</definedName>
    <definedName name="PRICE6" localSheetId="11">#REF!</definedName>
    <definedName name="PRICE6">#REF!</definedName>
    <definedName name="PRICE7" localSheetId="12">#REF!</definedName>
    <definedName name="PRICE7" localSheetId="11">#REF!</definedName>
    <definedName name="PRICE7">#REF!</definedName>
    <definedName name="PRINT" localSheetId="14">#REF!</definedName>
    <definedName name="PRINT" localSheetId="12">#REF!</definedName>
    <definedName name="PRINT" localSheetId="10">#REF!</definedName>
    <definedName name="PRINT" localSheetId="11">#REF!</definedName>
    <definedName name="PRINT">#REF!</definedName>
    <definedName name="_xlnm.Print_Area" localSheetId="0">'Consolidated Balance Sheet'!$C$2:$L$35</definedName>
    <definedName name="_xlnm.Print_Area" localSheetId="1">'Consolidated Income Statement'!$C$2:$H$43</definedName>
    <definedName name="_xlnm.Print_Area" localSheetId="7">'Customer Information'!$B$1:$K$32</definedName>
    <definedName name="_xlnm.Print_Area" localSheetId="13">'Debt Components I'!$A$1:$R$32</definedName>
    <definedName name="_xlnm.Print_Area" localSheetId="14">'Debt Components II'!$B$2:$O$34</definedName>
    <definedName name="_xlnm.Print_Area" localSheetId="8">'Land Portfolio I'!$B$2:$K$43</definedName>
    <definedName name="_xlnm.Print_Area" localSheetId="9">'Land Portfolio II'!$B$2:$K$42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prorata'!$B$2:$G$49</definedName>
    <definedName name="_xlnm.Print_Area" localSheetId="4">'Operating Portfolio I'!$B$1:$O$46</definedName>
    <definedName name="_xlnm.Print_Area" localSheetId="5">'Operating Portfolio II'!$B$1:$K$46</definedName>
    <definedName name="_xlnm.Print_Area" localSheetId="6">'Operating Portfolio III'!#REF!</definedName>
    <definedName name="_xlnm.Print_Area" localSheetId="3">'Recon of Net Earnings to EBITDA'!$B$2:$J$20</definedName>
    <definedName name="_xlnm.Print_Area" localSheetId="2">'Recon of Net Earnings to FFO'!$A$1:$J$44</definedName>
    <definedName name="_xlnm.Print_Area" localSheetId="10">'Strategic Capital Highlights'!$A$1:$K$27</definedName>
    <definedName name="_xlnm.Print_Area" localSheetId="11">'Strategic Capital Information'!$B$3:$I$41</definedName>
    <definedName name="_xlnm.Print_Titles" localSheetId="12">'[26]Q302 Prin Rec'!$A$1:$C$65536,'[26]Q302 Prin Rec'!$A$5:$IV$5</definedName>
    <definedName name="_xlnm.Print_Titles" localSheetId="11">'[26]Q302 Prin Rec'!$A$1:$C$65536,'[26]Q302 Prin Rec'!$A$5:$IV$5</definedName>
    <definedName name="_xlnm.Print_Titles">'[26]Q302 Prin Rec'!$A:$C,'[26]Q302 Prin Rec'!$5:$5</definedName>
    <definedName name="rregion">'[24]List Box'!$M$6:$M$30</definedName>
    <definedName name="rstatus">'[24]List Box'!$D$6:$D$15</definedName>
    <definedName name="rtime">'[24]List Box'!$V$6:$V$24</definedName>
    <definedName name="ryear">'[24]List Box'!$S$6:$S$13</definedName>
    <definedName name="SALE1" localSheetId="12">#REF!</definedName>
    <definedName name="SALE1" localSheetId="11">#REF!</definedName>
    <definedName name="SALE1">#REF!</definedName>
    <definedName name="SALE2" localSheetId="12">#REF!</definedName>
    <definedName name="SALE2" localSheetId="11">#REF!</definedName>
    <definedName name="SALE2">#REF!</definedName>
    <definedName name="SALE3" localSheetId="12">#REF!</definedName>
    <definedName name="SALE3" localSheetId="11">#REF!</definedName>
    <definedName name="SALE3">#REF!</definedName>
    <definedName name="SALE4" localSheetId="12">#REF!</definedName>
    <definedName name="SALE4" localSheetId="11">#REF!</definedName>
    <definedName name="SALE4">#REF!</definedName>
    <definedName name="SALE5" localSheetId="12">#REF!</definedName>
    <definedName name="SALE5" localSheetId="11">#REF!</definedName>
    <definedName name="SALE5">#REF!</definedName>
    <definedName name="SALE6" localSheetId="12">#REF!</definedName>
    <definedName name="SALE6" localSheetId="11">#REF!</definedName>
    <definedName name="SALE6">#REF!</definedName>
    <definedName name="same" localSheetId="12">'[30]SSS-8'!$A$1:$L$58</definedName>
    <definedName name="same" localSheetId="10">'[25]SSS-8'!$A$1:$L$58</definedName>
    <definedName name="same" localSheetId="11">'[30]SSS-8'!$A$1:$L$58</definedName>
    <definedName name="same">'[6]SSS-8'!$A$1:$L$58</definedName>
    <definedName name="sf" localSheetId="12">#REF!</definedName>
    <definedName name="sf" localSheetId="11">#REF!</definedName>
    <definedName name="sf">#REF!</definedName>
    <definedName name="SFD" localSheetId="12">#REF!</definedName>
    <definedName name="SFD" localSheetId="11">#REF!</definedName>
    <definedName name="SFD">#REF!</definedName>
    <definedName name="SFV" localSheetId="12">#REF!</definedName>
    <definedName name="SFV" localSheetId="11">#REF!</definedName>
    <definedName name="SFV">#REF!</definedName>
    <definedName name="Sort_Range" localSheetId="12">#REF!</definedName>
    <definedName name="Sort_Range" localSheetId="11">#REF!</definedName>
    <definedName name="Sort_Range">#REF!</definedName>
    <definedName name="SP2.1" localSheetId="7">'Customer Information'!$C$1:$J$18</definedName>
    <definedName name="SP2.1" localSheetId="10">#REF!</definedName>
    <definedName name="SP2.1">'Consolidated Balance Sheet'!$C$2:$L$34</definedName>
    <definedName name="SP2.2" localSheetId="10">#REF!</definedName>
    <definedName name="SP2.2">'Consolidated Income Statement'!$A$2:$H$43</definedName>
    <definedName name="SP2.3" localSheetId="14">#REF!</definedName>
    <definedName name="SP2.3" localSheetId="10">#REF!</definedName>
    <definedName name="SP2.3">#REF!</definedName>
    <definedName name="SP2.4_EBITDA" localSheetId="10">#REF!</definedName>
    <definedName name="SP2.4_EBITDA">'Recon of Net Earnings to EBITDA'!$D$2:$G$20</definedName>
    <definedName name="SP3.0" localSheetId="6">'Operating Portfolio III'!#REF!</definedName>
    <definedName name="SP4.3" localSheetId="12">'Non-GAAP prorata'!$C$2:$G$29</definedName>
    <definedName name="SP4.3" localSheetId="11">'Strategic Capital Information'!$C$3:$J$27</definedName>
    <definedName name="SP4.3">#REF!</definedName>
    <definedName name="SP4.4" localSheetId="12">'Non-GAAP prorata'!#REF!</definedName>
    <definedName name="SP4.4" localSheetId="10">'Strategic Capital Highlights'!$F$2:$I$2</definedName>
    <definedName name="SP4.4" localSheetId="11">'Strategic Capital Information'!#REF!</definedName>
    <definedName name="SP4.4">#REF!</definedName>
    <definedName name="SP7.1A" localSheetId="15">'NAV Components I'!$B$3:$H$26</definedName>
    <definedName name="SP7.1A" localSheetId="16">#REF!</definedName>
    <definedName name="SP7.1A">#REF!</definedName>
    <definedName name="SSS" localSheetId="12">#REF!</definedName>
    <definedName name="SSS" localSheetId="11">#REF!</definedName>
    <definedName name="SSS">#REF!</definedName>
    <definedName name="sum" localSheetId="12">#REF!</definedName>
    <definedName name="sum" localSheetId="11">#REF!</definedName>
    <definedName name="sum">#REF!</definedName>
    <definedName name="table" localSheetId="12">#REF!</definedName>
    <definedName name="table" localSheetId="10">#REF!</definedName>
    <definedName name="table" localSheetId="11">#REF!</definedName>
    <definedName name="table">'[8]Table of Contents (3)'!$A$1:$G$67</definedName>
    <definedName name="TimeSpans" localSheetId="12">#REF!</definedName>
    <definedName name="TimeSpans" localSheetId="11">#REF!</definedName>
    <definedName name="TimeSpans">#REF!</definedName>
    <definedName name="TreasuryBalances">[15]Treasury!$B$8:$B$10</definedName>
    <definedName name="TreasuryCurrencies">[15]Treasury!$F$8:$F$10</definedName>
    <definedName name="TreasuryCurrency">[15]Treasury!$A$4</definedName>
    <definedName name="TreasuryDataEnd" localSheetId="12">[15]Treasury!$A$10:$IV$10</definedName>
    <definedName name="TreasuryDataEnd" localSheetId="11">[15]Treasury!$A$10:$IV$10</definedName>
    <definedName name="TreasuryDataEnd">[15]Treasury!$10:$10</definedName>
    <definedName name="TreasuryDescription">[15]Treasury!$A$5</definedName>
    <definedName name="TreasuryFormat" localSheetId="12">[15]Treasury!$A$9:$IV$9</definedName>
    <definedName name="TreasuryFormat" localSheetId="11">[15]Treasury!$A$9:$IV$9</definedName>
    <definedName name="TreasuryFormat">[15]Treasury!$9:$9</definedName>
    <definedName name="TreasuryNotesStartHere">[15]Treasury!$A$9</definedName>
    <definedName name="TreasuryPeriod">[15]Treasury!$A$3</definedName>
    <definedName name="TreasuryRate">[15]Treasury!$C$11</definedName>
    <definedName name="TreasuryRates">[15]Treasury!$C$8:$C$10</definedName>
    <definedName name="TreasuryTitle">[15]Treasury!$A$2</definedName>
    <definedName name="TreasuryYTM">[15]Treasury!$E$11</definedName>
    <definedName name="TreasuryYTMs">[15]Treasury!$E$8:$E$10</definedName>
    <definedName name="WeightedAvgCreditLines">[18]WeightedAvg!$D$48</definedName>
    <definedName name="WeightedAvgDetailAMBShare">[15]DebtAnalysisDetail!$C$11</definedName>
    <definedName name="WeightedAvgDetailYTM">[15]DebtAnalysisDetail!$K$11</definedName>
    <definedName name="WeightedAvgSeniorDebt">[18]WeightedAvg!$D$43</definedName>
    <definedName name="XET_Label_10d2a44487a8bb17655ee43b6c7" localSheetId="14">'[33]Land Portfolio II'!#REF!</definedName>
    <definedName name="XET_Label_10d2a44487a8bb17655ee43b6c7" localSheetId="10">#REF!</definedName>
    <definedName name="XET_Label_10d2a44487a8bb17655ee43b6c7">'Land Portfolio II'!#REF!</definedName>
    <definedName name="XET_Label_1b247e245c0965ecdff9d97127c" localSheetId="14">'[33]Land Portfolio II'!#REF!</definedName>
    <definedName name="XET_Label_1b247e245c0965ecdff9d97127c" localSheetId="10">#REF!</definedName>
    <definedName name="XET_Label_1b247e245c0965ecdff9d97127c">'Land Portfolio II'!#REF!</definedName>
    <definedName name="XET_Label_321b9da4a688786ab0e5491101e" localSheetId="14">'[33]Land Portfolio II'!#REF!</definedName>
    <definedName name="XET_Label_321b9da4a688786ab0e5491101e" localSheetId="10">#REF!</definedName>
    <definedName name="XET_Label_321b9da4a688786ab0e5491101e">'Land Portfolio II'!#REF!</definedName>
    <definedName name="XET_Label_38889a64ef4aa68ccf7a8235ef0" localSheetId="14">'[33]Land Portfolio II'!#REF!</definedName>
    <definedName name="XET_Label_38889a64ef4aa68ccf7a8235ef0" localSheetId="10">#REF!</definedName>
    <definedName name="XET_Label_38889a64ef4aa68ccf7a8235ef0">'Land Portfolio II'!#REF!</definedName>
    <definedName name="XET_Label_470061e44f98a1116f5163052f5" localSheetId="14">'[33]Land Portfolio II'!#REF!</definedName>
    <definedName name="XET_Label_470061e44f98a1116f5163052f5" localSheetId="10">#REF!</definedName>
    <definedName name="XET_Label_470061e44f98a1116f5163052f5">'Land Portfolio II'!#REF!</definedName>
    <definedName name="XET_Label_6df47b04a179025f62a15a0df09" localSheetId="14">'[33]Land Portfolio II'!#REF!</definedName>
    <definedName name="XET_Label_6df47b04a179025f62a15a0df09" localSheetId="10">#REF!</definedName>
    <definedName name="XET_Label_6df47b04a179025f62a15a0df09">'Land Portfolio II'!#REF!</definedName>
    <definedName name="XET_Label_7c849cd452ea46cc8a2e4f34ed7" localSheetId="14">'[33]Land Portfolio II'!#REF!</definedName>
    <definedName name="XET_Label_7c849cd452ea46cc8a2e4f34ed7" localSheetId="10">#REF!</definedName>
    <definedName name="XET_Label_7c849cd452ea46cc8a2e4f34ed7">'Land Portfolio II'!#REF!</definedName>
    <definedName name="XET_Label_804d44549b681ff81378aebbc30" localSheetId="14">'[33]Land Portfolio II'!#REF!</definedName>
    <definedName name="XET_Label_804d44549b681ff81378aebbc30" localSheetId="10">#REF!</definedName>
    <definedName name="XET_Label_804d44549b681ff81378aebbc30">'Land Portfolio II'!#REF!</definedName>
    <definedName name="XET_Label_80bf27e4118b994d3a4359bf51c" localSheetId="14">'[33]Land Portfolio II'!#REF!</definedName>
    <definedName name="XET_Label_80bf27e4118b994d3a4359bf51c" localSheetId="10">#REF!</definedName>
    <definedName name="XET_Label_80bf27e4118b994d3a4359bf51c">'Land Portfolio II'!#REF!</definedName>
    <definedName name="XET_Label_8bc5bce4be9bdc2e0be25a267cc" localSheetId="14">'[33]Land Portfolio II'!#REF!</definedName>
    <definedName name="XET_Label_8bc5bce4be9bdc2e0be25a267cc" localSheetId="10">#REF!</definedName>
    <definedName name="XET_Label_8bc5bce4be9bdc2e0be25a267cc">'Land Portfolio II'!#REF!</definedName>
    <definedName name="XET_Label_8c38a6c480e9f95333a33ea2e17" localSheetId="14">'[33]Land Portfolio II'!#REF!</definedName>
    <definedName name="XET_Label_8c38a6c480e9f95333a33ea2e17" localSheetId="10">#REF!</definedName>
    <definedName name="XET_Label_8c38a6c480e9f95333a33ea2e17">'Land Portfolio II'!#REF!</definedName>
    <definedName name="XET_Label_8ca25e84fae8854ee4babf75a92" localSheetId="14">'[33]Land Portfolio II'!#REF!</definedName>
    <definedName name="XET_Label_8ca25e84fae8854ee4babf75a92" localSheetId="10">#REF!</definedName>
    <definedName name="XET_Label_8ca25e84fae8854ee4babf75a92">'Land Portfolio II'!#REF!</definedName>
    <definedName name="XET_Label_94662de416c83bd703f621693d3" localSheetId="14">'[33]Land Portfolio II'!#REF!</definedName>
    <definedName name="XET_Label_94662de416c83bd703f621693d3" localSheetId="10">#REF!</definedName>
    <definedName name="XET_Label_94662de416c83bd703f621693d3">'Land Portfolio II'!#REF!</definedName>
    <definedName name="XET_Label_9a035014ac58a50b8539e7a8355" localSheetId="14">'[33]Land Portfolio II'!#REF!</definedName>
    <definedName name="XET_Label_9a035014ac58a50b8539e7a8355" localSheetId="10">#REF!</definedName>
    <definedName name="XET_Label_9a035014ac58a50b8539e7a8355">'Land Portfolio II'!#REF!</definedName>
    <definedName name="XET_Label_a0e65984825b5d04aeb0973cc2f" localSheetId="14">'[33]Land Portfolio II'!#REF!</definedName>
    <definedName name="XET_Label_a0e65984825b5d04aeb0973cc2f" localSheetId="10">#REF!</definedName>
    <definedName name="XET_Label_a0e65984825b5d04aeb0973cc2f">'Land Portfolio II'!#REF!</definedName>
    <definedName name="XET_Label_a9043ed441ca2f5bbcc0d47558e" localSheetId="14">'[33]Land Portfolio II'!#REF!</definedName>
    <definedName name="XET_Label_a9043ed441ca2f5bbcc0d47558e" localSheetId="10">#REF!</definedName>
    <definedName name="XET_Label_a9043ed441ca2f5bbcc0d47558e">'Land Portfolio II'!#REF!</definedName>
    <definedName name="XET_Label_b47ac6649ababdd09dd4627055a" localSheetId="14">'[33]Land Portfolio II'!#REF!</definedName>
    <definedName name="XET_Label_b47ac6649ababdd09dd4627055a" localSheetId="10">#REF!</definedName>
    <definedName name="XET_Label_b47ac6649ababdd09dd4627055a">'Land Portfolio II'!#REF!</definedName>
    <definedName name="XET_Label_c0148744402bce6dcad62dfc394" localSheetId="14">'[33]Land Portfolio II'!#REF!</definedName>
    <definedName name="XET_Label_c0148744402bce6dcad62dfc394" localSheetId="10">#REF!</definedName>
    <definedName name="XET_Label_c0148744402bce6dcad62dfc394">'Land Portfolio II'!#REF!</definedName>
    <definedName name="XET_Label_cafec0b4105b6c1896fd0988338" localSheetId="14">'[33]Land Portfolio II'!#REF!</definedName>
    <definedName name="XET_Label_cafec0b4105b6c1896fd0988338" localSheetId="10">#REF!</definedName>
    <definedName name="XET_Label_cafec0b4105b6c1896fd0988338">'Land Portfolio II'!#REF!</definedName>
    <definedName name="XET_Label_d21251d474a8bad29b21f65421e" localSheetId="14">'[33]Land Portfolio II'!#REF!</definedName>
    <definedName name="XET_Label_d21251d474a8bad29b21f65421e" localSheetId="10">#REF!</definedName>
    <definedName name="XET_Label_d21251d474a8bad29b21f65421e">'Land Portfolio II'!#REF!</definedName>
    <definedName name="XET_Label_d4eb59c489f85b63e55f8518026" localSheetId="14">'[33]Land Portfolio II'!#REF!</definedName>
    <definedName name="XET_Label_d4eb59c489f85b63e55f8518026" localSheetId="10">#REF!</definedName>
    <definedName name="XET_Label_d4eb59c489f85b63e55f8518026">'Land Portfolio II'!#REF!</definedName>
    <definedName name="XET_Label_dc4d6d749f48133ab9a7fd4e84e" localSheetId="14">'[33]Land Portfolio II'!#REF!</definedName>
    <definedName name="XET_Label_dc4d6d749f48133ab9a7fd4e84e" localSheetId="10">#REF!</definedName>
    <definedName name="XET_Label_dc4d6d749f48133ab9a7fd4e84e">'Land Portfolio II'!#REF!</definedName>
    <definedName name="XET_Label_de8fe7a4369821dd574577a394b" localSheetId="14">'[33]Land Portfolio II'!#REF!</definedName>
    <definedName name="XET_Label_de8fe7a4369821dd574577a394b" localSheetId="10">#REF!</definedName>
    <definedName name="XET_Label_de8fe7a4369821dd574577a394b">'Land Portfolio II'!#REF!</definedName>
    <definedName name="XET_Label_e314a68496680bb890e473c539f" localSheetId="14">'[33]Land Portfolio II'!#REF!</definedName>
    <definedName name="XET_Label_e314a68496680bb890e473c539f" localSheetId="10">#REF!</definedName>
    <definedName name="XET_Label_e314a68496680bb890e473c539f">'Land Portfolio II'!#REF!</definedName>
    <definedName name="XET_Label_e7543be425abd1c9d1b69dda386" localSheetId="14">'[33]Land Portfolio II'!#REF!</definedName>
    <definedName name="XET_Label_e7543be425abd1c9d1b69dda386" localSheetId="10">#REF!</definedName>
    <definedName name="XET_Label_e7543be425abd1c9d1b69dda386">'Land Portfolio II'!#REF!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8" l="1"/>
  <c r="J25" i="17" l="1"/>
  <c r="K25" i="17" l="1"/>
  <c r="C31" i="12" l="1"/>
  <c r="J44" i="7" l="1"/>
  <c r="E44" i="7"/>
  <c r="G44" i="7" l="1"/>
  <c r="L44" i="7"/>
  <c r="K46" i="6" l="1"/>
  <c r="K45" i="6"/>
  <c r="G46" i="6"/>
  <c r="G45" i="6"/>
  <c r="I46" i="5" l="1"/>
  <c r="I45" i="5"/>
  <c r="J20" i="4" l="1"/>
  <c r="I19" i="4"/>
  <c r="I18" i="4"/>
  <c r="I17" i="4"/>
  <c r="I16" i="4"/>
  <c r="I15" i="4"/>
  <c r="I14" i="4"/>
  <c r="I13" i="4"/>
  <c r="I12" i="4"/>
  <c r="I10" i="4"/>
  <c r="I9" i="4"/>
  <c r="I8" i="4"/>
  <c r="I7" i="4"/>
  <c r="I6" i="4"/>
  <c r="I20" i="4" s="1"/>
  <c r="I3" i="4"/>
  <c r="I43" i="3" l="1"/>
  <c r="I42" i="3"/>
  <c r="I41" i="3"/>
  <c r="I40" i="3"/>
  <c r="I39" i="3"/>
  <c r="I38" i="3"/>
  <c r="I37" i="3"/>
  <c r="H32" i="3"/>
  <c r="H44" i="3" s="1"/>
  <c r="I31" i="3"/>
  <c r="I30" i="3"/>
  <c r="I29" i="3"/>
  <c r="I28" i="3"/>
  <c r="I27" i="3"/>
  <c r="H22" i="3"/>
  <c r="I21" i="3"/>
  <c r="I20" i="3"/>
  <c r="I19" i="3"/>
  <c r="I18" i="3"/>
  <c r="I17" i="3"/>
  <c r="J14" i="3"/>
  <c r="J22" i="3" s="1"/>
  <c r="J32" i="3" s="1"/>
  <c r="J44" i="3" s="1"/>
  <c r="I13" i="3"/>
  <c r="I12" i="3"/>
  <c r="I11" i="3"/>
  <c r="I10" i="3"/>
  <c r="I9" i="3"/>
  <c r="I3" i="3"/>
  <c r="I25" i="3" l="1"/>
  <c r="I35" i="3" s="1"/>
  <c r="I7" i="3"/>
  <c r="I14" i="3" s="1"/>
  <c r="I22" i="3" s="1"/>
  <c r="I32" i="3" s="1"/>
  <c r="I44" i="3" s="1"/>
  <c r="I26" i="3"/>
  <c r="I36" i="3" s="1"/>
  <c r="J43" i="2" l="1"/>
  <c r="J42" i="2"/>
  <c r="I41" i="2"/>
  <c r="J40" i="2"/>
  <c r="J39" i="2"/>
  <c r="J37" i="2"/>
  <c r="J36" i="2"/>
  <c r="K35" i="2"/>
  <c r="K38" i="2" s="1"/>
  <c r="K41" i="2" s="1"/>
  <c r="J34" i="2"/>
  <c r="J33" i="2"/>
  <c r="J29" i="2"/>
  <c r="J28" i="2"/>
  <c r="J27" i="2"/>
  <c r="K25" i="2"/>
  <c r="K30" i="2" s="1"/>
  <c r="J25" i="2"/>
  <c r="J30" i="2" s="1"/>
  <c r="J21" i="2"/>
  <c r="J20" i="2"/>
  <c r="K17" i="2"/>
  <c r="J16" i="2"/>
  <c r="J15" i="2"/>
  <c r="J14" i="2"/>
  <c r="J13" i="2"/>
  <c r="J12" i="2"/>
  <c r="J17" i="2" s="1"/>
  <c r="K9" i="2"/>
  <c r="K19" i="2" s="1"/>
  <c r="K22" i="2" s="1"/>
  <c r="J8" i="2"/>
  <c r="J7" i="2"/>
  <c r="J6" i="2"/>
  <c r="J3" i="2"/>
  <c r="J9" i="2" l="1"/>
  <c r="J19" i="2" s="1"/>
  <c r="J22" i="2" s="1"/>
  <c r="J32" i="2" s="1"/>
  <c r="J35" i="2" s="1"/>
  <c r="J38" i="2" s="1"/>
  <c r="J41" i="2" s="1"/>
  <c r="E24" i="1" l="1"/>
  <c r="E23" i="1"/>
</calcChain>
</file>

<file path=xl/sharedStrings.xml><?xml version="1.0" encoding="utf-8"?>
<sst xmlns="http://schemas.openxmlformats.org/spreadsheetml/2006/main" count="785" uniqueCount="439">
  <si>
    <t>in thousands</t>
  </si>
  <si>
    <t>Assets:</t>
  </si>
  <si>
    <t>Investments in real estate properties:</t>
  </si>
  <si>
    <t>Operating properties</t>
  </si>
  <si>
    <t>Development portfolio</t>
  </si>
  <si>
    <t>Land</t>
  </si>
  <si>
    <t>Other real estate investments</t>
  </si>
  <si>
    <t>Less accumulated depreciation</t>
  </si>
  <si>
    <t>Net investments in real estate properties</t>
  </si>
  <si>
    <t>Investments in and advances to unconsolidated entities</t>
  </si>
  <si>
    <t>Assets held for sale or contribution</t>
  </si>
  <si>
    <t>Net investments in real estate</t>
  </si>
  <si>
    <t>Lease right-of-use assets</t>
  </si>
  <si>
    <t>Cash and cash equivalents</t>
  </si>
  <si>
    <t>Other assets</t>
  </si>
  <si>
    <t>Total assets</t>
  </si>
  <si>
    <t>Liabilities and Equity:</t>
  </si>
  <si>
    <t>Liabilities:</t>
  </si>
  <si>
    <t>Accounts payable, accrued expenses and other liabilities</t>
  </si>
  <si>
    <t>Total liabilities</t>
  </si>
  <si>
    <t>Equity:</t>
  </si>
  <si>
    <t>Stockholders' equity</t>
  </si>
  <si>
    <t>Total stockholders' equity</t>
  </si>
  <si>
    <t>Noncontrolling interests</t>
  </si>
  <si>
    <t>Noncontrolling interests - limited partnership unitholders</t>
  </si>
  <si>
    <t>Total equity</t>
  </si>
  <si>
    <t xml:space="preserve"> </t>
  </si>
  <si>
    <t>Total liabilities and equity</t>
  </si>
  <si>
    <t>Three Months Ended</t>
  </si>
  <si>
    <t>Twelve Months Ended</t>
  </si>
  <si>
    <t>March 31,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</si>
  <si>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</si>
  <si>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</si>
  <si>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</si>
  <si>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</si>
  <si>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</si>
  <si>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Total revenues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</si>
  <si>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</si>
  <si>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</si>
  <si>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</si>
  <si>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</si>
  <si>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</si>
  <si>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</si>
  <si>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</si>
  <si>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</si>
  <si>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 (excluding development properties and land)</t>
  </si>
  <si>
    <t>Operating income</t>
  </si>
  <si>
    <t>Other income (expense):</t>
  </si>
  <si>
    <t>Earnings from unconsolidated entities, net</t>
  </si>
  <si>
    <t>Earnings from other unconsolidated ventures, net</t>
  </si>
  <si>
    <t>Interest expense</t>
  </si>
  <si>
    <t>Foreign currency and derivative gains and interest and other income, net</t>
  </si>
  <si>
    <t>Gains (losses) on early extinguishment of debt, net</t>
  </si>
  <si>
    <t>Total other income (expense)</t>
  </si>
  <si>
    <t>Earnings before income taxes</t>
  </si>
  <si>
    <t>Current income tax expense</t>
  </si>
  <si>
    <t>Deferred income tax expense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</si>
  <si>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</si>
  <si>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</si>
  <si>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</si>
  <si>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</si>
  <si>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</si>
  <si>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</si>
  <si>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</si>
  <si>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</si>
  <si>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</si>
  <si>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 xml:space="preserve">March 31, </t>
  </si>
  <si>
    <t>Net earnings attributable to common stockholders</t>
  </si>
  <si>
    <t>Add (deduct) NAREIT defined adjustments:</t>
  </si>
  <si>
    <t>Real estate related depreciation and amortization</t>
  </si>
  <si>
    <t>Gains on other dispositions of investments in real estate, net of taxes (excluding development properties and land)</t>
  </si>
  <si>
    <t>Reconciling items related to noncontrolling interests</t>
  </si>
  <si>
    <t>Our share of reconciling items related to unconsolidated co-investment ventures</t>
  </si>
  <si>
    <t>Our share of reconciling items related to other unconsolidated ventures</t>
  </si>
  <si>
    <t>NAREIT defined FFO attributable to common stockholders/unitholders*</t>
  </si>
  <si>
    <t>Add (deduct) our defined adjustments:</t>
  </si>
  <si>
    <t>Unrealized foreign currency and derivative losses (gains), net</t>
  </si>
  <si>
    <t>Current income tax expense (benefit) on dispositions related to acquired tax liabilities</t>
  </si>
  <si>
    <t>FFO, as modified by Prologis attributable to common stockholders/unitholders*</t>
  </si>
  <si>
    <t>Adjustments to arrive at Core FFO attributable to common stockholders/unitholders*:</t>
  </si>
  <si>
    <t>Current income tax expense on dispositions</t>
  </si>
  <si>
    <t>Losses (gains) on early extinguishment of debt, net</t>
  </si>
  <si>
    <t>Expenses related to natural disasters</t>
  </si>
  <si>
    <t>Core FFO attributable to common stockholders/unitholders*</t>
  </si>
  <si>
    <t>Adjustments to arrive at AFFO attributable to common stockholders/unitholders*:</t>
  </si>
  <si>
    <t>Straight-lined rents and amortization of lease intangibles</t>
  </si>
  <si>
    <t>Property improvements</t>
  </si>
  <si>
    <t>Turnover costs</t>
  </si>
  <si>
    <t>Amortization of debt premium, financing costs and management contracts, net</t>
  </si>
  <si>
    <t>Stock compensation amortization expense</t>
  </si>
  <si>
    <t>Our share of reconciling items related to unconsolidated entities</t>
  </si>
  <si>
    <t>AFFO attributable to common stockholders/unitholders*</t>
  </si>
  <si>
    <t>Depreciation and amortization expense</t>
  </si>
  <si>
    <t xml:space="preserve">Interest expense </t>
  </si>
  <si>
    <t>Current and deferred income tax expense, net</t>
  </si>
  <si>
    <t>Pro forma adjustments</t>
  </si>
  <si>
    <t>Adjusted EBITDA attributable to common stockholders/unitholders*</t>
  </si>
  <si>
    <t>square feet in thousands and ordered by Prologis share of NOI (%)</t>
  </si>
  <si>
    <t># of Buildings</t>
  </si>
  <si>
    <t>Square Feet</t>
  </si>
  <si>
    <t>Occupied %</t>
  </si>
  <si>
    <t>Leased %</t>
  </si>
  <si>
    <t>Owned and
 Managed</t>
  </si>
  <si>
    <r>
      <t>Owned and 
Managed</t>
    </r>
    <r>
      <rPr>
        <b/>
        <vertAlign val="superscript"/>
        <sz val="9"/>
        <color rgb="FF46484B"/>
        <rFont val="Calibri"/>
        <family val="2"/>
      </rPr>
      <t>(A)</t>
    </r>
  </si>
  <si>
    <r>
      <t>Prologis
Share</t>
    </r>
    <r>
      <rPr>
        <b/>
        <vertAlign val="superscript"/>
        <sz val="9"/>
        <color rgb="FF46484B"/>
        <rFont val="Calibri"/>
        <family val="2"/>
      </rPr>
      <t>(A)</t>
    </r>
  </si>
  <si>
    <t>% of 
Total</t>
  </si>
  <si>
    <t>Owned and 
Managed</t>
  </si>
  <si>
    <t>Prologis 
Share</t>
  </si>
  <si>
    <t>Southern California</t>
  </si>
  <si>
    <t>New Jersey/New York City</t>
  </si>
  <si>
    <t>Chicago</t>
  </si>
  <si>
    <t>San Francisco Bay Area</t>
  </si>
  <si>
    <t>Dallas/Ft. Worth</t>
  </si>
  <si>
    <t>South Florida</t>
  </si>
  <si>
    <t>Atlanta</t>
  </si>
  <si>
    <t>Lehigh Valley</t>
  </si>
  <si>
    <t>Houston</t>
  </si>
  <si>
    <t>Seattle</t>
  </si>
  <si>
    <t>Central Valley</t>
  </si>
  <si>
    <t>Baltimore/Washington</t>
  </si>
  <si>
    <t>Orlando</t>
  </si>
  <si>
    <t>Central PA</t>
  </si>
  <si>
    <t>Nashville</t>
  </si>
  <si>
    <t>Cincinnati</t>
  </si>
  <si>
    <t>Phoenix</t>
  </si>
  <si>
    <t>Las Vegas</t>
  </si>
  <si>
    <t>Indianapolis</t>
  </si>
  <si>
    <t>Remaining U.S. markets (12 markets)</t>
  </si>
  <si>
    <t>Total U.S.</t>
  </si>
  <si>
    <t>Mexico</t>
  </si>
  <si>
    <t>Canada</t>
  </si>
  <si>
    <t>Brazil</t>
  </si>
  <si>
    <t>Total Other Americas</t>
  </si>
  <si>
    <t>United Kingdom</t>
  </si>
  <si>
    <t>France</t>
  </si>
  <si>
    <t>Germany</t>
  </si>
  <si>
    <t>Netherlands</t>
  </si>
  <si>
    <t>Remaining European countries (8 countries)</t>
  </si>
  <si>
    <t>Total Europe</t>
  </si>
  <si>
    <t>Japan</t>
  </si>
  <si>
    <t>China</t>
  </si>
  <si>
    <t>Singapore</t>
  </si>
  <si>
    <t>Total Asia</t>
  </si>
  <si>
    <t>Total Outside the U.S.</t>
  </si>
  <si>
    <t>Total Operating Portfolio</t>
  </si>
  <si>
    <t>Total Global markets</t>
  </si>
  <si>
    <t>Total Regional markets</t>
  </si>
  <si>
    <t>dollars in thousands and ordered by Prologis share of NOI (%)</t>
  </si>
  <si>
    <t>First Quarter NOI*</t>
  </si>
  <si>
    <t>Gross Book Value</t>
  </si>
  <si>
    <r>
      <t>Prologis
 Share</t>
    </r>
    <r>
      <rPr>
        <b/>
        <vertAlign val="superscript"/>
        <sz val="9"/>
        <color rgb="FF46484B"/>
        <rFont val="Calibri"/>
        <family val="2"/>
      </rPr>
      <t>(A)</t>
    </r>
  </si>
  <si>
    <t>`</t>
  </si>
  <si>
    <t>square feet and dollars in thousands</t>
  </si>
  <si>
    <t>Prologis
 Share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</si>
  <si>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</si>
  <si>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</si>
  <si>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</si>
  <si>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</si>
  <si>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</si>
  <si>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</si>
  <si>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</si>
  <si>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</si>
  <si>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</si>
  <si>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</t>
  </si>
  <si>
    <t>Remaining Lease Expirations - Operating Portfolio</t>
  </si>
  <si>
    <t>square feet in thousands</t>
  </si>
  <si>
    <t>square feet and dollars in thousands, except per square foot amounts</t>
  </si>
  <si>
    <t>Owned and Managed</t>
  </si>
  <si>
    <t>% of Net Effective Rent</t>
  </si>
  <si>
    <t>Total Square Feet</t>
  </si>
  <si>
    <t>Occupied Sq Ft</t>
  </si>
  <si>
    <t>Net Effective Rent</t>
  </si>
  <si>
    <t>$</t>
  </si>
  <si>
    <t>% of Total</t>
  </si>
  <si>
    <t>$ Per Sq Ft</t>
  </si>
  <si>
    <t>Amazon</t>
  </si>
  <si>
    <r>
      <t>2023</t>
    </r>
    <r>
      <rPr>
        <vertAlign val="superscript"/>
        <sz val="9"/>
        <color rgb="FF46484B"/>
        <rFont val="Calibri"/>
        <family val="2"/>
      </rPr>
      <t>(A)</t>
    </r>
  </si>
  <si>
    <t>Home Depot</t>
  </si>
  <si>
    <r>
      <t>2024</t>
    </r>
    <r>
      <rPr>
        <vertAlign val="superscript"/>
        <sz val="9"/>
        <color rgb="FF46484B"/>
        <rFont val="Calibri"/>
        <family val="2"/>
      </rPr>
      <t>(B)</t>
    </r>
  </si>
  <si>
    <t>FedEx</t>
  </si>
  <si>
    <t>Geodis</t>
  </si>
  <si>
    <t>DHL</t>
  </si>
  <si>
    <t>CEVA Logistics</t>
  </si>
  <si>
    <t>Thereafter</t>
  </si>
  <si>
    <t>GXO</t>
  </si>
  <si>
    <t>UPS</t>
  </si>
  <si>
    <t>Weighted average term of leases remaining (based on net effective rent)</t>
  </si>
  <si>
    <t>4.0 years</t>
  </si>
  <si>
    <t>Maersk</t>
  </si>
  <si>
    <t>DSV Panalpina</t>
  </si>
  <si>
    <t>Top 10 Customers</t>
  </si>
  <si>
    <t>Prologis Share</t>
  </si>
  <si>
    <t>Wal-Mart</t>
  </si>
  <si>
    <t>Kuehne + Nagel</t>
  </si>
  <si>
    <t>U.S. Government</t>
  </si>
  <si>
    <t>ZOZO</t>
  </si>
  <si>
    <t>Cainiao (Alibaba)</t>
  </si>
  <si>
    <t>DB Schenker</t>
  </si>
  <si>
    <t>NFI Industries</t>
  </si>
  <si>
    <t>Hitachi</t>
  </si>
  <si>
    <t>Nippon Express</t>
  </si>
  <si>
    <t>Samsung</t>
  </si>
  <si>
    <t>4.2 years</t>
  </si>
  <si>
    <t>Mercado Libre</t>
  </si>
  <si>
    <t>Wayfair</t>
  </si>
  <si>
    <t>Pepsi</t>
  </si>
  <si>
    <t>Nippon Kabushika Kaisha (Yusen Logistics)</t>
  </si>
  <si>
    <t>Uline</t>
  </si>
  <si>
    <t>Top 25 Customers</t>
  </si>
  <si>
    <t>square feet and dollars in thousands, ordered by Prologis Share of NOI (%) of the Operating Portfolio</t>
  </si>
  <si>
    <t>Acres</t>
  </si>
  <si>
    <t>Current Book Value</t>
  </si>
  <si>
    <t>Estimated Build Out 
(sq ft)</t>
  </si>
  <si>
    <t xml:space="preserve">Total Other Americas 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</si>
  <si>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</si>
  <si>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</si>
  <si>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</si>
  <si>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</si>
  <si>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</si>
  <si>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</si>
  <si>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</si>
  <si>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</si>
  <si>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</si>
  <si>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</si>
  <si>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</si>
  <si>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</si>
  <si>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</si>
  <si>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</si>
  <si>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r>
      <t xml:space="preserve">Estimated build out of other land (in TEI) </t>
    </r>
    <r>
      <rPr>
        <vertAlign val="superscript"/>
        <sz val="9"/>
        <color rgb="FF46484B"/>
        <rFont val="Calibri"/>
        <family val="2"/>
      </rPr>
      <t>(A)</t>
    </r>
  </si>
  <si>
    <t>Total</t>
  </si>
  <si>
    <t>Land Roll Forward - Prologis Share</t>
  </si>
  <si>
    <t>U.S.</t>
  </si>
  <si>
    <t>Other Americas</t>
  </si>
  <si>
    <t>Europe</t>
  </si>
  <si>
    <t>Asia</t>
  </si>
  <si>
    <t>At December 31, 2022</t>
  </si>
  <si>
    <t>Acquisitions</t>
  </si>
  <si>
    <t>Reclassification of Covered Land Plays</t>
  </si>
  <si>
    <t xml:space="preserve">Dispositions </t>
  </si>
  <si>
    <t>Development starts</t>
  </si>
  <si>
    <t>Infrastructure costs</t>
  </si>
  <si>
    <t>Effect of changes in foreign exchange rates and other</t>
  </si>
  <si>
    <t>At March 31, 2023</t>
  </si>
  <si>
    <t>Co-Investment Ventures</t>
  </si>
  <si>
    <t>Region</t>
  </si>
  <si>
    <t>Type</t>
  </si>
  <si>
    <t xml:space="preserve">Established </t>
  </si>
  <si>
    <t>Accounting Method</t>
  </si>
  <si>
    <t>Ownership</t>
  </si>
  <si>
    <t>Structure</t>
  </si>
  <si>
    <t>Next Promote Opportunity</t>
  </si>
  <si>
    <t>Prologis U.S. Logistics Venture</t>
  </si>
  <si>
    <t>Core</t>
  </si>
  <si>
    <t>Open end</t>
  </si>
  <si>
    <t>Q4 2023*</t>
  </si>
  <si>
    <t>Prologis Targeted U.S. Logistics Fund</t>
  </si>
  <si>
    <t>Q2 2023</t>
  </si>
  <si>
    <t>FIBRA Prologis</t>
  </si>
  <si>
    <t>Public, Mexican Exchange</t>
  </si>
  <si>
    <t>Prologis Brazil Logistics Venture</t>
  </si>
  <si>
    <t>Core/Development</t>
  </si>
  <si>
    <t>Closed end</t>
  </si>
  <si>
    <t>Q4 2023</t>
  </si>
  <si>
    <t>Prologis European Logistics Fund</t>
  </si>
  <si>
    <t>Q3 2025</t>
  </si>
  <si>
    <t>Prologis European Logistics Partners</t>
  </si>
  <si>
    <t>Prologis UK Logistics Venture</t>
  </si>
  <si>
    <t xml:space="preserve">Nippon Prologis REIT </t>
  </si>
  <si>
    <t>Public, Tokyo Exchange</t>
  </si>
  <si>
    <t>n/a</t>
  </si>
  <si>
    <t>Prologis China Core Logistics Fund</t>
  </si>
  <si>
    <t>Prologis China Logistics Venture</t>
  </si>
  <si>
    <t>Development</t>
  </si>
  <si>
    <r>
      <t>Venture (at 100%)</t>
    </r>
    <r>
      <rPr>
        <b/>
        <vertAlign val="superscript"/>
        <sz val="9"/>
        <color indexed="63"/>
        <rFont val="Calibri"/>
        <family val="2"/>
      </rPr>
      <t>(A)</t>
    </r>
  </si>
  <si>
    <t>GBV of Operating Bldgs</t>
  </si>
  <si>
    <t>GBV of Real Estate</t>
  </si>
  <si>
    <t>Debt</t>
  </si>
  <si>
    <t>Unconsolidated Co-Investment Ventures</t>
  </si>
  <si>
    <r>
      <t>FIBRA Prologis</t>
    </r>
    <r>
      <rPr>
        <vertAlign val="superscript"/>
        <sz val="9"/>
        <color indexed="63"/>
        <rFont val="Calibri"/>
        <family val="2"/>
      </rPr>
      <t>(B)</t>
    </r>
  </si>
  <si>
    <t>Prologis Brazil Logistics Venture and other joint ventures</t>
  </si>
  <si>
    <r>
      <t>Nippon Prologis REIT</t>
    </r>
    <r>
      <rPr>
        <vertAlign val="superscript"/>
        <sz val="9"/>
        <color indexed="63"/>
        <rFont val="Calibri"/>
        <family val="2"/>
      </rPr>
      <t>(B)</t>
    </r>
  </si>
  <si>
    <t xml:space="preserve">Prologis China Logistics Venture </t>
  </si>
  <si>
    <t>Unconsolidated Co-Investment Ventures Total</t>
  </si>
  <si>
    <t>Consolidated Co-Investment Ventures</t>
  </si>
  <si>
    <t>Consolidated Co-Investment Ventures Total</t>
  </si>
  <si>
    <t>Operating Information</t>
  </si>
  <si>
    <t>For the Three Months Ended March 31, 2023</t>
  </si>
  <si>
    <t>Rental revenues</t>
  </si>
  <si>
    <t>Rental expenses</t>
  </si>
  <si>
    <t>General and administrative expenses</t>
  </si>
  <si>
    <t>Depreciation and amortization expenses</t>
  </si>
  <si>
    <t>Other operating revenues (expenses)</t>
  </si>
  <si>
    <t>Operating income before gains</t>
  </si>
  <si>
    <t>Gains (losses) on dispositions of investments in real estate, net</t>
  </si>
  <si>
    <t>Current and deferred income tax (expense) benefit</t>
  </si>
  <si>
    <t>Other income (expense)</t>
  </si>
  <si>
    <t xml:space="preserve">Net earnings </t>
  </si>
  <si>
    <t>Real estate related depreciation and amortization expenses</t>
  </si>
  <si>
    <t xml:space="preserve">Losses (gains) on dispositions of investments in real estate, net of taxes </t>
  </si>
  <si>
    <t>Deferred income tax expense (benefit)</t>
  </si>
  <si>
    <t>FFO, as modified by Prologis*</t>
  </si>
  <si>
    <t>Reconciling Items to Core FFO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</si>
  <si>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</si>
  <si>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</si>
  <si>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</si>
  <si>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</si>
  <si>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</si>
  <si>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</si>
  <si>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Third-party debt</t>
  </si>
  <si>
    <t>Other liabilities</t>
  </si>
  <si>
    <t xml:space="preserve">Total liabilities </t>
  </si>
  <si>
    <t>Weighted average ownership</t>
  </si>
  <si>
    <t>Non Controlling Interests included in Consolidated Amounts*</t>
  </si>
  <si>
    <t>Prologis Share of Unconsolidated                              Co-Investment Ventures*</t>
  </si>
  <si>
    <t xml:space="preserve">Operating Information </t>
  </si>
  <si>
    <t xml:space="preserve">Other operating revenues </t>
  </si>
  <si>
    <t>Losses on dispositions of investments in real estate, net</t>
  </si>
  <si>
    <t>Losses on early extinguishment of debt, net</t>
  </si>
  <si>
    <t>Current and deferred income tax expense</t>
  </si>
  <si>
    <t>Other income</t>
  </si>
  <si>
    <t>Earnings from unconsolidated co-investment ventures, net</t>
  </si>
  <si>
    <t>Net earnings</t>
  </si>
  <si>
    <t>Unrealized foreign currency and derivative gains, net</t>
  </si>
  <si>
    <t>Deferred income tax benefit</t>
  </si>
  <si>
    <t xml:space="preserve">Balance Sheet Information </t>
  </si>
  <si>
    <t>Noncontrolling interests investment</t>
  </si>
  <si>
    <t>Investment in and advances to unconsolidated co-investment ventures</t>
  </si>
  <si>
    <r>
      <t>Investment in and advances to other unconsolidated ventures</t>
    </r>
    <r>
      <rPr>
        <vertAlign val="superscript"/>
        <sz val="9"/>
        <color rgb="FF58595B"/>
        <rFont val="Calibri"/>
        <family val="2"/>
      </rPr>
      <t>(B)</t>
    </r>
  </si>
  <si>
    <t>Investment in and advances to unconsolidated entities</t>
  </si>
  <si>
    <t>Unsecured</t>
  </si>
  <si>
    <t>Maturity</t>
  </si>
  <si>
    <t>Senior</t>
  </si>
  <si>
    <r>
      <t xml:space="preserve">Credit Facilities </t>
    </r>
    <r>
      <rPr>
        <b/>
        <vertAlign val="superscript"/>
        <sz val="8"/>
        <color rgb="FF46484B"/>
        <rFont val="Calibri"/>
        <family val="2"/>
      </rPr>
      <t>(A)</t>
    </r>
  </si>
  <si>
    <r>
      <t xml:space="preserve">Other </t>
    </r>
    <r>
      <rPr>
        <b/>
        <vertAlign val="superscript"/>
        <sz val="9"/>
        <color rgb="FF46484B"/>
        <rFont val="Calibri"/>
        <family val="2"/>
      </rPr>
      <t>(B)</t>
    </r>
  </si>
  <si>
    <t>Secured Mortgage</t>
  </si>
  <si>
    <t>Wtd. Avg. Interest Rate</t>
  </si>
  <si>
    <t>% Fixed</t>
  </si>
  <si>
    <t>Subtotal</t>
  </si>
  <si>
    <t>Unamortized net premiums (discounts)</t>
  </si>
  <si>
    <t>Unamortized finance costs</t>
  </si>
  <si>
    <t>Total Consolidated debt, net of unamortized premiums (discounts) and finance costs</t>
  </si>
  <si>
    <t>Weighted average interest rate</t>
  </si>
  <si>
    <t>Weighted average remaining maturity in years</t>
  </si>
  <si>
    <t>Prologis debt by local currency</t>
  </si>
  <si>
    <t>Liquidity</t>
  </si>
  <si>
    <t>Credit Facilities</t>
  </si>
  <si>
    <r>
      <t xml:space="preserve">Investment Hedges </t>
    </r>
    <r>
      <rPr>
        <b/>
        <vertAlign val="superscript"/>
        <sz val="9"/>
        <color rgb="FF46484B"/>
        <rFont val="Calibri"/>
        <family val="2"/>
      </rPr>
      <t>(C)</t>
    </r>
  </si>
  <si>
    <r>
      <t>Aggregate lender commitments:</t>
    </r>
    <r>
      <rPr>
        <vertAlign val="superscript"/>
        <sz val="9"/>
        <color rgb="FF46484B"/>
        <rFont val="Calibri"/>
        <family val="2"/>
      </rPr>
      <t>(D)</t>
    </r>
    <r>
      <rPr>
        <sz val="9"/>
        <color rgb="FF46484B"/>
        <rFont val="Calibri"/>
        <family val="2"/>
      </rPr>
      <t xml:space="preserve"> </t>
    </r>
  </si>
  <si>
    <t>USD</t>
  </si>
  <si>
    <t xml:space="preserve">    Credit facilities</t>
  </si>
  <si>
    <t>EUR</t>
  </si>
  <si>
    <t>Less:</t>
  </si>
  <si>
    <t>GBP</t>
  </si>
  <si>
    <t>Borrowings outstanding</t>
  </si>
  <si>
    <t>JPY</t>
  </si>
  <si>
    <t>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</si>
  <si>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</si>
  <si>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</si>
  <si>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</si>
  <si>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</si>
  <si>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</si>
  <si>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</si>
  <si>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</si>
  <si>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r>
      <t xml:space="preserve">Unsecured </t>
    </r>
    <r>
      <rPr>
        <b/>
        <vertAlign val="superscript"/>
        <sz val="9"/>
        <color indexed="63"/>
        <rFont val="Calibri"/>
        <family val="2"/>
      </rPr>
      <t>(B)</t>
    </r>
  </si>
  <si>
    <t xml:space="preserve">Unamortized net premiums (discounts) </t>
  </si>
  <si>
    <t>Noncontrolling interests share and Prologis Share of unconsolidated debt</t>
  </si>
  <si>
    <t>Weighted average remaining maturity  in years</t>
  </si>
  <si>
    <t>Noncontrolling interests share of Consolidated debt by local currency</t>
  </si>
  <si>
    <t>Prologis Share of unconsolidated debt by local currency</t>
  </si>
  <si>
    <r>
      <t xml:space="preserve">Investment Hedges </t>
    </r>
    <r>
      <rPr>
        <b/>
        <vertAlign val="superscript"/>
        <sz val="9"/>
        <color indexed="63"/>
        <rFont val="Calibri"/>
        <family val="2"/>
      </rPr>
      <t>(C)</t>
    </r>
  </si>
  <si>
    <t>in thousands, except for percentages and per square foot amounts</t>
  </si>
  <si>
    <t>Operating Portfolio</t>
  </si>
  <si>
    <t>GBV per Sq Ft</t>
  </si>
  <si>
    <t>Adjusted Cash 
NOI (Actual)*</t>
  </si>
  <si>
    <t>Adjusted Cash NOI 
(Pro Forma)*</t>
  </si>
  <si>
    <t>Annualized Adjusted Cash NOI*</t>
  </si>
  <si>
    <t>Percent Occupied</t>
  </si>
  <si>
    <t>Pro forma adjustments for mid-quarter acquisitions/development completions</t>
  </si>
  <si>
    <t>Total consolidated operating portfolio</t>
  </si>
  <si>
    <t xml:space="preserve">Unconsolidated 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</si>
  <si>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</si>
  <si>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</si>
  <si>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</si>
  <si>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</si>
  <si>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Development Portfolio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</si>
  <si>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</si>
  <si>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</si>
  <si>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</si>
  <si>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</si>
  <si>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</si>
  <si>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</si>
  <si>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</si>
  <si>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</si>
  <si>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</si>
  <si>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</si>
  <si>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</si>
  <si>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</si>
  <si>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</si>
  <si>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As of June 30 , 2019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</si>
  <si>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</si>
  <si>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</si>
  <si>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</si>
  <si>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</si>
  <si>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</si>
  <si>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</si>
  <si>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</si>
  <si>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</si>
  <si>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</si>
  <si>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</si>
  <si>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</si>
  <si>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Tenant security deposits</t>
  </si>
  <si>
    <t>Noncontrolling Interests and Unconsolidated</t>
  </si>
  <si>
    <t>Less: noncontrolling interests share of net tangible other assets</t>
  </si>
  <si>
    <t>Prologis share of unconsolidated net tangible other assets</t>
  </si>
  <si>
    <t>Less: noncontrolling interests share of value added operating properties</t>
  </si>
  <si>
    <t>Prologis share of unconsolidated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</si>
  <si>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</si>
  <si>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</si>
  <si>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</si>
  <si>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</si>
  <si>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</si>
  <si>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</si>
  <si>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</si>
  <si>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</si>
  <si>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ventures (current quarter/annualized)</t>
  </si>
  <si>
    <t>Third party share of transactional fees from consolidated and unconsolidated co-investment ventures (current quarter/trailing twelve months)</t>
  </si>
  <si>
    <t>Strategic capital expenses for asset management and transactional fees (current quarter/trailing twelve months)</t>
  </si>
  <si>
    <t>Fee Related Earnings</t>
  </si>
  <si>
    <r>
      <t xml:space="preserve">Net Promote Income (current quarter/trailing twelve months) </t>
    </r>
    <r>
      <rPr>
        <b/>
        <vertAlign val="superscript"/>
        <sz val="9"/>
        <color rgb="FF46484B"/>
        <rFont val="Calibri"/>
        <family val="2"/>
      </rPr>
      <t>(A)</t>
    </r>
  </si>
  <si>
    <t>Net Promote Income (average 5 years)</t>
  </si>
  <si>
    <t>Development management revenue (current quarter/trailing twelve months)</t>
  </si>
  <si>
    <t>Debt (at par) and Preferred Stock</t>
  </si>
  <si>
    <t>As of June 30, 2019</t>
  </si>
  <si>
    <t>Consolidated debt</t>
  </si>
  <si>
    <t>Noncontrolling interests share of consolidated debt</t>
  </si>
  <si>
    <t>Prologis share of unconsolidated co-investment ventures debt</t>
  </si>
  <si>
    <t>Preferred stock</t>
  </si>
  <si>
    <t>Common Stock and Limited Operating Partnership Units</t>
  </si>
  <si>
    <t>Outstanding shares of common stock and limited operating partnership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</si>
</sst>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\ \ &quot;$&quot;* #,##0_)\ \ ;_(\ \ &quot;$&quot;* \(#,##0\)\ \ ;_(\ \ &quot;$&quot;* &quot;-&quot;_)\ \ ;_(@_)"/>
    <numFmt numFmtId="166" formatCode="_(\ \ * #,##0_)\ \ ;_(\ \ * \(#,##0\)\ \ ;_(\ \ * &quot;-&quot;_)\ \ ;_(@_)"/>
    <numFmt numFmtId="167" formatCode="_(* #,##0_);_(* \(#,##0\);_(* &quot;-&quot;??_);_(@_)"/>
    <numFmt numFmtId="168" formatCode="_(\ \ \ &quot;$&quot;* #,##0_)\ \ ;_(\ \ \ &quot;$&quot;* \(#,##0\)\ \ ;_(\ \ \ &quot;$&quot;* &quot;-&quot;_)\ \ ;_(@_)"/>
    <numFmt numFmtId="169" formatCode="_(\ \ \ &quot;$&quot;* #,##0.00_)\ \ ;_(\ \ \ &quot;$&quot;* \(#,##0.00\)\ \ ;_(\ \ \ &quot;$&quot;* &quot;-&quot;_)\ \ ;_(@_)"/>
    <numFmt numFmtId="170" formatCode="_(* #,##0.00000_);_(* \(#,##0.00000\);_(* &quot;-&quot;??_);_(@_)"/>
    <numFmt numFmtId="171" formatCode="_(* #,##0.0000_);_(* \(#,##0.0000\);_(* &quot;-&quot;??_);_(@_)"/>
    <numFmt numFmtId="172" formatCode="_(\ \ \ &quot;$&quot;* #,##0_)\ \ ;_(\ \ &quot;$&quot;* \(#,##0\)\ \ ;_(\ \ &quot;$&quot;* &quot;-&quot;_)\ \ ;_(@_)"/>
    <numFmt numFmtId="173" formatCode="&quot;$&quot;#,##0"/>
    <numFmt numFmtId="174" formatCode="0.00000%"/>
    <numFmt numFmtId="175" formatCode="_(* #,##0.0_);_(* \(#,##0.0\);_(* &quot;-&quot;??_);_(@_)"/>
    <numFmt numFmtId="176" formatCode="_(* #,##0.0_);_(* \(#,##0.0\);_(* &quot;-&quot;?_);_(@_)"/>
    <numFmt numFmtId="177" formatCode="0.0"/>
    <numFmt numFmtId="178" formatCode="0.000"/>
    <numFmt numFmtId="179" formatCode="_(* #,##0.0_);_(* \(#,##0.0\);_(* &quot;-&quot;_);_(@_)"/>
    <numFmt numFmtId="180" formatCode="0.000%"/>
    <numFmt numFmtId="181" formatCode="_(&quot;$&quot;* #,##0_);_(&quot;$&quot;* \(#,##0\);_(&quot;$&quot;* &quot;-&quot;??_);_(@_)"/>
    <numFmt numFmtId="182" formatCode="_(* #,##0_);_(* \(#,##0\);_(* &quot;-&quot;?_);_(@_)"/>
    <numFmt numFmtId="183" formatCode="_(* #,##0,_);_(* \(#,##0,\);_(* &quot;-&quot;_);_(@_)"/>
    <numFmt numFmtId="184" formatCode="_(&quot;$&quot;* #,##0.000_);_(&quot;$&quot;* \(#,##0.000\);_(&quot;$&quot;* &quot;-&quot;??_);_(@_)"/>
    <numFmt numFmtId="185" formatCode="0.0%"/>
    <numFmt numFmtId="186" formatCode="0_);\(0\)"/>
    <numFmt numFmtId="187" formatCode="##.0\%"/>
    <numFmt numFmtId="188" formatCode="0.0_%"/>
    <numFmt numFmtId="189" formatCode="0.0_);\(0.0\)"/>
    <numFmt numFmtId="190" formatCode="_(\ \ * #,##0.0_)\ \ ;_(\ \ * \(#,##0.0\)\ \ ;_(\ \ * &quot;-&quot;_)\ \ ;_(@_)"/>
    <numFmt numFmtId="191" formatCode="_(\ \ * #,##0_)\ \ ;_(\ \ * \(#,##0\)\ \ ;_(\ \ &quot;$&quot;* &quot;-&quot;_)\ \ ;_(@_)"/>
    <numFmt numFmtId="192" formatCode="_(\ &quot;$&quot;* #,##0_);_(\ &quot;$&quot;* \(#,##0\);_(\ &quot;$&quot;* &quot;-&quot;_);_(@_)"/>
    <numFmt numFmtId="193" formatCode="_(\ \ \ * #,##0_);_(\ \ \ * \(#,##0\);_(\ \ \ * &quot;-&quot;_);_(@_)"/>
    <numFmt numFmtId="194" formatCode="_(\ \ \ &quot;$&quot;* #,##0_);_(\ \ \ &quot;$&quot;* \(#,##0\);_(\ \ \ &quot;$&quot;* &quot;-&quot;_);_(@_)"/>
    <numFmt numFmtId="195" formatCode="_(* #,##0.000_);_(* \(#,##0.000\);_(* &quot;-&quot;??_);_(@_)"/>
    <numFmt numFmtId="196" formatCode="_(\ &quot;$&quot;* #,##0_)\ \ ;_(\ \ &quot;$&quot;* \(#,##0\)\ \ ;_(\ \ &quot;$&quot;* &quot;-&quot;_)\ \ ;_(@_)"/>
    <numFmt numFmtId="197" formatCode="_(&quot;$&quot;* #,##0_)\ \ ;_(\ \ &quot;$&quot;* \(#,##0\)\ \ ;_(\ \ &quot;$&quot;* &quot;-&quot;_)\ \ ;_(@_)"/>
  </numFmts>
  <fonts count="6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58595B"/>
      <name val="Calibri"/>
      <family val="2"/>
    </font>
    <font>
      <sz val="9"/>
      <name val="Calibri"/>
      <family val="2"/>
    </font>
    <font>
      <sz val="9"/>
      <color rgb="FF46484B"/>
      <name val="Calibri"/>
      <family val="2"/>
    </font>
    <font>
      <i/>
      <sz val="9"/>
      <color rgb="FF58595B"/>
      <name val="Calibri"/>
      <family val="2"/>
    </font>
    <font>
      <b/>
      <sz val="9"/>
      <color rgb="FF46484B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b/>
      <sz val="9"/>
      <color rgb="FF58595B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vertAlign val="superscript"/>
      <sz val="9"/>
      <color rgb="FF46484B"/>
      <name val="Calibri"/>
      <family val="2"/>
    </font>
    <font>
      <sz val="9"/>
      <color rgb="FFD9D9D9"/>
      <name val="Calibri"/>
      <family val="2"/>
    </font>
    <font>
      <b/>
      <sz val="9"/>
      <color rgb="FF008E5B"/>
      <name val="Calibri"/>
      <family val="2"/>
    </font>
    <font>
      <sz val="9"/>
      <color rgb="FF008E5B"/>
      <name val="Calibri"/>
      <family val="2"/>
    </font>
    <font>
      <b/>
      <sz val="9"/>
      <color rgb="FF5A5A5A"/>
      <name val="Calibri"/>
      <family val="2"/>
    </font>
    <font>
      <sz val="9"/>
      <color rgb="FF5A5A5A"/>
      <name val="Calibri"/>
      <family val="2"/>
    </font>
    <font>
      <sz val="9"/>
      <color theme="0" tint="-0.14999847407452621"/>
      <name val="Calibri"/>
      <family val="2"/>
    </font>
    <font>
      <b/>
      <sz val="9"/>
      <color rgb="FF008E5A"/>
      <name val="Calibri"/>
      <family val="2"/>
    </font>
    <font>
      <sz val="9"/>
      <color rgb="FF008E5A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vertAlign val="superscript"/>
      <sz val="9"/>
      <color rgb="FF46484B"/>
      <name val="Calibri"/>
      <family val="2"/>
    </font>
    <font>
      <sz val="9"/>
      <color rgb="FFF2F2F2"/>
      <name val="Calibri"/>
      <family val="2"/>
    </font>
    <font>
      <sz val="9"/>
      <color rgb="FF46484B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8E5A"/>
      <name val="Calibri"/>
      <family val="2"/>
    </font>
    <font>
      <sz val="8"/>
      <color theme="0"/>
      <name val="Calibri"/>
      <family val="2"/>
    </font>
    <font>
      <i/>
      <sz val="9"/>
      <color rgb="FF46484B"/>
      <name val="Calibri"/>
      <family val="2"/>
    </font>
    <font>
      <sz val="10"/>
      <name val="Geneva"/>
      <family val="2"/>
    </font>
    <font>
      <b/>
      <vertAlign val="superscript"/>
      <sz val="9"/>
      <color indexed="63"/>
      <name val="Calibri"/>
      <family val="2"/>
    </font>
    <font>
      <vertAlign val="superscript"/>
      <sz val="9"/>
      <color indexed="63"/>
      <name val="Calibri"/>
      <family val="2"/>
    </font>
    <font>
      <b/>
      <i/>
      <sz val="9"/>
      <color rgb="FF46484B"/>
      <name val="Calibri"/>
      <family val="2"/>
    </font>
    <font>
      <sz val="9"/>
      <color rgb="FFFF0000"/>
      <name val="Calibri"/>
      <family val="2"/>
    </font>
    <font>
      <b/>
      <sz val="9"/>
      <color rgb="FF00935B"/>
      <name val="Calibri"/>
      <family val="2"/>
    </font>
    <font>
      <vertAlign val="superscript"/>
      <sz val="9"/>
      <color rgb="FF58595B"/>
      <name val="Calibri"/>
      <family val="2"/>
    </font>
    <font>
      <b/>
      <sz val="9"/>
      <color rgb="FF7F7F7F"/>
      <name val="Calibri"/>
      <family val="2"/>
    </font>
    <font>
      <b/>
      <vertAlign val="superscript"/>
      <sz val="8"/>
      <color rgb="FF46484B"/>
      <name val="Calibri"/>
      <family val="2"/>
    </font>
    <font>
      <sz val="9"/>
      <color indexed="8"/>
      <name val="Calibri"/>
      <family val="2"/>
      <scheme val="minor"/>
    </font>
    <font>
      <b/>
      <sz val="9"/>
      <color rgb="FF7F7F7F"/>
      <name val="Calibri"/>
      <family val="2"/>
      <scheme val="minor"/>
    </font>
    <font>
      <sz val="9"/>
      <color rgb="FF46484B"/>
      <name val="Calibri"/>
      <family val="2"/>
      <scheme val="minor"/>
    </font>
    <font>
      <b/>
      <sz val="9"/>
      <color rgb="FF46484B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rgb="FF58595B"/>
      <name val="Calibri"/>
      <family val="2"/>
      <scheme val="minor"/>
    </font>
    <font>
      <i/>
      <sz val="9"/>
      <color rgb="FF58595B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8E5B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58595B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u/>
      <sz val="9"/>
      <color rgb="FF46484B"/>
      <name val="Calibri"/>
      <family val="2"/>
    </font>
    <font>
      <b/>
      <u/>
      <sz val="9"/>
      <color rgb="FF58595B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BDFE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/>
      <bottom style="thin">
        <color rgb="FF008E5B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 style="medium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 style="medium">
        <color theme="0"/>
      </left>
      <right/>
      <top/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/>
      <right/>
      <top/>
      <bottom style="dashDot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/>
      <right style="medium">
        <color theme="0"/>
      </right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8E5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D9D9D9"/>
      </top>
      <bottom style="thin">
        <color theme="0" tint="-0.499984740745262"/>
      </bottom>
      <diagonal/>
    </border>
    <border>
      <left/>
      <right/>
      <top style="thin">
        <color rgb="FFDBDFE2"/>
      </top>
      <bottom style="thin">
        <color theme="0" tint="-0.499984740745262"/>
      </bottom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/>
      <bottom style="thin">
        <color rgb="FFA7A9AB"/>
      </bottom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</borders>
  <cellStyleXfs count="3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9" fontId="1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1" fillId="0" borderId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39" fillId="0" borderId="0"/>
    <xf numFmtId="0" fontId="11" fillId="0" borderId="0"/>
  </cellStyleXfs>
  <cellXfs count="166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/>
    <xf numFmtId="0" fontId="6" fillId="0" borderId="2" xfId="0" applyFont="1" applyBorder="1" applyAlignment="1">
      <alignment vertical="center"/>
    </xf>
    <xf numFmtId="164" fontId="7" fillId="2" borderId="2" xfId="0" applyNumberFormat="1" applyFont="1" applyFill="1" applyBorder="1" applyAlignment="1">
      <alignment horizontal="right" wrapText="1"/>
    </xf>
    <xf numFmtId="164" fontId="7" fillId="0" borderId="0" xfId="0" quotePrefix="1" applyNumberFormat="1" applyFont="1" applyAlignment="1">
      <alignment horizontal="right" wrapText="1"/>
    </xf>
    <xf numFmtId="164" fontId="7" fillId="3" borderId="2" xfId="0" applyNumberFormat="1" applyFont="1" applyFill="1" applyBorder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65" fontId="5" fillId="4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5" fontId="5" fillId="4" borderId="0" xfId="2" applyNumberFormat="1" applyFont="1" applyFill="1" applyAlignment="1">
      <alignment horizontal="right" vertical="center" wrapText="1"/>
    </xf>
    <xf numFmtId="165" fontId="5" fillId="5" borderId="0" xfId="2" applyNumberFormat="1" applyFont="1" applyFill="1" applyAlignment="1">
      <alignment horizontal="right" vertical="center" wrapText="1"/>
    </xf>
    <xf numFmtId="165" fontId="8" fillId="4" borderId="0" xfId="2" applyNumberFormat="1" applyFont="1" applyFill="1" applyAlignment="1">
      <alignment horizontal="right" vertical="center" wrapText="1"/>
    </xf>
    <xf numFmtId="166" fontId="5" fillId="4" borderId="0" xfId="2" applyNumberFormat="1" applyFont="1" applyFill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/>
    </xf>
    <xf numFmtId="166" fontId="8" fillId="4" borderId="0" xfId="2" applyNumberFormat="1" applyFont="1" applyFill="1" applyAlignment="1">
      <alignment horizontal="right" vertical="center" wrapText="1"/>
    </xf>
    <xf numFmtId="166" fontId="9" fillId="0" borderId="0" xfId="1" applyNumberFormat="1" applyFon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5" fillId="4" borderId="2" xfId="2" applyNumberFormat="1" applyFont="1" applyFill="1" applyBorder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/>
    </xf>
    <xf numFmtId="166" fontId="5" fillId="0" borderId="2" xfId="2" applyNumberFormat="1" applyFont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/>
    </xf>
    <xf numFmtId="166" fontId="8" fillId="4" borderId="2" xfId="2" applyNumberFormat="1" applyFont="1" applyFill="1" applyBorder="1" applyAlignment="1">
      <alignment horizontal="right" vertical="center" wrapText="1"/>
    </xf>
    <xf numFmtId="166" fontId="5" fillId="4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 wrapText="1"/>
    </xf>
    <xf numFmtId="166" fontId="5" fillId="4" borderId="4" xfId="0" applyNumberFormat="1" applyFont="1" applyFill="1" applyBorder="1" applyAlignment="1">
      <alignment horizontal="right" vertical="center" wrapText="1"/>
    </xf>
    <xf numFmtId="166" fontId="8" fillId="4" borderId="4" xfId="0" applyNumberFormat="1" applyFont="1" applyFill="1" applyBorder="1" applyAlignment="1">
      <alignment horizontal="right" vertical="center" wrapText="1"/>
    </xf>
    <xf numFmtId="0" fontId="5" fillId="5" borderId="0" xfId="0" applyFont="1" applyFill="1" applyAlignment="1">
      <alignment horizontal="left" vertical="center"/>
    </xf>
    <xf numFmtId="0" fontId="9" fillId="6" borderId="5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165" fontId="9" fillId="6" borderId="6" xfId="2" applyNumberFormat="1" applyFont="1" applyFill="1" applyBorder="1" applyAlignment="1">
      <alignment horizontal="right" vertical="center" wrapText="1"/>
    </xf>
    <xf numFmtId="165" fontId="9" fillId="6" borderId="6" xfId="0" applyNumberFormat="1" applyFont="1" applyFill="1" applyBorder="1" applyAlignment="1">
      <alignment horizontal="right" vertical="center"/>
    </xf>
    <xf numFmtId="165" fontId="9" fillId="6" borderId="6" xfId="2" applyNumberFormat="1" applyFont="1" applyFill="1" applyBorder="1" applyAlignment="1">
      <alignment horizontal="right" vertical="center"/>
    </xf>
    <xf numFmtId="165" fontId="8" fillId="4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7" fontId="5" fillId="0" borderId="0" xfId="1" applyNumberFormat="1" applyFont="1" applyAlignment="1">
      <alignment horizontal="right" vertical="center" wrapText="1"/>
    </xf>
    <xf numFmtId="166" fontId="5" fillId="4" borderId="7" xfId="0" applyNumberFormat="1" applyFont="1" applyFill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66" fontId="8" fillId="4" borderId="7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9" fillId="6" borderId="3" xfId="0" applyFont="1" applyFill="1" applyBorder="1" applyAlignment="1">
      <alignment vertical="center"/>
    </xf>
    <xf numFmtId="0" fontId="8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165" fontId="9" fillId="6" borderId="0" xfId="2" applyNumberFormat="1" applyFont="1" applyFill="1" applyAlignment="1">
      <alignment horizontal="right" vertical="center" wrapText="1"/>
    </xf>
    <xf numFmtId="165" fontId="9" fillId="6" borderId="0" xfId="0" applyNumberFormat="1" applyFont="1" applyFill="1" applyAlignment="1">
      <alignment horizontal="right" vertical="center"/>
    </xf>
    <xf numFmtId="165" fontId="9" fillId="6" borderId="0" xfId="2" applyNumberFormat="1" applyFont="1" applyFill="1" applyAlignment="1">
      <alignment horizontal="right" vertical="center"/>
    </xf>
    <xf numFmtId="42" fontId="10" fillId="0" borderId="0" xfId="2" applyNumberFormat="1" applyFont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7" fontId="10" fillId="0" borderId="0" xfId="2" applyNumberFormat="1" applyFont="1" applyAlignment="1">
      <alignment horizontal="right" vertical="center"/>
    </xf>
    <xf numFmtId="167" fontId="4" fillId="0" borderId="0" xfId="1" applyNumberFormat="1" applyFont="1"/>
    <xf numFmtId="0" fontId="3" fillId="0" borderId="0" xfId="3" applyFont="1"/>
    <xf numFmtId="0" fontId="5" fillId="0" borderId="3" xfId="3" applyFont="1" applyBorder="1" applyAlignment="1">
      <alignment horizontal="left" vertical="top"/>
    </xf>
    <xf numFmtId="0" fontId="5" fillId="0" borderId="0" xfId="3" applyFont="1" applyAlignment="1">
      <alignment horizontal="left" vertical="top"/>
    </xf>
    <xf numFmtId="0" fontId="7" fillId="2" borderId="0" xfId="3" applyFont="1" applyFill="1" applyAlignment="1">
      <alignment horizontal="right"/>
    </xf>
    <xf numFmtId="0" fontId="7" fillId="0" borderId="0" xfId="3" applyFont="1" applyAlignment="1">
      <alignment horizontal="right"/>
    </xf>
    <xf numFmtId="0" fontId="10" fillId="0" borderId="0" xfId="3" applyFont="1" applyAlignment="1">
      <alignment vertical="top"/>
    </xf>
    <xf numFmtId="0" fontId="4" fillId="0" borderId="0" xfId="0" applyFont="1" applyAlignment="1">
      <alignment vertical="top"/>
    </xf>
    <xf numFmtId="164" fontId="7" fillId="2" borderId="2" xfId="3" quotePrefix="1" applyNumberFormat="1" applyFont="1" applyFill="1" applyBorder="1" applyAlignment="1">
      <alignment horizontal="right"/>
    </xf>
    <xf numFmtId="15" fontId="7" fillId="0" borderId="0" xfId="3" applyNumberFormat="1" applyFont="1" applyAlignment="1">
      <alignment horizontal="right"/>
    </xf>
    <xf numFmtId="0" fontId="3" fillId="0" borderId="0" xfId="0" applyFont="1" applyAlignment="1">
      <alignment vertical="top"/>
    </xf>
    <xf numFmtId="167" fontId="4" fillId="0" borderId="0" xfId="1" applyNumberFormat="1" applyFont="1" applyAlignment="1">
      <alignment vertical="top"/>
    </xf>
    <xf numFmtId="0" fontId="10" fillId="0" borderId="0" xfId="3" applyFont="1" applyAlignment="1">
      <alignment vertical="center"/>
    </xf>
    <xf numFmtId="0" fontId="3" fillId="0" borderId="1" xfId="3" applyFont="1" applyBorder="1" applyAlignment="1">
      <alignment vertical="top"/>
    </xf>
    <xf numFmtId="0" fontId="10" fillId="0" borderId="2" xfId="3" applyFont="1" applyBorder="1" applyAlignment="1">
      <alignment vertical="top"/>
    </xf>
    <xf numFmtId="1" fontId="7" fillId="2" borderId="0" xfId="3" applyNumberFormat="1" applyFont="1" applyFill="1" applyAlignment="1">
      <alignment horizontal="right"/>
    </xf>
    <xf numFmtId="1" fontId="7" fillId="3" borderId="0" xfId="3" applyNumberFormat="1" applyFont="1" applyFill="1" applyAlignment="1">
      <alignment horizontal="right"/>
    </xf>
    <xf numFmtId="1" fontId="7" fillId="0" borderId="0" xfId="3" applyNumberFormat="1" applyFont="1" applyAlignment="1">
      <alignment horizontal="right"/>
    </xf>
    <xf numFmtId="0" fontId="3" fillId="0" borderId="0" xfId="3" applyFont="1" applyAlignment="1">
      <alignment vertical="center"/>
    </xf>
    <xf numFmtId="0" fontId="7" fillId="0" borderId="3" xfId="3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165" fontId="5" fillId="3" borderId="4" xfId="3" applyNumberFormat="1" applyFont="1" applyFill="1" applyBorder="1" applyAlignment="1">
      <alignment horizontal="right" vertical="center"/>
    </xf>
    <xf numFmtId="165" fontId="5" fillId="0" borderId="4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3" fillId="0" borderId="4" xfId="3" applyNumberFormat="1" applyFont="1" applyBorder="1" applyAlignment="1">
      <alignment horizontal="right" vertical="center"/>
    </xf>
    <xf numFmtId="0" fontId="7" fillId="0" borderId="3" xfId="3" applyFont="1" applyBorder="1" applyAlignment="1">
      <alignment vertical="center"/>
    </xf>
    <xf numFmtId="168" fontId="5" fillId="0" borderId="0" xfId="1" applyNumberFormat="1" applyFont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Alignment="1">
      <alignment horizontal="right" vertical="center" wrapText="1"/>
    </xf>
    <xf numFmtId="166" fontId="5" fillId="0" borderId="0" xfId="1" applyNumberFormat="1" applyFont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166" fontId="8" fillId="0" borderId="0" xfId="1" applyNumberFormat="1" applyFont="1" applyBorder="1" applyAlignment="1">
      <alignment horizontal="right" vertical="center" wrapText="1"/>
    </xf>
    <xf numFmtId="0" fontId="5" fillId="0" borderId="0" xfId="3" applyFont="1" applyAlignment="1">
      <alignment vertical="center"/>
    </xf>
    <xf numFmtId="41" fontId="5" fillId="0" borderId="0" xfId="3" applyNumberFormat="1" applyFont="1" applyAlignment="1">
      <alignment horizontal="left" vertical="center"/>
    </xf>
    <xf numFmtId="166" fontId="5" fillId="0" borderId="8" xfId="1" applyNumberFormat="1" applyFont="1" applyBorder="1" applyAlignment="1">
      <alignment horizontal="right" vertical="center" wrapText="1"/>
    </xf>
    <xf numFmtId="166" fontId="8" fillId="0" borderId="8" xfId="1" applyNumberFormat="1" applyFont="1" applyBorder="1" applyAlignment="1">
      <alignment horizontal="right" vertical="center" wrapText="1"/>
    </xf>
    <xf numFmtId="165" fontId="8" fillId="3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8" fillId="0" borderId="0" xfId="1" applyNumberFormat="1" applyFont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0" fontId="7" fillId="0" borderId="3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165" fontId="8" fillId="3" borderId="8" xfId="1" applyNumberFormat="1" applyFont="1" applyFill="1" applyBorder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5" fontId="8" fillId="0" borderId="8" xfId="1" applyNumberFormat="1" applyFont="1" applyBorder="1" applyAlignment="1">
      <alignment horizontal="right" vertical="center" wrapText="1"/>
    </xf>
    <xf numFmtId="0" fontId="5" fillId="0" borderId="0" xfId="3" applyFont="1" applyAlignment="1">
      <alignment horizontal="left" vertical="center"/>
    </xf>
    <xf numFmtId="0" fontId="10" fillId="0" borderId="3" xfId="3" applyFont="1" applyBorder="1" applyAlignment="1">
      <alignment vertical="center"/>
    </xf>
    <xf numFmtId="0" fontId="9" fillId="6" borderId="5" xfId="3" applyFont="1" applyFill="1" applyBorder="1" applyAlignment="1">
      <alignment vertical="center" wrapText="1"/>
    </xf>
    <xf numFmtId="0" fontId="8" fillId="6" borderId="6" xfId="3" applyFont="1" applyFill="1" applyBorder="1" applyAlignment="1">
      <alignment vertical="center" wrapText="1"/>
    </xf>
    <xf numFmtId="168" fontId="9" fillId="6" borderId="6" xfId="1" applyNumberFormat="1" applyFont="1" applyFill="1" applyBorder="1" applyAlignment="1">
      <alignment horizontal="right" vertical="center" wrapText="1"/>
    </xf>
    <xf numFmtId="166" fontId="9" fillId="6" borderId="6" xfId="1" applyNumberFormat="1" applyFont="1" applyFill="1" applyBorder="1" applyAlignment="1">
      <alignment horizontal="right" vertical="center" wrapText="1"/>
    </xf>
    <xf numFmtId="0" fontId="5" fillId="0" borderId="0" xfId="3" applyFont="1" applyAlignment="1">
      <alignment horizontal="left" vertical="center" wrapText="1"/>
    </xf>
    <xf numFmtId="166" fontId="5" fillId="0" borderId="0" xfId="1" applyNumberFormat="1" applyFont="1" applyAlignment="1">
      <alignment horizontal="right" vertical="top" wrapText="1"/>
    </xf>
    <xf numFmtId="167" fontId="8" fillId="0" borderId="0" xfId="1" applyNumberFormat="1" applyFont="1" applyFill="1" applyBorder="1" applyAlignment="1">
      <alignment horizontal="right" vertical="top"/>
    </xf>
    <xf numFmtId="166" fontId="8" fillId="0" borderId="0" xfId="1" applyNumberFormat="1" applyFont="1" applyAlignment="1">
      <alignment horizontal="right" vertical="top" wrapText="1"/>
    </xf>
    <xf numFmtId="165" fontId="8" fillId="3" borderId="0" xfId="1" applyNumberFormat="1" applyFont="1" applyFill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165" fontId="5" fillId="3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0" fontId="5" fillId="0" borderId="0" xfId="3" applyFont="1" applyAlignment="1">
      <alignment horizontal="left" vertical="center"/>
    </xf>
    <xf numFmtId="166" fontId="5" fillId="0" borderId="9" xfId="1" applyNumberFormat="1" applyFont="1" applyBorder="1" applyAlignment="1">
      <alignment horizontal="right" vertical="center" wrapText="1"/>
    </xf>
    <xf numFmtId="166" fontId="8" fillId="0" borderId="9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166" fontId="5" fillId="0" borderId="10" xfId="1" applyNumberFormat="1" applyFont="1" applyBorder="1" applyAlignment="1">
      <alignment horizontal="right" vertical="center" wrapText="1"/>
    </xf>
    <xf numFmtId="166" fontId="8" fillId="0" borderId="10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vertical="center" wrapText="1"/>
    </xf>
    <xf numFmtId="166" fontId="8" fillId="3" borderId="0" xfId="1" applyNumberFormat="1" applyFont="1" applyFill="1" applyAlignment="1">
      <alignment horizontal="right" vertical="center" wrapText="1"/>
    </xf>
    <xf numFmtId="0" fontId="8" fillId="0" borderId="0" xfId="0" applyFont="1"/>
    <xf numFmtId="0" fontId="9" fillId="6" borderId="3" xfId="3" applyFont="1" applyFill="1" applyBorder="1" applyAlignment="1">
      <alignment horizontal="left" vertical="center" wrapText="1"/>
    </xf>
    <xf numFmtId="0" fontId="9" fillId="6" borderId="0" xfId="3" applyFont="1" applyFill="1" applyAlignment="1">
      <alignment horizontal="left" vertical="center" wrapText="1"/>
    </xf>
    <xf numFmtId="168" fontId="9" fillId="0" borderId="0" xfId="1" applyNumberFormat="1" applyFont="1" applyFill="1" applyBorder="1" applyAlignment="1">
      <alignment horizontal="right" vertical="center" wrapText="1"/>
    </xf>
    <xf numFmtId="169" fontId="9" fillId="6" borderId="0" xfId="1" applyNumberFormat="1" applyFont="1" applyFill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70" fontId="4" fillId="0" borderId="0" xfId="0" applyNumberFormat="1" applyFont="1"/>
    <xf numFmtId="171" fontId="4" fillId="0" borderId="0" xfId="0" applyNumberFormat="1" applyFont="1"/>
    <xf numFmtId="0" fontId="13" fillId="5" borderId="0" xfId="4" applyFont="1" applyFill="1"/>
    <xf numFmtId="43" fontId="13" fillId="5" borderId="0" xfId="5" applyFont="1" applyFill="1"/>
    <xf numFmtId="0" fontId="13" fillId="0" borderId="0" xfId="4" applyFont="1"/>
    <xf numFmtId="0" fontId="5" fillId="5" borderId="0" xfId="4" applyFont="1" applyFill="1" applyAlignment="1">
      <alignment horizontal="left"/>
    </xf>
    <xf numFmtId="0" fontId="7" fillId="2" borderId="0" xfId="4" applyFont="1" applyFill="1" applyAlignment="1">
      <alignment horizontal="right"/>
    </xf>
    <xf numFmtId="0" fontId="5" fillId="5" borderId="0" xfId="4" applyFont="1" applyFill="1" applyAlignment="1">
      <alignment horizontal="right"/>
    </xf>
    <xf numFmtId="0" fontId="5" fillId="5" borderId="0" xfId="4" applyFont="1" applyFill="1"/>
    <xf numFmtId="0" fontId="7" fillId="2" borderId="0" xfId="4" quotePrefix="1" applyFont="1" applyFill="1" applyAlignment="1">
      <alignment horizontal="right"/>
    </xf>
    <xf numFmtId="0" fontId="5" fillId="5" borderId="11" xfId="4" applyFont="1" applyFill="1" applyBorder="1"/>
    <xf numFmtId="0" fontId="7" fillId="2" borderId="12" xfId="4" applyFont="1" applyFill="1" applyBorder="1" applyAlignment="1">
      <alignment horizontal="right"/>
    </xf>
    <xf numFmtId="0" fontId="7" fillId="3" borderId="12" xfId="4" applyFont="1" applyFill="1" applyBorder="1" applyAlignment="1">
      <alignment horizontal="right"/>
    </xf>
    <xf numFmtId="0" fontId="10" fillId="5" borderId="0" xfId="4" applyFont="1" applyFill="1" applyAlignment="1">
      <alignment horizontal="left"/>
    </xf>
    <xf numFmtId="0" fontId="3" fillId="3" borderId="0" xfId="4" applyFont="1" applyFill="1" applyAlignment="1">
      <alignment horizontal="right"/>
    </xf>
    <xf numFmtId="0" fontId="3" fillId="5" borderId="0" xfId="4" applyFont="1" applyFill="1" applyAlignment="1">
      <alignment horizontal="right"/>
    </xf>
    <xf numFmtId="0" fontId="8" fillId="3" borderId="0" xfId="4" applyFont="1" applyFill="1" applyAlignment="1">
      <alignment horizontal="right"/>
    </xf>
    <xf numFmtId="0" fontId="10" fillId="5" borderId="0" xfId="4" applyFont="1" applyFill="1" applyAlignment="1">
      <alignment horizontal="left"/>
    </xf>
    <xf numFmtId="172" fontId="5" fillId="3" borderId="0" xfId="4" applyNumberFormat="1" applyFont="1" applyFill="1" applyAlignment="1">
      <alignment horizontal="right" wrapText="1"/>
    </xf>
    <xf numFmtId="172" fontId="5" fillId="5" borderId="0" xfId="4" applyNumberFormat="1" applyFont="1" applyFill="1" applyAlignment="1">
      <alignment horizontal="right" wrapText="1"/>
    </xf>
    <xf numFmtId="173" fontId="8" fillId="5" borderId="0" xfId="4" applyNumberFormat="1" applyFont="1" applyFill="1" applyAlignment="1">
      <alignment horizontal="right"/>
    </xf>
    <xf numFmtId="172" fontId="8" fillId="3" borderId="0" xfId="4" applyNumberFormat="1" applyFont="1" applyFill="1" applyAlignment="1">
      <alignment horizontal="right" wrapText="1"/>
    </xf>
    <xf numFmtId="172" fontId="8" fillId="5" borderId="0" xfId="4" applyNumberFormat="1" applyFont="1" applyFill="1" applyAlignment="1">
      <alignment horizontal="right" wrapText="1"/>
    </xf>
    <xf numFmtId="0" fontId="4" fillId="5" borderId="0" xfId="4" applyFont="1" applyFill="1"/>
    <xf numFmtId="166" fontId="9" fillId="3" borderId="0" xfId="4" applyNumberFormat="1" applyFont="1" applyFill="1" applyAlignment="1">
      <alignment horizontal="right" wrapText="1"/>
    </xf>
    <xf numFmtId="166" fontId="5" fillId="5" borderId="0" xfId="4" applyNumberFormat="1" applyFont="1" applyFill="1" applyAlignment="1">
      <alignment horizontal="right" wrapText="1"/>
    </xf>
    <xf numFmtId="3" fontId="8" fillId="5" borderId="0" xfId="4" applyNumberFormat="1" applyFont="1" applyFill="1" applyAlignment="1">
      <alignment horizontal="right"/>
    </xf>
    <xf numFmtId="166" fontId="8" fillId="5" borderId="0" xfId="4" applyNumberFormat="1" applyFont="1" applyFill="1" applyAlignment="1">
      <alignment horizontal="right" wrapText="1"/>
    </xf>
    <xf numFmtId="166" fontId="5" fillId="3" borderId="0" xfId="4" applyNumberFormat="1" applyFont="1" applyFill="1" applyAlignment="1">
      <alignment horizontal="right" wrapText="1"/>
    </xf>
    <xf numFmtId="37" fontId="8" fillId="5" borderId="0" xfId="4" applyNumberFormat="1" applyFont="1" applyFill="1" applyAlignment="1">
      <alignment horizontal="right"/>
    </xf>
    <xf numFmtId="166" fontId="8" fillId="3" borderId="0" xfId="4" applyNumberFormat="1" applyFont="1" applyFill="1" applyAlignment="1">
      <alignment horizontal="right" wrapText="1"/>
    </xf>
    <xf numFmtId="0" fontId="5" fillId="5" borderId="0" xfId="4" applyFont="1" applyFill="1" applyAlignment="1">
      <alignment horizontal="left" wrapText="1"/>
    </xf>
    <xf numFmtId="0" fontId="9" fillId="6" borderId="0" xfId="4" applyFont="1" applyFill="1" applyAlignment="1">
      <alignment horizontal="left"/>
    </xf>
    <xf numFmtId="172" fontId="9" fillId="6" borderId="0" xfId="4" applyNumberFormat="1" applyFont="1" applyFill="1" applyAlignment="1">
      <alignment horizontal="right" wrapText="1"/>
    </xf>
    <xf numFmtId="37" fontId="8" fillId="6" borderId="0" xfId="4" applyNumberFormat="1" applyFont="1" applyFill="1" applyAlignment="1">
      <alignment horizontal="right"/>
    </xf>
    <xf numFmtId="166" fontId="13" fillId="5" borderId="0" xfId="4" applyNumberFormat="1" applyFont="1" applyFill="1"/>
    <xf numFmtId="0" fontId="3" fillId="5" borderId="0" xfId="4" applyFont="1" applyFill="1"/>
    <xf numFmtId="166" fontId="9" fillId="5" borderId="0" xfId="4" applyNumberFormat="1" applyFont="1" applyFill="1" applyAlignment="1">
      <alignment horizontal="right" wrapText="1"/>
    </xf>
    <xf numFmtId="37" fontId="13" fillId="0" borderId="0" xfId="4" applyNumberFormat="1" applyFont="1"/>
    <xf numFmtId="0" fontId="5" fillId="0" borderId="0" xfId="4" applyFont="1" applyAlignment="1">
      <alignment horizontal="left"/>
    </xf>
    <xf numFmtId="0" fontId="5" fillId="5" borderId="0" xfId="4" applyFont="1" applyFill="1" applyAlignment="1">
      <alignment horizontal="left"/>
    </xf>
    <xf numFmtId="0" fontId="14" fillId="5" borderId="0" xfId="4" applyFont="1" applyFill="1" applyAlignment="1">
      <alignment horizontal="left"/>
    </xf>
    <xf numFmtId="166" fontId="7" fillId="5" borderId="0" xfId="4" applyNumberFormat="1" applyFont="1" applyFill="1" applyAlignment="1">
      <alignment horizontal="right" wrapText="1"/>
    </xf>
    <xf numFmtId="44" fontId="13" fillId="5" borderId="0" xfId="4" applyNumberFormat="1" applyFont="1" applyFill="1"/>
    <xf numFmtId="172" fontId="13" fillId="0" borderId="0" xfId="4" applyNumberFormat="1" applyFont="1"/>
    <xf numFmtId="165" fontId="9" fillId="3" borderId="0" xfId="4" applyNumberFormat="1" applyFont="1" applyFill="1" applyAlignment="1">
      <alignment horizontal="right" wrapText="1"/>
    </xf>
    <xf numFmtId="165" fontId="7" fillId="5" borderId="0" xfId="4" applyNumberFormat="1" applyFont="1" applyFill="1" applyAlignment="1">
      <alignment horizontal="right" wrapText="1"/>
    </xf>
    <xf numFmtId="165" fontId="9" fillId="5" borderId="0" xfId="4" applyNumberFormat="1" applyFont="1" applyFill="1" applyAlignment="1">
      <alignment horizontal="right" wrapText="1"/>
    </xf>
    <xf numFmtId="0" fontId="5" fillId="5" borderId="0" xfId="4" applyFont="1" applyFill="1" applyAlignment="1">
      <alignment horizontal="left" wrapText="1"/>
    </xf>
    <xf numFmtId="0" fontId="7" fillId="5" borderId="0" xfId="4" applyFont="1" applyFill="1" applyAlignment="1">
      <alignment horizontal="left"/>
    </xf>
    <xf numFmtId="172" fontId="13" fillId="5" borderId="0" xfId="4" applyNumberFormat="1" applyFont="1" applyFill="1"/>
    <xf numFmtId="0" fontId="9" fillId="6" borderId="0" xfId="4" applyFont="1" applyFill="1" applyAlignment="1">
      <alignment horizontal="left"/>
    </xf>
    <xf numFmtId="0" fontId="8" fillId="6" borderId="0" xfId="4" applyFont="1" applyFill="1" applyAlignment="1">
      <alignment horizontal="left"/>
    </xf>
    <xf numFmtId="0" fontId="5" fillId="5" borderId="0" xfId="4" applyFont="1" applyFill="1"/>
    <xf numFmtId="0" fontId="7" fillId="0" borderId="0" xfId="4" applyFont="1" applyAlignment="1">
      <alignment horizontal="right"/>
    </xf>
    <xf numFmtId="0" fontId="7" fillId="2" borderId="10" xfId="4" quotePrefix="1" applyFont="1" applyFill="1" applyBorder="1" applyAlignment="1">
      <alignment horizontal="right"/>
    </xf>
    <xf numFmtId="0" fontId="7" fillId="2" borderId="10" xfId="4" applyFont="1" applyFill="1" applyBorder="1" applyAlignment="1">
      <alignment horizontal="right"/>
    </xf>
    <xf numFmtId="0" fontId="3" fillId="5" borderId="0" xfId="4" applyFont="1" applyFill="1" applyAlignment="1">
      <alignment vertical="center"/>
    </xf>
    <xf numFmtId="0" fontId="5" fillId="5" borderId="10" xfId="4" applyFont="1" applyFill="1" applyBorder="1" applyAlignment="1">
      <alignment vertical="center"/>
    </xf>
    <xf numFmtId="0" fontId="7" fillId="2" borderId="10" xfId="4" applyFont="1" applyFill="1" applyBorder="1" applyAlignment="1">
      <alignment horizontal="right" vertical="center"/>
    </xf>
    <xf numFmtId="0" fontId="7" fillId="3" borderId="10" xfId="4" applyFont="1" applyFill="1" applyBorder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13" fillId="0" borderId="0" xfId="4" applyFont="1" applyAlignment="1">
      <alignment vertical="center"/>
    </xf>
    <xf numFmtId="0" fontId="3" fillId="5" borderId="8" xfId="4" applyFont="1" applyFill="1" applyBorder="1" applyAlignment="1">
      <alignment vertical="center"/>
    </xf>
    <xf numFmtId="166" fontId="10" fillId="3" borderId="0" xfId="4" applyNumberFormat="1" applyFont="1" applyFill="1" applyAlignment="1">
      <alignment horizontal="right" vertical="center"/>
    </xf>
    <xf numFmtId="166" fontId="10" fillId="5" borderId="0" xfId="4" applyNumberFormat="1" applyFont="1" applyFill="1" applyAlignment="1">
      <alignment horizontal="right" vertical="center"/>
    </xf>
    <xf numFmtId="0" fontId="10" fillId="0" borderId="0" xfId="4" applyFont="1" applyAlignment="1">
      <alignment horizontal="right" vertical="center"/>
    </xf>
    <xf numFmtId="0" fontId="5" fillId="5" borderId="0" xfId="4" applyFont="1" applyFill="1" applyAlignment="1">
      <alignment horizontal="left" vertical="center"/>
    </xf>
    <xf numFmtId="165" fontId="5" fillId="3" borderId="0" xfId="4" applyNumberFormat="1" applyFont="1" applyFill="1" applyAlignment="1">
      <alignment horizontal="right" vertical="center" wrapText="1"/>
    </xf>
    <xf numFmtId="168" fontId="5" fillId="5" borderId="0" xfId="4" applyNumberFormat="1" applyFont="1" applyFill="1" applyAlignment="1">
      <alignment horizontal="right" vertical="center" wrapText="1"/>
    </xf>
    <xf numFmtId="5" fontId="8" fillId="0" borderId="0" xfId="4" applyNumberFormat="1" applyFont="1" applyAlignment="1">
      <alignment horizontal="right" vertical="center"/>
    </xf>
    <xf numFmtId="165" fontId="8" fillId="3" borderId="0" xfId="4" applyNumberFormat="1" applyFont="1" applyFill="1" applyAlignment="1">
      <alignment horizontal="right" vertical="center" wrapText="1"/>
    </xf>
    <xf numFmtId="168" fontId="8" fillId="5" borderId="0" xfId="4" applyNumberFormat="1" applyFont="1" applyFill="1" applyAlignment="1">
      <alignment horizontal="right" vertical="center" wrapText="1"/>
    </xf>
    <xf numFmtId="0" fontId="5" fillId="5" borderId="0" xfId="4" applyFont="1" applyFill="1" applyAlignment="1">
      <alignment vertical="center"/>
    </xf>
    <xf numFmtId="0" fontId="5" fillId="5" borderId="0" xfId="4" applyFont="1" applyFill="1" applyAlignment="1">
      <alignment horizontal="left" vertical="center" wrapText="1"/>
    </xf>
    <xf numFmtId="167" fontId="5" fillId="3" borderId="0" xfId="5" applyNumberFormat="1" applyFont="1" applyFill="1" applyAlignment="1">
      <alignment horizontal="right" vertical="center" wrapText="1"/>
    </xf>
    <xf numFmtId="166" fontId="5" fillId="5" borderId="0" xfId="4" applyNumberFormat="1" applyFont="1" applyFill="1" applyAlignment="1">
      <alignment horizontal="right" vertical="center" wrapText="1"/>
    </xf>
    <xf numFmtId="37" fontId="8" fillId="0" borderId="0" xfId="4" applyNumberFormat="1" applyFont="1" applyAlignment="1">
      <alignment horizontal="right" vertical="center"/>
    </xf>
    <xf numFmtId="166" fontId="8" fillId="3" borderId="0" xfId="4" applyNumberFormat="1" applyFont="1" applyFill="1" applyAlignment="1">
      <alignment horizontal="right" vertical="center" wrapText="1"/>
    </xf>
    <xf numFmtId="166" fontId="8" fillId="5" borderId="0" xfId="4" applyNumberFormat="1" applyFont="1" applyFill="1" applyAlignment="1">
      <alignment horizontal="right" vertical="center" wrapText="1"/>
    </xf>
    <xf numFmtId="0" fontId="5" fillId="5" borderId="0" xfId="4" applyFont="1" applyFill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13" fillId="5" borderId="0" xfId="4" applyFont="1" applyFill="1" applyAlignment="1">
      <alignment vertical="center"/>
    </xf>
    <xf numFmtId="37" fontId="8" fillId="5" borderId="0" xfId="4" applyNumberFormat="1" applyFont="1" applyFill="1" applyAlignment="1">
      <alignment horizontal="right" vertical="center"/>
    </xf>
    <xf numFmtId="0" fontId="9" fillId="6" borderId="0" xfId="4" applyFont="1" applyFill="1" applyAlignment="1">
      <alignment horizontal="left" vertical="center"/>
    </xf>
    <xf numFmtId="168" fontId="9" fillId="6" borderId="0" xfId="4" applyNumberFormat="1" applyFont="1" applyFill="1" applyAlignment="1">
      <alignment horizontal="right" vertical="center" wrapText="1"/>
    </xf>
    <xf numFmtId="5" fontId="9" fillId="6" borderId="0" xfId="4" applyNumberFormat="1" applyFont="1" applyFill="1" applyAlignment="1">
      <alignment horizontal="right" vertical="center"/>
    </xf>
    <xf numFmtId="168" fontId="4" fillId="0" borderId="0" xfId="4" applyNumberFormat="1" applyFont="1"/>
    <xf numFmtId="0" fontId="8" fillId="0" borderId="0" xfId="4" applyFont="1"/>
    <xf numFmtId="0" fontId="4" fillId="0" borderId="0" xfId="4" applyFont="1"/>
    <xf numFmtId="3" fontId="4" fillId="0" borderId="0" xfId="4" applyNumberFormat="1" applyFont="1"/>
    <xf numFmtId="166" fontId="4" fillId="0" borderId="0" xfId="4" applyNumberFormat="1" applyFont="1"/>
    <xf numFmtId="166" fontId="13" fillId="0" borderId="0" xfId="4" applyNumberFormat="1" applyFont="1"/>
    <xf numFmtId="0" fontId="15" fillId="0" borderId="0" xfId="6" applyFont="1"/>
    <xf numFmtId="174" fontId="15" fillId="0" borderId="0" xfId="6" applyNumberFormat="1" applyFont="1"/>
    <xf numFmtId="0" fontId="15" fillId="0" borderId="0" xfId="6" applyFont="1" applyAlignment="1">
      <alignment vertical="center"/>
    </xf>
    <xf numFmtId="0" fontId="5" fillId="0" borderId="3" xfId="7" applyFont="1" applyBorder="1" applyAlignment="1">
      <alignment horizontal="left" wrapText="1"/>
    </xf>
    <xf numFmtId="0" fontId="5" fillId="0" borderId="0" xfId="7" applyFont="1" applyAlignment="1">
      <alignment horizontal="left" wrapText="1"/>
    </xf>
    <xf numFmtId="0" fontId="7" fillId="2" borderId="0" xfId="7" applyFont="1" applyFill="1" applyAlignment="1">
      <alignment horizontal="right" wrapText="1"/>
    </xf>
    <xf numFmtId="0" fontId="7" fillId="0" borderId="0" xfId="7" applyFont="1" applyAlignment="1">
      <alignment horizontal="right"/>
    </xf>
    <xf numFmtId="0" fontId="7" fillId="2" borderId="0" xfId="7" applyFont="1" applyFill="1" applyAlignment="1">
      <alignment horizontal="right" wrapText="1"/>
    </xf>
    <xf numFmtId="0" fontId="7" fillId="0" borderId="0" xfId="7" applyFont="1" applyAlignment="1">
      <alignment horizontal="right" wrapText="1"/>
    </xf>
    <xf numFmtId="174" fontId="15" fillId="0" borderId="0" xfId="6" applyNumberFormat="1" applyFont="1" applyAlignment="1">
      <alignment vertical="center"/>
    </xf>
    <xf numFmtId="0" fontId="16" fillId="0" borderId="0" xfId="7" applyFont="1" applyAlignment="1">
      <alignment horizontal="center" vertical="center" wrapText="1"/>
    </xf>
    <xf numFmtId="0" fontId="5" fillId="0" borderId="13" xfId="7" applyFont="1" applyBorder="1" applyAlignment="1">
      <alignment horizontal="left" wrapText="1"/>
    </xf>
    <xf numFmtId="0" fontId="5" fillId="0" borderId="14" xfId="7" applyFont="1" applyBorder="1" applyAlignment="1">
      <alignment horizontal="left" wrapText="1"/>
    </xf>
    <xf numFmtId="0" fontId="7" fillId="2" borderId="14" xfId="7" applyFont="1" applyFill="1" applyBorder="1" applyAlignment="1">
      <alignment horizontal="right" wrapText="1"/>
    </xf>
    <xf numFmtId="0" fontId="7" fillId="3" borderId="15" xfId="7" applyFont="1" applyFill="1" applyBorder="1" applyAlignment="1">
      <alignment horizontal="right" wrapText="1"/>
    </xf>
    <xf numFmtId="0" fontId="7" fillId="2" borderId="15" xfId="7" applyFont="1" applyFill="1" applyBorder="1" applyAlignment="1">
      <alignment horizontal="right" wrapText="1"/>
    </xf>
    <xf numFmtId="0" fontId="14" fillId="0" borderId="3" xfId="7" applyFont="1" applyBorder="1" applyAlignment="1">
      <alignment horizontal="left" vertical="top"/>
    </xf>
    <xf numFmtId="0" fontId="14" fillId="0" borderId="0" xfId="7" applyFont="1" applyAlignment="1">
      <alignment horizontal="left" vertical="top"/>
    </xf>
    <xf numFmtId="0" fontId="4" fillId="4" borderId="0" xfId="7" applyFont="1" applyFill="1" applyAlignment="1">
      <alignment horizontal="right"/>
    </xf>
    <xf numFmtId="0" fontId="4" fillId="0" borderId="0" xfId="7" applyFont="1" applyAlignment="1">
      <alignment horizontal="right"/>
    </xf>
    <xf numFmtId="3" fontId="4" fillId="4" borderId="0" xfId="7" applyNumberFormat="1" applyFont="1" applyFill="1" applyAlignment="1">
      <alignment horizontal="right" wrapText="1"/>
    </xf>
    <xf numFmtId="3" fontId="4" fillId="0" borderId="0" xfId="7" applyNumberFormat="1" applyFont="1" applyAlignment="1">
      <alignment horizontal="right" wrapText="1"/>
    </xf>
    <xf numFmtId="3" fontId="18" fillId="4" borderId="0" xfId="7" applyNumberFormat="1" applyFont="1" applyFill="1" applyAlignment="1">
      <alignment horizontal="right" wrapText="1"/>
    </xf>
    <xf numFmtId="0" fontId="5" fillId="0" borderId="0" xfId="6" applyFont="1"/>
    <xf numFmtId="0" fontId="5" fillId="0" borderId="3" xfId="7" applyFont="1" applyBorder="1"/>
    <xf numFmtId="0" fontId="5" fillId="0" borderId="16" xfId="7" applyFont="1" applyBorder="1" applyAlignment="1">
      <alignment vertical="center"/>
    </xf>
    <xf numFmtId="41" fontId="5" fillId="4" borderId="16" xfId="7" applyNumberFormat="1" applyFont="1" applyFill="1" applyBorder="1" applyAlignment="1">
      <alignment horizontal="right" wrapText="1"/>
    </xf>
    <xf numFmtId="41" fontId="8" fillId="0" borderId="16" xfId="7" applyNumberFormat="1" applyFont="1" applyBorder="1" applyAlignment="1">
      <alignment horizontal="right"/>
    </xf>
    <xf numFmtId="41" fontId="5" fillId="0" borderId="16" xfId="7" applyNumberFormat="1" applyFont="1" applyBorder="1" applyAlignment="1">
      <alignment horizontal="right" wrapText="1"/>
    </xf>
    <xf numFmtId="41" fontId="5" fillId="3" borderId="16" xfId="7" applyNumberFormat="1" applyFont="1" applyFill="1" applyBorder="1" applyAlignment="1">
      <alignment horizontal="right" wrapText="1"/>
    </xf>
    <xf numFmtId="175" fontId="5" fillId="0" borderId="16" xfId="8" applyNumberFormat="1" applyFont="1" applyBorder="1" applyAlignment="1">
      <alignment horizontal="right" wrapText="1"/>
    </xf>
    <xf numFmtId="176" fontId="8" fillId="0" borderId="16" xfId="9" applyNumberFormat="1" applyFont="1" applyBorder="1" applyAlignment="1">
      <alignment horizontal="right"/>
    </xf>
    <xf numFmtId="177" fontId="5" fillId="3" borderId="16" xfId="10" applyNumberFormat="1" applyFont="1" applyFill="1" applyBorder="1" applyAlignment="1">
      <alignment horizontal="right" wrapText="1"/>
    </xf>
    <xf numFmtId="177" fontId="5" fillId="0" borderId="16" xfId="10" applyNumberFormat="1" applyFont="1" applyBorder="1" applyAlignment="1">
      <alignment horizontal="right" wrapText="1"/>
    </xf>
    <xf numFmtId="2" fontId="8" fillId="0" borderId="16" xfId="10" applyNumberFormat="1" applyFont="1" applyBorder="1" applyAlignment="1">
      <alignment horizontal="right"/>
    </xf>
    <xf numFmtId="43" fontId="15" fillId="0" borderId="0" xfId="6" applyNumberFormat="1" applyFont="1"/>
    <xf numFmtId="178" fontId="15" fillId="0" borderId="0" xfId="6" applyNumberFormat="1" applyFont="1"/>
    <xf numFmtId="10" fontId="15" fillId="0" borderId="0" xfId="6" applyNumberFormat="1" applyFont="1"/>
    <xf numFmtId="0" fontId="5" fillId="0" borderId="17" xfId="7" applyFont="1" applyBorder="1" applyAlignment="1">
      <alignment horizontal="left" vertical="center"/>
    </xf>
    <xf numFmtId="41" fontId="8" fillId="0" borderId="17" xfId="7" applyNumberFormat="1" applyFont="1" applyBorder="1" applyAlignment="1">
      <alignment horizontal="right"/>
    </xf>
    <xf numFmtId="176" fontId="8" fillId="0" borderId="17" xfId="9" applyNumberFormat="1" applyFont="1" applyBorder="1" applyAlignment="1">
      <alignment horizontal="right"/>
    </xf>
    <xf numFmtId="2" fontId="8" fillId="0" borderId="17" xfId="10" applyNumberFormat="1" applyFont="1" applyBorder="1" applyAlignment="1">
      <alignment horizontal="right"/>
    </xf>
    <xf numFmtId="177" fontId="15" fillId="0" borderId="0" xfId="6" applyNumberFormat="1" applyFont="1"/>
    <xf numFmtId="0" fontId="5" fillId="0" borderId="0" xfId="7" applyFont="1" applyAlignment="1">
      <alignment horizontal="left" vertical="center"/>
    </xf>
    <xf numFmtId="0" fontId="5" fillId="0" borderId="18" xfId="7" applyFont="1" applyBorder="1" applyAlignment="1">
      <alignment horizontal="left" vertical="center"/>
    </xf>
    <xf numFmtId="41" fontId="8" fillId="0" borderId="18" xfId="7" applyNumberFormat="1" applyFont="1" applyBorder="1" applyAlignment="1">
      <alignment horizontal="right"/>
    </xf>
    <xf numFmtId="176" fontId="8" fillId="0" borderId="18" xfId="9" applyNumberFormat="1" applyFont="1" applyBorder="1" applyAlignment="1">
      <alignment horizontal="right"/>
    </xf>
    <xf numFmtId="2" fontId="8" fillId="0" borderId="18" xfId="10" applyNumberFormat="1" applyFont="1" applyBorder="1" applyAlignment="1">
      <alignment horizontal="right"/>
    </xf>
    <xf numFmtId="0" fontId="5" fillId="0" borderId="18" xfId="7" applyFont="1" applyBorder="1" applyAlignment="1">
      <alignment horizontal="left" vertical="center"/>
    </xf>
    <xf numFmtId="176" fontId="8" fillId="0" borderId="18" xfId="11" applyNumberFormat="1" applyFont="1" applyBorder="1" applyAlignment="1">
      <alignment horizontal="right"/>
    </xf>
    <xf numFmtId="0" fontId="8" fillId="0" borderId="0" xfId="6" applyFont="1" applyAlignment="1">
      <alignment vertical="center"/>
    </xf>
    <xf numFmtId="0" fontId="9" fillId="6" borderId="19" xfId="7" applyFont="1" applyFill="1" applyBorder="1"/>
    <xf numFmtId="0" fontId="9" fillId="6" borderId="20" xfId="7" applyFont="1" applyFill="1" applyBorder="1"/>
    <xf numFmtId="41" fontId="9" fillId="6" borderId="20" xfId="7" applyNumberFormat="1" applyFont="1" applyFill="1" applyBorder="1" applyAlignment="1">
      <alignment horizontal="right" wrapText="1"/>
    </xf>
    <xf numFmtId="41" fontId="9" fillId="6" borderId="20" xfId="7" applyNumberFormat="1" applyFont="1" applyFill="1" applyBorder="1" applyAlignment="1">
      <alignment horizontal="right"/>
    </xf>
    <xf numFmtId="176" fontId="9" fillId="6" borderId="20" xfId="7" applyNumberFormat="1" applyFont="1" applyFill="1" applyBorder="1" applyAlignment="1">
      <alignment horizontal="right" wrapText="1"/>
    </xf>
    <xf numFmtId="176" fontId="9" fillId="6" borderId="20" xfId="11" applyNumberFormat="1" applyFont="1" applyFill="1" applyBorder="1" applyAlignment="1">
      <alignment horizontal="right"/>
    </xf>
    <xf numFmtId="177" fontId="9" fillId="6" borderId="20" xfId="10" applyNumberFormat="1" applyFont="1" applyFill="1" applyBorder="1" applyAlignment="1">
      <alignment horizontal="right" wrapText="1"/>
    </xf>
    <xf numFmtId="2" fontId="9" fillId="6" borderId="20" xfId="10" applyNumberFormat="1" applyFont="1" applyFill="1" applyBorder="1" applyAlignment="1">
      <alignment horizontal="right"/>
    </xf>
    <xf numFmtId="177" fontId="9" fillId="6" borderId="21" xfId="10" applyNumberFormat="1" applyFont="1" applyFill="1" applyBorder="1" applyAlignment="1">
      <alignment horizontal="right" wrapText="1"/>
    </xf>
    <xf numFmtId="0" fontId="9" fillId="0" borderId="0" xfId="6" applyFont="1" applyAlignment="1">
      <alignment vertical="center"/>
    </xf>
    <xf numFmtId="174" fontId="8" fillId="0" borderId="0" xfId="6" applyNumberFormat="1" applyFont="1"/>
    <xf numFmtId="177" fontId="8" fillId="0" borderId="0" xfId="6" applyNumberFormat="1" applyFont="1" applyAlignment="1">
      <alignment vertical="center"/>
    </xf>
    <xf numFmtId="0" fontId="3" fillId="0" borderId="3" xfId="7" applyFont="1" applyBorder="1"/>
    <xf numFmtId="0" fontId="5" fillId="0" borderId="22" xfId="7" applyFont="1" applyBorder="1" applyAlignment="1">
      <alignment horizontal="left"/>
    </xf>
    <xf numFmtId="41" fontId="5" fillId="4" borderId="22" xfId="7" applyNumberFormat="1" applyFont="1" applyFill="1" applyBorder="1" applyAlignment="1">
      <alignment horizontal="right" wrapText="1"/>
    </xf>
    <xf numFmtId="41" fontId="8" fillId="0" borderId="22" xfId="7" applyNumberFormat="1" applyFont="1" applyBorder="1" applyAlignment="1">
      <alignment horizontal="right"/>
    </xf>
    <xf numFmtId="176" fontId="8" fillId="0" borderId="0" xfId="9" applyNumberFormat="1" applyFont="1" applyAlignment="1">
      <alignment horizontal="right"/>
    </xf>
    <xf numFmtId="2" fontId="8" fillId="0" borderId="0" xfId="10" applyNumberFormat="1" applyFont="1" applyAlignment="1">
      <alignment horizontal="right"/>
    </xf>
    <xf numFmtId="0" fontId="5" fillId="0" borderId="23" xfId="7" applyFont="1" applyBorder="1" applyAlignment="1">
      <alignment horizontal="left"/>
    </xf>
    <xf numFmtId="41" fontId="8" fillId="0" borderId="24" xfId="7" applyNumberFormat="1" applyFont="1" applyBorder="1" applyAlignment="1">
      <alignment horizontal="right"/>
    </xf>
    <xf numFmtId="0" fontId="5" fillId="0" borderId="0" xfId="7" applyFont="1"/>
    <xf numFmtId="41" fontId="8" fillId="0" borderId="0" xfId="7" applyNumberFormat="1" applyFont="1" applyAlignment="1">
      <alignment horizontal="right"/>
    </xf>
    <xf numFmtId="176" fontId="8" fillId="0" borderId="0" xfId="11" applyNumberFormat="1" applyFont="1" applyAlignment="1">
      <alignment horizontal="right"/>
    </xf>
    <xf numFmtId="0" fontId="19" fillId="2" borderId="25" xfId="7" applyFont="1" applyFill="1" applyBorder="1" applyAlignment="1">
      <alignment horizontal="left"/>
    </xf>
    <xf numFmtId="0" fontId="19" fillId="2" borderId="26" xfId="7" applyFont="1" applyFill="1" applyBorder="1" applyAlignment="1">
      <alignment horizontal="left"/>
    </xf>
    <xf numFmtId="41" fontId="19" fillId="2" borderId="26" xfId="7" applyNumberFormat="1" applyFont="1" applyFill="1" applyBorder="1" applyAlignment="1">
      <alignment horizontal="right" wrapText="1"/>
    </xf>
    <xf numFmtId="41" fontId="9" fillId="2" borderId="26" xfId="7" applyNumberFormat="1" applyFont="1" applyFill="1" applyBorder="1" applyAlignment="1">
      <alignment horizontal="right" wrapText="1"/>
    </xf>
    <xf numFmtId="176" fontId="19" fillId="2" borderId="26" xfId="7" applyNumberFormat="1" applyFont="1" applyFill="1" applyBorder="1" applyAlignment="1">
      <alignment horizontal="right" wrapText="1"/>
    </xf>
    <xf numFmtId="176" fontId="9" fillId="2" borderId="26" xfId="7" applyNumberFormat="1" applyFont="1" applyFill="1" applyBorder="1" applyAlignment="1">
      <alignment horizontal="right" wrapText="1"/>
    </xf>
    <xf numFmtId="177" fontId="19" fillId="2" borderId="26" xfId="10" applyNumberFormat="1" applyFont="1" applyFill="1" applyBorder="1" applyAlignment="1">
      <alignment horizontal="right" wrapText="1"/>
    </xf>
    <xf numFmtId="2" fontId="9" fillId="2" borderId="26" xfId="10" applyNumberFormat="1" applyFont="1" applyFill="1" applyBorder="1" applyAlignment="1">
      <alignment horizontal="right" wrapText="1"/>
    </xf>
    <xf numFmtId="41" fontId="8" fillId="0" borderId="23" xfId="7" applyNumberFormat="1" applyFont="1" applyBorder="1" applyAlignment="1">
      <alignment horizontal="right"/>
    </xf>
    <xf numFmtId="0" fontId="5" fillId="0" borderId="24" xfId="7" applyFont="1" applyBorder="1" applyAlignment="1">
      <alignment horizontal="left"/>
    </xf>
    <xf numFmtId="0" fontId="5" fillId="0" borderId="24" xfId="7" applyFont="1" applyBorder="1"/>
    <xf numFmtId="0" fontId="19" fillId="2" borderId="25" xfId="7" applyFont="1" applyFill="1" applyBorder="1"/>
    <xf numFmtId="0" fontId="20" fillId="2" borderId="26" xfId="7" applyFont="1" applyFill="1" applyBorder="1"/>
    <xf numFmtId="179" fontId="19" fillId="2" borderId="26" xfId="7" applyNumberFormat="1" applyFont="1" applyFill="1" applyBorder="1" applyAlignment="1">
      <alignment horizontal="right" wrapText="1"/>
    </xf>
    <xf numFmtId="180" fontId="15" fillId="0" borderId="0" xfId="6" applyNumberFormat="1" applyFont="1"/>
    <xf numFmtId="0" fontId="19" fillId="2" borderId="27" xfId="7" applyFont="1" applyFill="1" applyBorder="1"/>
    <xf numFmtId="0" fontId="20" fillId="2" borderId="4" xfId="7" applyFont="1" applyFill="1" applyBorder="1"/>
    <xf numFmtId="41" fontId="19" fillId="2" borderId="4" xfId="7" applyNumberFormat="1" applyFont="1" applyFill="1" applyBorder="1" applyAlignment="1">
      <alignment horizontal="right" wrapText="1"/>
    </xf>
    <xf numFmtId="41" fontId="9" fillId="2" borderId="4" xfId="7" applyNumberFormat="1" applyFont="1" applyFill="1" applyBorder="1" applyAlignment="1">
      <alignment horizontal="right" wrapText="1"/>
    </xf>
    <xf numFmtId="177" fontId="19" fillId="2" borderId="4" xfId="10" applyNumberFormat="1" applyFont="1" applyFill="1" applyBorder="1" applyAlignment="1">
      <alignment horizontal="right" wrapText="1"/>
    </xf>
    <xf numFmtId="0" fontId="13" fillId="0" borderId="3" xfId="7" applyFont="1" applyBorder="1"/>
    <xf numFmtId="0" fontId="13" fillId="0" borderId="0" xfId="7" applyFont="1"/>
    <xf numFmtId="41" fontId="8" fillId="0" borderId="0" xfId="7" applyNumberFormat="1" applyFont="1" applyAlignment="1">
      <alignment horizontal="right" wrapText="1"/>
    </xf>
    <xf numFmtId="41" fontId="8" fillId="0" borderId="0" xfId="11" applyNumberFormat="1" applyFont="1" applyAlignment="1">
      <alignment horizontal="right" wrapText="1"/>
    </xf>
    <xf numFmtId="176" fontId="8" fillId="0" borderId="0" xfId="11" applyNumberFormat="1" applyFont="1" applyAlignment="1">
      <alignment horizontal="right" wrapText="1"/>
    </xf>
    <xf numFmtId="177" fontId="8" fillId="0" borderId="0" xfId="11" applyNumberFormat="1" applyFont="1" applyAlignment="1">
      <alignment horizontal="right" wrapText="1"/>
    </xf>
    <xf numFmtId="2" fontId="8" fillId="0" borderId="0" xfId="11" applyNumberFormat="1" applyFont="1" applyAlignment="1">
      <alignment horizontal="right"/>
    </xf>
    <xf numFmtId="0" fontId="9" fillId="6" borderId="3" xfId="7" applyFont="1" applyFill="1" applyBorder="1"/>
    <xf numFmtId="0" fontId="9" fillId="6" borderId="0" xfId="7" applyFont="1" applyFill="1"/>
    <xf numFmtId="41" fontId="9" fillId="6" borderId="0" xfId="7" applyNumberFormat="1" applyFont="1" applyFill="1" applyAlignment="1">
      <alignment horizontal="right" wrapText="1"/>
    </xf>
    <xf numFmtId="41" fontId="9" fillId="6" borderId="0" xfId="7" applyNumberFormat="1" applyFont="1" applyFill="1" applyAlignment="1">
      <alignment horizontal="right"/>
    </xf>
    <xf numFmtId="176" fontId="9" fillId="6" borderId="0" xfId="7" applyNumberFormat="1" applyFont="1" applyFill="1" applyAlignment="1">
      <alignment horizontal="right" wrapText="1"/>
    </xf>
    <xf numFmtId="176" fontId="9" fillId="6" borderId="0" xfId="11" applyNumberFormat="1" applyFont="1" applyFill="1" applyAlignment="1">
      <alignment horizontal="right"/>
    </xf>
    <xf numFmtId="177" fontId="9" fillId="6" borderId="0" xfId="10" applyNumberFormat="1" applyFont="1" applyFill="1" applyAlignment="1">
      <alignment horizontal="right" wrapText="1"/>
    </xf>
    <xf numFmtId="2" fontId="9" fillId="6" borderId="0" xfId="10" applyNumberFormat="1" applyFont="1" applyFill="1" applyAlignment="1">
      <alignment horizontal="right"/>
    </xf>
    <xf numFmtId="0" fontId="8" fillId="0" borderId="0" xfId="6" applyFont="1"/>
    <xf numFmtId="43" fontId="5" fillId="0" borderId="0" xfId="6" applyNumberFormat="1" applyFont="1"/>
    <xf numFmtId="178" fontId="4" fillId="0" borderId="0" xfId="6" applyNumberFormat="1" applyFont="1"/>
    <xf numFmtId="177" fontId="8" fillId="0" borderId="0" xfId="10" applyNumberFormat="1" applyFont="1" applyAlignment="1">
      <alignment horizontal="right" wrapText="1"/>
    </xf>
    <xf numFmtId="0" fontId="9" fillId="6" borderId="5" xfId="7" applyFont="1" applyFill="1" applyBorder="1"/>
    <xf numFmtId="0" fontId="9" fillId="6" borderId="6" xfId="7" applyFont="1" applyFill="1" applyBorder="1"/>
    <xf numFmtId="41" fontId="9" fillId="6" borderId="6" xfId="7" applyNumberFormat="1" applyFont="1" applyFill="1" applyBorder="1" applyAlignment="1">
      <alignment horizontal="right" wrapText="1"/>
    </xf>
    <xf numFmtId="41" fontId="9" fillId="6" borderId="6" xfId="7" applyNumberFormat="1" applyFont="1" applyFill="1" applyBorder="1" applyAlignment="1">
      <alignment horizontal="right"/>
    </xf>
    <xf numFmtId="176" fontId="9" fillId="6" borderId="6" xfId="7" applyNumberFormat="1" applyFont="1" applyFill="1" applyBorder="1" applyAlignment="1">
      <alignment horizontal="right" wrapText="1"/>
    </xf>
    <xf numFmtId="176" fontId="9" fillId="6" borderId="6" xfId="11" applyNumberFormat="1" applyFont="1" applyFill="1" applyBorder="1" applyAlignment="1">
      <alignment horizontal="right"/>
    </xf>
    <xf numFmtId="177" fontId="9" fillId="6" borderId="6" xfId="10" applyNumberFormat="1" applyFont="1" applyFill="1" applyBorder="1" applyAlignment="1">
      <alignment horizontal="right" wrapText="1"/>
    </xf>
    <xf numFmtId="2" fontId="9" fillId="6" borderId="6" xfId="10" applyNumberFormat="1" applyFont="1" applyFill="1" applyBorder="1" applyAlignment="1">
      <alignment horizontal="right"/>
    </xf>
    <xf numFmtId="0" fontId="9" fillId="0" borderId="0" xfId="6" applyFont="1"/>
    <xf numFmtId="0" fontId="13" fillId="0" borderId="0" xfId="7" applyFont="1"/>
    <xf numFmtId="41" fontId="5" fillId="4" borderId="0" xfId="7" applyNumberFormat="1" applyFont="1" applyFill="1" applyAlignment="1">
      <alignment horizontal="right" wrapText="1"/>
    </xf>
    <xf numFmtId="41" fontId="5" fillId="0" borderId="0" xfId="7" applyNumberFormat="1" applyFont="1" applyAlignment="1">
      <alignment horizontal="right"/>
    </xf>
    <xf numFmtId="41" fontId="5" fillId="0" borderId="0" xfId="7" applyNumberFormat="1" applyFont="1" applyAlignment="1">
      <alignment horizontal="right" wrapText="1"/>
    </xf>
    <xf numFmtId="176" fontId="5" fillId="0" borderId="0" xfId="7" applyNumberFormat="1" applyFont="1" applyAlignment="1">
      <alignment horizontal="right" wrapText="1"/>
    </xf>
    <xf numFmtId="176" fontId="5" fillId="0" borderId="0" xfId="11" applyNumberFormat="1" applyFont="1" applyAlignment="1">
      <alignment horizontal="right"/>
    </xf>
    <xf numFmtId="176" fontId="5" fillId="4" borderId="0" xfId="7" applyNumberFormat="1" applyFont="1" applyFill="1" applyAlignment="1">
      <alignment horizontal="right" wrapText="1"/>
    </xf>
    <xf numFmtId="176" fontId="5" fillId="0" borderId="0" xfId="9" applyNumberFormat="1" applyFont="1" applyAlignment="1">
      <alignment horizontal="right"/>
    </xf>
    <xf numFmtId="0" fontId="5" fillId="0" borderId="28" xfId="7" applyFont="1" applyBorder="1" applyAlignment="1">
      <alignment horizontal="left"/>
    </xf>
    <xf numFmtId="41" fontId="5" fillId="0" borderId="22" xfId="7" applyNumberFormat="1" applyFont="1" applyBorder="1" applyAlignment="1">
      <alignment horizontal="right" wrapText="1"/>
    </xf>
    <xf numFmtId="176" fontId="5" fillId="0" borderId="22" xfId="7" applyNumberFormat="1" applyFont="1" applyBorder="1" applyAlignment="1">
      <alignment horizontal="right" wrapText="1"/>
    </xf>
    <xf numFmtId="176" fontId="5" fillId="4" borderId="22" xfId="7" applyNumberFormat="1" applyFont="1" applyFill="1" applyBorder="1" applyAlignment="1">
      <alignment horizontal="right" wrapText="1"/>
    </xf>
    <xf numFmtId="0" fontId="5" fillId="0" borderId="29" xfId="7" applyFont="1" applyBorder="1" applyAlignment="1">
      <alignment horizontal="left"/>
    </xf>
    <xf numFmtId="0" fontId="5" fillId="0" borderId="24" xfId="7" applyFont="1" applyBorder="1" applyAlignment="1">
      <alignment horizontal="left"/>
    </xf>
    <xf numFmtId="41" fontId="5" fillId="4" borderId="24" xfId="7" applyNumberFormat="1" applyFont="1" applyFill="1" applyBorder="1" applyAlignment="1">
      <alignment horizontal="right" wrapText="1"/>
    </xf>
    <xf numFmtId="41" fontId="5" fillId="0" borderId="24" xfId="7" applyNumberFormat="1" applyFont="1" applyBorder="1" applyAlignment="1">
      <alignment horizontal="right" wrapText="1"/>
    </xf>
    <xf numFmtId="176" fontId="5" fillId="0" borderId="24" xfId="7" applyNumberFormat="1" applyFont="1" applyBorder="1" applyAlignment="1">
      <alignment horizontal="right" wrapText="1"/>
    </xf>
    <xf numFmtId="176" fontId="5" fillId="4" borderId="24" xfId="7" applyNumberFormat="1" applyFont="1" applyFill="1" applyBorder="1" applyAlignment="1">
      <alignment horizontal="right" wrapText="1"/>
    </xf>
    <xf numFmtId="0" fontId="13" fillId="0" borderId="0" xfId="7" applyFont="1" applyAlignment="1">
      <alignment horizontal="left" vertical="top"/>
    </xf>
    <xf numFmtId="41" fontId="5" fillId="0" borderId="0" xfId="7" applyNumberFormat="1" applyFont="1" applyAlignment="1">
      <alignment horizontal="right" vertical="center" wrapText="1" indent="2"/>
    </xf>
    <xf numFmtId="41" fontId="5" fillId="0" borderId="0" xfId="7" applyNumberFormat="1" applyFont="1" applyAlignment="1">
      <alignment horizontal="right" vertical="center" indent="2"/>
    </xf>
    <xf numFmtId="176" fontId="5" fillId="0" borderId="0" xfId="7" applyNumberFormat="1" applyFont="1" applyAlignment="1">
      <alignment horizontal="right" vertical="center" wrapText="1" indent="2"/>
    </xf>
    <xf numFmtId="176" fontId="5" fillId="0" borderId="0" xfId="11" applyNumberFormat="1" applyFont="1" applyAlignment="1">
      <alignment horizontal="right" vertical="center" indent="2"/>
    </xf>
    <xf numFmtId="176" fontId="5" fillId="0" borderId="0" xfId="9" applyNumberFormat="1" applyFont="1" applyAlignment="1">
      <alignment horizontal="right" vertical="center" indent="2"/>
    </xf>
    <xf numFmtId="0" fontId="5" fillId="0" borderId="0" xfId="7" applyFont="1" applyAlignment="1">
      <alignment horizontal="left" vertical="center"/>
    </xf>
    <xf numFmtId="0" fontId="5" fillId="0" borderId="0" xfId="7" applyFont="1" applyAlignment="1">
      <alignment vertical="center"/>
    </xf>
    <xf numFmtId="0" fontId="7" fillId="2" borderId="2" xfId="7" applyFont="1" applyFill="1" applyBorder="1" applyAlignment="1">
      <alignment horizontal="right" wrapText="1"/>
    </xf>
    <xf numFmtId="0" fontId="7" fillId="3" borderId="14" xfId="7" applyFont="1" applyFill="1" applyBorder="1" applyAlignment="1">
      <alignment horizontal="right" wrapText="1"/>
    </xf>
    <xf numFmtId="0" fontId="7" fillId="4" borderId="14" xfId="7" applyFont="1" applyFill="1" applyBorder="1" applyAlignment="1">
      <alignment horizontal="right" wrapText="1"/>
    </xf>
    <xf numFmtId="0" fontId="21" fillId="0" borderId="3" xfId="7" applyFont="1" applyBorder="1" applyAlignment="1">
      <alignment horizontal="left"/>
    </xf>
    <xf numFmtId="0" fontId="21" fillId="0" borderId="0" xfId="7" applyFont="1" applyAlignment="1">
      <alignment horizontal="left"/>
    </xf>
    <xf numFmtId="0" fontId="22" fillId="4" borderId="0" xfId="7" applyFont="1" applyFill="1" applyAlignment="1">
      <alignment horizontal="right"/>
    </xf>
    <xf numFmtId="3" fontId="22" fillId="0" borderId="0" xfId="7" applyNumberFormat="1" applyFont="1" applyAlignment="1">
      <alignment horizontal="right" wrapText="1"/>
    </xf>
    <xf numFmtId="3" fontId="22" fillId="4" borderId="0" xfId="7" applyNumberFormat="1" applyFont="1" applyFill="1" applyAlignment="1">
      <alignment horizontal="right" wrapText="1"/>
    </xf>
    <xf numFmtId="0" fontId="22" fillId="0" borderId="0" xfId="7" applyFont="1" applyAlignment="1">
      <alignment horizontal="right"/>
    </xf>
    <xf numFmtId="0" fontId="5" fillId="0" borderId="3" xfId="7" applyFont="1" applyBorder="1" applyAlignment="1">
      <alignment vertical="center"/>
    </xf>
    <xf numFmtId="181" fontId="5" fillId="3" borderId="16" xfId="12" applyNumberFormat="1" applyFont="1" applyFill="1" applyBorder="1" applyAlignment="1">
      <alignment horizontal="right" vertical="center" wrapText="1"/>
    </xf>
    <xf numFmtId="181" fontId="5" fillId="0" borderId="16" xfId="12" applyNumberFormat="1" applyFont="1" applyBorder="1" applyAlignment="1">
      <alignment horizontal="right" vertical="center" wrapText="1"/>
    </xf>
    <xf numFmtId="175" fontId="5" fillId="3" borderId="16" xfId="8" applyNumberFormat="1" applyFont="1" applyFill="1" applyBorder="1" applyAlignment="1">
      <alignment horizontal="right" vertical="center" wrapText="1"/>
    </xf>
    <xf numFmtId="167" fontId="8" fillId="0" borderId="0" xfId="8" applyNumberFormat="1" applyFont="1" applyAlignment="1">
      <alignment horizontal="right" vertical="center"/>
    </xf>
    <xf numFmtId="176" fontId="5" fillId="0" borderId="16" xfId="7" applyNumberFormat="1" applyFont="1" applyBorder="1" applyAlignment="1">
      <alignment horizontal="right" vertical="center" wrapText="1"/>
    </xf>
    <xf numFmtId="171" fontId="15" fillId="0" borderId="0" xfId="8" applyNumberFormat="1" applyFont="1"/>
    <xf numFmtId="167" fontId="5" fillId="3" borderId="16" xfId="8" applyNumberFormat="1" applyFont="1" applyFill="1" applyBorder="1" applyAlignment="1">
      <alignment horizontal="right" vertical="center" wrapText="1"/>
    </xf>
    <xf numFmtId="167" fontId="5" fillId="0" borderId="16" xfId="8" applyNumberFormat="1" applyFont="1" applyBorder="1" applyAlignment="1">
      <alignment horizontal="right" vertical="center" wrapText="1"/>
    </xf>
    <xf numFmtId="175" fontId="5" fillId="3" borderId="16" xfId="10" applyNumberFormat="1" applyFont="1" applyFill="1" applyBorder="1" applyAlignment="1">
      <alignment horizontal="right" vertical="center" wrapText="1"/>
    </xf>
    <xf numFmtId="41" fontId="8" fillId="0" borderId="0" xfId="7" applyNumberFormat="1" applyFont="1" applyAlignment="1">
      <alignment horizontal="right" vertical="center"/>
    </xf>
    <xf numFmtId="176" fontId="5" fillId="0" borderId="17" xfId="7" applyNumberFormat="1" applyFont="1" applyBorder="1" applyAlignment="1">
      <alignment horizontal="right" vertical="center" wrapText="1"/>
    </xf>
    <xf numFmtId="167" fontId="5" fillId="7" borderId="0" xfId="8" applyNumberFormat="1" applyFont="1" applyFill="1" applyAlignment="1">
      <alignment horizontal="right" vertical="center" wrapText="1"/>
    </xf>
    <xf numFmtId="182" fontId="5" fillId="0" borderId="0" xfId="7" applyNumberFormat="1" applyFont="1" applyAlignment="1">
      <alignment horizontal="right" vertical="center" wrapText="1"/>
    </xf>
    <xf numFmtId="175" fontId="5" fillId="3" borderId="0" xfId="7" applyNumberFormat="1" applyFont="1" applyFill="1" applyAlignment="1">
      <alignment horizontal="right" vertical="center" wrapText="1"/>
    </xf>
    <xf numFmtId="182" fontId="8" fillId="0" borderId="0" xfId="7" applyNumberFormat="1" applyFont="1" applyAlignment="1">
      <alignment horizontal="right" vertical="center" wrapText="1"/>
    </xf>
    <xf numFmtId="167" fontId="5" fillId="0" borderId="0" xfId="8" applyNumberFormat="1" applyFont="1" applyAlignment="1">
      <alignment horizontal="right" vertical="center" wrapText="1"/>
    </xf>
    <xf numFmtId="182" fontId="5" fillId="3" borderId="0" xfId="7" applyNumberFormat="1" applyFont="1" applyFill="1" applyAlignment="1">
      <alignment horizontal="right" vertical="center" wrapText="1"/>
    </xf>
    <xf numFmtId="176" fontId="5" fillId="0" borderId="0" xfId="7" applyNumberFormat="1" applyFont="1" applyAlignment="1">
      <alignment horizontal="right" vertical="center" wrapText="1"/>
    </xf>
    <xf numFmtId="0" fontId="9" fillId="6" borderId="5" xfId="7" applyFont="1" applyFill="1" applyBorder="1" applyAlignment="1">
      <alignment vertical="center"/>
    </xf>
    <xf numFmtId="0" fontId="9" fillId="6" borderId="6" xfId="7" applyFont="1" applyFill="1" applyBorder="1" applyAlignment="1">
      <alignment vertical="center"/>
    </xf>
    <xf numFmtId="182" fontId="9" fillId="6" borderId="6" xfId="7" applyNumberFormat="1" applyFont="1" applyFill="1" applyBorder="1" applyAlignment="1">
      <alignment horizontal="right" vertical="center" wrapText="1"/>
    </xf>
    <xf numFmtId="176" fontId="9" fillId="6" borderId="6" xfId="7" applyNumberFormat="1" applyFont="1" applyFill="1" applyBorder="1" applyAlignment="1">
      <alignment horizontal="right" vertical="center" wrapText="1"/>
    </xf>
    <xf numFmtId="43" fontId="15" fillId="0" borderId="0" xfId="8" applyFont="1"/>
    <xf numFmtId="0" fontId="15" fillId="0" borderId="3" xfId="7" applyFont="1" applyBorder="1" applyAlignment="1">
      <alignment vertical="center"/>
    </xf>
    <xf numFmtId="0" fontId="5" fillId="0" borderId="16" xfId="7" applyFont="1" applyBorder="1" applyAlignment="1">
      <alignment horizontal="left" vertical="center"/>
    </xf>
    <xf numFmtId="176" fontId="5" fillId="3" borderId="17" xfId="7" applyNumberFormat="1" applyFont="1" applyFill="1" applyBorder="1" applyAlignment="1">
      <alignment horizontal="right" vertical="center" wrapText="1"/>
    </xf>
    <xf numFmtId="177" fontId="5" fillId="3" borderId="16" xfId="10" applyNumberFormat="1" applyFont="1" applyFill="1" applyBorder="1" applyAlignment="1">
      <alignment horizontal="right" vertical="center" wrapText="1"/>
    </xf>
    <xf numFmtId="0" fontId="5" fillId="0" borderId="0" xfId="7" applyFont="1" applyAlignment="1">
      <alignment vertical="center"/>
    </xf>
    <xf numFmtId="0" fontId="19" fillId="2" borderId="25" xfId="7" applyFont="1" applyFill="1" applyBorder="1" applyAlignment="1">
      <alignment horizontal="left" vertical="center"/>
    </xf>
    <xf numFmtId="0" fontId="19" fillId="2" borderId="26" xfId="7" applyFont="1" applyFill="1" applyBorder="1" applyAlignment="1">
      <alignment horizontal="left" vertical="center"/>
    </xf>
    <xf numFmtId="41" fontId="19" fillId="2" borderId="26" xfId="7" applyNumberFormat="1" applyFont="1" applyFill="1" applyBorder="1" applyAlignment="1">
      <alignment horizontal="right" vertical="center" wrapText="1"/>
    </xf>
    <xf numFmtId="176" fontId="19" fillId="2" borderId="26" xfId="8" applyNumberFormat="1" applyFont="1" applyFill="1" applyBorder="1" applyAlignment="1">
      <alignment horizontal="right" vertical="center" wrapText="1"/>
    </xf>
    <xf numFmtId="176" fontId="9" fillId="2" borderId="26" xfId="8" applyNumberFormat="1" applyFont="1" applyFill="1" applyBorder="1" applyAlignment="1">
      <alignment horizontal="right" vertical="center" wrapText="1"/>
    </xf>
    <xf numFmtId="176" fontId="19" fillId="2" borderId="26" xfId="7" applyNumberFormat="1" applyFont="1" applyFill="1" applyBorder="1" applyAlignment="1">
      <alignment horizontal="right" vertical="center" wrapText="1"/>
    </xf>
    <xf numFmtId="176" fontId="5" fillId="3" borderId="16" xfId="7" applyNumberFormat="1" applyFont="1" applyFill="1" applyBorder="1" applyAlignment="1">
      <alignment horizontal="right" vertical="center" wrapText="1"/>
    </xf>
    <xf numFmtId="41" fontId="5" fillId="3" borderId="0" xfId="7" applyNumberFormat="1" applyFont="1" applyFill="1" applyAlignment="1">
      <alignment horizontal="right" vertical="center" wrapText="1"/>
    </xf>
    <xf numFmtId="0" fontId="19" fillId="2" borderId="25" xfId="7" applyFont="1" applyFill="1" applyBorder="1" applyAlignment="1">
      <alignment vertical="center"/>
    </xf>
    <xf numFmtId="0" fontId="20" fillId="2" borderId="26" xfId="7" applyFont="1" applyFill="1" applyBorder="1" applyAlignment="1">
      <alignment vertical="center"/>
    </xf>
    <xf numFmtId="0" fontId="5" fillId="0" borderId="16" xfId="7" applyFont="1" applyBorder="1" applyAlignment="1">
      <alignment vertical="center"/>
    </xf>
    <xf numFmtId="176" fontId="5" fillId="3" borderId="0" xfId="7" applyNumberFormat="1" applyFont="1" applyFill="1" applyAlignment="1">
      <alignment horizontal="right" vertical="center" wrapText="1"/>
    </xf>
    <xf numFmtId="0" fontId="19" fillId="2" borderId="27" xfId="7" applyFont="1" applyFill="1" applyBorder="1" applyAlignment="1">
      <alignment vertical="center"/>
    </xf>
    <xf numFmtId="0" fontId="20" fillId="2" borderId="4" xfId="7" applyFont="1" applyFill="1" applyBorder="1" applyAlignment="1">
      <alignment vertical="center"/>
    </xf>
    <xf numFmtId="41" fontId="19" fillId="2" borderId="4" xfId="7" applyNumberFormat="1" applyFont="1" applyFill="1" applyBorder="1" applyAlignment="1">
      <alignment horizontal="right" vertical="center" wrapText="1"/>
    </xf>
    <xf numFmtId="176" fontId="19" fillId="2" borderId="4" xfId="8" applyNumberFormat="1" applyFont="1" applyFill="1" applyBorder="1" applyAlignment="1">
      <alignment horizontal="right" vertical="center" wrapText="1"/>
    </xf>
    <xf numFmtId="176" fontId="19" fillId="2" borderId="4" xfId="7" applyNumberFormat="1" applyFont="1" applyFill="1" applyBorder="1" applyAlignment="1">
      <alignment horizontal="right" vertical="center" wrapText="1"/>
    </xf>
    <xf numFmtId="0" fontId="13" fillId="0" borderId="3" xfId="7" applyFont="1" applyBorder="1" applyAlignment="1">
      <alignment vertical="center"/>
    </xf>
    <xf numFmtId="0" fontId="13" fillId="0" borderId="0" xfId="7" applyFont="1" applyAlignment="1">
      <alignment vertical="center"/>
    </xf>
    <xf numFmtId="41" fontId="8" fillId="0" borderId="0" xfId="7" applyNumberFormat="1" applyFont="1" applyAlignment="1">
      <alignment horizontal="right" vertical="center" wrapText="1"/>
    </xf>
    <xf numFmtId="41" fontId="8" fillId="0" borderId="0" xfId="11" applyNumberFormat="1" applyFont="1" applyAlignment="1">
      <alignment horizontal="right" vertical="center" wrapText="1"/>
    </xf>
    <xf numFmtId="176" fontId="8" fillId="0" borderId="0" xfId="11" applyNumberFormat="1" applyFont="1" applyAlignment="1">
      <alignment horizontal="right" vertical="center" wrapText="1"/>
    </xf>
    <xf numFmtId="183" fontId="8" fillId="0" borderId="0" xfId="11" applyNumberFormat="1" applyFont="1" applyAlignment="1">
      <alignment horizontal="right" vertical="center" wrapText="1"/>
    </xf>
    <xf numFmtId="0" fontId="9" fillId="6" borderId="3" xfId="7" applyFont="1" applyFill="1" applyBorder="1" applyAlignment="1">
      <alignment vertical="center"/>
    </xf>
    <xf numFmtId="0" fontId="9" fillId="6" borderId="0" xfId="7" applyFont="1" applyFill="1" applyAlignment="1">
      <alignment vertical="center"/>
    </xf>
    <xf numFmtId="41" fontId="9" fillId="6" borderId="0" xfId="7" applyNumberFormat="1" applyFont="1" applyFill="1" applyAlignment="1">
      <alignment horizontal="right" vertical="center" wrapText="1"/>
    </xf>
    <xf numFmtId="176" fontId="9" fillId="6" borderId="0" xfId="7" applyNumberFormat="1" applyFont="1" applyFill="1" applyAlignment="1">
      <alignment horizontal="right" vertical="center" wrapText="1"/>
    </xf>
    <xf numFmtId="41" fontId="9" fillId="6" borderId="0" xfId="7" applyNumberFormat="1" applyFont="1" applyFill="1" applyAlignment="1">
      <alignment horizontal="right" vertical="center"/>
    </xf>
    <xf numFmtId="184" fontId="15" fillId="0" borderId="0" xfId="6" applyNumberFormat="1" applyFont="1"/>
    <xf numFmtId="42" fontId="9" fillId="6" borderId="6" xfId="7" applyNumberFormat="1" applyFont="1" applyFill="1" applyBorder="1" applyAlignment="1">
      <alignment horizontal="right" vertical="center" wrapText="1"/>
    </xf>
    <xf numFmtId="41" fontId="9" fillId="6" borderId="6" xfId="7" applyNumberFormat="1" applyFont="1" applyFill="1" applyBorder="1" applyAlignment="1">
      <alignment horizontal="right" vertical="center"/>
    </xf>
    <xf numFmtId="0" fontId="13" fillId="0" borderId="0" xfId="7" applyFont="1" applyAlignment="1">
      <alignment vertical="center"/>
    </xf>
    <xf numFmtId="41" fontId="4" fillId="3" borderId="0" xfId="7" applyNumberFormat="1" applyFont="1" applyFill="1" applyAlignment="1">
      <alignment horizontal="right" vertical="center" wrapText="1"/>
    </xf>
    <xf numFmtId="41" fontId="4" fillId="0" borderId="0" xfId="7" applyNumberFormat="1" applyFont="1" applyAlignment="1">
      <alignment horizontal="right" vertical="center" wrapText="1"/>
    </xf>
    <xf numFmtId="176" fontId="4" fillId="3" borderId="0" xfId="7" applyNumberFormat="1" applyFont="1" applyFill="1" applyAlignment="1">
      <alignment horizontal="right" vertical="center" wrapText="1"/>
    </xf>
    <xf numFmtId="41" fontId="4" fillId="0" borderId="0" xfId="7" applyNumberFormat="1" applyFont="1" applyAlignment="1">
      <alignment horizontal="right" vertical="center"/>
    </xf>
    <xf numFmtId="176" fontId="4" fillId="0" borderId="0" xfId="7" applyNumberFormat="1" applyFont="1" applyAlignment="1">
      <alignment horizontal="right" vertical="center" wrapText="1"/>
    </xf>
    <xf numFmtId="0" fontId="5" fillId="0" borderId="30" xfId="7" applyFont="1" applyBorder="1" applyAlignment="1">
      <alignment horizontal="left" vertical="center"/>
    </xf>
    <xf numFmtId="41" fontId="5" fillId="3" borderId="16" xfId="7" applyNumberFormat="1" applyFont="1" applyFill="1" applyBorder="1" applyAlignment="1">
      <alignment horizontal="right" vertical="center" wrapText="1"/>
    </xf>
    <xf numFmtId="41" fontId="5" fillId="0" borderId="16" xfId="7" applyNumberFormat="1" applyFont="1" applyBorder="1" applyAlignment="1">
      <alignment horizontal="right" vertical="center" wrapText="1"/>
    </xf>
    <xf numFmtId="41" fontId="5" fillId="0" borderId="0" xfId="7" applyNumberFormat="1" applyFont="1" applyAlignment="1">
      <alignment horizontal="right" vertical="center"/>
    </xf>
    <xf numFmtId="179" fontId="5" fillId="0" borderId="16" xfId="7" applyNumberFormat="1" applyFont="1" applyBorder="1" applyAlignment="1">
      <alignment horizontal="right" vertical="center" wrapText="1"/>
    </xf>
    <xf numFmtId="0" fontId="5" fillId="0" borderId="31" xfId="7" applyFont="1" applyBorder="1" applyAlignment="1">
      <alignment horizontal="left" vertical="center"/>
    </xf>
    <xf numFmtId="41" fontId="5" fillId="3" borderId="18" xfId="7" applyNumberFormat="1" applyFont="1" applyFill="1" applyBorder="1" applyAlignment="1">
      <alignment horizontal="right" vertical="center" wrapText="1"/>
    </xf>
    <xf numFmtId="41" fontId="5" fillId="0" borderId="18" xfId="7" applyNumberFormat="1" applyFont="1" applyBorder="1" applyAlignment="1">
      <alignment horizontal="right" vertical="center" wrapText="1"/>
    </xf>
    <xf numFmtId="176" fontId="5" fillId="3" borderId="18" xfId="7" applyNumberFormat="1" applyFont="1" applyFill="1" applyBorder="1" applyAlignment="1">
      <alignment horizontal="right" vertical="center" wrapText="1"/>
    </xf>
    <xf numFmtId="176" fontId="5" fillId="0" borderId="18" xfId="7" applyNumberFormat="1" applyFont="1" applyBorder="1" applyAlignment="1">
      <alignment horizontal="right" vertical="center" wrapText="1"/>
    </xf>
    <xf numFmtId="41" fontId="4" fillId="0" borderId="0" xfId="7" applyNumberFormat="1" applyFont="1" applyAlignment="1">
      <alignment horizontal="right" vertical="center" wrapText="1" indent="2"/>
    </xf>
    <xf numFmtId="176" fontId="4" fillId="0" borderId="32" xfId="7" applyNumberFormat="1" applyFont="1" applyBorder="1" applyAlignment="1">
      <alignment horizontal="right" vertical="center" wrapText="1" indent="2"/>
    </xf>
    <xf numFmtId="41" fontId="4" fillId="0" borderId="0" xfId="7" applyNumberFormat="1" applyFont="1" applyAlignment="1">
      <alignment horizontal="right" vertical="center" indent="2"/>
    </xf>
    <xf numFmtId="0" fontId="23" fillId="0" borderId="0" xfId="6" applyFont="1"/>
    <xf numFmtId="41" fontId="15" fillId="0" borderId="0" xfId="6" applyNumberFormat="1" applyFont="1"/>
    <xf numFmtId="44" fontId="15" fillId="0" borderId="0" xfId="6" applyNumberFormat="1" applyFont="1"/>
    <xf numFmtId="42" fontId="15" fillId="0" borderId="0" xfId="6" applyNumberFormat="1" applyFont="1"/>
    <xf numFmtId="0" fontId="5" fillId="0" borderId="3" xfId="7" applyFont="1" applyBorder="1"/>
    <xf numFmtId="0" fontId="7" fillId="5" borderId="0" xfId="7" applyFont="1" applyFill="1" applyAlignment="1">
      <alignment horizontal="right" wrapText="1"/>
    </xf>
    <xf numFmtId="0" fontId="7" fillId="2" borderId="0" xfId="7" applyFont="1" applyFill="1" applyAlignment="1">
      <alignment horizontal="center" wrapText="1"/>
    </xf>
    <xf numFmtId="0" fontId="7" fillId="2" borderId="33" xfId="7" applyFont="1" applyFill="1" applyBorder="1" applyAlignment="1">
      <alignment horizontal="center" wrapText="1"/>
    </xf>
    <xf numFmtId="0" fontId="5" fillId="0" borderId="34" xfId="7" applyFont="1" applyBorder="1"/>
    <xf numFmtId="0" fontId="7" fillId="0" borderId="11" xfId="7" applyFont="1" applyBorder="1" applyAlignment="1">
      <alignment vertical="center"/>
    </xf>
    <xf numFmtId="0" fontId="7" fillId="2" borderId="11" xfId="7" applyFont="1" applyFill="1" applyBorder="1" applyAlignment="1">
      <alignment horizontal="right" wrapText="1"/>
    </xf>
    <xf numFmtId="0" fontId="7" fillId="3" borderId="12" xfId="7" applyFont="1" applyFill="1" applyBorder="1" applyAlignment="1">
      <alignment horizontal="right" wrapText="1"/>
    </xf>
    <xf numFmtId="0" fontId="7" fillId="2" borderId="12" xfId="7" applyFont="1" applyFill="1" applyBorder="1" applyAlignment="1">
      <alignment horizontal="right" wrapText="1"/>
    </xf>
    <xf numFmtId="0" fontId="7" fillId="3" borderId="35" xfId="7" applyFont="1" applyFill="1" applyBorder="1" applyAlignment="1">
      <alignment horizontal="right" wrapText="1"/>
    </xf>
    <xf numFmtId="0" fontId="7" fillId="0" borderId="3" xfId="7" applyFont="1" applyBorder="1" applyAlignment="1">
      <alignment vertical="top"/>
    </xf>
    <xf numFmtId="0" fontId="7" fillId="0" borderId="0" xfId="7" applyFont="1" applyAlignment="1">
      <alignment vertical="top"/>
    </xf>
    <xf numFmtId="0" fontId="5" fillId="4" borderId="33" xfId="7" applyFont="1" applyFill="1" applyBorder="1" applyAlignment="1">
      <alignment horizontal="right"/>
    </xf>
    <xf numFmtId="0" fontId="5" fillId="5" borderId="0" xfId="7" applyFont="1" applyFill="1" applyAlignment="1">
      <alignment horizontal="right"/>
    </xf>
    <xf numFmtId="3" fontId="7" fillId="0" borderId="0" xfId="7" applyNumberFormat="1" applyFont="1" applyAlignment="1">
      <alignment horizontal="right"/>
    </xf>
    <xf numFmtId="185" fontId="7" fillId="4" borderId="0" xfId="9" applyNumberFormat="1" applyFont="1" applyFill="1" applyAlignment="1">
      <alignment horizontal="right"/>
    </xf>
    <xf numFmtId="185" fontId="7" fillId="0" borderId="33" xfId="9" applyNumberFormat="1" applyFont="1" applyBorder="1" applyAlignment="1">
      <alignment horizontal="right"/>
    </xf>
    <xf numFmtId="185" fontId="7" fillId="0" borderId="0" xfId="9" applyNumberFormat="1" applyFont="1" applyAlignment="1">
      <alignment horizontal="right"/>
    </xf>
    <xf numFmtId="0" fontId="7" fillId="0" borderId="3" xfId="7" applyFont="1" applyBorder="1" applyAlignment="1">
      <alignment vertical="center"/>
    </xf>
    <xf numFmtId="0" fontId="7" fillId="0" borderId="0" xfId="7" applyFont="1" applyAlignment="1">
      <alignment vertical="center"/>
    </xf>
    <xf numFmtId="0" fontId="7" fillId="3" borderId="33" xfId="7" applyFont="1" applyFill="1" applyBorder="1" applyAlignment="1">
      <alignment horizontal="right"/>
    </xf>
    <xf numFmtId="0" fontId="7" fillId="5" borderId="0" xfId="7" applyFont="1" applyFill="1" applyAlignment="1">
      <alignment horizontal="right"/>
    </xf>
    <xf numFmtId="185" fontId="7" fillId="3" borderId="0" xfId="9" applyNumberFormat="1" applyFont="1" applyFill="1" applyAlignment="1">
      <alignment horizontal="right"/>
    </xf>
    <xf numFmtId="0" fontId="4" fillId="0" borderId="0" xfId="7" applyFont="1"/>
    <xf numFmtId="0" fontId="5" fillId="0" borderId="36" xfId="7" applyFont="1" applyBorder="1" applyAlignment="1">
      <alignment vertical="center"/>
    </xf>
    <xf numFmtId="41" fontId="5" fillId="3" borderId="37" xfId="7" applyNumberFormat="1" applyFont="1" applyFill="1" applyBorder="1" applyAlignment="1">
      <alignment horizontal="right" wrapText="1"/>
    </xf>
    <xf numFmtId="41" fontId="8" fillId="5" borderId="0" xfId="7" applyNumberFormat="1" applyFont="1" applyFill="1" applyAlignment="1">
      <alignment horizontal="right" wrapText="1"/>
    </xf>
    <xf numFmtId="41" fontId="5" fillId="0" borderId="36" xfId="7" applyNumberFormat="1" applyFont="1" applyBorder="1" applyAlignment="1">
      <alignment horizontal="right" wrapText="1"/>
    </xf>
    <xf numFmtId="41" fontId="5" fillId="3" borderId="36" xfId="9" applyNumberFormat="1" applyFont="1" applyFill="1" applyBorder="1" applyAlignment="1">
      <alignment horizontal="right" wrapText="1"/>
    </xf>
    <xf numFmtId="41" fontId="8" fillId="3" borderId="36" xfId="9" applyNumberFormat="1" applyFont="1" applyFill="1" applyBorder="1" applyAlignment="1">
      <alignment horizontal="right" wrapText="1"/>
    </xf>
    <xf numFmtId="175" fontId="5" fillId="0" borderId="37" xfId="5" applyNumberFormat="1" applyFont="1" applyBorder="1" applyAlignment="1">
      <alignment horizontal="right" wrapText="1"/>
    </xf>
    <xf numFmtId="176" fontId="8" fillId="0" borderId="0" xfId="9" applyNumberFormat="1" applyFont="1" applyAlignment="1">
      <alignment horizontal="right" wrapText="1"/>
    </xf>
    <xf numFmtId="175" fontId="5" fillId="3" borderId="36" xfId="5" applyNumberFormat="1" applyFont="1" applyFill="1" applyBorder="1" applyAlignment="1">
      <alignment horizontal="right" wrapText="1"/>
    </xf>
    <xf numFmtId="175" fontId="5" fillId="0" borderId="36" xfId="5" applyNumberFormat="1" applyFont="1" applyBorder="1" applyAlignment="1">
      <alignment horizontal="right" wrapText="1"/>
    </xf>
    <xf numFmtId="0" fontId="8" fillId="0" borderId="0" xfId="7" applyFont="1"/>
    <xf numFmtId="0" fontId="24" fillId="2" borderId="38" xfId="7" applyFont="1" applyFill="1" applyBorder="1" applyAlignment="1">
      <alignment vertical="center"/>
    </xf>
    <xf numFmtId="0" fontId="25" fillId="2" borderId="12" xfId="7" applyFont="1" applyFill="1" applyBorder="1" applyAlignment="1">
      <alignment vertical="center"/>
    </xf>
    <xf numFmtId="41" fontId="19" fillId="2" borderId="35" xfId="7" applyNumberFormat="1" applyFont="1" applyFill="1" applyBorder="1" applyAlignment="1">
      <alignment horizontal="right" wrapText="1"/>
    </xf>
    <xf numFmtId="41" fontId="9" fillId="5" borderId="0" xfId="7" applyNumberFormat="1" applyFont="1" applyFill="1" applyAlignment="1">
      <alignment horizontal="right" wrapText="1"/>
    </xf>
    <xf numFmtId="41" fontId="19" fillId="2" borderId="12" xfId="7" applyNumberFormat="1" applyFont="1" applyFill="1" applyBorder="1" applyAlignment="1">
      <alignment horizontal="right" wrapText="1"/>
    </xf>
    <xf numFmtId="41" fontId="19" fillId="2" borderId="12" xfId="9" applyNumberFormat="1" applyFont="1" applyFill="1" applyBorder="1" applyAlignment="1">
      <alignment horizontal="right" wrapText="1"/>
    </xf>
    <xf numFmtId="41" fontId="9" fillId="2" borderId="12" xfId="9" applyNumberFormat="1" applyFont="1" applyFill="1" applyBorder="1" applyAlignment="1">
      <alignment horizontal="right" wrapText="1"/>
    </xf>
    <xf numFmtId="175" fontId="19" fillId="2" borderId="35" xfId="9" applyNumberFormat="1" applyFont="1" applyFill="1" applyBorder="1" applyAlignment="1">
      <alignment horizontal="right" wrapText="1"/>
    </xf>
    <xf numFmtId="176" fontId="9" fillId="5" borderId="0" xfId="9" applyNumberFormat="1" applyFont="1" applyFill="1" applyAlignment="1">
      <alignment horizontal="right" wrapText="1"/>
    </xf>
    <xf numFmtId="175" fontId="19" fillId="2" borderId="12" xfId="5" applyNumberFormat="1" applyFont="1" applyFill="1" applyBorder="1" applyAlignment="1">
      <alignment horizontal="right" wrapText="1"/>
    </xf>
    <xf numFmtId="175" fontId="19" fillId="2" borderId="35" xfId="5" applyNumberFormat="1" applyFont="1" applyFill="1" applyBorder="1" applyAlignment="1">
      <alignment horizontal="right" wrapText="1"/>
    </xf>
    <xf numFmtId="0" fontId="25" fillId="0" borderId="0" xfId="7" applyFont="1"/>
    <xf numFmtId="0" fontId="22" fillId="0" borderId="3" xfId="7" applyFont="1" applyBorder="1" applyAlignment="1">
      <alignment vertical="center"/>
    </xf>
    <xf numFmtId="0" fontId="22" fillId="0" borderId="0" xfId="7" applyFont="1" applyAlignment="1">
      <alignment vertical="center"/>
    </xf>
    <xf numFmtId="41" fontId="8" fillId="3" borderId="33" xfId="7" applyNumberFormat="1" applyFont="1" applyFill="1" applyBorder="1" applyAlignment="1">
      <alignment horizontal="right" wrapText="1"/>
    </xf>
    <xf numFmtId="41" fontId="9" fillId="0" borderId="0" xfId="7" applyNumberFormat="1" applyFont="1" applyAlignment="1">
      <alignment horizontal="right" wrapText="1"/>
    </xf>
    <xf numFmtId="41" fontId="9" fillId="3" borderId="0" xfId="9" applyNumberFormat="1" applyFont="1" applyFill="1" applyAlignment="1">
      <alignment horizontal="right" wrapText="1"/>
    </xf>
    <xf numFmtId="176" fontId="8" fillId="0" borderId="33" xfId="9" applyNumberFormat="1" applyFont="1" applyBorder="1" applyAlignment="1">
      <alignment horizontal="right" wrapText="1"/>
    </xf>
    <xf numFmtId="176" fontId="9" fillId="0" borderId="0" xfId="9" applyNumberFormat="1" applyFont="1" applyAlignment="1">
      <alignment horizontal="right" wrapText="1"/>
    </xf>
    <xf numFmtId="176" fontId="9" fillId="3" borderId="0" xfId="9" applyNumberFormat="1" applyFont="1" applyFill="1" applyAlignment="1">
      <alignment horizontal="right" wrapText="1"/>
    </xf>
    <xf numFmtId="176" fontId="9" fillId="0" borderId="33" xfId="9" applyNumberFormat="1" applyFont="1" applyBorder="1" applyAlignment="1">
      <alignment horizontal="right" wrapText="1"/>
    </xf>
    <xf numFmtId="41" fontId="9" fillId="3" borderId="33" xfId="7" applyNumberFormat="1" applyFont="1" applyFill="1" applyBorder="1" applyAlignment="1">
      <alignment horizontal="right" wrapText="1"/>
    </xf>
    <xf numFmtId="41" fontId="5" fillId="3" borderId="33" xfId="7" applyNumberFormat="1" applyFont="1" applyFill="1" applyBorder="1" applyAlignment="1">
      <alignment horizontal="right" wrapText="1"/>
    </xf>
    <xf numFmtId="41" fontId="5" fillId="3" borderId="0" xfId="9" applyNumberFormat="1" applyFont="1" applyFill="1" applyAlignment="1">
      <alignment horizontal="right" wrapText="1"/>
    </xf>
    <xf numFmtId="41" fontId="8" fillId="3" borderId="0" xfId="9" applyNumberFormat="1" applyFont="1" applyFill="1" applyAlignment="1">
      <alignment horizontal="right" wrapText="1"/>
    </xf>
    <xf numFmtId="175" fontId="5" fillId="3" borderId="0" xfId="5" applyNumberFormat="1" applyFont="1" applyFill="1" applyAlignment="1">
      <alignment horizontal="right" wrapText="1"/>
    </xf>
    <xf numFmtId="175" fontId="5" fillId="0" borderId="33" xfId="5" applyNumberFormat="1" applyFont="1" applyBorder="1" applyAlignment="1">
      <alignment horizontal="right" wrapText="1"/>
    </xf>
    <xf numFmtId="175" fontId="5" fillId="0" borderId="0" xfId="5" applyNumberFormat="1" applyFont="1" applyAlignment="1">
      <alignment horizontal="right" wrapText="1"/>
    </xf>
    <xf numFmtId="41" fontId="8" fillId="3" borderId="0" xfId="7" applyNumberFormat="1" applyFont="1" applyFill="1" applyAlignment="1">
      <alignment horizontal="right" wrapText="1"/>
    </xf>
    <xf numFmtId="176" fontId="8" fillId="0" borderId="0" xfId="7" applyNumberFormat="1" applyFont="1" applyAlignment="1">
      <alignment horizontal="right" wrapText="1"/>
    </xf>
    <xf numFmtId="176" fontId="8" fillId="3" borderId="0" xfId="7" applyNumberFormat="1" applyFont="1" applyFill="1" applyAlignment="1">
      <alignment horizontal="right" wrapText="1"/>
    </xf>
    <xf numFmtId="176" fontId="8" fillId="0" borderId="33" xfId="7" applyNumberFormat="1" applyFont="1" applyBorder="1" applyAlignment="1">
      <alignment horizontal="right" wrapText="1"/>
    </xf>
    <xf numFmtId="176" fontId="5" fillId="0" borderId="37" xfId="9" applyNumberFormat="1" applyFont="1" applyBorder="1" applyAlignment="1">
      <alignment horizontal="right" wrapText="1"/>
    </xf>
    <xf numFmtId="41" fontId="5" fillId="3" borderId="0" xfId="7" applyNumberFormat="1" applyFont="1" applyFill="1" applyAlignment="1">
      <alignment horizontal="right" wrapText="1"/>
    </xf>
    <xf numFmtId="176" fontId="5" fillId="0" borderId="0" xfId="9" applyNumberFormat="1" applyFont="1" applyAlignment="1">
      <alignment horizontal="right" wrapText="1"/>
    </xf>
    <xf numFmtId="0" fontId="9" fillId="6" borderId="5" xfId="7" applyFont="1" applyFill="1" applyBorder="1" applyAlignment="1">
      <alignment vertical="center"/>
    </xf>
    <xf numFmtId="0" fontId="8" fillId="6" borderId="6" xfId="7" applyFont="1" applyFill="1" applyBorder="1" applyAlignment="1">
      <alignment vertical="center"/>
    </xf>
    <xf numFmtId="41" fontId="9" fillId="6" borderId="6" xfId="9" applyNumberFormat="1" applyFont="1" applyFill="1" applyBorder="1" applyAlignment="1">
      <alignment horizontal="right" wrapText="1"/>
    </xf>
    <xf numFmtId="176" fontId="9" fillId="6" borderId="6" xfId="9" applyNumberFormat="1" applyFont="1" applyFill="1" applyBorder="1" applyAlignment="1">
      <alignment horizontal="right" wrapText="1"/>
    </xf>
    <xf numFmtId="175" fontId="9" fillId="6" borderId="6" xfId="5" applyNumberFormat="1" applyFont="1" applyFill="1" applyBorder="1" applyAlignment="1">
      <alignment horizontal="right" wrapText="1"/>
    </xf>
    <xf numFmtId="41" fontId="5" fillId="3" borderId="0" xfId="9" applyNumberFormat="1" applyFont="1" applyFill="1" applyBorder="1" applyAlignment="1">
      <alignment horizontal="right" wrapText="1"/>
    </xf>
    <xf numFmtId="41" fontId="8" fillId="3" borderId="0" xfId="9" applyNumberFormat="1" applyFont="1" applyFill="1" applyBorder="1" applyAlignment="1">
      <alignment horizontal="right" wrapText="1"/>
    </xf>
    <xf numFmtId="176" fontId="8" fillId="0" borderId="0" xfId="9" applyNumberFormat="1" applyFont="1" applyBorder="1" applyAlignment="1">
      <alignment horizontal="right" wrapText="1"/>
    </xf>
    <xf numFmtId="176" fontId="8" fillId="0" borderId="0" xfId="5" applyNumberFormat="1" applyFont="1" applyBorder="1" applyAlignment="1">
      <alignment horizontal="right" wrapText="1"/>
    </xf>
    <xf numFmtId="175" fontId="5" fillId="3" borderId="0" xfId="5" applyNumberFormat="1" applyFont="1" applyFill="1" applyBorder="1" applyAlignment="1">
      <alignment horizontal="right" wrapText="1"/>
    </xf>
    <xf numFmtId="175" fontId="5" fillId="0" borderId="0" xfId="5" applyNumberFormat="1" applyFont="1" applyBorder="1" applyAlignment="1">
      <alignment horizontal="right" wrapText="1"/>
    </xf>
    <xf numFmtId="0" fontId="8" fillId="0" borderId="3" xfId="7" applyFont="1" applyBorder="1" applyAlignment="1">
      <alignment vertical="center"/>
    </xf>
    <xf numFmtId="0" fontId="24" fillId="0" borderId="31" xfId="7" applyFont="1" applyBorder="1" applyAlignment="1">
      <alignment vertical="center"/>
    </xf>
    <xf numFmtId="41" fontId="19" fillId="3" borderId="18" xfId="7" applyNumberFormat="1" applyFont="1" applyFill="1" applyBorder="1" applyAlignment="1">
      <alignment horizontal="right" wrapText="1"/>
    </xf>
    <xf numFmtId="41" fontId="9" fillId="0" borderId="18" xfId="7" applyNumberFormat="1" applyFont="1" applyBorder="1" applyAlignment="1">
      <alignment horizontal="right" wrapText="1"/>
    </xf>
    <xf numFmtId="41" fontId="19" fillId="0" borderId="18" xfId="7" applyNumberFormat="1" applyFont="1" applyBorder="1" applyAlignment="1">
      <alignment horizontal="right" wrapText="1"/>
    </xf>
    <xf numFmtId="41" fontId="19" fillId="3" borderId="18" xfId="9" applyNumberFormat="1" applyFont="1" applyFill="1" applyBorder="1" applyAlignment="1">
      <alignment horizontal="right" wrapText="1"/>
    </xf>
    <xf numFmtId="41" fontId="9" fillId="3" borderId="18" xfId="9" applyNumberFormat="1" applyFont="1" applyFill="1" applyBorder="1" applyAlignment="1">
      <alignment horizontal="right" wrapText="1"/>
    </xf>
    <xf numFmtId="176" fontId="20" fillId="0" borderId="18" xfId="7" applyNumberFormat="1" applyFont="1" applyBorder="1" applyAlignment="1">
      <alignment horizontal="right" wrapText="1"/>
    </xf>
    <xf numFmtId="176" fontId="9" fillId="0" borderId="18" xfId="9" applyNumberFormat="1" applyFont="1" applyBorder="1" applyAlignment="1">
      <alignment horizontal="right" wrapText="1"/>
    </xf>
    <xf numFmtId="175" fontId="19" fillId="3" borderId="18" xfId="5" applyNumberFormat="1" applyFont="1" applyFill="1" applyBorder="1" applyAlignment="1">
      <alignment horizontal="right" wrapText="1"/>
    </xf>
    <xf numFmtId="175" fontId="19" fillId="0" borderId="18" xfId="5" applyNumberFormat="1" applyFont="1" applyBorder="1" applyAlignment="1">
      <alignment horizontal="right" wrapText="1"/>
    </xf>
    <xf numFmtId="0" fontId="21" fillId="0" borderId="3" xfId="7" applyFont="1" applyBorder="1" applyAlignment="1">
      <alignment vertical="top"/>
    </xf>
    <xf numFmtId="0" fontId="22" fillId="0" borderId="0" xfId="7" applyFont="1" applyAlignment="1">
      <alignment vertical="top"/>
    </xf>
    <xf numFmtId="3" fontId="21" fillId="5" borderId="0" xfId="7" applyNumberFormat="1" applyFont="1" applyFill="1" applyAlignment="1">
      <alignment horizontal="right"/>
    </xf>
    <xf numFmtId="177" fontId="21" fillId="5" borderId="0" xfId="9" applyNumberFormat="1" applyFont="1" applyFill="1" applyAlignment="1">
      <alignment horizontal="right"/>
    </xf>
    <xf numFmtId="0" fontId="22" fillId="5" borderId="0" xfId="7" applyFont="1" applyFill="1" applyAlignment="1">
      <alignment horizontal="right"/>
    </xf>
    <xf numFmtId="185" fontId="21" fillId="5" borderId="0" xfId="9" applyNumberFormat="1" applyFont="1" applyFill="1" applyAlignment="1">
      <alignment horizontal="right"/>
    </xf>
    <xf numFmtId="0" fontId="22" fillId="0" borderId="3" xfId="7" applyFont="1" applyBorder="1" applyAlignment="1">
      <alignment vertical="top"/>
    </xf>
    <xf numFmtId="0" fontId="21" fillId="0" borderId="0" xfId="7" applyFont="1" applyAlignment="1">
      <alignment horizontal="right" wrapText="1"/>
    </xf>
    <xf numFmtId="0" fontId="7" fillId="0" borderId="34" xfId="7" applyFont="1" applyBorder="1" applyAlignment="1">
      <alignment vertical="center"/>
    </xf>
    <xf numFmtId="0" fontId="7" fillId="8" borderId="12" xfId="7" applyFont="1" applyFill="1" applyBorder="1" applyAlignment="1">
      <alignment horizontal="right" wrapText="1"/>
    </xf>
    <xf numFmtId="0" fontId="5" fillId="0" borderId="3" xfId="7" applyFont="1" applyBorder="1" applyAlignment="1">
      <alignment vertical="top"/>
    </xf>
    <xf numFmtId="0" fontId="5" fillId="0" borderId="0" xfId="7" applyFont="1" applyAlignment="1">
      <alignment vertical="top"/>
    </xf>
    <xf numFmtId="0" fontId="5" fillId="4" borderId="0" xfId="7" applyFont="1" applyFill="1" applyAlignment="1">
      <alignment horizontal="right"/>
    </xf>
    <xf numFmtId="0" fontId="5" fillId="0" borderId="0" xfId="7" applyFont="1" applyAlignment="1">
      <alignment horizontal="right"/>
    </xf>
    <xf numFmtId="42" fontId="8" fillId="0" borderId="0" xfId="7" applyNumberFormat="1" applyFont="1" applyAlignment="1">
      <alignment horizontal="right" wrapText="1"/>
    </xf>
    <xf numFmtId="181" fontId="5" fillId="3" borderId="16" xfId="13" applyNumberFormat="1" applyFont="1" applyFill="1" applyBorder="1" applyAlignment="1">
      <alignment horizontal="right" wrapText="1"/>
    </xf>
    <xf numFmtId="42" fontId="8" fillId="3" borderId="16" xfId="9" applyNumberFormat="1" applyFont="1" applyFill="1" applyBorder="1" applyAlignment="1">
      <alignment horizontal="right" wrapText="1"/>
    </xf>
    <xf numFmtId="42" fontId="5" fillId="0" borderId="16" xfId="9" applyNumberFormat="1" applyFont="1" applyBorder="1" applyAlignment="1">
      <alignment horizontal="right" wrapText="1"/>
    </xf>
    <xf numFmtId="176" fontId="5" fillId="3" borderId="16" xfId="7" applyNumberFormat="1" applyFont="1" applyFill="1" applyBorder="1" applyAlignment="1">
      <alignment horizontal="right" wrapText="1"/>
    </xf>
    <xf numFmtId="42" fontId="5" fillId="0" borderId="16" xfId="7" applyNumberFormat="1" applyFont="1" applyBorder="1" applyAlignment="1">
      <alignment horizontal="right" wrapText="1"/>
    </xf>
    <xf numFmtId="42" fontId="8" fillId="0" borderId="16" xfId="9" applyNumberFormat="1" applyFont="1" applyBorder="1" applyAlignment="1">
      <alignment horizontal="right" wrapText="1"/>
    </xf>
    <xf numFmtId="42" fontId="5" fillId="3" borderId="16" xfId="9" applyNumberFormat="1" applyFont="1" applyFill="1" applyBorder="1" applyAlignment="1">
      <alignment horizontal="right" wrapText="1"/>
    </xf>
    <xf numFmtId="176" fontId="5" fillId="0" borderId="16" xfId="9" applyNumberFormat="1" applyFont="1" applyBorder="1" applyAlignment="1">
      <alignment horizontal="right" wrapText="1"/>
    </xf>
    <xf numFmtId="177" fontId="22" fillId="0" borderId="0" xfId="9" applyNumberFormat="1" applyFont="1" applyAlignment="1">
      <alignment horizontal="right"/>
    </xf>
    <xf numFmtId="185" fontId="13" fillId="0" borderId="0" xfId="9" applyNumberFormat="1" applyFont="1"/>
    <xf numFmtId="167" fontId="5" fillId="3" borderId="0" xfId="5" applyNumberFormat="1" applyFont="1" applyFill="1" applyAlignment="1">
      <alignment horizontal="right" wrapText="1"/>
    </xf>
    <xf numFmtId="41" fontId="5" fillId="0" borderId="0" xfId="9" applyNumberFormat="1" applyFont="1" applyAlignment="1">
      <alignment horizontal="right" wrapText="1"/>
    </xf>
    <xf numFmtId="176" fontId="5" fillId="3" borderId="0" xfId="7" applyNumberFormat="1" applyFont="1" applyFill="1" applyAlignment="1">
      <alignment horizontal="right" wrapText="1"/>
    </xf>
    <xf numFmtId="41" fontId="8" fillId="0" borderId="0" xfId="9" applyNumberFormat="1" applyFont="1" applyAlignment="1">
      <alignment horizontal="right" wrapText="1"/>
    </xf>
    <xf numFmtId="42" fontId="19" fillId="2" borderId="12" xfId="7" applyNumberFormat="1" applyFont="1" applyFill="1" applyBorder="1" applyAlignment="1">
      <alignment horizontal="right" wrapText="1"/>
    </xf>
    <xf numFmtId="42" fontId="9" fillId="2" borderId="12" xfId="9" applyNumberFormat="1" applyFont="1" applyFill="1" applyBorder="1" applyAlignment="1">
      <alignment horizontal="right" wrapText="1"/>
    </xf>
    <xf numFmtId="42" fontId="19" fillId="2" borderId="12" xfId="9" applyNumberFormat="1" applyFont="1" applyFill="1" applyBorder="1" applyAlignment="1">
      <alignment horizontal="right" wrapText="1"/>
    </xf>
    <xf numFmtId="176" fontId="19" fillId="2" borderId="12" xfId="7" applyNumberFormat="1" applyFont="1" applyFill="1" applyBorder="1" applyAlignment="1">
      <alignment horizontal="right" wrapText="1"/>
    </xf>
    <xf numFmtId="177" fontId="9" fillId="0" borderId="0" xfId="9" applyNumberFormat="1" applyFont="1" applyAlignment="1">
      <alignment horizontal="right"/>
    </xf>
    <xf numFmtId="177" fontId="24" fillId="0" borderId="0" xfId="9" applyNumberFormat="1" applyFont="1" applyAlignment="1">
      <alignment horizontal="right"/>
    </xf>
    <xf numFmtId="177" fontId="24" fillId="0" borderId="0" xfId="7" applyNumberFormat="1" applyFont="1" applyAlignment="1">
      <alignment horizontal="right"/>
    </xf>
    <xf numFmtId="177" fontId="25" fillId="0" borderId="0" xfId="7" applyNumberFormat="1" applyFont="1" applyAlignment="1">
      <alignment horizontal="right"/>
    </xf>
    <xf numFmtId="185" fontId="25" fillId="0" borderId="0" xfId="9" applyNumberFormat="1" applyFont="1"/>
    <xf numFmtId="177" fontId="22" fillId="0" borderId="0" xfId="7" applyNumberFormat="1" applyFont="1" applyAlignment="1">
      <alignment horizontal="right"/>
    </xf>
    <xf numFmtId="0" fontId="22" fillId="0" borderId="0" xfId="7" applyFont="1"/>
    <xf numFmtId="177" fontId="8" fillId="0" borderId="0" xfId="7" applyNumberFormat="1" applyFont="1" applyAlignment="1">
      <alignment horizontal="right"/>
    </xf>
    <xf numFmtId="42" fontId="5" fillId="3" borderId="16" xfId="7" applyNumberFormat="1" applyFont="1" applyFill="1" applyBorder="1" applyAlignment="1">
      <alignment horizontal="right" wrapText="1"/>
    </xf>
    <xf numFmtId="177" fontId="8" fillId="0" borderId="0" xfId="9" applyNumberFormat="1" applyFont="1" applyAlignment="1">
      <alignment horizontal="right"/>
    </xf>
    <xf numFmtId="176" fontId="19" fillId="2" borderId="12" xfId="9" applyNumberFormat="1" applyFont="1" applyFill="1" applyBorder="1" applyAlignment="1">
      <alignment horizontal="right" wrapText="1"/>
    </xf>
    <xf numFmtId="42" fontId="8" fillId="3" borderId="36" xfId="7" applyNumberFormat="1" applyFont="1" applyFill="1" applyBorder="1" applyAlignment="1">
      <alignment horizontal="right" wrapText="1"/>
    </xf>
    <xf numFmtId="42" fontId="8" fillId="3" borderId="36" xfId="9" applyNumberFormat="1" applyFont="1" applyFill="1" applyBorder="1" applyAlignment="1">
      <alignment horizontal="right" wrapText="1"/>
    </xf>
    <xf numFmtId="42" fontId="8" fillId="0" borderId="36" xfId="9" applyNumberFormat="1" applyFont="1" applyBorder="1" applyAlignment="1">
      <alignment horizontal="right" wrapText="1"/>
    </xf>
    <xf numFmtId="176" fontId="8" fillId="3" borderId="36" xfId="9" applyNumberFormat="1" applyFont="1" applyFill="1" applyBorder="1" applyAlignment="1">
      <alignment horizontal="right" wrapText="1"/>
    </xf>
    <xf numFmtId="176" fontId="8" fillId="0" borderId="16" xfId="9" applyNumberFormat="1" applyFont="1" applyBorder="1" applyAlignment="1">
      <alignment horizontal="right" wrapText="1"/>
    </xf>
    <xf numFmtId="176" fontId="8" fillId="3" borderId="0" xfId="9" applyNumberFormat="1" applyFont="1" applyFill="1" applyAlignment="1">
      <alignment horizontal="right" wrapText="1"/>
    </xf>
    <xf numFmtId="42" fontId="9" fillId="6" borderId="6" xfId="7" applyNumberFormat="1" applyFont="1" applyFill="1" applyBorder="1" applyAlignment="1">
      <alignment horizontal="right" wrapText="1"/>
    </xf>
    <xf numFmtId="42" fontId="9" fillId="6" borderId="6" xfId="9" applyNumberFormat="1" applyFont="1" applyFill="1" applyBorder="1" applyAlignment="1">
      <alignment horizontal="right" wrapText="1"/>
    </xf>
    <xf numFmtId="176" fontId="9" fillId="6" borderId="0" xfId="9" applyNumberFormat="1" applyFont="1" applyFill="1" applyBorder="1" applyAlignment="1">
      <alignment horizontal="right" wrapText="1"/>
    </xf>
    <xf numFmtId="177" fontId="16" fillId="0" borderId="0" xfId="9" applyNumberFormat="1" applyFont="1" applyAlignment="1">
      <alignment horizontal="right"/>
    </xf>
    <xf numFmtId="177" fontId="4" fillId="0" borderId="0" xfId="9" applyNumberFormat="1" applyFont="1" applyAlignment="1">
      <alignment horizontal="right"/>
    </xf>
    <xf numFmtId="42" fontId="5" fillId="3" borderId="0" xfId="7" applyNumberFormat="1" applyFont="1" applyFill="1" applyAlignment="1">
      <alignment horizontal="right" wrapText="1"/>
    </xf>
    <xf numFmtId="42" fontId="5" fillId="0" borderId="0" xfId="9" applyNumberFormat="1" applyFont="1" applyAlignment="1">
      <alignment horizontal="right" wrapText="1"/>
    </xf>
    <xf numFmtId="42" fontId="5" fillId="0" borderId="0" xfId="7" applyNumberFormat="1" applyFont="1" applyAlignment="1">
      <alignment horizontal="right" wrapText="1"/>
    </xf>
    <xf numFmtId="42" fontId="5" fillId="3" borderId="0" xfId="9" applyNumberFormat="1" applyFont="1" applyFill="1" applyAlignment="1">
      <alignment horizontal="right" wrapText="1"/>
    </xf>
    <xf numFmtId="42" fontId="5" fillId="0" borderId="0" xfId="9" applyNumberFormat="1" applyFont="1" applyBorder="1" applyAlignment="1">
      <alignment horizontal="right" wrapText="1"/>
    </xf>
    <xf numFmtId="41" fontId="8" fillId="0" borderId="0" xfId="9" applyNumberFormat="1" applyFont="1" applyBorder="1" applyAlignment="1">
      <alignment horizontal="right" wrapText="1"/>
    </xf>
    <xf numFmtId="42" fontId="5" fillId="3" borderId="0" xfId="9" applyNumberFormat="1" applyFont="1" applyFill="1" applyBorder="1" applyAlignment="1">
      <alignment horizontal="right" wrapText="1"/>
    </xf>
    <xf numFmtId="177" fontId="4" fillId="0" borderId="0" xfId="9" applyNumberFormat="1" applyFont="1" applyBorder="1" applyAlignment="1">
      <alignment horizontal="right"/>
    </xf>
    <xf numFmtId="176" fontId="4" fillId="0" borderId="0" xfId="9" applyNumberFormat="1" applyFont="1" applyBorder="1" applyAlignment="1">
      <alignment horizontal="right"/>
    </xf>
    <xf numFmtId="177" fontId="16" fillId="0" borderId="0" xfId="9" applyNumberFormat="1" applyFont="1" applyBorder="1" applyAlignment="1">
      <alignment horizontal="right"/>
    </xf>
    <xf numFmtId="0" fontId="19" fillId="0" borderId="3" xfId="7" applyFont="1" applyBorder="1" applyAlignment="1">
      <alignment horizontal="left" vertical="center"/>
    </xf>
    <xf numFmtId="0" fontId="19" fillId="0" borderId="0" xfId="7" applyFont="1" applyAlignment="1">
      <alignment horizontal="left" vertical="center"/>
    </xf>
    <xf numFmtId="42" fontId="9" fillId="3" borderId="0" xfId="7" applyNumberFormat="1" applyFont="1" applyFill="1" applyAlignment="1">
      <alignment horizontal="right" wrapText="1"/>
    </xf>
    <xf numFmtId="42" fontId="9" fillId="3" borderId="0" xfId="9" applyNumberFormat="1" applyFont="1" applyFill="1" applyAlignment="1">
      <alignment horizontal="right" wrapText="1"/>
    </xf>
    <xf numFmtId="42" fontId="9" fillId="0" borderId="0" xfId="9" applyNumberFormat="1" applyFont="1" applyAlignment="1">
      <alignment horizontal="right" wrapText="1"/>
    </xf>
    <xf numFmtId="176" fontId="16" fillId="0" borderId="0" xfId="9" applyNumberFormat="1" applyFont="1" applyAlignment="1">
      <alignment horizontal="right"/>
    </xf>
    <xf numFmtId="0" fontId="26" fillId="0" borderId="0" xfId="7" applyFont="1"/>
    <xf numFmtId="0" fontId="23" fillId="0" borderId="0" xfId="7" applyFont="1"/>
    <xf numFmtId="175" fontId="13" fillId="0" borderId="0" xfId="7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27" fillId="0" borderId="0" xfId="0" applyFont="1" applyAlignment="1">
      <alignment vertical="center"/>
    </xf>
    <xf numFmtId="10" fontId="5" fillId="0" borderId="0" xfId="0" applyNumberFormat="1" applyFont="1" applyAlignment="1">
      <alignment horizontal="center" wrapText="1"/>
    </xf>
    <xf numFmtId="0" fontId="27" fillId="0" borderId="0" xfId="0" applyFont="1" applyAlignment="1">
      <alignment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39" xfId="0" applyFont="1" applyBorder="1" applyAlignment="1">
      <alignment horizontal="left" wrapText="1"/>
    </xf>
    <xf numFmtId="0" fontId="27" fillId="0" borderId="0" xfId="0" applyFont="1"/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5" fillId="0" borderId="0" xfId="0" applyNumberFormat="1" applyFont="1"/>
    <xf numFmtId="0" fontId="7" fillId="9" borderId="0" xfId="0" applyFont="1" applyFill="1" applyAlignment="1">
      <alignment horizontal="right" wrapText="1"/>
    </xf>
    <xf numFmtId="10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9" borderId="2" xfId="0" applyFont="1" applyFill="1" applyBorder="1" applyAlignment="1">
      <alignment horizontal="center" wrapText="1"/>
    </xf>
    <xf numFmtId="0" fontId="7" fillId="9" borderId="39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/>
    <xf numFmtId="0" fontId="7" fillId="9" borderId="2" xfId="0" applyFont="1" applyFill="1" applyBorder="1" applyAlignment="1">
      <alignment horizontal="right" wrapText="1"/>
    </xf>
    <xf numFmtId="0" fontId="7" fillId="0" borderId="2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right" wrapText="1"/>
    </xf>
    <xf numFmtId="0" fontId="7" fillId="9" borderId="2" xfId="0" applyFont="1" applyFill="1" applyBorder="1" applyAlignment="1">
      <alignment horizontal="right" wrapText="1"/>
    </xf>
    <xf numFmtId="0" fontId="7" fillId="4" borderId="39" xfId="0" applyFont="1" applyFill="1" applyBorder="1" applyAlignment="1">
      <alignment horizontal="right" wrapText="1"/>
    </xf>
    <xf numFmtId="177" fontId="5" fillId="4" borderId="0" xfId="14" applyNumberFormat="1" applyFont="1" applyFill="1" applyAlignment="1">
      <alignment horizontal="right" wrapText="1"/>
    </xf>
    <xf numFmtId="167" fontId="5" fillId="4" borderId="0" xfId="1" applyNumberFormat="1" applyFont="1" applyFill="1" applyAlignment="1">
      <alignment horizontal="right" wrapText="1"/>
    </xf>
    <xf numFmtId="186" fontId="5" fillId="0" borderId="17" xfId="0" applyNumberFormat="1" applyFont="1" applyBorder="1" applyAlignment="1">
      <alignment horizontal="left"/>
    </xf>
    <xf numFmtId="167" fontId="5" fillId="0" borderId="26" xfId="1" applyNumberFormat="1" applyFont="1" applyBorder="1" applyAlignment="1">
      <alignment horizontal="right" wrapText="1"/>
    </xf>
    <xf numFmtId="175" fontId="5" fillId="4" borderId="0" xfId="1" applyNumberFormat="1" applyFont="1" applyFill="1" applyAlignment="1">
      <alignment horizontal="right" wrapText="1"/>
    </xf>
    <xf numFmtId="43" fontId="5" fillId="0" borderId="40" xfId="1" applyFont="1" applyBorder="1" applyAlignment="1">
      <alignment horizontal="right" wrapText="1"/>
    </xf>
    <xf numFmtId="0" fontId="5" fillId="0" borderId="41" xfId="0" applyFont="1" applyBorder="1" applyAlignment="1">
      <alignment horizontal="left"/>
    </xf>
    <xf numFmtId="49" fontId="5" fillId="0" borderId="17" xfId="0" applyNumberFormat="1" applyFont="1" applyBorder="1"/>
    <xf numFmtId="177" fontId="5" fillId="4" borderId="17" xfId="14" applyNumberFormat="1" applyFont="1" applyFill="1" applyBorder="1" applyAlignment="1">
      <alignment horizontal="right" wrapText="1"/>
    </xf>
    <xf numFmtId="167" fontId="5" fillId="4" borderId="17" xfId="1" applyNumberFormat="1" applyFont="1" applyFill="1" applyBorder="1" applyAlignment="1">
      <alignment horizontal="right" wrapText="1"/>
    </xf>
    <xf numFmtId="167" fontId="5" fillId="0" borderId="17" xfId="1" applyNumberFormat="1" applyFont="1" applyBorder="1" applyAlignment="1">
      <alignment horizontal="right" wrapText="1"/>
    </xf>
    <xf numFmtId="175" fontId="5" fillId="4" borderId="17" xfId="1" applyNumberFormat="1" applyFont="1" applyFill="1" applyBorder="1" applyAlignment="1">
      <alignment horizontal="right" wrapText="1"/>
    </xf>
    <xf numFmtId="10" fontId="3" fillId="0" borderId="0" xfId="0" applyNumberFormat="1" applyFont="1" applyAlignment="1">
      <alignment horizontal="left" wrapText="1"/>
    </xf>
    <xf numFmtId="37" fontId="5" fillId="0" borderId="18" xfId="0" applyNumberFormat="1" applyFont="1" applyBorder="1" applyAlignment="1">
      <alignment horizontal="left"/>
    </xf>
    <xf numFmtId="167" fontId="5" fillId="0" borderId="42" xfId="1" applyNumberFormat="1" applyFont="1" applyBorder="1" applyAlignment="1">
      <alignment horizontal="right" wrapText="1"/>
    </xf>
    <xf numFmtId="43" fontId="5" fillId="0" borderId="42" xfId="1" applyFont="1" applyBorder="1" applyAlignment="1">
      <alignment horizontal="right" wrapText="1"/>
    </xf>
    <xf numFmtId="0" fontId="3" fillId="0" borderId="0" xfId="0" applyFont="1" applyAlignment="1">
      <alignment wrapText="1"/>
    </xf>
    <xf numFmtId="37" fontId="29" fillId="6" borderId="20" xfId="0" applyNumberFormat="1" applyFont="1" applyFill="1" applyBorder="1" applyAlignment="1">
      <alignment horizontal="left"/>
    </xf>
    <xf numFmtId="167" fontId="9" fillId="6" borderId="20" xfId="1" applyNumberFormat="1" applyFont="1" applyFill="1" applyBorder="1" applyAlignment="1">
      <alignment horizontal="right" wrapText="1"/>
    </xf>
    <xf numFmtId="176" fontId="9" fillId="6" borderId="20" xfId="14" applyNumberFormat="1" applyFont="1" applyFill="1" applyBorder="1" applyAlignment="1">
      <alignment horizontal="right" wrapText="1"/>
    </xf>
    <xf numFmtId="43" fontId="9" fillId="6" borderId="20" xfId="1" applyFont="1" applyFill="1" applyBorder="1" applyAlignment="1">
      <alignment horizontal="right" wrapText="1"/>
    </xf>
    <xf numFmtId="0" fontId="5" fillId="5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43" fontId="5" fillId="0" borderId="0" xfId="1" applyFont="1" applyFill="1" applyAlignment="1">
      <alignment horizontal="right" wrapText="1"/>
    </xf>
    <xf numFmtId="0" fontId="8" fillId="5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43" fontId="8" fillId="0" borderId="0" xfId="1" applyFont="1" applyFill="1" applyAlignment="1">
      <alignment horizontal="right" wrapText="1"/>
    </xf>
    <xf numFmtId="0" fontId="5" fillId="0" borderId="31" xfId="0" applyFont="1" applyBorder="1" applyAlignment="1">
      <alignment horizontal="left"/>
    </xf>
    <xf numFmtId="177" fontId="5" fillId="4" borderId="18" xfId="14" applyNumberFormat="1" applyFont="1" applyFill="1" applyBorder="1" applyAlignment="1">
      <alignment horizontal="right" wrapText="1"/>
    </xf>
    <xf numFmtId="167" fontId="5" fillId="4" borderId="18" xfId="1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9" fillId="6" borderId="43" xfId="0" applyFont="1" applyFill="1" applyBorder="1" applyAlignment="1">
      <alignment horizontal="left"/>
    </xf>
    <xf numFmtId="0" fontId="9" fillId="6" borderId="20" xfId="0" applyFont="1" applyFill="1" applyBorder="1" applyAlignment="1">
      <alignment horizontal="left"/>
    </xf>
    <xf numFmtId="176" fontId="9" fillId="6" borderId="20" xfId="0" applyNumberFormat="1" applyFont="1" applyFill="1" applyBorder="1" applyAlignment="1">
      <alignment horizontal="right" wrapText="1"/>
    </xf>
    <xf numFmtId="175" fontId="5" fillId="4" borderId="0" xfId="0" applyNumberFormat="1" applyFont="1" applyFill="1" applyAlignment="1">
      <alignment horizontal="right" wrapText="1"/>
    </xf>
    <xf numFmtId="0" fontId="7" fillId="9" borderId="4" xfId="0" applyFont="1" applyFill="1" applyBorder="1" applyAlignment="1">
      <alignment horizontal="right" wrapText="1"/>
    </xf>
    <xf numFmtId="175" fontId="5" fillId="4" borderId="17" xfId="0" applyNumberFormat="1" applyFont="1" applyFill="1" applyBorder="1" applyAlignment="1">
      <alignment horizontal="right" wrapText="1"/>
    </xf>
    <xf numFmtId="37" fontId="8" fillId="6" borderId="20" xfId="0" applyNumberFormat="1" applyFont="1" applyFill="1" applyBorder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176" fontId="8" fillId="0" borderId="0" xfId="14" applyNumberFormat="1" applyFont="1" applyAlignment="1">
      <alignment horizontal="right" wrapText="1"/>
    </xf>
    <xf numFmtId="37" fontId="3" fillId="0" borderId="0" xfId="0" applyNumberFormat="1" applyFont="1" applyAlignment="1">
      <alignment horizontal="right"/>
    </xf>
    <xf numFmtId="185" fontId="3" fillId="0" borderId="0" xfId="1" applyNumberFormat="1" applyFont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9" fontId="5" fillId="0" borderId="18" xfId="0" applyNumberFormat="1" applyFont="1" applyBorder="1"/>
    <xf numFmtId="175" fontId="5" fillId="4" borderId="18" xfId="0" applyNumberFormat="1" applyFont="1" applyFill="1" applyBorder="1" applyAlignment="1">
      <alignment horizontal="right" wrapText="1"/>
    </xf>
    <xf numFmtId="187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188" fontId="3" fillId="0" borderId="0" xfId="14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7" fontId="8" fillId="0" borderId="0" xfId="1" applyNumberFormat="1" applyFont="1" applyAlignment="1">
      <alignment horizontal="right"/>
    </xf>
    <xf numFmtId="0" fontId="27" fillId="0" borderId="0" xfId="0" applyFont="1" applyAlignment="1">
      <alignment horizontal="left"/>
    </xf>
    <xf numFmtId="167" fontId="32" fillId="0" borderId="0" xfId="1" applyNumberFormat="1" applyFont="1"/>
    <xf numFmtId="167" fontId="27" fillId="0" borderId="0" xfId="1" applyNumberFormat="1" applyFont="1"/>
    <xf numFmtId="0" fontId="33" fillId="5" borderId="0" xfId="6" applyFont="1" applyFill="1"/>
    <xf numFmtId="0" fontId="33" fillId="5" borderId="0" xfId="6" applyFont="1" applyFill="1" applyAlignment="1">
      <alignment horizontal="right"/>
    </xf>
    <xf numFmtId="0" fontId="33" fillId="0" borderId="0" xfId="6" applyFont="1"/>
    <xf numFmtId="0" fontId="5" fillId="5" borderId="0" xfId="7" applyFont="1" applyFill="1" applyAlignment="1">
      <alignment horizontal="left" wrapText="1" indent="1"/>
    </xf>
    <xf numFmtId="0" fontId="34" fillId="5" borderId="0" xfId="7" applyFont="1" applyFill="1" applyAlignment="1">
      <alignment horizontal="center" wrapText="1"/>
    </xf>
    <xf numFmtId="0" fontId="5" fillId="5" borderId="14" xfId="7" applyFont="1" applyFill="1" applyBorder="1" applyAlignment="1">
      <alignment horizontal="left" wrapText="1" indent="1"/>
    </xf>
    <xf numFmtId="0" fontId="34" fillId="5" borderId="0" xfId="7" applyFont="1" applyFill="1" applyAlignment="1">
      <alignment horizontal="right" wrapText="1"/>
    </xf>
    <xf numFmtId="0" fontId="7" fillId="5" borderId="44" xfId="7" applyFont="1" applyFill="1" applyBorder="1"/>
    <xf numFmtId="0" fontId="5" fillId="3" borderId="0" xfId="7" applyFont="1" applyFill="1" applyAlignment="1">
      <alignment horizontal="right"/>
    </xf>
    <xf numFmtId="3" fontId="5" fillId="5" borderId="0" xfId="7" applyNumberFormat="1" applyFont="1" applyFill="1" applyAlignment="1">
      <alignment horizontal="right" wrapText="1"/>
    </xf>
    <xf numFmtId="3" fontId="5" fillId="3" borderId="0" xfId="7" applyNumberFormat="1" applyFont="1" applyFill="1" applyAlignment="1">
      <alignment horizontal="right" wrapText="1"/>
    </xf>
    <xf numFmtId="0" fontId="35" fillId="5" borderId="0" xfId="6" applyFont="1" applyFill="1" applyAlignment="1">
      <alignment horizontal="right"/>
    </xf>
    <xf numFmtId="0" fontId="5" fillId="5" borderId="0" xfId="7" applyFont="1" applyFill="1"/>
    <xf numFmtId="0" fontId="5" fillId="5" borderId="45" xfId="7" applyFont="1" applyFill="1" applyBorder="1"/>
    <xf numFmtId="41" fontId="5" fillId="3" borderId="45" xfId="7" applyNumberFormat="1" applyFont="1" applyFill="1" applyBorder="1" applyAlignment="1">
      <alignment horizontal="right" wrapText="1"/>
    </xf>
    <xf numFmtId="41" fontId="5" fillId="5" borderId="45" xfId="7" applyNumberFormat="1" applyFont="1" applyFill="1" applyBorder="1" applyAlignment="1">
      <alignment horizontal="right" wrapText="1"/>
    </xf>
    <xf numFmtId="185" fontId="5" fillId="5" borderId="0" xfId="9" applyNumberFormat="1" applyFont="1" applyFill="1" applyAlignment="1">
      <alignment horizontal="right" wrapText="1"/>
    </xf>
    <xf numFmtId="181" fontId="5" fillId="5" borderId="45" xfId="7" applyNumberFormat="1" applyFont="1" applyFill="1" applyBorder="1" applyAlignment="1">
      <alignment horizontal="right" wrapText="1"/>
    </xf>
    <xf numFmtId="181" fontId="5" fillId="3" borderId="45" xfId="7" applyNumberFormat="1" applyFont="1" applyFill="1" applyBorder="1" applyAlignment="1">
      <alignment horizontal="right" wrapText="1"/>
    </xf>
    <xf numFmtId="189" fontId="5" fillId="5" borderId="45" xfId="7" applyNumberFormat="1" applyFont="1" applyFill="1" applyBorder="1" applyAlignment="1">
      <alignment horizontal="right" wrapText="1"/>
    </xf>
    <xf numFmtId="0" fontId="5" fillId="5" borderId="46" xfId="7" applyFont="1" applyFill="1" applyBorder="1"/>
    <xf numFmtId="41" fontId="5" fillId="3" borderId="46" xfId="7" applyNumberFormat="1" applyFont="1" applyFill="1" applyBorder="1" applyAlignment="1">
      <alignment horizontal="right" wrapText="1"/>
    </xf>
    <xf numFmtId="41" fontId="5" fillId="5" borderId="46" xfId="7" applyNumberFormat="1" applyFont="1" applyFill="1" applyBorder="1" applyAlignment="1">
      <alignment horizontal="right" wrapText="1"/>
    </xf>
    <xf numFmtId="175" fontId="5" fillId="5" borderId="0" xfId="11" applyNumberFormat="1" applyFont="1" applyFill="1" applyAlignment="1">
      <alignment horizontal="right" wrapText="1"/>
    </xf>
    <xf numFmtId="166" fontId="5" fillId="5" borderId="46" xfId="7" applyNumberFormat="1" applyFont="1" applyFill="1" applyBorder="1" applyAlignment="1">
      <alignment horizontal="right" wrapText="1"/>
    </xf>
    <xf numFmtId="166" fontId="5" fillId="3" borderId="46" xfId="7" applyNumberFormat="1" applyFont="1" applyFill="1" applyBorder="1" applyAlignment="1">
      <alignment horizontal="right" wrapText="1"/>
    </xf>
    <xf numFmtId="2" fontId="33" fillId="0" borderId="0" xfId="6" applyNumberFormat="1" applyFont="1"/>
    <xf numFmtId="43" fontId="5" fillId="5" borderId="45" xfId="8" applyFont="1" applyFill="1" applyBorder="1" applyAlignment="1">
      <alignment horizontal="right" wrapText="1"/>
    </xf>
    <xf numFmtId="0" fontId="5" fillId="5" borderId="47" xfId="7" applyFont="1" applyFill="1" applyBorder="1"/>
    <xf numFmtId="41" fontId="5" fillId="3" borderId="47" xfId="7" applyNumberFormat="1" applyFont="1" applyFill="1" applyBorder="1" applyAlignment="1">
      <alignment horizontal="right" wrapText="1"/>
    </xf>
    <xf numFmtId="41" fontId="5" fillId="5" borderId="47" xfId="7" applyNumberFormat="1" applyFont="1" applyFill="1" applyBorder="1" applyAlignment="1">
      <alignment horizontal="right" wrapText="1"/>
    </xf>
    <xf numFmtId="166" fontId="5" fillId="5" borderId="47" xfId="7" applyNumberFormat="1" applyFont="1" applyFill="1" applyBorder="1" applyAlignment="1">
      <alignment horizontal="right" wrapText="1"/>
    </xf>
    <xf numFmtId="166" fontId="5" fillId="3" borderId="47" xfId="7" applyNumberFormat="1" applyFont="1" applyFill="1" applyBorder="1" applyAlignment="1">
      <alignment horizontal="right" wrapText="1"/>
    </xf>
    <xf numFmtId="190" fontId="5" fillId="5" borderId="47" xfId="7" applyNumberFormat="1" applyFont="1" applyFill="1" applyBorder="1" applyAlignment="1">
      <alignment horizontal="right" wrapText="1"/>
    </xf>
    <xf numFmtId="0" fontId="9" fillId="6" borderId="0" xfId="7" applyFont="1" applyFill="1"/>
    <xf numFmtId="175" fontId="9" fillId="6" borderId="0" xfId="11" applyNumberFormat="1" applyFont="1" applyFill="1" applyAlignment="1">
      <alignment horizontal="right" wrapText="1"/>
    </xf>
    <xf numFmtId="179" fontId="9" fillId="6" borderId="0" xfId="7" applyNumberFormat="1" applyFont="1" applyFill="1" applyAlignment="1">
      <alignment horizontal="right" wrapText="1"/>
    </xf>
    <xf numFmtId="0" fontId="34" fillId="5" borderId="0" xfId="6" applyFont="1" applyFill="1" applyAlignment="1">
      <alignment horizontal="right"/>
    </xf>
    <xf numFmtId="0" fontId="3" fillId="5" borderId="0" xfId="7" applyFont="1" applyFill="1"/>
    <xf numFmtId="0" fontId="5" fillId="5" borderId="16" xfId="7" applyFont="1" applyFill="1" applyBorder="1" applyAlignment="1">
      <alignment horizontal="left"/>
    </xf>
    <xf numFmtId="41" fontId="5" fillId="5" borderId="16" xfId="7" applyNumberFormat="1" applyFont="1" applyFill="1" applyBorder="1" applyAlignment="1">
      <alignment horizontal="right" wrapText="1"/>
    </xf>
    <xf numFmtId="166" fontId="5" fillId="5" borderId="16" xfId="7" applyNumberFormat="1" applyFont="1" applyFill="1" applyBorder="1" applyAlignment="1">
      <alignment horizontal="right" wrapText="1"/>
    </xf>
    <xf numFmtId="166" fontId="5" fillId="3" borderId="16" xfId="7" applyNumberFormat="1" applyFont="1" applyFill="1" applyBorder="1" applyAlignment="1">
      <alignment horizontal="right" wrapText="1"/>
    </xf>
    <xf numFmtId="0" fontId="5" fillId="5" borderId="17" xfId="7" applyFont="1" applyFill="1" applyBorder="1" applyAlignment="1">
      <alignment horizontal="left"/>
    </xf>
    <xf numFmtId="166" fontId="5" fillId="5" borderId="17" xfId="7" applyNumberFormat="1" applyFont="1" applyFill="1" applyBorder="1" applyAlignment="1">
      <alignment horizontal="right" wrapText="1"/>
    </xf>
    <xf numFmtId="166" fontId="5" fillId="3" borderId="17" xfId="7" applyNumberFormat="1" applyFont="1" applyFill="1" applyBorder="1" applyAlignment="1">
      <alignment horizontal="right" wrapText="1"/>
    </xf>
    <xf numFmtId="0" fontId="5" fillId="5" borderId="48" xfId="7" applyFont="1" applyFill="1" applyBorder="1"/>
    <xf numFmtId="41" fontId="5" fillId="5" borderId="0" xfId="7" applyNumberFormat="1" applyFont="1" applyFill="1" applyAlignment="1">
      <alignment horizontal="right" wrapText="1"/>
    </xf>
    <xf numFmtId="166" fontId="5" fillId="5" borderId="0" xfId="7" applyNumberFormat="1" applyFont="1" applyFill="1" applyAlignment="1">
      <alignment horizontal="right" wrapText="1"/>
    </xf>
    <xf numFmtId="166" fontId="5" fillId="3" borderId="0" xfId="7" applyNumberFormat="1" applyFont="1" applyFill="1" applyAlignment="1">
      <alignment horizontal="right" wrapText="1"/>
    </xf>
    <xf numFmtId="0" fontId="36" fillId="5" borderId="0" xfId="6" applyFont="1" applyFill="1"/>
    <xf numFmtId="0" fontId="24" fillId="2" borderId="44" xfId="7" applyFont="1" applyFill="1" applyBorder="1"/>
    <xf numFmtId="0" fontId="25" fillId="2" borderId="44" xfId="7" applyFont="1" applyFill="1" applyBorder="1"/>
    <xf numFmtId="41" fontId="24" fillId="2" borderId="44" xfId="7" applyNumberFormat="1" applyFont="1" applyFill="1" applyBorder="1" applyAlignment="1">
      <alignment horizontal="right" wrapText="1"/>
    </xf>
    <xf numFmtId="175" fontId="24" fillId="5" borderId="0" xfId="11" applyNumberFormat="1" applyFont="1" applyFill="1" applyAlignment="1">
      <alignment horizontal="right" wrapText="1"/>
    </xf>
    <xf numFmtId="166" fontId="24" fillId="2" borderId="44" xfId="7" applyNumberFormat="1" applyFont="1" applyFill="1" applyBorder="1" applyAlignment="1">
      <alignment horizontal="right" wrapText="1"/>
    </xf>
    <xf numFmtId="189" fontId="24" fillId="2" borderId="44" xfId="7" applyNumberFormat="1" applyFont="1" applyFill="1" applyBorder="1" applyAlignment="1">
      <alignment horizontal="right" wrapText="1"/>
    </xf>
    <xf numFmtId="0" fontId="36" fillId="5" borderId="0" xfId="6" applyFont="1" applyFill="1" applyAlignment="1">
      <alignment horizontal="right"/>
    </xf>
    <xf numFmtId="0" fontId="36" fillId="0" borderId="0" xfId="6" applyFont="1"/>
    <xf numFmtId="0" fontId="5" fillId="5" borderId="45" xfId="7" applyFont="1" applyFill="1" applyBorder="1"/>
    <xf numFmtId="178" fontId="33" fillId="0" borderId="0" xfId="6" applyNumberFormat="1" applyFont="1"/>
    <xf numFmtId="0" fontId="5" fillId="5" borderId="46" xfId="7" applyFont="1" applyFill="1" applyBorder="1" applyAlignment="1">
      <alignment horizontal="left"/>
    </xf>
    <xf numFmtId="0" fontId="5" fillId="5" borderId="46" xfId="7" applyFont="1" applyFill="1" applyBorder="1" applyAlignment="1">
      <alignment horizontal="left"/>
    </xf>
    <xf numFmtId="0" fontId="5" fillId="5" borderId="49" xfId="7" applyFont="1" applyFill="1" applyBorder="1"/>
    <xf numFmtId="179" fontId="24" fillId="2" borderId="44" xfId="7" applyNumberFormat="1" applyFont="1" applyFill="1" applyBorder="1" applyAlignment="1">
      <alignment horizontal="right" wrapText="1"/>
    </xf>
    <xf numFmtId="41" fontId="8" fillId="5" borderId="0" xfId="11" applyNumberFormat="1" applyFont="1" applyFill="1" applyAlignment="1">
      <alignment horizontal="right" wrapText="1"/>
    </xf>
    <xf numFmtId="41" fontId="8" fillId="3" borderId="0" xfId="11" applyNumberFormat="1" applyFont="1" applyFill="1" applyAlignment="1">
      <alignment horizontal="right" wrapText="1"/>
    </xf>
    <xf numFmtId="175" fontId="8" fillId="5" borderId="0" xfId="11" applyNumberFormat="1" applyFont="1" applyFill="1" applyAlignment="1">
      <alignment horizontal="right" wrapText="1"/>
    </xf>
    <xf numFmtId="165" fontId="8" fillId="5" borderId="0" xfId="11" applyNumberFormat="1" applyFont="1" applyFill="1" applyAlignment="1">
      <alignment horizontal="right" wrapText="1"/>
    </xf>
    <xf numFmtId="165" fontId="8" fillId="3" borderId="0" xfId="11" applyNumberFormat="1" applyFont="1" applyFill="1" applyAlignment="1">
      <alignment horizontal="right" wrapText="1"/>
    </xf>
    <xf numFmtId="189" fontId="8" fillId="5" borderId="0" xfId="11" applyNumberFormat="1" applyFont="1" applyFill="1" applyAlignment="1">
      <alignment horizontal="right" wrapText="1"/>
    </xf>
    <xf numFmtId="189" fontId="9" fillId="6" borderId="0" xfId="7" applyNumberFormat="1" applyFont="1" applyFill="1" applyAlignment="1">
      <alignment horizontal="right" wrapText="1"/>
    </xf>
    <xf numFmtId="0" fontId="4" fillId="5" borderId="0" xfId="7" applyFont="1" applyFill="1"/>
    <xf numFmtId="42" fontId="9" fillId="6" borderId="0" xfId="7" applyNumberFormat="1" applyFont="1" applyFill="1" applyAlignment="1">
      <alignment horizontal="right" wrapText="1"/>
    </xf>
    <xf numFmtId="0" fontId="37" fillId="0" borderId="0" xfId="6" applyFont="1"/>
    <xf numFmtId="189" fontId="33" fillId="0" borderId="0" xfId="6" applyNumberFormat="1" applyFont="1"/>
    <xf numFmtId="0" fontId="4" fillId="5" borderId="0" xfId="15" applyFont="1" applyFill="1" applyAlignment="1">
      <alignment vertical="center"/>
    </xf>
    <xf numFmtId="0" fontId="4" fillId="5" borderId="0" xfId="15" applyFont="1" applyFill="1" applyAlignment="1">
      <alignment horizontal="center" vertical="center"/>
    </xf>
    <xf numFmtId="37" fontId="4" fillId="5" borderId="0" xfId="15" applyNumberFormat="1" applyFont="1" applyFill="1" applyAlignment="1">
      <alignment horizontal="right" vertical="center"/>
    </xf>
    <xf numFmtId="0" fontId="4" fillId="0" borderId="0" xfId="15" applyFont="1" applyAlignment="1">
      <alignment vertical="center"/>
    </xf>
    <xf numFmtId="0" fontId="3" fillId="5" borderId="0" xfId="15" applyFont="1" applyFill="1" applyAlignment="1">
      <alignment vertical="top"/>
    </xf>
    <xf numFmtId="0" fontId="10" fillId="5" borderId="0" xfId="15" applyFont="1" applyFill="1" applyAlignment="1">
      <alignment vertical="center"/>
    </xf>
    <xf numFmtId="0" fontId="7" fillId="2" borderId="0" xfId="15" applyFont="1" applyFill="1" applyAlignment="1">
      <alignment horizontal="right"/>
    </xf>
    <xf numFmtId="0" fontId="7" fillId="5" borderId="0" xfId="15" applyFont="1" applyFill="1" applyAlignment="1">
      <alignment horizontal="right"/>
    </xf>
    <xf numFmtId="0" fontId="5" fillId="5" borderId="11" xfId="15" applyFont="1" applyFill="1" applyBorder="1"/>
    <xf numFmtId="0" fontId="10" fillId="5" borderId="11" xfId="15" applyFont="1" applyFill="1" applyBorder="1" applyAlignment="1">
      <alignment vertical="center"/>
    </xf>
    <xf numFmtId="0" fontId="7" fillId="2" borderId="12" xfId="15" applyFont="1" applyFill="1" applyBorder="1" applyAlignment="1">
      <alignment horizontal="right" wrapText="1"/>
    </xf>
    <xf numFmtId="0" fontId="7" fillId="3" borderId="12" xfId="15" applyFont="1" applyFill="1" applyBorder="1" applyAlignment="1">
      <alignment horizontal="right" wrapText="1"/>
    </xf>
    <xf numFmtId="0" fontId="3" fillId="5" borderId="0" xfId="15" applyFont="1" applyFill="1" applyAlignment="1">
      <alignment vertical="center"/>
    </xf>
    <xf numFmtId="0" fontId="3" fillId="5" borderId="0" xfId="15" applyFont="1" applyFill="1" applyAlignment="1">
      <alignment horizontal="center" vertical="center"/>
    </xf>
    <xf numFmtId="0" fontId="5" fillId="3" borderId="0" xfId="15" applyFont="1" applyFill="1" applyAlignment="1">
      <alignment horizontal="right"/>
    </xf>
    <xf numFmtId="0" fontId="5" fillId="5" borderId="0" xfId="15" applyFont="1" applyFill="1" applyAlignment="1">
      <alignment horizontal="right"/>
    </xf>
    <xf numFmtId="0" fontId="38" fillId="5" borderId="0" xfId="15" applyFont="1" applyFill="1" applyAlignment="1">
      <alignment horizontal="right"/>
    </xf>
    <xf numFmtId="37" fontId="5" fillId="3" borderId="0" xfId="15" applyNumberFormat="1" applyFont="1" applyFill="1" applyAlignment="1">
      <alignment horizontal="right"/>
    </xf>
    <xf numFmtId="37" fontId="5" fillId="5" borderId="0" xfId="15" applyNumberFormat="1" applyFont="1" applyFill="1" applyAlignment="1">
      <alignment horizontal="right"/>
    </xf>
    <xf numFmtId="0" fontId="5" fillId="5" borderId="0" xfId="15" applyFont="1" applyFill="1" applyAlignment="1">
      <alignment horizontal="left" vertical="center"/>
    </xf>
    <xf numFmtId="0" fontId="3" fillId="5" borderId="0" xfId="15" applyFont="1" applyFill="1" applyAlignment="1">
      <alignment horizontal="left" vertical="center"/>
    </xf>
    <xf numFmtId="167" fontId="5" fillId="5" borderId="0" xfId="5" applyNumberFormat="1" applyFont="1" applyFill="1" applyAlignment="1">
      <alignment horizontal="right" wrapText="1"/>
    </xf>
    <xf numFmtId="0" fontId="5" fillId="5" borderId="0" xfId="15" applyFont="1" applyFill="1" applyAlignment="1">
      <alignment horizontal="right" wrapText="1"/>
    </xf>
    <xf numFmtId="165" fontId="5" fillId="5" borderId="0" xfId="5" applyNumberFormat="1" applyFont="1" applyFill="1" applyAlignment="1">
      <alignment horizontal="right" wrapText="1"/>
    </xf>
    <xf numFmtId="165" fontId="5" fillId="3" borderId="0" xfId="5" applyNumberFormat="1" applyFont="1" applyFill="1" applyAlignment="1">
      <alignment horizontal="right" wrapText="1"/>
    </xf>
    <xf numFmtId="177" fontId="5" fillId="5" borderId="0" xfId="9" applyNumberFormat="1" applyFont="1" applyFill="1" applyAlignment="1">
      <alignment horizontal="right" wrapText="1"/>
    </xf>
    <xf numFmtId="0" fontId="5" fillId="5" borderId="0" xfId="15" applyFont="1" applyFill="1" applyAlignment="1">
      <alignment vertical="center"/>
    </xf>
    <xf numFmtId="166" fontId="5" fillId="5" borderId="0" xfId="15" applyNumberFormat="1" applyFont="1" applyFill="1" applyAlignment="1">
      <alignment horizontal="right" wrapText="1"/>
    </xf>
    <xf numFmtId="166" fontId="5" fillId="3" borderId="0" xfId="15" applyNumberFormat="1" applyFont="1" applyFill="1" applyAlignment="1">
      <alignment horizontal="right" wrapText="1"/>
    </xf>
    <xf numFmtId="1" fontId="4" fillId="0" borderId="0" xfId="15" applyNumberFormat="1" applyFont="1" applyAlignment="1">
      <alignment vertical="center"/>
    </xf>
    <xf numFmtId="0" fontId="16" fillId="5" borderId="0" xfId="15" applyFont="1" applyFill="1" applyAlignment="1">
      <alignment vertical="center"/>
    </xf>
    <xf numFmtId="0" fontId="9" fillId="6" borderId="0" xfId="15" applyFont="1" applyFill="1" applyAlignment="1">
      <alignment vertical="center"/>
    </xf>
    <xf numFmtId="167" fontId="9" fillId="6" borderId="0" xfId="5" applyNumberFormat="1" applyFont="1" applyFill="1" applyAlignment="1">
      <alignment horizontal="right" wrapText="1"/>
    </xf>
    <xf numFmtId="175" fontId="9" fillId="6" borderId="0" xfId="5" applyNumberFormat="1" applyFont="1" applyFill="1" applyAlignment="1">
      <alignment horizontal="right" wrapText="1"/>
    </xf>
    <xf numFmtId="0" fontId="9" fillId="6" borderId="0" xfId="15" applyFont="1" applyFill="1" applyAlignment="1">
      <alignment horizontal="right" wrapText="1"/>
    </xf>
    <xf numFmtId="166" fontId="9" fillId="6" borderId="0" xfId="15" applyNumberFormat="1" applyFont="1" applyFill="1" applyAlignment="1">
      <alignment horizontal="right" wrapText="1"/>
    </xf>
    <xf numFmtId="177" fontId="9" fillId="6" borderId="0" xfId="9" applyNumberFormat="1" applyFont="1" applyFill="1" applyAlignment="1">
      <alignment horizontal="right" wrapText="1"/>
    </xf>
    <xf numFmtId="0" fontId="5" fillId="5" borderId="0" xfId="15" applyFont="1" applyFill="1" applyAlignment="1">
      <alignment horizontal="left" vertical="center"/>
    </xf>
    <xf numFmtId="0" fontId="20" fillId="5" borderId="0" xfId="15" applyFont="1" applyFill="1" applyAlignment="1">
      <alignment vertical="center"/>
    </xf>
    <xf numFmtId="0" fontId="19" fillId="5" borderId="12" xfId="15" applyFont="1" applyFill="1" applyBorder="1" applyAlignment="1">
      <alignment vertical="center"/>
    </xf>
    <xf numFmtId="0" fontId="19" fillId="5" borderId="12" xfId="15" applyFont="1" applyFill="1" applyBorder="1" applyAlignment="1">
      <alignment horizontal="left" vertical="center"/>
    </xf>
    <xf numFmtId="0" fontId="20" fillId="5" borderId="12" xfId="15" applyFont="1" applyFill="1" applyBorder="1" applyAlignment="1">
      <alignment horizontal="left" vertical="center"/>
    </xf>
    <xf numFmtId="167" fontId="24" fillId="3" borderId="12" xfId="5" applyNumberFormat="1" applyFont="1" applyFill="1" applyBorder="1" applyAlignment="1">
      <alignment horizontal="right" wrapText="1"/>
    </xf>
    <xf numFmtId="167" fontId="24" fillId="5" borderId="12" xfId="5" applyNumberFormat="1" applyFont="1" applyFill="1" applyBorder="1" applyAlignment="1">
      <alignment horizontal="right" wrapText="1"/>
    </xf>
    <xf numFmtId="177" fontId="24" fillId="3" borderId="12" xfId="9" applyNumberFormat="1" applyFont="1" applyFill="1" applyBorder="1" applyAlignment="1">
      <alignment horizontal="right" wrapText="1"/>
    </xf>
    <xf numFmtId="0" fontId="24" fillId="5" borderId="0" xfId="15" applyFont="1" applyFill="1" applyAlignment="1">
      <alignment horizontal="right" wrapText="1"/>
    </xf>
    <xf numFmtId="166" fontId="24" fillId="5" borderId="12" xfId="5" applyNumberFormat="1" applyFont="1" applyFill="1" applyBorder="1" applyAlignment="1">
      <alignment horizontal="right" wrapText="1"/>
    </xf>
    <xf numFmtId="166" fontId="24" fillId="3" borderId="12" xfId="5" applyNumberFormat="1" applyFont="1" applyFill="1" applyBorder="1" applyAlignment="1">
      <alignment horizontal="right" wrapText="1"/>
    </xf>
    <xf numFmtId="177" fontId="24" fillId="5" borderId="12" xfId="9" applyNumberFormat="1" applyFont="1" applyFill="1" applyBorder="1" applyAlignment="1">
      <alignment horizontal="right" wrapText="1"/>
    </xf>
    <xf numFmtId="0" fontId="20" fillId="0" borderId="0" xfId="15" applyFont="1" applyAlignment="1">
      <alignment vertical="center"/>
    </xf>
    <xf numFmtId="2" fontId="4" fillId="0" borderId="0" xfId="15" applyNumberFormat="1" applyFont="1" applyAlignment="1">
      <alignment vertical="center"/>
    </xf>
    <xf numFmtId="37" fontId="5" fillId="5" borderId="0" xfId="15" applyNumberFormat="1" applyFont="1" applyFill="1" applyAlignment="1">
      <alignment horizontal="right" wrapText="1"/>
    </xf>
    <xf numFmtId="0" fontId="10" fillId="5" borderId="0" xfId="15" applyFont="1" applyFill="1" applyAlignment="1">
      <alignment horizontal="left" vertical="center"/>
    </xf>
    <xf numFmtId="167" fontId="9" fillId="3" borderId="0" xfId="5" applyNumberFormat="1" applyFont="1" applyFill="1" applyAlignment="1">
      <alignment horizontal="right" wrapText="1"/>
    </xf>
    <xf numFmtId="167" fontId="9" fillId="5" borderId="0" xfId="5" applyNumberFormat="1" applyFont="1" applyFill="1" applyAlignment="1">
      <alignment horizontal="right" wrapText="1"/>
    </xf>
    <xf numFmtId="177" fontId="9" fillId="3" borderId="0" xfId="9" applyNumberFormat="1" applyFont="1" applyFill="1" applyAlignment="1">
      <alignment horizontal="right" wrapText="1"/>
    </xf>
    <xf numFmtId="0" fontId="9" fillId="5" borderId="0" xfId="15" applyFont="1" applyFill="1" applyAlignment="1">
      <alignment horizontal="right" wrapText="1"/>
    </xf>
    <xf numFmtId="165" fontId="9" fillId="5" borderId="0" xfId="5" applyNumberFormat="1" applyFont="1" applyFill="1" applyAlignment="1">
      <alignment horizontal="right" wrapText="1"/>
    </xf>
    <xf numFmtId="165" fontId="9" fillId="3" borderId="0" xfId="5" applyNumberFormat="1" applyFont="1" applyFill="1" applyAlignment="1">
      <alignment horizontal="right" wrapText="1"/>
    </xf>
    <xf numFmtId="177" fontId="9" fillId="5" borderId="0" xfId="9" applyNumberFormat="1" applyFont="1" applyFill="1" applyAlignment="1">
      <alignment horizontal="right" wrapText="1"/>
    </xf>
    <xf numFmtId="0" fontId="9" fillId="6" borderId="0" xfId="15" applyFont="1" applyFill="1" applyAlignment="1">
      <alignment horizontal="left" vertical="center"/>
    </xf>
    <xf numFmtId="166" fontId="9" fillId="6" borderId="0" xfId="5" applyNumberFormat="1" applyFont="1" applyFill="1" applyAlignment="1">
      <alignment horizontal="right" wrapText="1"/>
    </xf>
    <xf numFmtId="0" fontId="4" fillId="5" borderId="0" xfId="15" applyFont="1" applyFill="1" applyAlignment="1">
      <alignment horizontal="left" vertical="center"/>
    </xf>
    <xf numFmtId="167" fontId="8" fillId="3" borderId="0" xfId="5" applyNumberFormat="1" applyFont="1" applyFill="1" applyAlignment="1">
      <alignment horizontal="right" wrapText="1"/>
    </xf>
    <xf numFmtId="0" fontId="8" fillId="5" borderId="0" xfId="15" applyFont="1" applyFill="1" applyAlignment="1">
      <alignment horizontal="right" wrapText="1"/>
    </xf>
    <xf numFmtId="177" fontId="8" fillId="3" borderId="0" xfId="9" applyNumberFormat="1" applyFont="1" applyFill="1" applyAlignment="1">
      <alignment horizontal="right" wrapText="1"/>
    </xf>
    <xf numFmtId="165" fontId="8" fillId="5" borderId="0" xfId="5" applyNumberFormat="1" applyFont="1" applyFill="1" applyAlignment="1">
      <alignment horizontal="right" wrapText="1"/>
    </xf>
    <xf numFmtId="165" fontId="8" fillId="3" borderId="0" xfId="15" applyNumberFormat="1" applyFont="1" applyFill="1" applyAlignment="1">
      <alignment horizontal="right" wrapText="1"/>
    </xf>
    <xf numFmtId="177" fontId="8" fillId="5" borderId="0" xfId="9" applyNumberFormat="1" applyFont="1" applyFill="1" applyAlignment="1">
      <alignment horizontal="right" wrapText="1"/>
    </xf>
    <xf numFmtId="0" fontId="9" fillId="6" borderId="0" xfId="15" applyFont="1" applyFill="1" applyAlignment="1">
      <alignment horizontal="left" vertical="center"/>
    </xf>
    <xf numFmtId="165" fontId="9" fillId="6" borderId="0" xfId="5" applyNumberFormat="1" applyFont="1" applyFill="1" applyAlignment="1">
      <alignment horizontal="right" wrapText="1"/>
    </xf>
    <xf numFmtId="181" fontId="8" fillId="3" borderId="0" xfId="15" applyNumberFormat="1" applyFont="1" applyFill="1" applyAlignment="1">
      <alignment horizontal="right"/>
    </xf>
    <xf numFmtId="37" fontId="8" fillId="5" borderId="0" xfId="15" applyNumberFormat="1" applyFont="1" applyFill="1" applyAlignment="1">
      <alignment horizontal="right"/>
    </xf>
    <xf numFmtId="165" fontId="8" fillId="5" borderId="0" xfId="15" applyNumberFormat="1" applyFont="1" applyFill="1" applyAlignment="1">
      <alignment horizontal="right"/>
    </xf>
    <xf numFmtId="165" fontId="8" fillId="3" borderId="0" xfId="15" applyNumberFormat="1" applyFont="1" applyFill="1" applyAlignment="1">
      <alignment horizontal="right"/>
    </xf>
    <xf numFmtId="181" fontId="9" fillId="5" borderId="0" xfId="15" applyNumberFormat="1" applyFont="1" applyFill="1" applyAlignment="1">
      <alignment horizontal="right"/>
    </xf>
    <xf numFmtId="0" fontId="7" fillId="5" borderId="0" xfId="15" applyFont="1" applyFill="1" applyAlignment="1">
      <alignment vertical="center"/>
    </xf>
    <xf numFmtId="165" fontId="5" fillId="0" borderId="0" xfId="5" applyNumberFormat="1" applyFont="1" applyFill="1" applyAlignment="1">
      <alignment horizontal="right" wrapText="1"/>
    </xf>
    <xf numFmtId="165" fontId="5" fillId="7" borderId="0" xfId="5" applyNumberFormat="1" applyFont="1" applyFill="1" applyAlignment="1">
      <alignment horizontal="right" wrapText="1"/>
    </xf>
    <xf numFmtId="0" fontId="4" fillId="0" borderId="0" xfId="15" applyFont="1" applyAlignment="1">
      <alignment horizontal="center" vertical="center"/>
    </xf>
    <xf numFmtId="166" fontId="5" fillId="0" borderId="0" xfId="15" applyNumberFormat="1" applyFont="1" applyAlignment="1">
      <alignment horizontal="right" wrapText="1"/>
    </xf>
    <xf numFmtId="166" fontId="5" fillId="7" borderId="0" xfId="15" applyNumberFormat="1" applyFont="1" applyFill="1" applyAlignment="1">
      <alignment horizontal="right" wrapText="1"/>
    </xf>
    <xf numFmtId="0" fontId="19" fillId="5" borderId="0" xfId="15" applyFont="1" applyFill="1" applyAlignment="1">
      <alignment vertical="center"/>
    </xf>
    <xf numFmtId="165" fontId="19" fillId="0" borderId="50" xfId="5" applyNumberFormat="1" applyFont="1" applyFill="1" applyBorder="1" applyAlignment="1">
      <alignment horizontal="right" wrapText="1"/>
    </xf>
    <xf numFmtId="165" fontId="19" fillId="7" borderId="50" xfId="5" applyNumberFormat="1" applyFont="1" applyFill="1" applyBorder="1" applyAlignment="1">
      <alignment horizontal="right" wrapText="1"/>
    </xf>
    <xf numFmtId="181" fontId="3" fillId="5" borderId="0" xfId="15" applyNumberFormat="1" applyFont="1" applyFill="1" applyAlignment="1">
      <alignment horizontal="right"/>
    </xf>
    <xf numFmtId="37" fontId="3" fillId="5" borderId="0" xfId="15" applyNumberFormat="1" applyFont="1" applyFill="1" applyAlignment="1">
      <alignment horizontal="right"/>
    </xf>
    <xf numFmtId="165" fontId="9" fillId="5" borderId="0" xfId="15" applyNumberFormat="1" applyFont="1" applyFill="1" applyAlignment="1">
      <alignment horizontal="right" wrapText="1"/>
    </xf>
    <xf numFmtId="0" fontId="10" fillId="0" borderId="0" xfId="15" applyFont="1" applyAlignment="1">
      <alignment vertical="center"/>
    </xf>
    <xf numFmtId="181" fontId="3" fillId="0" borderId="0" xfId="15" applyNumberFormat="1" applyFont="1" applyAlignment="1">
      <alignment horizontal="right"/>
    </xf>
    <xf numFmtId="37" fontId="3" fillId="0" borderId="0" xfId="15" applyNumberFormat="1" applyFont="1" applyAlignment="1">
      <alignment horizontal="right"/>
    </xf>
    <xf numFmtId="165" fontId="10" fillId="0" borderId="0" xfId="15" applyNumberFormat="1" applyFont="1" applyAlignment="1">
      <alignment horizontal="right" wrapText="1"/>
    </xf>
    <xf numFmtId="0" fontId="7" fillId="5" borderId="11" xfId="15" applyFont="1" applyFill="1" applyBorder="1" applyAlignment="1">
      <alignment vertical="center"/>
    </xf>
    <xf numFmtId="0" fontId="7" fillId="5" borderId="11" xfId="15" applyFont="1" applyFill="1" applyBorder="1" applyAlignment="1">
      <alignment horizontal="right"/>
    </xf>
    <xf numFmtId="0" fontId="7" fillId="3" borderId="11" xfId="15" applyFont="1" applyFill="1" applyBorder="1" applyAlignment="1">
      <alignment horizontal="right"/>
    </xf>
    <xf numFmtId="0" fontId="7" fillId="2" borderId="11" xfId="15" applyFont="1" applyFill="1" applyBorder="1" applyAlignment="1">
      <alignment horizontal="right"/>
    </xf>
    <xf numFmtId="37" fontId="7" fillId="3" borderId="11" xfId="15" applyNumberFormat="1" applyFont="1" applyFill="1" applyBorder="1" applyAlignment="1">
      <alignment horizontal="right"/>
    </xf>
    <xf numFmtId="0" fontId="7" fillId="5" borderId="0" xfId="15" applyFont="1" applyFill="1" applyAlignment="1">
      <alignment vertical="center"/>
    </xf>
    <xf numFmtId="165" fontId="7" fillId="5" borderId="0" xfId="5" applyNumberFormat="1" applyFont="1" applyFill="1" applyAlignment="1">
      <alignment horizontal="right" wrapText="1"/>
    </xf>
    <xf numFmtId="165" fontId="7" fillId="3" borderId="0" xfId="5" applyNumberFormat="1" applyFont="1" applyFill="1" applyAlignment="1">
      <alignment horizontal="right" wrapText="1"/>
    </xf>
    <xf numFmtId="0" fontId="3" fillId="5" borderId="0" xfId="15" applyFont="1" applyFill="1" applyAlignment="1">
      <alignment horizontal="left" vertical="center" wrapText="1"/>
    </xf>
    <xf numFmtId="0" fontId="3" fillId="5" borderId="0" xfId="15" applyFont="1" applyFill="1" applyAlignment="1">
      <alignment horizontal="right"/>
    </xf>
    <xf numFmtId="41" fontId="5" fillId="5" borderId="0" xfId="15" applyNumberFormat="1" applyFont="1" applyFill="1" applyAlignment="1">
      <alignment horizontal="right" wrapText="1"/>
    </xf>
    <xf numFmtId="41" fontId="5" fillId="3" borderId="0" xfId="15" applyNumberFormat="1" applyFont="1" applyFill="1" applyAlignment="1">
      <alignment horizontal="right" wrapText="1"/>
    </xf>
    <xf numFmtId="41" fontId="5" fillId="5" borderId="0" xfId="5" applyNumberFormat="1" applyFont="1" applyFill="1" applyAlignment="1">
      <alignment horizontal="right"/>
    </xf>
    <xf numFmtId="0" fontId="3" fillId="5" borderId="11" xfId="15" applyFont="1" applyFill="1" applyBorder="1" applyAlignment="1">
      <alignment vertical="center"/>
    </xf>
    <xf numFmtId="0" fontId="3" fillId="5" borderId="11" xfId="15" applyFont="1" applyFill="1" applyBorder="1" applyAlignment="1">
      <alignment horizontal="left" vertical="center" wrapText="1"/>
    </xf>
    <xf numFmtId="0" fontId="5" fillId="5" borderId="11" xfId="15" applyFont="1" applyFill="1" applyBorder="1" applyAlignment="1">
      <alignment horizontal="left" vertical="center"/>
    </xf>
    <xf numFmtId="0" fontId="3" fillId="5" borderId="11" xfId="15" applyFont="1" applyFill="1" applyBorder="1" applyAlignment="1">
      <alignment horizontal="right"/>
    </xf>
    <xf numFmtId="41" fontId="5" fillId="5" borderId="11" xfId="15" applyNumberFormat="1" applyFont="1" applyFill="1" applyBorder="1" applyAlignment="1">
      <alignment horizontal="right" wrapText="1"/>
    </xf>
    <xf numFmtId="41" fontId="5" fillId="3" borderId="11" xfId="15" applyNumberFormat="1" applyFont="1" applyFill="1" applyBorder="1" applyAlignment="1">
      <alignment horizontal="right" wrapText="1"/>
    </xf>
    <xf numFmtId="41" fontId="5" fillId="5" borderId="11" xfId="5" applyNumberFormat="1" applyFont="1" applyFill="1" applyBorder="1" applyAlignment="1">
      <alignment horizontal="right"/>
    </xf>
    <xf numFmtId="0" fontId="19" fillId="5" borderId="0" xfId="15" applyFont="1" applyFill="1" applyAlignment="1">
      <alignment vertical="center"/>
    </xf>
    <xf numFmtId="0" fontId="20" fillId="5" borderId="0" xfId="15" applyFont="1" applyFill="1" applyAlignment="1">
      <alignment horizontal="right"/>
    </xf>
    <xf numFmtId="165" fontId="24" fillId="5" borderId="0" xfId="5" applyNumberFormat="1" applyFont="1" applyFill="1" applyAlignment="1">
      <alignment horizontal="right" wrapText="1"/>
    </xf>
    <xf numFmtId="0" fontId="26" fillId="5" borderId="0" xfId="15" applyFont="1" applyFill="1" applyAlignment="1">
      <alignment horizontal="center" vertical="center"/>
    </xf>
    <xf numFmtId="165" fontId="23" fillId="5" borderId="0" xfId="15" applyNumberFormat="1" applyFont="1" applyFill="1" applyAlignment="1">
      <alignment vertical="center"/>
    </xf>
    <xf numFmtId="165" fontId="4" fillId="5" borderId="0" xfId="15" applyNumberFormat="1" applyFont="1" applyFill="1" applyAlignment="1">
      <alignment vertical="center"/>
    </xf>
    <xf numFmtId="165" fontId="26" fillId="5" borderId="0" xfId="15" applyNumberFormat="1" applyFont="1" applyFill="1" applyAlignment="1">
      <alignment vertical="center"/>
    </xf>
    <xf numFmtId="0" fontId="23" fillId="5" borderId="0" xfId="15" applyFont="1" applyFill="1" applyAlignment="1">
      <alignment horizontal="center" vertical="center"/>
    </xf>
    <xf numFmtId="37" fontId="4" fillId="0" borderId="0" xfId="15" applyNumberFormat="1" applyFont="1" applyAlignment="1">
      <alignment horizontal="right" vertical="center"/>
    </xf>
    <xf numFmtId="0" fontId="3" fillId="5" borderId="0" xfId="16" applyFont="1" applyFill="1"/>
    <xf numFmtId="49" fontId="3" fillId="5" borderId="0" xfId="16" applyNumberFormat="1" applyFont="1" applyFill="1"/>
    <xf numFmtId="49" fontId="3" fillId="5" borderId="0" xfId="16" applyNumberFormat="1" applyFont="1" applyFill="1" applyAlignment="1">
      <alignment horizontal="left"/>
    </xf>
    <xf numFmtId="0" fontId="4" fillId="0" borderId="0" xfId="16" applyFont="1"/>
    <xf numFmtId="0" fontId="22" fillId="5" borderId="0" xfId="16" applyFont="1" applyFill="1" applyAlignment="1">
      <alignment horizontal="left" vertical="center" wrapText="1"/>
    </xf>
    <xf numFmtId="0" fontId="7" fillId="5" borderId="11" xfId="17" applyFont="1" applyFill="1" applyBorder="1" applyAlignment="1">
      <alignment wrapText="1"/>
    </xf>
    <xf numFmtId="0" fontId="7" fillId="2" borderId="11" xfId="17" applyFont="1" applyFill="1" applyBorder="1" applyAlignment="1">
      <alignment wrapText="1"/>
    </xf>
    <xf numFmtId="49" fontId="7" fillId="3" borderId="11" xfId="17" applyNumberFormat="1" applyFont="1" applyFill="1" applyBorder="1" applyAlignment="1">
      <alignment wrapText="1"/>
    </xf>
    <xf numFmtId="49" fontId="7" fillId="2" borderId="11" xfId="17" applyNumberFormat="1" applyFont="1" applyFill="1" applyBorder="1" applyAlignment="1">
      <alignment horizontal="left" wrapText="1"/>
    </xf>
    <xf numFmtId="0" fontId="7" fillId="3" borderId="11" xfId="17" applyFont="1" applyFill="1" applyBorder="1" applyAlignment="1">
      <alignment wrapText="1"/>
    </xf>
    <xf numFmtId="49" fontId="21" fillId="5" borderId="0" xfId="17" applyNumberFormat="1" applyFont="1" applyFill="1" applyAlignment="1">
      <alignment horizontal="center" vertical="center" wrapText="1"/>
    </xf>
    <xf numFmtId="0" fontId="22" fillId="0" borderId="0" xfId="16" applyFont="1" applyAlignment="1">
      <alignment horizontal="left" vertical="center" wrapText="1"/>
    </xf>
    <xf numFmtId="0" fontId="3" fillId="5" borderId="0" xfId="16" applyFont="1" applyFill="1" applyAlignment="1">
      <alignment horizontal="center" wrapText="1"/>
    </xf>
    <xf numFmtId="0" fontId="7" fillId="5" borderId="0" xfId="17" applyFont="1" applyFill="1" applyAlignment="1">
      <alignment vertical="center" wrapText="1"/>
    </xf>
    <xf numFmtId="0" fontId="7" fillId="3" borderId="0" xfId="17" applyFont="1" applyFill="1" applyAlignment="1">
      <alignment vertical="center" wrapText="1"/>
    </xf>
    <xf numFmtId="49" fontId="7" fillId="5" borderId="0" xfId="17" applyNumberFormat="1" applyFont="1" applyFill="1" applyAlignment="1">
      <alignment vertical="center" wrapText="1"/>
    </xf>
    <xf numFmtId="49" fontId="7" fillId="3" borderId="0" xfId="17" applyNumberFormat="1" applyFont="1" applyFill="1" applyAlignment="1">
      <alignment horizontal="right" vertical="center" wrapText="1" indent="1"/>
    </xf>
    <xf numFmtId="49" fontId="7" fillId="3" borderId="0" xfId="17" applyNumberFormat="1" applyFont="1" applyFill="1" applyAlignment="1">
      <alignment horizontal="left" vertical="center" wrapText="1"/>
    </xf>
    <xf numFmtId="49" fontId="10" fillId="5" borderId="0" xfId="17" applyNumberFormat="1" applyFont="1" applyFill="1" applyAlignment="1">
      <alignment horizontal="center" wrapText="1"/>
    </xf>
    <xf numFmtId="0" fontId="4" fillId="0" borderId="0" xfId="16" applyFont="1" applyAlignment="1">
      <alignment horizontal="center" wrapText="1"/>
    </xf>
    <xf numFmtId="0" fontId="5" fillId="5" borderId="0" xfId="17" applyFont="1" applyFill="1"/>
    <xf numFmtId="0" fontId="5" fillId="3" borderId="0" xfId="17" applyFont="1" applyFill="1" applyAlignment="1">
      <alignment vertical="center"/>
    </xf>
    <xf numFmtId="49" fontId="5" fillId="5" borderId="0" xfId="17" applyNumberFormat="1" applyFont="1" applyFill="1" applyAlignment="1">
      <alignment vertical="center"/>
    </xf>
    <xf numFmtId="185" fontId="5" fillId="3" borderId="0" xfId="18" applyNumberFormat="1" applyFont="1" applyFill="1" applyAlignment="1">
      <alignment horizontal="right" vertical="center" wrapText="1" indent="1"/>
    </xf>
    <xf numFmtId="49" fontId="8" fillId="5" borderId="0" xfId="17" applyNumberFormat="1" applyFont="1" applyFill="1" applyAlignment="1">
      <alignment vertical="center"/>
    </xf>
    <xf numFmtId="49" fontId="3" fillId="5" borderId="0" xfId="17" applyNumberFormat="1" applyFont="1" applyFill="1" applyAlignment="1">
      <alignment horizontal="center"/>
    </xf>
    <xf numFmtId="0" fontId="5" fillId="5" borderId="0" xfId="16" applyFont="1" applyFill="1" applyAlignment="1">
      <alignment vertical="center"/>
    </xf>
    <xf numFmtId="0" fontId="5" fillId="5" borderId="0" xfId="17" applyFont="1" applyFill="1" applyAlignment="1">
      <alignment vertical="center"/>
    </xf>
    <xf numFmtId="49" fontId="5" fillId="5" borderId="0" xfId="17" applyNumberFormat="1" applyFont="1" applyFill="1" applyAlignment="1">
      <alignment vertical="center" wrapText="1"/>
    </xf>
    <xf numFmtId="49" fontId="3" fillId="5" borderId="0" xfId="17" applyNumberFormat="1" applyFont="1" applyFill="1" applyAlignment="1">
      <alignment horizontal="center" wrapText="1"/>
    </xf>
    <xf numFmtId="0" fontId="5" fillId="3" borderId="0" xfId="17" applyFont="1" applyFill="1" applyAlignment="1">
      <alignment horizontal="left" vertical="center"/>
    </xf>
    <xf numFmtId="0" fontId="3" fillId="5" borderId="0" xfId="17" applyFont="1" applyFill="1"/>
    <xf numFmtId="49" fontId="3" fillId="5" borderId="0" xfId="17" applyNumberFormat="1" applyFont="1" applyFill="1"/>
    <xf numFmtId="9" fontId="3" fillId="5" borderId="0" xfId="18" applyFont="1" applyFill="1" applyAlignment="1">
      <alignment horizontal="right"/>
    </xf>
    <xf numFmtId="0" fontId="5" fillId="5" borderId="0" xfId="16" applyFont="1" applyFill="1"/>
    <xf numFmtId="0" fontId="3" fillId="5" borderId="0" xfId="16" applyFont="1" applyFill="1" applyAlignment="1">
      <alignment vertical="center"/>
    </xf>
    <xf numFmtId="0" fontId="5" fillId="5" borderId="0" xfId="19" applyFont="1" applyFill="1"/>
    <xf numFmtId="0" fontId="10" fillId="5" borderId="0" xfId="19" applyFont="1" applyFill="1" applyAlignment="1">
      <alignment vertical="center"/>
    </xf>
    <xf numFmtId="0" fontId="7" fillId="5" borderId="11" xfId="19" applyFont="1" applyFill="1" applyBorder="1" applyAlignment="1">
      <alignment horizontal="center"/>
    </xf>
    <xf numFmtId="0" fontId="10" fillId="5" borderId="0" xfId="19" applyFont="1" applyFill="1" applyAlignment="1">
      <alignment horizontal="left"/>
    </xf>
    <xf numFmtId="0" fontId="5" fillId="5" borderId="11" xfId="19" applyFont="1" applyFill="1" applyBorder="1" applyAlignment="1">
      <alignment vertical="center"/>
    </xf>
    <xf numFmtId="0" fontId="10" fillId="5" borderId="11" xfId="19" applyFont="1" applyFill="1" applyBorder="1" applyAlignment="1">
      <alignment horizontal="center" vertical="center" wrapText="1"/>
    </xf>
    <xf numFmtId="167" fontId="10" fillId="5" borderId="11" xfId="20" applyNumberFormat="1" applyFont="1" applyFill="1" applyBorder="1" applyAlignment="1">
      <alignment horizontal="center" vertical="center" wrapText="1"/>
    </xf>
    <xf numFmtId="0" fontId="6" fillId="5" borderId="11" xfId="19" applyFont="1" applyFill="1" applyBorder="1" applyAlignment="1">
      <alignment vertical="center"/>
    </xf>
    <xf numFmtId="167" fontId="7" fillId="3" borderId="12" xfId="20" applyNumberFormat="1" applyFont="1" applyFill="1" applyBorder="1" applyAlignment="1">
      <alignment horizontal="right" wrapText="1"/>
    </xf>
    <xf numFmtId="0" fontId="7" fillId="2" borderId="11" xfId="19" applyFont="1" applyFill="1" applyBorder="1" applyAlignment="1">
      <alignment horizontal="right" wrapText="1"/>
    </xf>
    <xf numFmtId="167" fontId="7" fillId="3" borderId="11" xfId="20" applyNumberFormat="1" applyFont="1" applyFill="1" applyBorder="1" applyAlignment="1">
      <alignment horizontal="right" wrapText="1"/>
    </xf>
    <xf numFmtId="0" fontId="7" fillId="3" borderId="11" xfId="19" applyFont="1" applyFill="1" applyBorder="1" applyAlignment="1">
      <alignment horizontal="right" wrapText="1"/>
    </xf>
    <xf numFmtId="0" fontId="10" fillId="5" borderId="0" xfId="19" applyFont="1" applyFill="1" applyAlignment="1">
      <alignment horizontal="center" vertical="center" wrapText="1"/>
    </xf>
    <xf numFmtId="0" fontId="4" fillId="0" borderId="0" xfId="16" applyFont="1" applyAlignment="1">
      <alignment vertical="center"/>
    </xf>
    <xf numFmtId="0" fontId="7" fillId="5" borderId="0" xfId="19" applyFont="1" applyFill="1" applyAlignment="1">
      <alignment horizontal="left" vertical="center"/>
    </xf>
    <xf numFmtId="0" fontId="9" fillId="5" borderId="0" xfId="19" applyFont="1" applyFill="1" applyAlignment="1">
      <alignment horizontal="right" vertical="center"/>
    </xf>
    <xf numFmtId="166" fontId="10" fillId="5" borderId="0" xfId="20" applyNumberFormat="1" applyFont="1" applyFill="1" applyAlignment="1">
      <alignment vertical="center"/>
    </xf>
    <xf numFmtId="0" fontId="10" fillId="5" borderId="0" xfId="19" applyFont="1" applyFill="1" applyAlignment="1">
      <alignment horizontal="left" vertical="center"/>
    </xf>
    <xf numFmtId="0" fontId="10" fillId="5" borderId="0" xfId="19" applyFont="1" applyFill="1" applyAlignment="1">
      <alignment horizontal="right" vertical="center"/>
    </xf>
    <xf numFmtId="166" fontId="7" fillId="5" borderId="0" xfId="20" applyNumberFormat="1" applyFont="1" applyFill="1" applyAlignment="1">
      <alignment horizontal="right" vertical="center"/>
    </xf>
    <xf numFmtId="181" fontId="5" fillId="3" borderId="0" xfId="21" applyNumberFormat="1" applyFont="1" applyFill="1" applyAlignment="1">
      <alignment horizontal="right" wrapText="1"/>
    </xf>
    <xf numFmtId="181" fontId="5" fillId="0" borderId="0" xfId="21" applyNumberFormat="1" applyFont="1" applyFill="1" applyAlignment="1">
      <alignment horizontal="right" vertical="center" wrapText="1"/>
    </xf>
    <xf numFmtId="166" fontId="7" fillId="5" borderId="0" xfId="19" applyNumberFormat="1" applyFont="1" applyFill="1" applyAlignment="1">
      <alignment horizontal="right" vertical="center"/>
    </xf>
    <xf numFmtId="166" fontId="7" fillId="3" borderId="0" xfId="19" applyNumberFormat="1" applyFont="1" applyFill="1" applyAlignment="1">
      <alignment horizontal="right" vertical="center"/>
    </xf>
    <xf numFmtId="0" fontId="10" fillId="5" borderId="0" xfId="19" applyFont="1" applyFill="1" applyAlignment="1">
      <alignment horizontal="center"/>
    </xf>
    <xf numFmtId="0" fontId="7" fillId="5" borderId="0" xfId="19" applyFont="1" applyFill="1" applyAlignment="1">
      <alignment horizontal="left"/>
    </xf>
    <xf numFmtId="41" fontId="9" fillId="5" borderId="0" xfId="19" applyNumberFormat="1" applyFont="1" applyFill="1" applyAlignment="1">
      <alignment horizontal="right" vertical="center" wrapText="1"/>
    </xf>
    <xf numFmtId="166" fontId="10" fillId="5" borderId="0" xfId="20" applyNumberFormat="1" applyFont="1" applyFill="1" applyAlignment="1">
      <alignment vertical="center" wrapText="1"/>
    </xf>
    <xf numFmtId="41" fontId="10" fillId="5" borderId="0" xfId="19" applyNumberFormat="1" applyFont="1" applyFill="1" applyAlignment="1">
      <alignment horizontal="right" vertical="center" wrapText="1"/>
    </xf>
    <xf numFmtId="166" fontId="7" fillId="5" borderId="0" xfId="20" applyNumberFormat="1" applyFont="1" applyFill="1" applyAlignment="1">
      <alignment horizontal="right" vertical="center" wrapText="1"/>
    </xf>
    <xf numFmtId="166" fontId="7" fillId="5" borderId="0" xfId="19" applyNumberFormat="1" applyFont="1" applyFill="1" applyAlignment="1">
      <alignment horizontal="right" vertical="center" wrapText="1"/>
    </xf>
    <xf numFmtId="166" fontId="7" fillId="3" borderId="0" xfId="19" applyNumberFormat="1" applyFont="1" applyFill="1" applyAlignment="1">
      <alignment horizontal="right" vertical="center" wrapText="1"/>
    </xf>
    <xf numFmtId="0" fontId="10" fillId="5" borderId="0" xfId="19" applyFont="1" applyFill="1" applyAlignment="1">
      <alignment horizontal="center" vertical="center"/>
    </xf>
    <xf numFmtId="41" fontId="8" fillId="5" borderId="0" xfId="20" applyNumberFormat="1" applyFont="1" applyFill="1" applyAlignment="1">
      <alignment horizontal="right" vertical="center" wrapText="1"/>
    </xf>
    <xf numFmtId="165" fontId="3" fillId="5" borderId="0" xfId="22" applyNumberFormat="1" applyFont="1" applyFill="1" applyAlignment="1">
      <alignment horizontal="right" vertical="center" wrapText="1"/>
    </xf>
    <xf numFmtId="0" fontId="3" fillId="5" borderId="0" xfId="19" applyFont="1" applyFill="1" applyAlignment="1">
      <alignment vertical="center"/>
    </xf>
    <xf numFmtId="41" fontId="3" fillId="5" borderId="0" xfId="20" applyNumberFormat="1" applyFont="1" applyFill="1" applyAlignment="1">
      <alignment horizontal="right" vertical="center" wrapText="1"/>
    </xf>
    <xf numFmtId="166" fontId="5" fillId="5" borderId="0" xfId="20" applyNumberFormat="1" applyFont="1" applyFill="1" applyAlignment="1">
      <alignment horizontal="right" vertical="center" wrapText="1"/>
    </xf>
    <xf numFmtId="166" fontId="8" fillId="5" borderId="0" xfId="22" applyNumberFormat="1" applyFont="1" applyFill="1" applyAlignment="1">
      <alignment horizontal="right" vertical="center" wrapText="1"/>
    </xf>
    <xf numFmtId="5" fontId="3" fillId="5" borderId="0" xfId="22" applyNumberFormat="1" applyFont="1" applyFill="1" applyAlignment="1">
      <alignment horizontal="center" vertical="center"/>
    </xf>
    <xf numFmtId="181" fontId="4" fillId="0" borderId="0" xfId="16" applyNumberFormat="1" applyFont="1" applyAlignment="1">
      <alignment vertical="center"/>
    </xf>
    <xf numFmtId="0" fontId="5" fillId="5" borderId="0" xfId="19" applyFont="1" applyFill="1" applyAlignment="1">
      <alignment horizontal="left"/>
    </xf>
    <xf numFmtId="166" fontId="3" fillId="5" borderId="0" xfId="20" applyNumberFormat="1" applyFont="1" applyFill="1" applyAlignment="1">
      <alignment horizontal="right" vertical="center" wrapText="1"/>
    </xf>
    <xf numFmtId="0" fontId="3" fillId="5" borderId="0" xfId="19" applyFont="1" applyFill="1" applyAlignment="1">
      <alignment horizontal="left" vertical="center"/>
    </xf>
    <xf numFmtId="166" fontId="5" fillId="3" borderId="0" xfId="22" applyNumberFormat="1" applyFont="1" applyFill="1" applyAlignment="1">
      <alignment horizontal="right" vertical="center" wrapText="1"/>
    </xf>
    <xf numFmtId="166" fontId="5" fillId="0" borderId="0" xfId="20" applyNumberFormat="1" applyFont="1" applyFill="1" applyAlignment="1">
      <alignment horizontal="right" vertical="center" wrapText="1"/>
    </xf>
    <xf numFmtId="166" fontId="8" fillId="5" borderId="0" xfId="20" applyNumberFormat="1" applyFont="1" applyFill="1" applyAlignment="1">
      <alignment horizontal="right" vertical="center" wrapText="1"/>
    </xf>
    <xf numFmtId="166" fontId="5" fillId="3" borderId="0" xfId="20" applyNumberFormat="1" applyFont="1" applyFill="1" applyAlignment="1">
      <alignment horizontal="right" vertical="center" wrapText="1"/>
    </xf>
    <xf numFmtId="37" fontId="3" fillId="5" borderId="0" xfId="20" applyNumberFormat="1" applyFont="1" applyFill="1" applyAlignment="1">
      <alignment horizontal="center" vertical="center"/>
    </xf>
    <xf numFmtId="166" fontId="4" fillId="0" borderId="0" xfId="16" applyNumberFormat="1" applyFont="1" applyAlignment="1">
      <alignment vertical="center"/>
    </xf>
    <xf numFmtId="37" fontId="3" fillId="5" borderId="0" xfId="20" applyNumberFormat="1" applyFont="1" applyFill="1" applyAlignment="1">
      <alignment horizontal="left" vertical="center"/>
    </xf>
    <xf numFmtId="0" fontId="19" fillId="5" borderId="12" xfId="19" applyFont="1" applyFill="1" applyBorder="1" applyAlignment="1">
      <alignment horizontal="left" vertical="center"/>
    </xf>
    <xf numFmtId="41" fontId="9" fillId="5" borderId="12" xfId="20" applyNumberFormat="1" applyFont="1" applyFill="1" applyBorder="1" applyAlignment="1">
      <alignment horizontal="right" vertical="center" wrapText="1"/>
    </xf>
    <xf numFmtId="166" fontId="19" fillId="5" borderId="12" xfId="20" applyNumberFormat="1" applyFont="1" applyFill="1" applyBorder="1" applyAlignment="1">
      <alignment horizontal="right" vertical="center" wrapText="1"/>
    </xf>
    <xf numFmtId="41" fontId="19" fillId="5" borderId="12" xfId="20" applyNumberFormat="1" applyFont="1" applyFill="1" applyBorder="1" applyAlignment="1">
      <alignment horizontal="right" vertical="center" wrapText="1"/>
    </xf>
    <xf numFmtId="166" fontId="19" fillId="3" borderId="12" xfId="20" applyNumberFormat="1" applyFont="1" applyFill="1" applyBorder="1" applyAlignment="1">
      <alignment horizontal="right" vertical="center" wrapText="1"/>
    </xf>
    <xf numFmtId="166" fontId="19" fillId="0" borderId="12" xfId="20" applyNumberFormat="1" applyFont="1" applyFill="1" applyBorder="1" applyAlignment="1">
      <alignment horizontal="right" vertical="center" wrapText="1"/>
    </xf>
    <xf numFmtId="166" fontId="9" fillId="5" borderId="12" xfId="20" applyNumberFormat="1" applyFont="1" applyFill="1" applyBorder="1" applyAlignment="1">
      <alignment horizontal="right" vertical="center" wrapText="1"/>
    </xf>
    <xf numFmtId="37" fontId="10" fillId="5" borderId="0" xfId="20" applyNumberFormat="1" applyFont="1" applyFill="1" applyAlignment="1">
      <alignment horizontal="center" vertical="center"/>
    </xf>
    <xf numFmtId="166" fontId="8" fillId="3" borderId="0" xfId="20" applyNumberFormat="1" applyFont="1" applyFill="1" applyAlignment="1">
      <alignment horizontal="right" vertical="center" wrapText="1"/>
    </xf>
    <xf numFmtId="166" fontId="8" fillId="0" borderId="0" xfId="20" applyNumberFormat="1" applyFont="1" applyFill="1" applyAlignment="1">
      <alignment horizontal="right" vertical="center" wrapText="1"/>
    </xf>
    <xf numFmtId="41" fontId="5" fillId="5" borderId="0" xfId="20" applyNumberFormat="1" applyFont="1" applyFill="1" applyAlignment="1">
      <alignment horizontal="right" vertical="center" wrapText="1"/>
    </xf>
    <xf numFmtId="0" fontId="5" fillId="5" borderId="0" xfId="19" applyFont="1" applyFill="1" applyAlignment="1">
      <alignment horizontal="left" vertical="center"/>
    </xf>
    <xf numFmtId="0" fontId="9" fillId="6" borderId="0" xfId="19" applyFont="1" applyFill="1" applyAlignment="1">
      <alignment vertical="center"/>
    </xf>
    <xf numFmtId="191" fontId="9" fillId="6" borderId="0" xfId="22" applyNumberFormat="1" applyFont="1" applyFill="1" applyAlignment="1">
      <alignment horizontal="right" vertical="center" wrapText="1"/>
    </xf>
    <xf numFmtId="165" fontId="9" fillId="6" borderId="0" xfId="22" applyNumberFormat="1" applyFont="1" applyFill="1" applyAlignment="1">
      <alignment horizontal="right" vertical="center" wrapText="1"/>
    </xf>
    <xf numFmtId="41" fontId="9" fillId="6" borderId="0" xfId="22" applyNumberFormat="1" applyFont="1" applyFill="1" applyAlignment="1">
      <alignment horizontal="right" vertical="center" wrapText="1"/>
    </xf>
    <xf numFmtId="167" fontId="9" fillId="6" borderId="0" xfId="23" applyNumberFormat="1" applyFont="1" applyFill="1" applyAlignment="1">
      <alignment horizontal="right" vertical="center" wrapText="1"/>
    </xf>
    <xf numFmtId="181" fontId="9" fillId="6" borderId="0" xfId="21" applyNumberFormat="1" applyFont="1" applyFill="1" applyAlignment="1">
      <alignment horizontal="right" vertical="center" wrapText="1"/>
    </xf>
    <xf numFmtId="166" fontId="9" fillId="6" borderId="0" xfId="22" applyNumberFormat="1" applyFont="1" applyFill="1" applyAlignment="1">
      <alignment horizontal="right" vertical="center" wrapText="1"/>
    </xf>
    <xf numFmtId="181" fontId="9" fillId="6" borderId="0" xfId="21" applyNumberFormat="1" applyFont="1" applyFill="1" applyAlignment="1">
      <alignment horizontal="right" wrapText="1"/>
    </xf>
    <xf numFmtId="5" fontId="10" fillId="5" borderId="0" xfId="22" applyNumberFormat="1" applyFont="1" applyFill="1" applyAlignment="1">
      <alignment horizontal="center" vertical="center"/>
    </xf>
    <xf numFmtId="0" fontId="3" fillId="5" borderId="0" xfId="24" applyFont="1" applyFill="1"/>
    <xf numFmtId="167" fontId="3" fillId="5" borderId="0" xfId="20" applyNumberFormat="1" applyFont="1" applyFill="1"/>
    <xf numFmtId="167" fontId="3" fillId="5" borderId="0" xfId="24" applyNumberFormat="1" applyFont="1" applyFill="1"/>
    <xf numFmtId="0" fontId="4" fillId="0" borderId="0" xfId="24" applyFont="1"/>
    <xf numFmtId="167" fontId="4" fillId="0" borderId="0" xfId="20" applyNumberFormat="1" applyFont="1"/>
    <xf numFmtId="167" fontId="4" fillId="0" borderId="0" xfId="24" applyNumberFormat="1" applyFont="1"/>
    <xf numFmtId="49" fontId="4" fillId="0" borderId="0" xfId="16" applyNumberFormat="1" applyFont="1"/>
    <xf numFmtId="49" fontId="4" fillId="0" borderId="0" xfId="16" applyNumberFormat="1" applyFont="1" applyAlignment="1">
      <alignment horizontal="left"/>
    </xf>
    <xf numFmtId="0" fontId="5" fillId="3" borderId="0" xfId="17" applyNumberFormat="1" applyFont="1" applyFill="1" applyAlignment="1">
      <alignment horizontal="left" vertical="center"/>
    </xf>
    <xf numFmtId="0" fontId="5" fillId="3" borderId="0" xfId="17" applyNumberFormat="1" applyFont="1" applyFill="1" applyAlignment="1">
      <alignment horizontal="left" vertical="center" wrapText="1"/>
    </xf>
    <xf numFmtId="0" fontId="5" fillId="5" borderId="10" xfId="15" applyFont="1" applyFill="1" applyBorder="1"/>
    <xf numFmtId="0" fontId="42" fillId="5" borderId="10" xfId="25" applyFont="1" applyFill="1" applyBorder="1"/>
    <xf numFmtId="0" fontId="7" fillId="2" borderId="10" xfId="25" applyFont="1" applyFill="1" applyBorder="1" applyAlignment="1">
      <alignment horizontal="right"/>
    </xf>
    <xf numFmtId="0" fontId="7" fillId="3" borderId="10" xfId="25" applyFont="1" applyFill="1" applyBorder="1" applyAlignment="1">
      <alignment horizontal="right"/>
    </xf>
    <xf numFmtId="0" fontId="22" fillId="5" borderId="0" xfId="15" applyFont="1" applyFill="1"/>
    <xf numFmtId="0" fontId="4" fillId="5" borderId="0" xfId="15" applyFont="1" applyFill="1"/>
    <xf numFmtId="0" fontId="7" fillId="5" borderId="0" xfId="15" applyFont="1" applyFill="1"/>
    <xf numFmtId="0" fontId="42" fillId="5" borderId="0" xfId="25" applyFont="1" applyFill="1"/>
    <xf numFmtId="0" fontId="7" fillId="5" borderId="0" xfId="25" applyFont="1" applyFill="1" applyAlignment="1">
      <alignment horizontal="center"/>
    </xf>
    <xf numFmtId="0" fontId="7" fillId="5" borderId="10" xfId="17" applyFont="1" applyFill="1" applyBorder="1" applyAlignment="1">
      <alignment horizontal="left"/>
    </xf>
    <xf numFmtId="0" fontId="5" fillId="5" borderId="10" xfId="7" applyFont="1" applyFill="1" applyBorder="1"/>
    <xf numFmtId="0" fontId="7" fillId="5" borderId="10" xfId="7" applyFont="1" applyFill="1" applyBorder="1" applyAlignment="1">
      <alignment horizontal="center"/>
    </xf>
    <xf numFmtId="0" fontId="7" fillId="5" borderId="0" xfId="17" applyFont="1" applyFill="1" applyAlignment="1">
      <alignment horizontal="left" vertical="center"/>
    </xf>
    <xf numFmtId="0" fontId="5" fillId="5" borderId="0" xfId="7" applyFont="1" applyFill="1" applyAlignment="1">
      <alignment vertical="center"/>
    </xf>
    <xf numFmtId="0" fontId="5" fillId="3" borderId="0" xfId="7" applyFont="1" applyFill="1" applyAlignment="1">
      <alignment horizontal="right" vertical="center"/>
    </xf>
    <xf numFmtId="0" fontId="5" fillId="5" borderId="0" xfId="7" applyFont="1" applyFill="1" applyAlignment="1">
      <alignment horizontal="right" vertical="center"/>
    </xf>
    <xf numFmtId="0" fontId="5" fillId="5" borderId="0" xfId="25" applyFont="1" applyFill="1" applyAlignment="1">
      <alignment horizontal="left" vertical="center" wrapText="1"/>
    </xf>
    <xf numFmtId="181" fontId="5" fillId="3" borderId="0" xfId="13" applyNumberFormat="1" applyFont="1" applyFill="1" applyAlignment="1">
      <alignment horizontal="right" vertical="center" wrapText="1"/>
    </xf>
    <xf numFmtId="181" fontId="5" fillId="5" borderId="0" xfId="13" applyNumberFormat="1" applyFont="1" applyFill="1" applyAlignment="1">
      <alignment horizontal="right" vertical="center" wrapText="1"/>
    </xf>
    <xf numFmtId="42" fontId="5" fillId="7" borderId="0" xfId="5" applyNumberFormat="1" applyFont="1" applyFill="1" applyBorder="1" applyAlignment="1">
      <alignment horizontal="right" vertical="center" wrapText="1"/>
    </xf>
    <xf numFmtId="42" fontId="4" fillId="5" borderId="0" xfId="15" applyNumberFormat="1" applyFont="1" applyFill="1"/>
    <xf numFmtId="41" fontId="5" fillId="3" borderId="0" xfId="5" applyNumberFormat="1" applyFont="1" applyFill="1" applyAlignment="1">
      <alignment horizontal="right" vertical="center" wrapText="1"/>
    </xf>
    <xf numFmtId="41" fontId="5" fillId="5" borderId="0" xfId="5" applyNumberFormat="1" applyFont="1" applyFill="1" applyAlignment="1">
      <alignment horizontal="right" vertical="center" wrapText="1"/>
    </xf>
    <xf numFmtId="0" fontId="19" fillId="5" borderId="12" xfId="25" applyFont="1" applyFill="1" applyBorder="1" applyAlignment="1">
      <alignment horizontal="left" vertical="center" wrapText="1"/>
    </xf>
    <xf numFmtId="41" fontId="19" fillId="5" borderId="12" xfId="5" applyNumberFormat="1" applyFont="1" applyFill="1" applyBorder="1" applyAlignment="1">
      <alignment horizontal="right" vertical="center" wrapText="1"/>
    </xf>
    <xf numFmtId="0" fontId="19" fillId="5" borderId="12" xfId="25" applyFont="1" applyFill="1" applyBorder="1" applyAlignment="1">
      <alignment horizontal="left" vertical="center"/>
    </xf>
    <xf numFmtId="0" fontId="20" fillId="5" borderId="12" xfId="7" applyFont="1" applyFill="1" applyBorder="1" applyAlignment="1">
      <alignment horizontal="left" vertical="center"/>
    </xf>
    <xf numFmtId="0" fontId="5" fillId="5" borderId="0" xfId="15" applyFont="1" applyFill="1"/>
    <xf numFmtId="41" fontId="5" fillId="3" borderId="0" xfId="5" applyNumberFormat="1" applyFont="1" applyFill="1" applyAlignment="1">
      <alignment horizontal="right" wrapText="1"/>
    </xf>
    <xf numFmtId="41" fontId="5" fillId="5" borderId="0" xfId="5" applyNumberFormat="1" applyFont="1" applyFill="1" applyAlignment="1">
      <alignment horizontal="right" wrapText="1"/>
    </xf>
    <xf numFmtId="42" fontId="19" fillId="5" borderId="12" xfId="5" applyNumberFormat="1" applyFont="1" applyFill="1" applyBorder="1" applyAlignment="1">
      <alignment horizontal="right" vertical="center" wrapText="1"/>
    </xf>
    <xf numFmtId="0" fontId="5" fillId="5" borderId="0" xfId="25" applyFont="1" applyFill="1" applyAlignment="1">
      <alignment vertical="center"/>
    </xf>
    <xf numFmtId="192" fontId="5" fillId="5" borderId="0" xfId="5" applyNumberFormat="1" applyFont="1" applyFill="1" applyAlignment="1">
      <alignment horizontal="right" vertical="center"/>
    </xf>
    <xf numFmtId="0" fontId="5" fillId="5" borderId="10" xfId="7" applyFont="1" applyFill="1" applyBorder="1" applyAlignment="1">
      <alignment vertical="center"/>
    </xf>
    <xf numFmtId="0" fontId="5" fillId="5" borderId="0" xfId="25" applyFont="1" applyFill="1"/>
    <xf numFmtId="192" fontId="5" fillId="3" borderId="0" xfId="5" applyNumberFormat="1" applyFont="1" applyFill="1" applyAlignment="1">
      <alignment horizontal="right"/>
    </xf>
    <xf numFmtId="192" fontId="5" fillId="5" borderId="0" xfId="5" applyNumberFormat="1" applyFont="1" applyFill="1" applyAlignment="1">
      <alignment horizontal="right"/>
    </xf>
    <xf numFmtId="0" fontId="8" fillId="5" borderId="0" xfId="15" applyFont="1" applyFill="1"/>
    <xf numFmtId="42" fontId="8" fillId="5" borderId="0" xfId="15" applyNumberFormat="1" applyFont="1" applyFill="1"/>
    <xf numFmtId="43" fontId="4" fillId="5" borderId="0" xfId="5" applyFont="1" applyFill="1"/>
    <xf numFmtId="41" fontId="8" fillId="5" borderId="0" xfId="15" applyNumberFormat="1" applyFont="1" applyFill="1"/>
    <xf numFmtId="0" fontId="9" fillId="6" borderId="0" xfId="25" applyFont="1" applyFill="1" applyAlignment="1">
      <alignment horizontal="left" vertical="center" wrapText="1"/>
    </xf>
    <xf numFmtId="42" fontId="9" fillId="6" borderId="0" xfId="5" applyNumberFormat="1" applyFont="1" applyFill="1" applyAlignment="1">
      <alignment horizontal="right" vertical="center" wrapText="1"/>
    </xf>
    <xf numFmtId="41" fontId="4" fillId="5" borderId="0" xfId="15" applyNumberFormat="1" applyFont="1" applyFill="1"/>
    <xf numFmtId="0" fontId="22" fillId="5" borderId="0" xfId="25" applyFont="1" applyFill="1" applyAlignment="1">
      <alignment horizontal="left" vertical="center" wrapText="1"/>
    </xf>
    <xf numFmtId="41" fontId="9" fillId="3" borderId="0" xfId="5" applyNumberFormat="1" applyFont="1" applyFill="1" applyAlignment="1">
      <alignment horizontal="right" vertical="center" wrapText="1"/>
    </xf>
    <xf numFmtId="41" fontId="9" fillId="5" borderId="0" xfId="5" applyNumberFormat="1" applyFont="1" applyFill="1" applyAlignment="1">
      <alignment horizontal="right" vertical="center" wrapText="1"/>
    </xf>
    <xf numFmtId="193" fontId="5" fillId="3" borderId="0" xfId="5" applyNumberFormat="1" applyFont="1" applyFill="1" applyAlignment="1">
      <alignment horizontal="right" vertical="center" wrapText="1"/>
    </xf>
    <xf numFmtId="193" fontId="5" fillId="5" borderId="0" xfId="5" applyNumberFormat="1" applyFont="1" applyFill="1" applyAlignment="1">
      <alignment horizontal="right" vertical="center" wrapText="1"/>
    </xf>
    <xf numFmtId="0" fontId="22" fillId="5" borderId="0" xfId="16" applyFont="1" applyFill="1" applyAlignment="1">
      <alignment vertical="center"/>
    </xf>
    <xf numFmtId="0" fontId="22" fillId="5" borderId="0" xfId="7" applyFont="1" applyFill="1" applyAlignment="1">
      <alignment vertical="center"/>
    </xf>
    <xf numFmtId="0" fontId="21" fillId="5" borderId="0" xfId="25" applyFont="1" applyFill="1" applyAlignment="1">
      <alignment vertical="center" wrapText="1"/>
    </xf>
    <xf numFmtId="41" fontId="9" fillId="3" borderId="0" xfId="26" applyNumberFormat="1" applyFont="1" applyFill="1" applyAlignment="1">
      <alignment horizontal="right" vertical="center" wrapText="1"/>
    </xf>
    <xf numFmtId="41" fontId="9" fillId="5" borderId="0" xfId="26" applyNumberFormat="1" applyFont="1" applyFill="1" applyAlignment="1">
      <alignment horizontal="right" vertical="center" wrapText="1"/>
    </xf>
    <xf numFmtId="0" fontId="7" fillId="5" borderId="0" xfId="25" applyFont="1" applyFill="1" applyAlignment="1">
      <alignment horizontal="left" vertical="center" wrapText="1"/>
    </xf>
    <xf numFmtId="185" fontId="7" fillId="3" borderId="0" xfId="9" applyNumberFormat="1" applyFont="1" applyFill="1" applyAlignment="1">
      <alignment horizontal="right" vertical="center" wrapText="1"/>
    </xf>
    <xf numFmtId="185" fontId="7" fillId="5" borderId="0" xfId="9" applyNumberFormat="1" applyFont="1" applyFill="1" applyAlignment="1">
      <alignment horizontal="right" vertical="center" wrapText="1"/>
    </xf>
    <xf numFmtId="0" fontId="9" fillId="5" borderId="0" xfId="16" applyFont="1" applyFill="1"/>
    <xf numFmtId="0" fontId="7" fillId="5" borderId="0" xfId="16" applyFont="1" applyFill="1"/>
    <xf numFmtId="0" fontId="22" fillId="5" borderId="0" xfId="7" applyFont="1" applyFill="1"/>
    <xf numFmtId="0" fontId="8" fillId="5" borderId="0" xfId="7" applyFont="1" applyFill="1"/>
    <xf numFmtId="0" fontId="8" fillId="5" borderId="0" xfId="16" applyFont="1" applyFill="1"/>
    <xf numFmtId="0" fontId="4" fillId="5" borderId="0" xfId="16" applyFont="1" applyFill="1"/>
    <xf numFmtId="167" fontId="8" fillId="5" borderId="0" xfId="15" applyNumberFormat="1" applyFont="1" applyFill="1"/>
    <xf numFmtId="42" fontId="43" fillId="5" borderId="0" xfId="15" applyNumberFormat="1" applyFont="1" applyFill="1"/>
    <xf numFmtId="167" fontId="4" fillId="5" borderId="0" xfId="5" applyNumberFormat="1" applyFont="1" applyFill="1"/>
    <xf numFmtId="167" fontId="4" fillId="5" borderId="0" xfId="15" applyNumberFormat="1" applyFont="1" applyFill="1"/>
    <xf numFmtId="0" fontId="5" fillId="5" borderId="34" xfId="15" applyFont="1" applyFill="1" applyBorder="1"/>
    <xf numFmtId="0" fontId="42" fillId="5" borderId="11" xfId="25" applyFont="1" applyFill="1" applyBorder="1"/>
    <xf numFmtId="0" fontId="7" fillId="2" borderId="11" xfId="25" applyFont="1" applyFill="1" applyBorder="1" applyAlignment="1">
      <alignment horizontal="right" wrapText="1"/>
    </xf>
    <xf numFmtId="0" fontId="7" fillId="5" borderId="11" xfId="25" applyFont="1" applyFill="1" applyBorder="1" applyAlignment="1">
      <alignment horizontal="right"/>
    </xf>
    <xf numFmtId="0" fontId="7" fillId="3" borderId="51" xfId="25" applyFont="1" applyFill="1" applyBorder="1" applyAlignment="1">
      <alignment horizontal="right" wrapText="1"/>
    </xf>
    <xf numFmtId="0" fontId="7" fillId="5" borderId="3" xfId="15" applyFont="1" applyFill="1" applyBorder="1" applyAlignment="1">
      <alignment vertical="top"/>
    </xf>
    <xf numFmtId="0" fontId="7" fillId="5" borderId="0" xfId="25" applyFont="1" applyFill="1" applyAlignment="1">
      <alignment horizontal="right"/>
    </xf>
    <xf numFmtId="0" fontId="7" fillId="5" borderId="33" xfId="25" applyFont="1" applyFill="1" applyBorder="1" applyAlignment="1">
      <alignment horizontal="right"/>
    </xf>
    <xf numFmtId="0" fontId="7" fillId="5" borderId="34" xfId="17" applyFont="1" applyFill="1" applyBorder="1"/>
    <xf numFmtId="0" fontId="7" fillId="5" borderId="11" xfId="17" applyFont="1" applyFill="1" applyBorder="1"/>
    <xf numFmtId="0" fontId="7" fillId="5" borderId="11" xfId="17" applyFont="1" applyFill="1" applyBorder="1" applyAlignment="1">
      <alignment horizontal="center"/>
    </xf>
    <xf numFmtId="0" fontId="7" fillId="5" borderId="51" xfId="17" applyFont="1" applyFill="1" applyBorder="1" applyAlignment="1">
      <alignment horizontal="center"/>
    </xf>
    <xf numFmtId="0" fontId="7" fillId="5" borderId="3" xfId="17" applyFont="1" applyFill="1" applyBorder="1" applyAlignment="1">
      <alignment horizontal="left"/>
    </xf>
    <xf numFmtId="0" fontId="8" fillId="3" borderId="0" xfId="7" applyFont="1" applyFill="1"/>
    <xf numFmtId="0" fontId="5" fillId="5" borderId="33" xfId="7" applyFont="1" applyFill="1" applyBorder="1"/>
    <xf numFmtId="0" fontId="5" fillId="5" borderId="3" xfId="25" applyFont="1" applyFill="1" applyBorder="1" applyAlignment="1">
      <alignment vertical="center" wrapText="1"/>
    </xf>
    <xf numFmtId="0" fontId="5" fillId="5" borderId="0" xfId="25" applyFont="1" applyFill="1" applyAlignment="1">
      <alignment vertical="center" wrapText="1"/>
    </xf>
    <xf numFmtId="192" fontId="5" fillId="3" borderId="0" xfId="5" applyNumberFormat="1" applyFont="1" applyFill="1" applyBorder="1" applyAlignment="1">
      <alignment vertical="center" wrapText="1"/>
    </xf>
    <xf numFmtId="194" fontId="8" fillId="5" borderId="0" xfId="5" applyNumberFormat="1" applyFont="1" applyFill="1" applyAlignment="1">
      <alignment vertical="center" wrapText="1"/>
    </xf>
    <xf numFmtId="192" fontId="5" fillId="5" borderId="0" xfId="5" applyNumberFormat="1" applyFont="1" applyFill="1" applyBorder="1" applyAlignment="1">
      <alignment vertical="center" wrapText="1"/>
    </xf>
    <xf numFmtId="167" fontId="5" fillId="3" borderId="0" xfId="5" applyNumberFormat="1" applyFont="1" applyFill="1" applyAlignment="1">
      <alignment vertical="center" wrapText="1"/>
    </xf>
    <xf numFmtId="41" fontId="8" fillId="5" borderId="0" xfId="5" applyNumberFormat="1" applyFont="1" applyFill="1" applyAlignment="1">
      <alignment vertical="center" wrapText="1"/>
    </xf>
    <xf numFmtId="41" fontId="5" fillId="5" borderId="33" xfId="5" applyNumberFormat="1" applyFont="1" applyFill="1" applyBorder="1" applyAlignment="1">
      <alignment vertical="center" wrapText="1"/>
    </xf>
    <xf numFmtId="41" fontId="5" fillId="5" borderId="51" xfId="5" applyNumberFormat="1" applyFont="1" applyFill="1" applyBorder="1" applyAlignment="1">
      <alignment vertical="center" wrapText="1"/>
    </xf>
    <xf numFmtId="0" fontId="19" fillId="5" borderId="38" xfId="25" applyFont="1" applyFill="1" applyBorder="1" applyAlignment="1">
      <alignment vertical="center" wrapText="1"/>
    </xf>
    <xf numFmtId="0" fontId="19" fillId="5" borderId="12" xfId="25" applyFont="1" applyFill="1" applyBorder="1" applyAlignment="1">
      <alignment vertical="center" wrapText="1"/>
    </xf>
    <xf numFmtId="41" fontId="44" fillId="3" borderId="12" xfId="5" applyNumberFormat="1" applyFont="1" applyFill="1" applyBorder="1" applyAlignment="1">
      <alignment vertical="center" wrapText="1"/>
    </xf>
    <xf numFmtId="41" fontId="9" fillId="5" borderId="0" xfId="5" applyNumberFormat="1" applyFont="1" applyFill="1" applyAlignment="1">
      <alignment vertical="center" wrapText="1"/>
    </xf>
    <xf numFmtId="41" fontId="44" fillId="5" borderId="35" xfId="5" applyNumberFormat="1" applyFont="1" applyFill="1" applyBorder="1" applyAlignment="1">
      <alignment vertical="center" wrapText="1"/>
    </xf>
    <xf numFmtId="0" fontId="5" fillId="5" borderId="3" xfId="25" applyFont="1" applyFill="1" applyBorder="1" applyAlignment="1">
      <alignment horizontal="left" vertical="center" wrapText="1"/>
    </xf>
    <xf numFmtId="41" fontId="8" fillId="0" borderId="0" xfId="5" applyNumberFormat="1" applyFont="1" applyFill="1" applyAlignment="1">
      <alignment vertical="center" wrapText="1"/>
    </xf>
    <xf numFmtId="0" fontId="19" fillId="5" borderId="38" xfId="25" applyFont="1" applyFill="1" applyBorder="1" applyAlignment="1">
      <alignment vertical="center"/>
    </xf>
    <xf numFmtId="0" fontId="20" fillId="5" borderId="12" xfId="7" applyFont="1" applyFill="1" applyBorder="1" applyAlignment="1">
      <alignment vertical="center"/>
    </xf>
    <xf numFmtId="0" fontId="5" fillId="0" borderId="3" xfId="25" applyFont="1" applyBorder="1" applyAlignment="1">
      <alignment vertical="center" wrapText="1"/>
    </xf>
    <xf numFmtId="0" fontId="5" fillId="0" borderId="0" xfId="25" applyFont="1" applyAlignment="1">
      <alignment vertical="center" wrapText="1"/>
    </xf>
    <xf numFmtId="0" fontId="3" fillId="5" borderId="3" xfId="25" applyFont="1" applyFill="1" applyBorder="1" applyAlignment="1">
      <alignment vertical="center" wrapText="1"/>
    </xf>
    <xf numFmtId="0" fontId="3" fillId="5" borderId="0" xfId="25" applyFont="1" applyFill="1" applyAlignment="1">
      <alignment vertical="center" wrapText="1"/>
    </xf>
    <xf numFmtId="167" fontId="8" fillId="3" borderId="0" xfId="5" applyNumberFormat="1" applyFont="1" applyFill="1" applyAlignment="1">
      <alignment vertical="center" wrapText="1"/>
    </xf>
    <xf numFmtId="41" fontId="8" fillId="5" borderId="33" xfId="5" applyNumberFormat="1" applyFont="1" applyFill="1" applyBorder="1" applyAlignment="1">
      <alignment vertical="center" wrapText="1"/>
    </xf>
    <xf numFmtId="192" fontId="44" fillId="3" borderId="12" xfId="5" applyNumberFormat="1" applyFont="1" applyFill="1" applyBorder="1" applyAlignment="1">
      <alignment vertical="center" wrapText="1"/>
    </xf>
    <xf numFmtId="192" fontId="9" fillId="5" borderId="0" xfId="5" applyNumberFormat="1" applyFont="1" applyFill="1" applyAlignment="1">
      <alignment vertical="center" wrapText="1"/>
    </xf>
    <xf numFmtId="192" fontId="44" fillId="5" borderId="35" xfId="5" applyNumberFormat="1" applyFont="1" applyFill="1" applyBorder="1" applyAlignment="1">
      <alignment vertical="center" wrapText="1"/>
    </xf>
    <xf numFmtId="0" fontId="3" fillId="5" borderId="3" xfId="15" applyFont="1" applyFill="1" applyBorder="1"/>
    <xf numFmtId="0" fontId="3" fillId="5" borderId="0" xfId="25" applyFont="1" applyFill="1"/>
    <xf numFmtId="192" fontId="3" fillId="5" borderId="0" xfId="5" applyNumberFormat="1" applyFont="1" applyFill="1"/>
    <xf numFmtId="192" fontId="3" fillId="5" borderId="33" xfId="5" applyNumberFormat="1" applyFont="1" applyFill="1" applyBorder="1"/>
    <xf numFmtId="0" fontId="3" fillId="5" borderId="0" xfId="15" applyFont="1" applyFill="1"/>
    <xf numFmtId="192" fontId="3" fillId="5" borderId="0" xfId="5" applyNumberFormat="1" applyFont="1" applyFill="1" applyBorder="1"/>
    <xf numFmtId="0" fontId="4" fillId="10" borderId="0" xfId="15" applyFont="1" applyFill="1"/>
    <xf numFmtId="192" fontId="3" fillId="3" borderId="0" xfId="5" applyNumberFormat="1" applyFont="1" applyFill="1" applyAlignment="1">
      <alignment horizontal="right"/>
    </xf>
    <xf numFmtId="192" fontId="3" fillId="5" borderId="0" xfId="5" applyNumberFormat="1" applyFont="1" applyFill="1" applyAlignment="1">
      <alignment horizontal="right"/>
    </xf>
    <xf numFmtId="192" fontId="5" fillId="5" borderId="33" xfId="5" applyNumberFormat="1" applyFont="1" applyFill="1" applyBorder="1" applyAlignment="1">
      <alignment horizontal="right"/>
    </xf>
    <xf numFmtId="42" fontId="8" fillId="5" borderId="0" xfId="5" applyNumberFormat="1" applyFont="1" applyFill="1" applyAlignment="1">
      <alignment horizontal="right" vertical="center" wrapText="1"/>
    </xf>
    <xf numFmtId="41" fontId="8" fillId="5" borderId="0" xfId="5" applyNumberFormat="1" applyFont="1" applyFill="1" applyAlignment="1">
      <alignment horizontal="right" vertical="center" wrapText="1"/>
    </xf>
    <xf numFmtId="167" fontId="5" fillId="5" borderId="33" xfId="5" applyNumberFormat="1" applyFont="1" applyFill="1" applyBorder="1" applyAlignment="1">
      <alignment vertical="center" wrapText="1"/>
    </xf>
    <xf numFmtId="0" fontId="9" fillId="6" borderId="43" xfId="25" applyFont="1" applyFill="1" applyBorder="1" applyAlignment="1">
      <alignment vertical="center" wrapText="1"/>
    </xf>
    <xf numFmtId="0" fontId="9" fillId="6" borderId="20" xfId="25" applyFont="1" applyFill="1" applyBorder="1" applyAlignment="1">
      <alignment vertical="center" wrapText="1"/>
    </xf>
    <xf numFmtId="42" fontId="9" fillId="6" borderId="20" xfId="5" applyNumberFormat="1" applyFont="1" applyFill="1" applyBorder="1" applyAlignment="1">
      <alignment horizontal="right" vertical="center" wrapText="1"/>
    </xf>
    <xf numFmtId="42" fontId="9" fillId="6" borderId="52" xfId="5" applyNumberFormat="1" applyFont="1" applyFill="1" applyBorder="1" applyAlignment="1">
      <alignment horizontal="right" vertical="center" wrapText="1"/>
    </xf>
    <xf numFmtId="43" fontId="4" fillId="10" borderId="0" xfId="15" applyNumberFormat="1" applyFont="1" applyFill="1"/>
    <xf numFmtId="41" fontId="9" fillId="5" borderId="33" xfId="5" applyNumberFormat="1" applyFont="1" applyFill="1" applyBorder="1" applyAlignment="1">
      <alignment horizontal="right" vertical="center" wrapText="1"/>
    </xf>
    <xf numFmtId="192" fontId="5" fillId="0" borderId="0" xfId="5" applyNumberFormat="1" applyFont="1" applyFill="1" applyBorder="1" applyAlignment="1">
      <alignment vertical="center" wrapText="1"/>
    </xf>
    <xf numFmtId="0" fontId="3" fillId="5" borderId="3" xfId="16" applyFont="1" applyFill="1" applyBorder="1" applyAlignment="1">
      <alignment vertical="center"/>
    </xf>
    <xf numFmtId="0" fontId="3" fillId="5" borderId="0" xfId="7" applyFont="1" applyFill="1" applyAlignment="1">
      <alignment vertical="center"/>
    </xf>
    <xf numFmtId="0" fontId="10" fillId="5" borderId="0" xfId="25" applyFont="1" applyFill="1" applyAlignment="1">
      <alignment vertical="center" wrapText="1"/>
    </xf>
    <xf numFmtId="41" fontId="9" fillId="5" borderId="33" xfId="26" applyNumberFormat="1" applyFont="1" applyFill="1" applyBorder="1" applyAlignment="1">
      <alignment horizontal="right" vertical="center" wrapText="1"/>
    </xf>
    <xf numFmtId="0" fontId="7" fillId="5" borderId="3" xfId="25" applyFont="1" applyFill="1" applyBorder="1" applyAlignment="1">
      <alignment vertical="center" wrapText="1"/>
    </xf>
    <xf numFmtId="0" fontId="7" fillId="5" borderId="0" xfId="25" applyFont="1" applyFill="1" applyAlignment="1">
      <alignment vertical="center" wrapText="1"/>
    </xf>
    <xf numFmtId="185" fontId="9" fillId="5" borderId="0" xfId="9" applyNumberFormat="1" applyFont="1" applyFill="1" applyAlignment="1">
      <alignment horizontal="right" vertical="center" wrapText="1"/>
    </xf>
    <xf numFmtId="185" fontId="7" fillId="5" borderId="33" xfId="9" applyNumberFormat="1" applyFont="1" applyFill="1" applyBorder="1" applyAlignment="1">
      <alignment horizontal="right" vertical="center" wrapText="1"/>
    </xf>
    <xf numFmtId="0" fontId="3" fillId="5" borderId="3" xfId="7" applyFont="1" applyFill="1" applyBorder="1" applyAlignment="1">
      <alignment vertical="center"/>
    </xf>
    <xf numFmtId="0" fontId="8" fillId="5" borderId="0" xfId="7" applyFont="1" applyFill="1" applyAlignment="1">
      <alignment horizontal="right" vertical="center" wrapText="1"/>
    </xf>
    <xf numFmtId="0" fontId="8" fillId="5" borderId="33" xfId="7" applyFont="1" applyFill="1" applyBorder="1" applyAlignment="1">
      <alignment horizontal="right" vertical="center" wrapText="1"/>
    </xf>
    <xf numFmtId="167" fontId="8" fillId="5" borderId="0" xfId="15" applyNumberFormat="1" applyFont="1" applyFill="1" applyAlignment="1">
      <alignment horizontal="right" vertical="center" wrapText="1"/>
    </xf>
    <xf numFmtId="167" fontId="5" fillId="5" borderId="11" xfId="5" applyNumberFormat="1" applyFont="1" applyFill="1" applyBorder="1"/>
    <xf numFmtId="42" fontId="8" fillId="5" borderId="0" xfId="15" applyNumberFormat="1" applyFont="1" applyFill="1" applyAlignment="1">
      <alignment horizontal="right" wrapText="1" indent="3"/>
    </xf>
    <xf numFmtId="0" fontId="13" fillId="5" borderId="0" xfId="7" applyFont="1" applyFill="1"/>
    <xf numFmtId="0" fontId="46" fillId="0" borderId="0" xfId="7" applyFont="1"/>
    <xf numFmtId="0" fontId="5" fillId="0" borderId="0" xfId="7" applyFont="1"/>
    <xf numFmtId="0" fontId="10" fillId="0" borderId="0" xfId="7" applyFont="1"/>
    <xf numFmtId="0" fontId="7" fillId="2" borderId="2" xfId="7" applyFont="1" applyFill="1" applyBorder="1" applyAlignment="1">
      <alignment horizontal="center"/>
    </xf>
    <xf numFmtId="0" fontId="7" fillId="0" borderId="0" xfId="7" applyFont="1" applyAlignment="1">
      <alignment horizontal="center" vertical="center"/>
    </xf>
    <xf numFmtId="0" fontId="7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center" vertical="center"/>
    </xf>
    <xf numFmtId="0" fontId="14" fillId="0" borderId="0" xfId="7" applyFont="1"/>
    <xf numFmtId="0" fontId="14" fillId="5" borderId="0" xfId="7" applyFont="1" applyFill="1"/>
    <xf numFmtId="0" fontId="7" fillId="0" borderId="1" xfId="7" applyFont="1" applyBorder="1"/>
    <xf numFmtId="0" fontId="7" fillId="0" borderId="2" xfId="7" applyFont="1" applyBorder="1"/>
    <xf numFmtId="0" fontId="7" fillId="2" borderId="2" xfId="7" applyFont="1" applyFill="1" applyBorder="1" applyAlignment="1">
      <alignment horizontal="right" wrapText="1"/>
    </xf>
    <xf numFmtId="0" fontId="7" fillId="3" borderId="2" xfId="7" applyFont="1" applyFill="1" applyBorder="1" applyAlignment="1">
      <alignment horizontal="right" wrapText="1"/>
    </xf>
    <xf numFmtId="0" fontId="7" fillId="2" borderId="2" xfId="7" applyFont="1" applyFill="1" applyBorder="1" applyAlignment="1">
      <alignment horizontal="right"/>
    </xf>
    <xf numFmtId="0" fontId="10" fillId="0" borderId="0" xfId="7" applyFont="1" applyAlignment="1">
      <alignment horizontal="center" vertical="center" wrapText="1"/>
    </xf>
    <xf numFmtId="0" fontId="5" fillId="0" borderId="30" xfId="7" applyFont="1" applyBorder="1" applyAlignment="1">
      <alignment horizontal="left" vertical="center"/>
    </xf>
    <xf numFmtId="0" fontId="5" fillId="0" borderId="16" xfId="7" applyFont="1" applyBorder="1" applyAlignment="1">
      <alignment horizontal="left" vertical="center"/>
    </xf>
    <xf numFmtId="181" fontId="5" fillId="3" borderId="16" xfId="27" applyNumberFormat="1" applyFont="1" applyFill="1" applyBorder="1" applyAlignment="1">
      <alignment horizontal="right" vertical="center" wrapText="1"/>
    </xf>
    <xf numFmtId="181" fontId="5" fillId="0" borderId="16" xfId="28" applyNumberFormat="1" applyFont="1" applyBorder="1" applyAlignment="1">
      <alignment horizontal="right" vertical="center" wrapText="1"/>
    </xf>
    <xf numFmtId="181" fontId="5" fillId="3" borderId="16" xfId="28" applyNumberFormat="1" applyFont="1" applyFill="1" applyBorder="1" applyAlignment="1">
      <alignment horizontal="right" vertical="center" wrapText="1"/>
    </xf>
    <xf numFmtId="181" fontId="5" fillId="0" borderId="16" xfId="28" applyNumberFormat="1" applyFont="1" applyBorder="1" applyAlignment="1">
      <alignment vertical="center" wrapText="1"/>
    </xf>
    <xf numFmtId="181" fontId="5" fillId="3" borderId="16" xfId="28" applyNumberFormat="1" applyFont="1" applyFill="1" applyBorder="1" applyAlignment="1">
      <alignment vertical="center" wrapText="1"/>
    </xf>
    <xf numFmtId="185" fontId="5" fillId="0" borderId="16" xfId="29" applyNumberFormat="1" applyFont="1" applyFill="1" applyBorder="1" applyAlignment="1">
      <alignment vertical="center" wrapText="1"/>
    </xf>
    <xf numFmtId="9" fontId="5" fillId="3" borderId="16" xfId="29" applyFont="1" applyFill="1" applyBorder="1" applyAlignment="1">
      <alignment vertical="center" wrapText="1"/>
    </xf>
    <xf numFmtId="167" fontId="3" fillId="0" borderId="0" xfId="5" applyNumberFormat="1" applyFont="1" applyAlignment="1">
      <alignment horizontal="right" vertical="center" wrapText="1" indent="1"/>
    </xf>
    <xf numFmtId="181" fontId="13" fillId="5" borderId="0" xfId="7" applyNumberFormat="1" applyFont="1" applyFill="1"/>
    <xf numFmtId="167" fontId="13" fillId="0" borderId="0" xfId="5" applyNumberFormat="1" applyFont="1"/>
    <xf numFmtId="0" fontId="5" fillId="0" borderId="41" xfId="7" applyFont="1" applyBorder="1" applyAlignment="1">
      <alignment horizontal="left" vertical="center" wrapText="1"/>
    </xf>
    <xf numFmtId="167" fontId="5" fillId="0" borderId="16" xfId="5" applyNumberFormat="1" applyFont="1" applyBorder="1" applyAlignment="1">
      <alignment horizontal="left" vertical="center"/>
    </xf>
    <xf numFmtId="167" fontId="5" fillId="3" borderId="16" xfId="30" applyNumberFormat="1" applyFont="1" applyFill="1" applyBorder="1" applyAlignment="1">
      <alignment vertical="center" wrapText="1"/>
    </xf>
    <xf numFmtId="167" fontId="5" fillId="0" borderId="16" xfId="30" applyNumberFormat="1" applyFont="1" applyBorder="1" applyAlignment="1">
      <alignment horizontal="right" vertical="center" wrapText="1"/>
    </xf>
    <xf numFmtId="167" fontId="5" fillId="3" borderId="16" xfId="30" applyNumberFormat="1" applyFont="1" applyFill="1" applyBorder="1" applyAlignment="1">
      <alignment horizontal="right" vertical="center" wrapText="1"/>
    </xf>
    <xf numFmtId="167" fontId="5" fillId="0" borderId="16" xfId="5" applyNumberFormat="1" applyFont="1" applyBorder="1" applyAlignment="1">
      <alignment vertical="center" wrapText="1"/>
    </xf>
    <xf numFmtId="167" fontId="5" fillId="0" borderId="16" xfId="30" applyNumberFormat="1" applyFont="1" applyBorder="1" applyAlignment="1">
      <alignment vertical="center" wrapText="1"/>
    </xf>
    <xf numFmtId="167" fontId="8" fillId="5" borderId="0" xfId="5" applyNumberFormat="1" applyFont="1" applyFill="1"/>
    <xf numFmtId="167" fontId="13" fillId="5" borderId="0" xfId="5" applyNumberFormat="1" applyFont="1" applyFill="1"/>
    <xf numFmtId="0" fontId="5" fillId="0" borderId="17" xfId="7" applyFont="1" applyBorder="1" applyAlignment="1">
      <alignment horizontal="left" vertical="center"/>
    </xf>
    <xf numFmtId="167" fontId="5" fillId="3" borderId="17" xfId="30" applyNumberFormat="1" applyFont="1" applyFill="1" applyBorder="1" applyAlignment="1">
      <alignment vertical="center" wrapText="1"/>
    </xf>
    <xf numFmtId="167" fontId="5" fillId="0" borderId="17" xfId="30" applyNumberFormat="1" applyFont="1" applyBorder="1" applyAlignment="1">
      <alignment vertical="center" wrapText="1"/>
    </xf>
    <xf numFmtId="167" fontId="5" fillId="0" borderId="17" xfId="5" applyNumberFormat="1" applyFont="1" applyBorder="1" applyAlignment="1">
      <alignment vertical="center" wrapText="1"/>
    </xf>
    <xf numFmtId="9" fontId="5" fillId="3" borderId="17" xfId="29" applyFont="1" applyFill="1" applyBorder="1" applyAlignment="1">
      <alignment vertical="center" wrapText="1"/>
    </xf>
    <xf numFmtId="167" fontId="5" fillId="0" borderId="17" xfId="30" applyNumberFormat="1" applyFont="1" applyBorder="1" applyAlignment="1">
      <alignment horizontal="right" vertical="center" wrapText="1"/>
    </xf>
    <xf numFmtId="185" fontId="5" fillId="0" borderId="17" xfId="29" applyNumberFormat="1" applyFont="1" applyFill="1" applyBorder="1" applyAlignment="1">
      <alignment vertical="center" wrapText="1"/>
    </xf>
    <xf numFmtId="0" fontId="5" fillId="0" borderId="1" xfId="7" applyFont="1" applyBorder="1" applyAlignment="1">
      <alignment horizontal="left" vertical="center"/>
    </xf>
    <xf numFmtId="0" fontId="5" fillId="0" borderId="2" xfId="7" applyFont="1" applyBorder="1" applyAlignment="1">
      <alignment horizontal="left" vertical="center"/>
    </xf>
    <xf numFmtId="167" fontId="5" fillId="3" borderId="2" xfId="30" applyNumberFormat="1" applyFont="1" applyFill="1" applyBorder="1" applyAlignment="1">
      <alignment vertical="center" wrapText="1"/>
    </xf>
    <xf numFmtId="167" fontId="5" fillId="0" borderId="2" xfId="30" applyNumberFormat="1" applyFont="1" applyBorder="1" applyAlignment="1">
      <alignment horizontal="right" vertical="center" wrapText="1"/>
    </xf>
    <xf numFmtId="167" fontId="5" fillId="0" borderId="2" xfId="5" applyNumberFormat="1" applyFont="1" applyBorder="1" applyAlignment="1">
      <alignment vertical="center" wrapText="1"/>
    </xf>
    <xf numFmtId="185" fontId="5" fillId="0" borderId="2" xfId="29" applyNumberFormat="1" applyFont="1" applyFill="1" applyBorder="1" applyAlignment="1">
      <alignment vertical="center" wrapText="1"/>
    </xf>
    <xf numFmtId="9" fontId="5" fillId="3" borderId="2" xfId="29" applyFont="1" applyFill="1" applyBorder="1" applyAlignment="1">
      <alignment vertical="center" wrapText="1"/>
    </xf>
    <xf numFmtId="0" fontId="19" fillId="2" borderId="53" xfId="7" applyFont="1" applyFill="1" applyBorder="1" applyAlignment="1">
      <alignment horizontal="left" vertical="center"/>
    </xf>
    <xf numFmtId="0" fontId="19" fillId="2" borderId="54" xfId="7" applyFont="1" applyFill="1" applyBorder="1" applyAlignment="1">
      <alignment vertical="center"/>
    </xf>
    <xf numFmtId="167" fontId="19" fillId="2" borderId="54" xfId="30" applyNumberFormat="1" applyFont="1" applyFill="1" applyBorder="1" applyAlignment="1">
      <alignment vertical="center" wrapText="1"/>
    </xf>
    <xf numFmtId="167" fontId="19" fillId="2" borderId="54" xfId="5" applyNumberFormat="1" applyFont="1" applyFill="1" applyBorder="1" applyAlignment="1">
      <alignment vertical="center" wrapText="1"/>
    </xf>
    <xf numFmtId="185" fontId="19" fillId="2" borderId="54" xfId="29" applyNumberFormat="1" applyFont="1" applyFill="1" applyBorder="1" applyAlignment="1">
      <alignment vertical="center" wrapText="1"/>
    </xf>
    <xf numFmtId="9" fontId="19" fillId="2" borderId="54" xfId="29" applyFont="1" applyFill="1" applyBorder="1" applyAlignment="1">
      <alignment vertical="center" wrapText="1"/>
    </xf>
    <xf numFmtId="0" fontId="9" fillId="5" borderId="0" xfId="7" applyFont="1" applyFill="1"/>
    <xf numFmtId="167" fontId="10" fillId="0" borderId="0" xfId="5" applyNumberFormat="1" applyFont="1" applyAlignment="1">
      <alignment horizontal="right" vertical="center" wrapText="1" indent="1"/>
    </xf>
    <xf numFmtId="9" fontId="8" fillId="0" borderId="0" xfId="29" applyFont="1" applyAlignment="1">
      <alignment vertical="center" wrapText="1"/>
    </xf>
    <xf numFmtId="167" fontId="8" fillId="0" borderId="0" xfId="5" applyNumberFormat="1" applyFont="1" applyAlignment="1">
      <alignment vertical="center" wrapText="1"/>
    </xf>
    <xf numFmtId="167" fontId="5" fillId="0" borderId="0" xfId="5" applyNumberFormat="1" applyFont="1" applyAlignment="1">
      <alignment horizontal="right" vertical="center" wrapText="1" indent="1"/>
    </xf>
    <xf numFmtId="167" fontId="5" fillId="3" borderId="18" xfId="30" applyNumberFormat="1" applyFont="1" applyFill="1" applyBorder="1" applyAlignment="1">
      <alignment vertical="center" wrapText="1"/>
    </xf>
    <xf numFmtId="167" fontId="5" fillId="0" borderId="18" xfId="30" applyNumberFormat="1" applyFont="1" applyBorder="1" applyAlignment="1">
      <alignment horizontal="right" vertical="center" wrapText="1"/>
    </xf>
    <xf numFmtId="167" fontId="5" fillId="0" borderId="18" xfId="5" applyNumberFormat="1" applyFont="1" applyBorder="1" applyAlignment="1">
      <alignment vertical="center" wrapText="1"/>
    </xf>
    <xf numFmtId="167" fontId="5" fillId="0" borderId="18" xfId="30" applyNumberFormat="1" applyFont="1" applyBorder="1" applyAlignment="1">
      <alignment vertical="center" wrapText="1"/>
    </xf>
    <xf numFmtId="0" fontId="9" fillId="0" borderId="0" xfId="7" applyFont="1"/>
    <xf numFmtId="0" fontId="9" fillId="6" borderId="3" xfId="7" applyFont="1" applyFill="1" applyBorder="1" applyAlignment="1">
      <alignment horizontal="left" wrapText="1"/>
    </xf>
    <xf numFmtId="0" fontId="9" fillId="6" borderId="0" xfId="7" applyFont="1" applyFill="1" applyAlignment="1">
      <alignment horizontal="left" wrapText="1"/>
    </xf>
    <xf numFmtId="42" fontId="9" fillId="6" borderId="0" xfId="7" applyNumberFormat="1" applyFont="1" applyFill="1" applyAlignment="1">
      <alignment wrapText="1"/>
    </xf>
    <xf numFmtId="42" fontId="9" fillId="0" borderId="0" xfId="7" applyNumberFormat="1" applyFont="1" applyAlignment="1">
      <alignment wrapText="1"/>
    </xf>
    <xf numFmtId="185" fontId="9" fillId="0" borderId="0" xfId="29" applyNumberFormat="1" applyFont="1" applyAlignment="1">
      <alignment wrapText="1"/>
    </xf>
    <xf numFmtId="42" fontId="10" fillId="0" borderId="0" xfId="7" applyNumberFormat="1" applyFont="1" applyAlignment="1">
      <alignment horizontal="right" vertical="center" wrapText="1" indent="1"/>
    </xf>
    <xf numFmtId="0" fontId="10" fillId="0" borderId="3" xfId="7" applyFont="1" applyBorder="1" applyAlignment="1">
      <alignment vertical="center"/>
    </xf>
    <xf numFmtId="0" fontId="5" fillId="0" borderId="30" xfId="7" applyFont="1" applyBorder="1" applyAlignment="1">
      <alignment vertical="center"/>
    </xf>
    <xf numFmtId="185" fontId="5" fillId="0" borderId="16" xfId="29" applyNumberFormat="1" applyFont="1" applyBorder="1" applyAlignment="1">
      <alignment vertical="center" wrapText="1"/>
    </xf>
    <xf numFmtId="185" fontId="8" fillId="0" borderId="0" xfId="29" applyNumberFormat="1" applyFont="1" applyAlignment="1">
      <alignment wrapText="1"/>
    </xf>
    <xf numFmtId="185" fontId="3" fillId="0" borderId="0" xfId="29" applyNumberFormat="1" applyFont="1" applyAlignment="1">
      <alignment horizontal="right" vertical="center" wrapText="1" indent="1"/>
    </xf>
    <xf numFmtId="0" fontId="5" fillId="0" borderId="31" xfId="7" applyFont="1" applyBorder="1" applyAlignment="1">
      <alignment wrapText="1"/>
    </xf>
    <xf numFmtId="0" fontId="5" fillId="0" borderId="18" xfId="7" applyFont="1" applyBorder="1" applyAlignment="1">
      <alignment wrapText="1"/>
    </xf>
    <xf numFmtId="177" fontId="5" fillId="0" borderId="18" xfId="7" applyNumberFormat="1" applyFont="1" applyBorder="1" applyAlignment="1">
      <alignment wrapText="1"/>
    </xf>
    <xf numFmtId="175" fontId="5" fillId="0" borderId="0" xfId="5" applyNumberFormat="1" applyFont="1" applyBorder="1" applyAlignment="1">
      <alignment wrapText="1"/>
    </xf>
    <xf numFmtId="175" fontId="5" fillId="0" borderId="18" xfId="5" applyNumberFormat="1" applyFont="1" applyBorder="1" applyAlignment="1">
      <alignment wrapText="1"/>
    </xf>
    <xf numFmtId="177" fontId="8" fillId="0" borderId="0" xfId="7" applyNumberFormat="1" applyFont="1" applyAlignment="1">
      <alignment wrapText="1"/>
    </xf>
    <xf numFmtId="177" fontId="3" fillId="0" borderId="0" xfId="7" applyNumberFormat="1" applyFont="1" applyAlignment="1">
      <alignment horizontal="right" vertical="center" wrapText="1" indent="1"/>
    </xf>
    <xf numFmtId="42" fontId="8" fillId="0" borderId="0" xfId="7" applyNumberFormat="1" applyFont="1" applyAlignment="1">
      <alignment vertical="center" wrapText="1"/>
    </xf>
    <xf numFmtId="42" fontId="3" fillId="0" borderId="0" xfId="7" applyNumberFormat="1" applyFont="1" applyAlignment="1">
      <alignment vertical="center" wrapText="1"/>
    </xf>
    <xf numFmtId="0" fontId="14" fillId="0" borderId="0" xfId="7" applyFont="1" applyAlignment="1">
      <alignment horizontal="center" vertical="center"/>
    </xf>
    <xf numFmtId="0" fontId="7" fillId="0" borderId="3" xfId="7" applyFont="1" applyBorder="1" applyAlignment="1">
      <alignment wrapText="1"/>
    </xf>
    <xf numFmtId="0" fontId="7" fillId="0" borderId="0" xfId="7" applyFont="1" applyAlignment="1">
      <alignment wrapText="1"/>
    </xf>
    <xf numFmtId="0" fontId="7" fillId="0" borderId="0" xfId="7" applyFont="1" applyAlignment="1">
      <alignment wrapText="1"/>
    </xf>
    <xf numFmtId="0" fontId="7" fillId="0" borderId="0" xfId="7" applyFont="1" applyAlignment="1">
      <alignment horizontal="left" wrapText="1"/>
    </xf>
    <xf numFmtId="0" fontId="10" fillId="0" borderId="0" xfId="7" applyFont="1" applyAlignment="1">
      <alignment horizontal="left" wrapText="1"/>
    </xf>
    <xf numFmtId="0" fontId="3" fillId="0" borderId="0" xfId="7" applyFont="1"/>
    <xf numFmtId="0" fontId="7" fillId="0" borderId="2" xfId="7" applyFont="1" applyBorder="1" applyAlignment="1">
      <alignment horizontal="left" wrapText="1"/>
    </xf>
    <xf numFmtId="0" fontId="14" fillId="5" borderId="0" xfId="7" applyFont="1" applyFill="1" applyAlignment="1">
      <alignment horizontal="center" vertical="center"/>
    </xf>
    <xf numFmtId="0" fontId="7" fillId="0" borderId="55" xfId="7" applyFont="1" applyBorder="1" applyAlignment="1">
      <alignment wrapText="1"/>
    </xf>
    <xf numFmtId="0" fontId="7" fillId="0" borderId="7" xfId="7" applyFont="1" applyBorder="1" applyAlignment="1">
      <alignment wrapText="1"/>
    </xf>
    <xf numFmtId="0" fontId="7" fillId="2" borderId="7" xfId="7" applyFont="1" applyFill="1" applyBorder="1" applyAlignment="1">
      <alignment horizontal="right"/>
    </xf>
    <xf numFmtId="0" fontId="7" fillId="3" borderId="7" xfId="7" applyFont="1" applyFill="1" applyBorder="1" applyAlignment="1">
      <alignment horizontal="right" wrapText="1"/>
    </xf>
    <xf numFmtId="0" fontId="7" fillId="2" borderId="7" xfId="7" applyFont="1" applyFill="1" applyBorder="1" applyAlignment="1">
      <alignment horizontal="right" wrapText="1"/>
    </xf>
    <xf numFmtId="0" fontId="7" fillId="5" borderId="0" xfId="7" applyFont="1" applyFill="1" applyAlignment="1">
      <alignment horizontal="center" vertical="center"/>
    </xf>
    <xf numFmtId="181" fontId="5" fillId="0" borderId="16" xfId="30" applyNumberFormat="1" applyFont="1" applyBorder="1" applyAlignment="1">
      <alignment horizontal="right" vertical="center" wrapText="1"/>
    </xf>
    <xf numFmtId="181" fontId="5" fillId="0" borderId="16" xfId="5" applyNumberFormat="1" applyFont="1" applyBorder="1" applyAlignment="1">
      <alignment horizontal="right" vertical="center" wrapText="1"/>
    </xf>
    <xf numFmtId="9" fontId="5" fillId="0" borderId="16" xfId="29" applyFont="1" applyBorder="1" applyAlignment="1">
      <alignment horizontal="right" vertical="center" wrapText="1"/>
    </xf>
    <xf numFmtId="181" fontId="5" fillId="0" borderId="0" xfId="5" applyNumberFormat="1" applyFont="1" applyBorder="1" applyAlignment="1">
      <alignment horizontal="right" vertical="center" wrapText="1"/>
    </xf>
    <xf numFmtId="195" fontId="13" fillId="5" borderId="0" xfId="5" applyNumberFormat="1" applyFont="1" applyFill="1"/>
    <xf numFmtId="0" fontId="5" fillId="0" borderId="41" xfId="7" applyFont="1" applyBorder="1" applyAlignment="1">
      <alignment vertical="center"/>
    </xf>
    <xf numFmtId="0" fontId="5" fillId="0" borderId="17" xfId="7" applyFont="1" applyBorder="1" applyAlignment="1">
      <alignment vertical="center"/>
    </xf>
    <xf numFmtId="167" fontId="5" fillId="3" borderId="17" xfId="30" applyNumberFormat="1" applyFont="1" applyFill="1" applyBorder="1" applyAlignment="1">
      <alignment horizontal="right" vertical="center" wrapText="1"/>
    </xf>
    <xf numFmtId="167" fontId="5" fillId="0" borderId="17" xfId="5" applyNumberFormat="1" applyFont="1" applyBorder="1" applyAlignment="1">
      <alignment horizontal="right" vertical="center" wrapText="1"/>
    </xf>
    <xf numFmtId="181" fontId="3" fillId="0" borderId="0" xfId="5" applyNumberFormat="1" applyFont="1" applyAlignment="1">
      <alignment horizontal="right" vertical="center" wrapText="1" indent="1"/>
    </xf>
    <xf numFmtId="0" fontId="5" fillId="0" borderId="0" xfId="7" applyFont="1" applyAlignment="1">
      <alignment horizontal="left" vertical="center" indent="1"/>
    </xf>
    <xf numFmtId="167" fontId="5" fillId="0" borderId="0" xfId="5" applyNumberFormat="1" applyFont="1" applyBorder="1" applyAlignment="1">
      <alignment horizontal="right" vertical="center" wrapText="1"/>
    </xf>
    <xf numFmtId="167" fontId="5" fillId="0" borderId="2" xfId="5" applyNumberFormat="1" applyFont="1" applyBorder="1" applyAlignment="1">
      <alignment horizontal="right" vertical="center" wrapText="1"/>
    </xf>
    <xf numFmtId="167" fontId="5" fillId="0" borderId="0" xfId="5" applyNumberFormat="1" applyFont="1" applyAlignment="1">
      <alignment horizontal="right" vertical="center" wrapText="1"/>
    </xf>
    <xf numFmtId="0" fontId="5" fillId="0" borderId="31" xfId="7" applyFont="1" applyBorder="1" applyAlignment="1">
      <alignment vertical="center"/>
    </xf>
    <xf numFmtId="0" fontId="5" fillId="0" borderId="18" xfId="7" applyFont="1" applyBorder="1" applyAlignment="1">
      <alignment vertical="center"/>
    </xf>
    <xf numFmtId="167" fontId="5" fillId="3" borderId="18" xfId="30" applyNumberFormat="1" applyFont="1" applyFill="1" applyBorder="1" applyAlignment="1">
      <alignment horizontal="right" vertical="center" wrapText="1"/>
    </xf>
    <xf numFmtId="167" fontId="5" fillId="0" borderId="18" xfId="5" applyNumberFormat="1" applyFont="1" applyBorder="1" applyAlignment="1">
      <alignment horizontal="right" vertical="center" wrapText="1"/>
    </xf>
    <xf numFmtId="167" fontId="5" fillId="0" borderId="0" xfId="5" applyNumberFormat="1" applyFont="1" applyFill="1" applyAlignment="1">
      <alignment horizontal="right" vertical="center" wrapText="1"/>
    </xf>
    <xf numFmtId="0" fontId="9" fillId="6" borderId="19" xfId="7" applyFont="1" applyFill="1" applyBorder="1" applyAlignment="1">
      <alignment vertical="center"/>
    </xf>
    <xf numFmtId="0" fontId="9" fillId="6" borderId="20" xfId="7" applyFont="1" applyFill="1" applyBorder="1" applyAlignment="1">
      <alignment vertical="center"/>
    </xf>
    <xf numFmtId="42" fontId="9" fillId="6" borderId="20" xfId="30" applyNumberFormat="1" applyFont="1" applyFill="1" applyBorder="1" applyAlignment="1">
      <alignment horizontal="right" vertical="center" wrapText="1"/>
    </xf>
    <xf numFmtId="42" fontId="9" fillId="6" borderId="20" xfId="7" applyNumberFormat="1" applyFont="1" applyFill="1" applyBorder="1" applyAlignment="1">
      <alignment horizontal="right" vertical="center" wrapText="1"/>
    </xf>
    <xf numFmtId="9" fontId="9" fillId="6" borderId="21" xfId="29" applyFont="1" applyFill="1" applyBorder="1" applyAlignment="1">
      <alignment horizontal="right" vertical="center" wrapText="1"/>
    </xf>
    <xf numFmtId="42" fontId="9" fillId="6" borderId="21" xfId="7" applyNumberFormat="1" applyFont="1" applyFill="1" applyBorder="1" applyAlignment="1">
      <alignment horizontal="right" vertical="center" wrapText="1"/>
    </xf>
    <xf numFmtId="167" fontId="14" fillId="5" borderId="0" xfId="7" applyNumberFormat="1" applyFont="1" applyFill="1"/>
    <xf numFmtId="167" fontId="4" fillId="0" borderId="0" xfId="5" applyNumberFormat="1" applyFont="1" applyAlignment="1">
      <alignment horizontal="right" vertical="center" wrapText="1" indent="1"/>
    </xf>
    <xf numFmtId="42" fontId="9" fillId="0" borderId="0" xfId="7" applyNumberFormat="1" applyFont="1" applyAlignment="1">
      <alignment vertical="center" wrapText="1"/>
    </xf>
    <xf numFmtId="42" fontId="13" fillId="5" borderId="0" xfId="7" applyNumberFormat="1" applyFont="1" applyFill="1"/>
    <xf numFmtId="10" fontId="13" fillId="5" borderId="0" xfId="29" applyNumberFormat="1" applyFont="1" applyFill="1"/>
    <xf numFmtId="0" fontId="48" fillId="0" borderId="0" xfId="31" applyFont="1"/>
    <xf numFmtId="0" fontId="48" fillId="5" borderId="0" xfId="31" applyFont="1" applyFill="1"/>
    <xf numFmtId="0" fontId="49" fillId="0" borderId="0" xfId="31" applyFont="1" applyAlignment="1">
      <alignment vertical="top"/>
    </xf>
    <xf numFmtId="0" fontId="50" fillId="0" borderId="0" xfId="31" applyFont="1"/>
    <xf numFmtId="0" fontId="51" fillId="0" borderId="0" xfId="31" applyFont="1"/>
    <xf numFmtId="0" fontId="51" fillId="2" borderId="2" xfId="31" applyFont="1" applyFill="1" applyBorder="1" applyAlignment="1">
      <alignment horizontal="center" vertical="center"/>
    </xf>
    <xf numFmtId="0" fontId="51" fillId="0" borderId="0" xfId="31" applyFont="1" applyAlignment="1">
      <alignment horizontal="center" vertical="center"/>
    </xf>
    <xf numFmtId="0" fontId="52" fillId="0" borderId="0" xfId="31" applyFont="1"/>
    <xf numFmtId="0" fontId="52" fillId="5" borderId="0" xfId="31" applyFont="1" applyFill="1"/>
    <xf numFmtId="0" fontId="51" fillId="0" borderId="1" xfId="31" applyFont="1" applyBorder="1"/>
    <xf numFmtId="0" fontId="51" fillId="0" borderId="2" xfId="31" applyFont="1" applyBorder="1"/>
    <xf numFmtId="0" fontId="51" fillId="2" borderId="2" xfId="31" applyFont="1" applyFill="1" applyBorder="1" applyAlignment="1">
      <alignment horizontal="right" wrapText="1"/>
    </xf>
    <xf numFmtId="0" fontId="51" fillId="3" borderId="2" xfId="31" applyFont="1" applyFill="1" applyBorder="1" applyAlignment="1">
      <alignment horizontal="right" wrapText="1"/>
    </xf>
    <xf numFmtId="0" fontId="51" fillId="2" borderId="7" xfId="31" applyFont="1" applyFill="1" applyBorder="1" applyAlignment="1">
      <alignment horizontal="right" wrapText="1"/>
    </xf>
    <xf numFmtId="0" fontId="51" fillId="0" borderId="0" xfId="31" applyFont="1" applyAlignment="1">
      <alignment horizontal="right"/>
    </xf>
    <xf numFmtId="185" fontId="52" fillId="5" borderId="0" xfId="18" applyNumberFormat="1" applyFont="1" applyFill="1"/>
    <xf numFmtId="0" fontId="53" fillId="0" borderId="3" xfId="31" applyFont="1" applyBorder="1"/>
    <xf numFmtId="0" fontId="54" fillId="0" borderId="0" xfId="31" applyFont="1"/>
    <xf numFmtId="0" fontId="55" fillId="3" borderId="0" xfId="31" applyFont="1" applyFill="1"/>
    <xf numFmtId="0" fontId="50" fillId="3" borderId="0" xfId="31" applyFont="1" applyFill="1"/>
    <xf numFmtId="185" fontId="48" fillId="5" borderId="0" xfId="18" applyNumberFormat="1" applyFont="1" applyFill="1"/>
    <xf numFmtId="9" fontId="48" fillId="5" borderId="0" xfId="31" applyNumberFormat="1" applyFont="1" applyFill="1"/>
    <xf numFmtId="0" fontId="50" fillId="0" borderId="41" xfId="31" applyFont="1" applyBorder="1" applyAlignment="1">
      <alignment horizontal="left" vertical="center"/>
    </xf>
    <xf numFmtId="0" fontId="50" fillId="0" borderId="17" xfId="31" applyFont="1" applyBorder="1" applyAlignment="1">
      <alignment horizontal="left" vertical="center"/>
    </xf>
    <xf numFmtId="181" fontId="50" fillId="3" borderId="17" xfId="21" applyNumberFormat="1" applyFont="1" applyFill="1" applyBorder="1" applyAlignment="1">
      <alignment wrapText="1"/>
    </xf>
    <xf numFmtId="181" fontId="50" fillId="0" borderId="17" xfId="21" applyNumberFormat="1" applyFont="1" applyBorder="1" applyAlignment="1">
      <alignment wrapText="1"/>
    </xf>
    <xf numFmtId="185" fontId="50" fillId="0" borderId="17" xfId="18" applyNumberFormat="1" applyFont="1" applyBorder="1" applyAlignment="1">
      <alignment wrapText="1"/>
    </xf>
    <xf numFmtId="9" fontId="50" fillId="3" borderId="17" xfId="18" applyFont="1" applyFill="1" applyBorder="1" applyAlignment="1">
      <alignment wrapText="1"/>
    </xf>
    <xf numFmtId="167" fontId="55" fillId="0" borderId="0" xfId="23" applyNumberFormat="1" applyFont="1" applyAlignment="1">
      <alignment wrapText="1"/>
    </xf>
    <xf numFmtId="185" fontId="50" fillId="3" borderId="17" xfId="18" applyNumberFormat="1" applyFont="1" applyFill="1" applyBorder="1" applyAlignment="1">
      <alignment wrapText="1"/>
    </xf>
    <xf numFmtId="9" fontId="50" fillId="0" borderId="17" xfId="18" applyFont="1" applyBorder="1" applyAlignment="1">
      <alignment wrapText="1"/>
    </xf>
    <xf numFmtId="0" fontId="56" fillId="0" borderId="0" xfId="31" applyFont="1"/>
    <xf numFmtId="9" fontId="48" fillId="5" borderId="0" xfId="23" applyNumberFormat="1" applyFont="1" applyFill="1"/>
    <xf numFmtId="43" fontId="48" fillId="5" borderId="0" xfId="23" applyFont="1" applyFill="1"/>
    <xf numFmtId="167" fontId="50" fillId="3" borderId="17" xfId="23" applyNumberFormat="1" applyFont="1" applyFill="1" applyBorder="1" applyAlignment="1">
      <alignment wrapText="1"/>
    </xf>
    <xf numFmtId="167" fontId="50" fillId="0" borderId="17" xfId="23" applyNumberFormat="1" applyFont="1" applyBorder="1" applyAlignment="1">
      <alignment wrapText="1"/>
    </xf>
    <xf numFmtId="0" fontId="50" fillId="0" borderId="1" xfId="31" applyFont="1" applyBorder="1" applyAlignment="1">
      <alignment horizontal="left" vertical="center"/>
    </xf>
    <xf numFmtId="0" fontId="50" fillId="0" borderId="2" xfId="31" applyFont="1" applyBorder="1" applyAlignment="1">
      <alignment horizontal="left" vertical="center"/>
    </xf>
    <xf numFmtId="167" fontId="50" fillId="3" borderId="2" xfId="23" applyNumberFormat="1" applyFont="1" applyFill="1" applyBorder="1" applyAlignment="1">
      <alignment wrapText="1"/>
    </xf>
    <xf numFmtId="167" fontId="50" fillId="0" borderId="2" xfId="23" applyNumberFormat="1" applyFont="1" applyBorder="1" applyAlignment="1">
      <alignment wrapText="1"/>
    </xf>
    <xf numFmtId="185" fontId="50" fillId="3" borderId="2" xfId="18" applyNumberFormat="1" applyFont="1" applyFill="1" applyBorder="1" applyAlignment="1">
      <alignment wrapText="1"/>
    </xf>
    <xf numFmtId="9" fontId="50" fillId="0" borderId="2" xfId="18" applyFont="1" applyBorder="1" applyAlignment="1">
      <alignment wrapText="1"/>
    </xf>
    <xf numFmtId="0" fontId="57" fillId="2" borderId="25" xfId="31" applyFont="1" applyFill="1" applyBorder="1" applyAlignment="1">
      <alignment horizontal="left" vertical="center" indent="1"/>
    </xf>
    <xf numFmtId="0" fontId="57" fillId="2" borderId="26" xfId="31" applyFont="1" applyFill="1" applyBorder="1" applyAlignment="1">
      <alignment vertical="center"/>
    </xf>
    <xf numFmtId="181" fontId="57" fillId="2" borderId="26" xfId="21" applyNumberFormat="1" applyFont="1" applyFill="1" applyBorder="1" applyAlignment="1">
      <alignment wrapText="1"/>
    </xf>
    <xf numFmtId="185" fontId="57" fillId="2" borderId="26" xfId="18" applyNumberFormat="1" applyFont="1" applyFill="1" applyBorder="1" applyAlignment="1">
      <alignment wrapText="1"/>
    </xf>
    <xf numFmtId="9" fontId="57" fillId="2" borderId="26" xfId="18" applyFont="1" applyFill="1" applyBorder="1" applyAlignment="1">
      <alignment wrapText="1"/>
    </xf>
    <xf numFmtId="167" fontId="58" fillId="5" borderId="0" xfId="23" applyNumberFormat="1" applyFont="1" applyFill="1" applyBorder="1" applyAlignment="1">
      <alignment wrapText="1"/>
    </xf>
    <xf numFmtId="0" fontId="59" fillId="0" borderId="0" xfId="31" applyFont="1"/>
    <xf numFmtId="9" fontId="52" fillId="5" borderId="0" xfId="18" applyFont="1" applyFill="1"/>
    <xf numFmtId="43" fontId="50" fillId="0" borderId="17" xfId="23" applyFont="1" applyFill="1" applyBorder="1" applyAlignment="1">
      <alignment wrapText="1"/>
    </xf>
    <xf numFmtId="43" fontId="50" fillId="3" borderId="17" xfId="23" applyFont="1" applyFill="1" applyBorder="1" applyAlignment="1">
      <alignment wrapText="1"/>
    </xf>
    <xf numFmtId="0" fontId="56" fillId="5" borderId="0" xfId="31" applyFont="1" applyFill="1"/>
    <xf numFmtId="9" fontId="56" fillId="5" borderId="0" xfId="18" applyFont="1" applyFill="1"/>
    <xf numFmtId="43" fontId="56" fillId="5" borderId="0" xfId="23" applyFont="1" applyFill="1"/>
    <xf numFmtId="0" fontId="50" fillId="0" borderId="31" xfId="31" applyFont="1" applyBorder="1" applyAlignment="1">
      <alignment horizontal="left" vertical="center"/>
    </xf>
    <xf numFmtId="0" fontId="50" fillId="0" borderId="18" xfId="31" applyFont="1" applyBorder="1" applyAlignment="1">
      <alignment horizontal="left" vertical="center"/>
    </xf>
    <xf numFmtId="167" fontId="50" fillId="3" borderId="18" xfId="23" applyNumberFormat="1" applyFont="1" applyFill="1" applyBorder="1" applyAlignment="1">
      <alignment wrapText="1"/>
    </xf>
    <xf numFmtId="167" fontId="50" fillId="0" borderId="18" xfId="23" applyNumberFormat="1" applyFont="1" applyBorder="1" applyAlignment="1">
      <alignment wrapText="1"/>
    </xf>
    <xf numFmtId="43" fontId="50" fillId="0" borderId="18" xfId="23" applyFont="1" applyFill="1" applyBorder="1" applyAlignment="1">
      <alignment wrapText="1"/>
    </xf>
    <xf numFmtId="43" fontId="50" fillId="3" borderId="18" xfId="23" applyFont="1" applyFill="1" applyBorder="1" applyAlignment="1">
      <alignment wrapText="1"/>
    </xf>
    <xf numFmtId="185" fontId="50" fillId="3" borderId="18" xfId="18" applyNumberFormat="1" applyFont="1" applyFill="1" applyBorder="1" applyAlignment="1">
      <alignment wrapText="1"/>
    </xf>
    <xf numFmtId="9" fontId="50" fillId="0" borderId="18" xfId="18" applyFont="1" applyBorder="1" applyAlignment="1">
      <alignment wrapText="1"/>
    </xf>
    <xf numFmtId="0" fontId="58" fillId="6" borderId="3" xfId="31" applyFont="1" applyFill="1" applyBorder="1" applyAlignment="1">
      <alignment horizontal="left" wrapText="1"/>
    </xf>
    <xf numFmtId="0" fontId="58" fillId="6" borderId="0" xfId="31" applyFont="1" applyFill="1" applyAlignment="1">
      <alignment horizontal="left" wrapText="1"/>
    </xf>
    <xf numFmtId="42" fontId="58" fillId="6" borderId="0" xfId="31" applyNumberFormat="1" applyFont="1" applyFill="1" applyAlignment="1">
      <alignment horizontal="right" wrapText="1"/>
    </xf>
    <xf numFmtId="181" fontId="58" fillId="6" borderId="0" xfId="31" applyNumberFormat="1" applyFont="1" applyFill="1" applyAlignment="1">
      <alignment horizontal="right" wrapText="1"/>
    </xf>
    <xf numFmtId="0" fontId="59" fillId="0" borderId="3" xfId="31" applyFont="1" applyBorder="1" applyAlignment="1">
      <alignment vertical="center"/>
    </xf>
    <xf numFmtId="0" fontId="59" fillId="0" borderId="0" xfId="31" applyFont="1" applyAlignment="1">
      <alignment vertical="center"/>
    </xf>
    <xf numFmtId="42" fontId="58" fillId="0" borderId="0" xfId="31" applyNumberFormat="1" applyFont="1" applyAlignment="1">
      <alignment vertical="center" wrapText="1"/>
    </xf>
    <xf numFmtId="42" fontId="58" fillId="0" borderId="0" xfId="31" applyNumberFormat="1" applyFont="1" applyAlignment="1">
      <alignment horizontal="right" vertical="center" wrapText="1" indent="1"/>
    </xf>
    <xf numFmtId="0" fontId="50" fillId="0" borderId="30" xfId="31" applyFont="1" applyBorder="1" applyAlignment="1">
      <alignment horizontal="left" vertical="center"/>
    </xf>
    <xf numFmtId="0" fontId="50" fillId="0" borderId="16" xfId="31" applyFont="1" applyBorder="1" applyAlignment="1">
      <alignment horizontal="left" vertical="center"/>
    </xf>
    <xf numFmtId="175" fontId="50" fillId="0" borderId="16" xfId="23" applyNumberFormat="1" applyFont="1" applyBorder="1" applyAlignment="1">
      <alignment vertical="center" wrapText="1"/>
    </xf>
    <xf numFmtId="185" fontId="50" fillId="0" borderId="16" xfId="18" applyNumberFormat="1" applyFont="1" applyBorder="1" applyAlignment="1">
      <alignment vertical="center" wrapText="1"/>
    </xf>
    <xf numFmtId="185" fontId="55" fillId="0" borderId="16" xfId="18" applyNumberFormat="1" applyFont="1" applyBorder="1" applyAlignment="1">
      <alignment vertical="center" wrapText="1"/>
    </xf>
    <xf numFmtId="185" fontId="55" fillId="0" borderId="0" xfId="18" applyNumberFormat="1" applyFont="1" applyAlignment="1">
      <alignment horizontal="right" vertical="center" wrapText="1" indent="1"/>
    </xf>
    <xf numFmtId="0" fontId="50" fillId="0" borderId="31" xfId="31" applyFont="1" applyBorder="1" applyAlignment="1">
      <alignment vertical="center" wrapText="1"/>
    </xf>
    <xf numFmtId="0" fontId="50" fillId="0" borderId="18" xfId="31" applyFont="1" applyBorder="1" applyAlignment="1">
      <alignment vertical="center" wrapText="1"/>
    </xf>
    <xf numFmtId="175" fontId="50" fillId="0" borderId="18" xfId="23" applyNumberFormat="1" applyFont="1" applyBorder="1" applyAlignment="1">
      <alignment vertical="center" wrapText="1"/>
    </xf>
    <xf numFmtId="177" fontId="50" fillId="0" borderId="18" xfId="31" applyNumberFormat="1" applyFont="1" applyBorder="1" applyAlignment="1">
      <alignment vertical="center" wrapText="1"/>
    </xf>
    <xf numFmtId="177" fontId="55" fillId="0" borderId="18" xfId="31" applyNumberFormat="1" applyFont="1" applyBorder="1" applyAlignment="1">
      <alignment vertical="center" wrapText="1"/>
    </xf>
    <xf numFmtId="177" fontId="55" fillId="0" borderId="0" xfId="31" applyNumberFormat="1" applyFont="1" applyAlignment="1">
      <alignment horizontal="right" vertical="center" wrapText="1" indent="1"/>
    </xf>
    <xf numFmtId="0" fontId="53" fillId="0" borderId="3" xfId="31" applyFont="1" applyBorder="1" applyAlignment="1">
      <alignment vertical="center"/>
    </xf>
    <xf numFmtId="0" fontId="53" fillId="0" borderId="0" xfId="31" applyFont="1" applyAlignment="1">
      <alignment vertical="center"/>
    </xf>
    <xf numFmtId="42" fontId="50" fillId="0" borderId="0" xfId="31" applyNumberFormat="1" applyFont="1" applyAlignment="1">
      <alignment vertical="center" wrapText="1"/>
    </xf>
    <xf numFmtId="42" fontId="53" fillId="0" borderId="0" xfId="31" applyNumberFormat="1" applyFont="1" applyAlignment="1">
      <alignment vertical="center" wrapText="1"/>
    </xf>
    <xf numFmtId="0" fontId="52" fillId="0" borderId="0" xfId="31" applyFont="1" applyAlignment="1">
      <alignment horizontal="center" vertical="center"/>
    </xf>
    <xf numFmtId="0" fontId="51" fillId="0" borderId="1" xfId="31" applyFont="1" applyBorder="1" applyAlignment="1">
      <alignment horizontal="left" wrapText="1"/>
    </xf>
    <xf numFmtId="0" fontId="51" fillId="0" borderId="2" xfId="31" applyFont="1" applyBorder="1" applyAlignment="1">
      <alignment horizontal="left" wrapText="1"/>
    </xf>
    <xf numFmtId="0" fontId="60" fillId="0" borderId="0" xfId="31" applyFont="1" applyAlignment="1">
      <alignment vertical="center" wrapText="1"/>
    </xf>
    <xf numFmtId="0" fontId="60" fillId="0" borderId="0" xfId="31" applyFont="1" applyAlignment="1">
      <alignment horizontal="left" vertical="center" wrapText="1"/>
    </xf>
    <xf numFmtId="0" fontId="52" fillId="5" borderId="0" xfId="31" applyFont="1" applyFill="1" applyAlignment="1">
      <alignment horizontal="center" vertical="center"/>
    </xf>
    <xf numFmtId="0" fontId="60" fillId="0" borderId="1" xfId="31" applyFont="1" applyBorder="1" applyAlignment="1">
      <alignment horizontal="left" vertical="center" wrapText="1"/>
    </xf>
    <xf numFmtId="0" fontId="60" fillId="0" borderId="2" xfId="31" applyFont="1" applyBorder="1" applyAlignment="1">
      <alignment horizontal="left" vertical="center" wrapText="1"/>
    </xf>
    <xf numFmtId="0" fontId="51" fillId="0" borderId="0" xfId="31" applyFont="1" applyAlignment="1">
      <alignment horizontal="right" wrapText="1"/>
    </xf>
    <xf numFmtId="0" fontId="51" fillId="3" borderId="7" xfId="31" applyFont="1" applyFill="1" applyBorder="1" applyAlignment="1">
      <alignment horizontal="right" wrapText="1"/>
    </xf>
    <xf numFmtId="0" fontId="50" fillId="0" borderId="25" xfId="31" applyFont="1" applyBorder="1" applyAlignment="1">
      <alignment horizontal="left" vertical="center"/>
    </xf>
    <xf numFmtId="0" fontId="50" fillId="0" borderId="26" xfId="31" applyFont="1" applyBorder="1" applyAlignment="1">
      <alignment horizontal="left" vertical="center"/>
    </xf>
    <xf numFmtId="181" fontId="50" fillId="3" borderId="26" xfId="23" applyNumberFormat="1" applyFont="1" applyFill="1" applyBorder="1" applyAlignment="1">
      <alignment horizontal="right" wrapText="1"/>
    </xf>
    <xf numFmtId="181" fontId="50" fillId="0" borderId="26" xfId="21" applyNumberFormat="1" applyFont="1" applyBorder="1" applyAlignment="1">
      <alignment horizontal="right" wrapText="1"/>
    </xf>
    <xf numFmtId="181" fontId="50" fillId="3" borderId="26" xfId="21" applyNumberFormat="1" applyFont="1" applyFill="1" applyBorder="1" applyAlignment="1">
      <alignment horizontal="right" wrapText="1"/>
    </xf>
    <xf numFmtId="9" fontId="50" fillId="0" borderId="26" xfId="18" applyFont="1" applyBorder="1" applyAlignment="1">
      <alignment horizontal="right" wrapText="1"/>
    </xf>
    <xf numFmtId="181" fontId="55" fillId="0" borderId="0" xfId="23" applyNumberFormat="1" applyFont="1" applyAlignment="1">
      <alignment horizontal="right" vertical="center" wrapText="1" indent="1"/>
    </xf>
    <xf numFmtId="9" fontId="50" fillId="3" borderId="26" xfId="18" applyFont="1" applyFill="1" applyBorder="1" applyAlignment="1">
      <alignment horizontal="right" wrapText="1"/>
    </xf>
    <xf numFmtId="181" fontId="56" fillId="5" borderId="0" xfId="18" applyNumberFormat="1" applyFont="1" applyFill="1"/>
    <xf numFmtId="167" fontId="50" fillId="3" borderId="17" xfId="23" applyNumberFormat="1" applyFont="1" applyFill="1" applyBorder="1" applyAlignment="1">
      <alignment horizontal="right" wrapText="1"/>
    </xf>
    <xf numFmtId="167" fontId="50" fillId="0" borderId="17" xfId="23" applyNumberFormat="1" applyFont="1" applyBorder="1" applyAlignment="1">
      <alignment horizontal="right" wrapText="1"/>
    </xf>
    <xf numFmtId="43" fontId="50" fillId="3" borderId="17" xfId="23" applyFont="1" applyFill="1" applyBorder="1" applyAlignment="1">
      <alignment horizontal="right" wrapText="1"/>
    </xf>
    <xf numFmtId="43" fontId="50" fillId="0" borderId="17" xfId="23" applyFont="1" applyBorder="1" applyAlignment="1">
      <alignment horizontal="right" wrapText="1"/>
    </xf>
    <xf numFmtId="167" fontId="55" fillId="0" borderId="0" xfId="23" applyNumberFormat="1" applyFont="1" applyAlignment="1">
      <alignment horizontal="right" vertical="center" wrapText="1" indent="1"/>
    </xf>
    <xf numFmtId="9" fontId="50" fillId="3" borderId="17" xfId="18" applyFont="1" applyFill="1" applyBorder="1" applyAlignment="1">
      <alignment horizontal="right" wrapText="1"/>
    </xf>
    <xf numFmtId="42" fontId="58" fillId="0" borderId="0" xfId="31" applyNumberFormat="1" applyFont="1" applyAlignment="1">
      <alignment horizontal="center" vertical="center" wrapText="1"/>
    </xf>
    <xf numFmtId="167" fontId="50" fillId="3" borderId="18" xfId="23" applyNumberFormat="1" applyFont="1" applyFill="1" applyBorder="1" applyAlignment="1">
      <alignment horizontal="right" wrapText="1"/>
    </xf>
    <xf numFmtId="167" fontId="50" fillId="0" borderId="18" xfId="23" applyNumberFormat="1" applyFont="1" applyBorder="1" applyAlignment="1">
      <alignment horizontal="right" wrapText="1"/>
    </xf>
    <xf numFmtId="43" fontId="50" fillId="3" borderId="18" xfId="23" applyFont="1" applyFill="1" applyBorder="1" applyAlignment="1">
      <alignment horizontal="right" wrapText="1"/>
    </xf>
    <xf numFmtId="43" fontId="50" fillId="0" borderId="18" xfId="23" applyFont="1" applyBorder="1" applyAlignment="1">
      <alignment horizontal="right" wrapText="1"/>
    </xf>
    <xf numFmtId="9" fontId="50" fillId="3" borderId="18" xfId="18" applyFont="1" applyFill="1" applyBorder="1" applyAlignment="1">
      <alignment horizontal="right" wrapText="1"/>
    </xf>
    <xf numFmtId="42" fontId="58" fillId="6" borderId="19" xfId="31" applyNumberFormat="1" applyFont="1" applyFill="1" applyBorder="1" applyAlignment="1">
      <alignment horizontal="left" vertical="center"/>
    </xf>
    <xf numFmtId="0" fontId="58" fillId="6" borderId="20" xfId="31" applyFont="1" applyFill="1" applyBorder="1" applyAlignment="1">
      <alignment horizontal="left" vertical="center"/>
    </xf>
    <xf numFmtId="181" fontId="58" fillId="6" borderId="20" xfId="23" applyNumberFormat="1" applyFont="1" applyFill="1" applyBorder="1" applyAlignment="1">
      <alignment horizontal="right" vertical="center" wrapText="1"/>
    </xf>
    <xf numFmtId="9" fontId="58" fillId="6" borderId="21" xfId="18" applyFont="1" applyFill="1" applyBorder="1" applyAlignment="1">
      <alignment horizontal="right" vertical="center" wrapText="1"/>
    </xf>
    <xf numFmtId="0" fontId="59" fillId="0" borderId="0" xfId="31" applyFont="1" applyAlignment="1">
      <alignment horizontal="left" vertical="center" indent="1"/>
    </xf>
    <xf numFmtId="181" fontId="58" fillId="6" borderId="19" xfId="23" applyNumberFormat="1" applyFont="1" applyFill="1" applyBorder="1" applyAlignment="1">
      <alignment horizontal="right" vertical="center" wrapText="1"/>
    </xf>
    <xf numFmtId="42" fontId="61" fillId="0" borderId="0" xfId="31" applyNumberFormat="1" applyFont="1" applyAlignment="1">
      <alignment vertical="center" wrapText="1"/>
    </xf>
    <xf numFmtId="42" fontId="62" fillId="0" borderId="0" xfId="31" applyNumberFormat="1" applyFont="1" applyAlignment="1">
      <alignment vertical="center" wrapText="1"/>
    </xf>
    <xf numFmtId="0" fontId="63" fillId="0" borderId="0" xfId="31" applyFont="1"/>
    <xf numFmtId="0" fontId="64" fillId="0" borderId="0" xfId="31" applyFont="1"/>
    <xf numFmtId="0" fontId="64" fillId="5" borderId="0" xfId="31" applyFont="1" applyFill="1"/>
    <xf numFmtId="42" fontId="48" fillId="5" borderId="0" xfId="31" applyNumberFormat="1" applyFont="1" applyFill="1"/>
    <xf numFmtId="165" fontId="3" fillId="0" borderId="0" xfId="0" applyNumberFormat="1" applyFont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5" fillId="0" borderId="3" xfId="0" applyFont="1" applyBorder="1" applyAlignment="1">
      <alignment vertical="top"/>
    </xf>
    <xf numFmtId="165" fontId="5" fillId="0" borderId="0" xfId="0" applyNumberFormat="1" applyFont="1" applyAlignment="1">
      <alignment vertical="center"/>
    </xf>
    <xf numFmtId="0" fontId="7" fillId="0" borderId="1" xfId="17" applyFont="1" applyBorder="1" applyAlignment="1">
      <alignment horizontal="left"/>
    </xf>
    <xf numFmtId="0" fontId="7" fillId="0" borderId="2" xfId="17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27" xfId="19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7" fillId="2" borderId="4" xfId="19" applyFont="1" applyFill="1" applyBorder="1" applyAlignment="1">
      <alignment horizontal="right" wrapText="1"/>
    </xf>
    <xf numFmtId="165" fontId="7" fillId="3" borderId="4" xfId="19" applyNumberFormat="1" applyFont="1" applyFill="1" applyBorder="1" applyAlignment="1">
      <alignment horizontal="right" wrapText="1"/>
    </xf>
    <xf numFmtId="165" fontId="7" fillId="2" borderId="4" xfId="19" applyNumberFormat="1" applyFont="1" applyFill="1" applyBorder="1" applyAlignment="1">
      <alignment horizontal="right" wrapText="1"/>
    </xf>
    <xf numFmtId="0" fontId="4" fillId="5" borderId="0" xfId="0" applyFont="1" applyFill="1" applyAlignment="1">
      <alignment horizontal="center"/>
    </xf>
    <xf numFmtId="0" fontId="7" fillId="0" borderId="1" xfId="19" applyFont="1" applyBorder="1" applyAlignment="1">
      <alignment horizontal="center"/>
    </xf>
    <xf numFmtId="0" fontId="5" fillId="0" borderId="2" xfId="19" applyFont="1" applyBorder="1" applyAlignment="1">
      <alignment horizontal="center"/>
    </xf>
    <xf numFmtId="0" fontId="7" fillId="2" borderId="2" xfId="19" applyFont="1" applyFill="1" applyBorder="1" applyAlignment="1">
      <alignment horizontal="right" wrapText="1"/>
    </xf>
    <xf numFmtId="165" fontId="7" fillId="3" borderId="2" xfId="19" applyNumberFormat="1" applyFont="1" applyFill="1" applyBorder="1" applyAlignment="1">
      <alignment horizontal="right" wrapText="1"/>
    </xf>
    <xf numFmtId="165" fontId="7" fillId="2" borderId="2" xfId="19" applyNumberFormat="1" applyFont="1" applyFill="1" applyBorder="1" applyAlignment="1">
      <alignment horizontal="right" wrapText="1"/>
    </xf>
    <xf numFmtId="0" fontId="7" fillId="0" borderId="3" xfId="19" applyFont="1" applyBorder="1" applyAlignment="1">
      <alignment horizontal="left"/>
    </xf>
    <xf numFmtId="0" fontId="7" fillId="0" borderId="0" xfId="19" applyFont="1" applyAlignment="1">
      <alignment horizontal="left"/>
    </xf>
    <xf numFmtId="0" fontId="8" fillId="3" borderId="0" xfId="19" applyFont="1" applyFill="1" applyAlignment="1">
      <alignment horizontal="right"/>
    </xf>
    <xf numFmtId="165" fontId="8" fillId="0" borderId="0" xfId="19" applyNumberFormat="1" applyFont="1" applyAlignment="1">
      <alignment horizontal="right"/>
    </xf>
    <xf numFmtId="165" fontId="8" fillId="3" borderId="0" xfId="19" applyNumberFormat="1" applyFont="1" applyFill="1" applyAlignment="1">
      <alignment horizontal="right"/>
    </xf>
    <xf numFmtId="0" fontId="7" fillId="0" borderId="3" xfId="19" applyFont="1" applyBorder="1"/>
    <xf numFmtId="0" fontId="5" fillId="0" borderId="0" xfId="19" applyFont="1" applyAlignment="1">
      <alignment horizontal="left"/>
    </xf>
    <xf numFmtId="0" fontId="5" fillId="0" borderId="0" xfId="19" applyFont="1" applyAlignment="1">
      <alignment horizontal="left"/>
    </xf>
    <xf numFmtId="41" fontId="5" fillId="3" borderId="0" xfId="32" applyNumberFormat="1" applyFont="1" applyFill="1" applyAlignment="1">
      <alignment horizontal="right" wrapText="1"/>
    </xf>
    <xf numFmtId="196" fontId="5" fillId="0" borderId="0" xfId="1" applyNumberFormat="1" applyFont="1" applyAlignment="1">
      <alignment horizontal="right" wrapText="1"/>
    </xf>
    <xf numFmtId="196" fontId="5" fillId="3" borderId="0" xfId="1" applyNumberFormat="1" applyFont="1" applyFill="1" applyAlignment="1">
      <alignment horizontal="right" wrapText="1"/>
    </xf>
    <xf numFmtId="185" fontId="5" fillId="3" borderId="0" xfId="14" applyNumberFormat="1" applyFont="1" applyFill="1" applyAlignment="1">
      <alignment horizontal="right"/>
    </xf>
    <xf numFmtId="167" fontId="5" fillId="0" borderId="0" xfId="1" applyNumberFormat="1" applyFont="1" applyAlignment="1">
      <alignment horizontal="right" wrapText="1"/>
    </xf>
    <xf numFmtId="166" fontId="5" fillId="3" borderId="0" xfId="2" applyNumberFormat="1" applyFont="1" applyFill="1" applyAlignment="1">
      <alignment horizontal="right" wrapText="1"/>
    </xf>
    <xf numFmtId="166" fontId="5" fillId="0" borderId="0" xfId="2" applyNumberFormat="1" applyFont="1" applyAlignment="1">
      <alignment horizontal="right" wrapText="1"/>
    </xf>
    <xf numFmtId="0" fontId="5" fillId="0" borderId="0" xfId="19" applyFont="1" applyAlignment="1">
      <alignment horizontal="left" wrapText="1"/>
    </xf>
    <xf numFmtId="0" fontId="5" fillId="3" borderId="0" xfId="19" applyFont="1" applyFill="1" applyAlignment="1">
      <alignment horizontal="right" wrapText="1"/>
    </xf>
    <xf numFmtId="166" fontId="5" fillId="3" borderId="0" xfId="2" applyNumberFormat="1" applyFont="1" applyFill="1" applyAlignment="1">
      <alignment horizontal="right"/>
    </xf>
    <xf numFmtId="166" fontId="5" fillId="0" borderId="0" xfId="2" applyNumberFormat="1" applyFont="1" applyAlignment="1">
      <alignment horizontal="right"/>
    </xf>
    <xf numFmtId="9" fontId="5" fillId="3" borderId="0" xfId="14" applyFont="1" applyFill="1" applyAlignment="1">
      <alignment horizontal="right"/>
    </xf>
    <xf numFmtId="0" fontId="19" fillId="0" borderId="0" xfId="0" applyFont="1" applyAlignment="1">
      <alignment vertical="center"/>
    </xf>
    <xf numFmtId="0" fontId="19" fillId="2" borderId="53" xfId="19" applyFont="1" applyFill="1" applyBorder="1" applyAlignment="1">
      <alignment horizontal="left"/>
    </xf>
    <xf numFmtId="0" fontId="19" fillId="2" borderId="54" xfId="19" applyFont="1" applyFill="1" applyBorder="1" applyAlignment="1">
      <alignment horizontal="left"/>
    </xf>
    <xf numFmtId="41" fontId="19" fillId="2" borderId="54" xfId="32" applyNumberFormat="1" applyFont="1" applyFill="1" applyBorder="1" applyAlignment="1">
      <alignment horizontal="right" wrapText="1"/>
    </xf>
    <xf numFmtId="41" fontId="19" fillId="2" borderId="54" xfId="1" applyNumberFormat="1" applyFont="1" applyFill="1" applyBorder="1" applyAlignment="1">
      <alignment horizontal="right" wrapText="1"/>
    </xf>
    <xf numFmtId="185" fontId="19" fillId="2" borderId="54" xfId="14" applyNumberFormat="1" applyFont="1" applyFill="1" applyBorder="1" applyAlignment="1">
      <alignment horizontal="right"/>
    </xf>
    <xf numFmtId="0" fontId="19" fillId="5" borderId="0" xfId="0" applyFont="1" applyFill="1" applyAlignment="1">
      <alignment vertical="center"/>
    </xf>
    <xf numFmtId="0" fontId="10" fillId="0" borderId="3" xfId="19" applyFont="1" applyBorder="1"/>
    <xf numFmtId="0" fontId="10" fillId="0" borderId="0" xfId="19" applyFont="1"/>
    <xf numFmtId="0" fontId="10" fillId="0" borderId="0" xfId="19" applyFont="1" applyAlignment="1">
      <alignment horizontal="left"/>
    </xf>
    <xf numFmtId="41" fontId="9" fillId="3" borderId="0" xfId="32" applyNumberFormat="1" applyFont="1" applyFill="1" applyAlignment="1">
      <alignment horizontal="right" wrapText="1"/>
    </xf>
    <xf numFmtId="165" fontId="9" fillId="0" borderId="0" xfId="32" applyNumberFormat="1" applyFont="1" applyAlignment="1">
      <alignment horizontal="right" wrapText="1"/>
    </xf>
    <xf numFmtId="165" fontId="8" fillId="3" borderId="0" xfId="0" applyNumberFormat="1" applyFont="1" applyFill="1" applyAlignment="1">
      <alignment horizontal="right"/>
    </xf>
    <xf numFmtId="165" fontId="9" fillId="0" borderId="0" xfId="32" applyNumberFormat="1" applyFont="1" applyAlignment="1">
      <alignment horizontal="right"/>
    </xf>
    <xf numFmtId="165" fontId="9" fillId="3" borderId="0" xfId="19" applyNumberFormat="1" applyFont="1" applyFill="1" applyAlignment="1">
      <alignment horizontal="right" wrapText="1"/>
    </xf>
    <xf numFmtId="165" fontId="9" fillId="0" borderId="0" xfId="19" applyNumberFormat="1" applyFont="1" applyAlignment="1">
      <alignment horizontal="right" wrapText="1"/>
    </xf>
    <xf numFmtId="179" fontId="9" fillId="3" borderId="0" xfId="19" applyNumberFormat="1" applyFont="1" applyFill="1" applyAlignment="1">
      <alignment horizontal="right"/>
    </xf>
    <xf numFmtId="0" fontId="8" fillId="3" borderId="0" xfId="0" applyFont="1" applyFill="1" applyAlignment="1">
      <alignment horizontal="right" wrapText="1"/>
    </xf>
    <xf numFmtId="165" fontId="8" fillId="0" borderId="0" xfId="0" applyNumberFormat="1" applyFont="1" applyAlignment="1">
      <alignment horizontal="right"/>
    </xf>
    <xf numFmtId="0" fontId="7" fillId="0" borderId="3" xfId="17" applyFont="1" applyBorder="1" applyAlignment="1">
      <alignment horizontal="left"/>
    </xf>
    <xf numFmtId="0" fontId="5" fillId="0" borderId="3" xfId="0" applyFont="1" applyBorder="1"/>
    <xf numFmtId="41" fontId="8" fillId="3" borderId="0" xfId="32" applyNumberFormat="1" applyFont="1" applyFill="1" applyAlignment="1">
      <alignment horizontal="right" wrapText="1"/>
    </xf>
    <xf numFmtId="165" fontId="8" fillId="0" borderId="0" xfId="32" applyNumberFormat="1" applyFont="1" applyAlignment="1">
      <alignment horizontal="right" wrapText="1"/>
    </xf>
    <xf numFmtId="165" fontId="8" fillId="3" borderId="0" xfId="2" applyNumberFormat="1" applyFont="1" applyFill="1" applyAlignment="1">
      <alignment horizontal="right"/>
    </xf>
    <xf numFmtId="165" fontId="8" fillId="0" borderId="0" xfId="1" applyNumberFormat="1" applyFont="1" applyAlignment="1">
      <alignment horizontal="right"/>
    </xf>
    <xf numFmtId="9" fontId="8" fillId="3" borderId="0" xfId="14" applyFont="1" applyFill="1" applyAlignment="1">
      <alignment horizontal="right"/>
    </xf>
    <xf numFmtId="0" fontId="19" fillId="2" borderId="27" xfId="19" applyFont="1" applyFill="1" applyBorder="1" applyAlignment="1">
      <alignment horizontal="left"/>
    </xf>
    <xf numFmtId="0" fontId="19" fillId="2" borderId="4" xfId="19" applyFont="1" applyFill="1" applyBorder="1" applyAlignment="1">
      <alignment horizontal="left"/>
    </xf>
    <xf numFmtId="41" fontId="19" fillId="2" borderId="4" xfId="32" applyNumberFormat="1" applyFont="1" applyFill="1" applyBorder="1" applyAlignment="1">
      <alignment horizontal="right" wrapText="1"/>
    </xf>
    <xf numFmtId="41" fontId="19" fillId="2" borderId="4" xfId="1" applyNumberFormat="1" applyFont="1" applyFill="1" applyBorder="1" applyAlignment="1">
      <alignment horizontal="right" wrapText="1"/>
    </xf>
    <xf numFmtId="185" fontId="19" fillId="2" borderId="4" xfId="14" applyNumberFormat="1" applyFont="1" applyFill="1" applyBorder="1" applyAlignment="1">
      <alignment horizontal="right"/>
    </xf>
    <xf numFmtId="0" fontId="10" fillId="0" borderId="3" xfId="19" applyFont="1" applyBorder="1" applyAlignment="1">
      <alignment horizontal="left"/>
    </xf>
    <xf numFmtId="41" fontId="9" fillId="0" borderId="0" xfId="32" applyNumberFormat="1" applyFont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179" fontId="9" fillId="0" borderId="0" xfId="19" applyNumberFormat="1" applyFont="1" applyAlignment="1">
      <alignment horizontal="right"/>
    </xf>
    <xf numFmtId="0" fontId="9" fillId="6" borderId="3" xfId="19" applyFont="1" applyFill="1" applyBorder="1" applyAlignment="1">
      <alignment horizontal="left"/>
    </xf>
    <xf numFmtId="0" fontId="9" fillId="6" borderId="0" xfId="19" applyFont="1" applyFill="1" applyAlignment="1">
      <alignment horizontal="left"/>
    </xf>
    <xf numFmtId="41" fontId="9" fillId="6" borderId="0" xfId="32" applyNumberFormat="1" applyFont="1" applyFill="1" applyAlignment="1">
      <alignment horizontal="right" wrapText="1"/>
    </xf>
    <xf numFmtId="197" fontId="9" fillId="6" borderId="0" xfId="32" applyNumberFormat="1" applyFont="1" applyFill="1" applyAlignment="1">
      <alignment horizontal="right" wrapText="1"/>
    </xf>
    <xf numFmtId="185" fontId="9" fillId="6" borderId="0" xfId="14" applyNumberFormat="1" applyFont="1" applyFill="1" applyAlignment="1">
      <alignment horizontal="right"/>
    </xf>
    <xf numFmtId="0" fontId="5" fillId="0" borderId="3" xfId="19" applyFont="1" applyBorder="1" applyAlignment="1">
      <alignment horizontal="left"/>
    </xf>
    <xf numFmtId="165" fontId="10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right" wrapText="1"/>
    </xf>
    <xf numFmtId="0" fontId="5" fillId="0" borderId="0" xfId="0" applyFont="1" applyAlignment="1">
      <alignment horizontal="right"/>
    </xf>
    <xf numFmtId="0" fontId="19" fillId="0" borderId="3" xfId="19" applyFont="1" applyBorder="1"/>
    <xf numFmtId="0" fontId="19" fillId="0" borderId="0" xfId="19" applyFont="1"/>
    <xf numFmtId="0" fontId="19" fillId="0" borderId="0" xfId="19" applyFont="1" applyAlignment="1">
      <alignment horizontal="right"/>
    </xf>
    <xf numFmtId="165" fontId="10" fillId="0" borderId="0" xfId="32" applyNumberFormat="1" applyFont="1" applyAlignment="1">
      <alignment horizontal="right"/>
    </xf>
    <xf numFmtId="197" fontId="19" fillId="0" borderId="0" xfId="32" applyNumberFormat="1" applyFont="1" applyAlignment="1">
      <alignment horizontal="right" wrapText="1"/>
    </xf>
    <xf numFmtId="41" fontId="20" fillId="0" borderId="0" xfId="32" applyNumberFormat="1" applyFont="1" applyAlignment="1">
      <alignment horizontal="right"/>
    </xf>
    <xf numFmtId="0" fontId="3" fillId="0" borderId="0" xfId="19" applyFont="1" applyAlignment="1">
      <alignment horizontal="left"/>
    </xf>
    <xf numFmtId="41" fontId="10" fillId="0" borderId="0" xfId="32" applyNumberFormat="1" applyFont="1"/>
    <xf numFmtId="165" fontId="3" fillId="0" borderId="0" xfId="0" applyNumberFormat="1" applyFont="1" applyAlignment="1">
      <alignment horizontal="right"/>
    </xf>
    <xf numFmtId="165" fontId="10" fillId="0" borderId="0" xfId="19" applyNumberFormat="1" applyFont="1"/>
    <xf numFmtId="179" fontId="10" fillId="0" borderId="0" xfId="19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7" fillId="0" borderId="3" xfId="19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9" applyFont="1" applyAlignment="1">
      <alignment horizontal="center"/>
    </xf>
    <xf numFmtId="165" fontId="7" fillId="3" borderId="0" xfId="19" applyNumberFormat="1" applyFont="1" applyFill="1" applyAlignment="1">
      <alignment horizontal="right" wrapText="1"/>
    </xf>
    <xf numFmtId="165" fontId="7" fillId="2" borderId="0" xfId="19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top"/>
    </xf>
    <xf numFmtId="0" fontId="7" fillId="0" borderId="27" xfId="19" applyFont="1" applyBorder="1" applyAlignment="1">
      <alignment horizontal="left"/>
    </xf>
    <xf numFmtId="0" fontId="7" fillId="0" borderId="4" xfId="19" applyFont="1" applyBorder="1" applyAlignment="1">
      <alignment horizontal="left"/>
    </xf>
    <xf numFmtId="0" fontId="5" fillId="3" borderId="4" xfId="0" applyFont="1" applyFill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65" fontId="5" fillId="3" borderId="0" xfId="1" applyNumberFormat="1" applyFont="1" applyFill="1" applyAlignment="1">
      <alignment horizontal="right" wrapText="1"/>
    </xf>
    <xf numFmtId="185" fontId="5" fillId="3" borderId="0" xfId="14" applyNumberFormat="1" applyFont="1" applyFill="1" applyAlignment="1">
      <alignment horizontal="right" wrapText="1"/>
    </xf>
    <xf numFmtId="0" fontId="8" fillId="0" borderId="0" xfId="0" applyFont="1" applyAlignment="1">
      <alignment vertical="center"/>
    </xf>
    <xf numFmtId="165" fontId="5" fillId="0" borderId="0" xfId="1" applyNumberFormat="1" applyFont="1" applyAlignment="1">
      <alignment horizontal="right" wrapText="1"/>
    </xf>
    <xf numFmtId="0" fontId="20" fillId="0" borderId="0" xfId="0" applyFont="1" applyAlignment="1">
      <alignment vertical="center"/>
    </xf>
    <xf numFmtId="166" fontId="19" fillId="2" borderId="54" xfId="32" applyNumberFormat="1" applyFont="1" applyFill="1" applyBorder="1" applyAlignment="1">
      <alignment horizontal="right" wrapText="1"/>
    </xf>
    <xf numFmtId="0" fontId="20" fillId="5" borderId="0" xfId="0" applyFont="1" applyFill="1" applyAlignment="1">
      <alignment vertical="center"/>
    </xf>
    <xf numFmtId="0" fontId="3" fillId="0" borderId="3" xfId="0" applyFont="1" applyBorder="1"/>
    <xf numFmtId="165" fontId="8" fillId="3" borderId="0" xfId="0" applyNumberFormat="1" applyFont="1" applyFill="1" applyAlignment="1">
      <alignment horizontal="right" wrapText="1"/>
    </xf>
    <xf numFmtId="0" fontId="65" fillId="0" borderId="0" xfId="19" applyFont="1" applyAlignment="1">
      <alignment horizontal="left"/>
    </xf>
    <xf numFmtId="0" fontId="5" fillId="3" borderId="0" xfId="0" applyFont="1" applyFill="1" applyAlignment="1">
      <alignment horizontal="right"/>
    </xf>
    <xf numFmtId="165" fontId="5" fillId="0" borderId="0" xfId="0" applyNumberFormat="1" applyFont="1" applyAlignment="1">
      <alignment horizontal="right" wrapText="1"/>
    </xf>
    <xf numFmtId="165" fontId="5" fillId="3" borderId="0" xfId="0" applyNumberFormat="1" applyFont="1" applyFill="1" applyAlignment="1">
      <alignment horizontal="right" wrapText="1"/>
    </xf>
    <xf numFmtId="166" fontId="5" fillId="3" borderId="0" xfId="1" applyNumberFormat="1" applyFont="1" applyFill="1" applyAlignment="1">
      <alignment horizontal="right" wrapText="1"/>
    </xf>
    <xf numFmtId="166" fontId="19" fillId="2" borderId="4" xfId="1" applyNumberFormat="1" applyFont="1" applyFill="1" applyBorder="1" applyAlignment="1">
      <alignment horizontal="right" wrapText="1"/>
    </xf>
    <xf numFmtId="166" fontId="19" fillId="2" borderId="4" xfId="32" applyNumberFormat="1" applyFont="1" applyFill="1" applyBorder="1" applyAlignment="1">
      <alignment horizontal="right" wrapText="1"/>
    </xf>
    <xf numFmtId="0" fontId="20" fillId="0" borderId="0" xfId="0" applyFont="1" applyAlignment="1">
      <alignment horizontal="right"/>
    </xf>
    <xf numFmtId="165" fontId="20" fillId="0" borderId="0" xfId="0" applyNumberFormat="1" applyFont="1" applyAlignment="1">
      <alignment horizontal="right" wrapText="1"/>
    </xf>
    <xf numFmtId="165" fontId="20" fillId="0" borderId="0" xfId="0" applyNumberFormat="1" applyFont="1" applyAlignment="1">
      <alignment horizontal="right"/>
    </xf>
    <xf numFmtId="167" fontId="9" fillId="6" borderId="0" xfId="19" applyNumberFormat="1" applyFont="1" applyFill="1" applyAlignment="1">
      <alignment horizontal="right" wrapText="1"/>
    </xf>
    <xf numFmtId="197" fontId="9" fillId="6" borderId="0" xfId="1" applyNumberFormat="1" applyFont="1" applyFill="1" applyAlignment="1">
      <alignment horizontal="right" wrapText="1"/>
    </xf>
    <xf numFmtId="196" fontId="9" fillId="6" borderId="0" xfId="1" applyNumberFormat="1" applyFont="1" applyFill="1" applyAlignment="1">
      <alignment horizontal="right" wrapText="1"/>
    </xf>
    <xf numFmtId="165" fontId="9" fillId="6" borderId="0" xfId="0" applyNumberFormat="1" applyFont="1" applyFill="1" applyAlignment="1">
      <alignment horizontal="right"/>
    </xf>
    <xf numFmtId="0" fontId="9" fillId="6" borderId="0" xfId="0" applyFont="1" applyFill="1" applyAlignment="1">
      <alignment horizontal="right"/>
    </xf>
    <xf numFmtId="0" fontId="8" fillId="5" borderId="0" xfId="0" applyFont="1" applyFill="1" applyAlignment="1">
      <alignment vertical="center"/>
    </xf>
    <xf numFmtId="166" fontId="5" fillId="0" borderId="0" xfId="1" applyNumberFormat="1" applyFont="1" applyFill="1" applyAlignment="1">
      <alignment horizontal="right" wrapText="1"/>
    </xf>
    <xf numFmtId="165" fontId="7" fillId="0" borderId="0" xfId="1" applyNumberFormat="1" applyFont="1" applyAlignment="1">
      <alignment horizontal="right"/>
    </xf>
    <xf numFmtId="165" fontId="19" fillId="0" borderId="0" xfId="32" applyNumberFormat="1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/>
    <xf numFmtId="0" fontId="7" fillId="9" borderId="55" xfId="0" applyFont="1" applyFill="1" applyBorder="1" applyAlignment="1">
      <alignment horizontal="left"/>
    </xf>
    <xf numFmtId="0" fontId="7" fillId="9" borderId="7" xfId="0" applyFont="1" applyFill="1" applyBorder="1" applyAlignment="1">
      <alignment horizontal="left"/>
    </xf>
    <xf numFmtId="0" fontId="10" fillId="0" borderId="3" xfId="33" applyFont="1" applyBorder="1"/>
    <xf numFmtId="0" fontId="3" fillId="0" borderId="0" xfId="33" applyFont="1"/>
    <xf numFmtId="165" fontId="10" fillId="0" borderId="0" xfId="33" applyNumberFormat="1" applyFont="1" applyAlignment="1">
      <alignment horizontal="center"/>
    </xf>
    <xf numFmtId="165" fontId="10" fillId="4" borderId="7" xfId="33" applyNumberFormat="1" applyFont="1" applyFill="1" applyBorder="1" applyAlignment="1">
      <alignment horizontal="right" wrapText="1"/>
    </xf>
    <xf numFmtId="0" fontId="5" fillId="0" borderId="3" xfId="33" applyFont="1" applyBorder="1" applyAlignment="1">
      <alignment horizontal="left"/>
    </xf>
    <xf numFmtId="0" fontId="5" fillId="0" borderId="0" xfId="33" applyFont="1" applyAlignment="1">
      <alignment horizontal="left"/>
    </xf>
    <xf numFmtId="165" fontId="10" fillId="0" borderId="0" xfId="33" applyNumberFormat="1" applyFont="1"/>
    <xf numFmtId="165" fontId="7" fillId="0" borderId="0" xfId="33" applyNumberFormat="1" applyFont="1"/>
    <xf numFmtId="0" fontId="7" fillId="0" borderId="3" xfId="33" applyFont="1" applyBorder="1" applyAlignment="1">
      <alignment horizontal="left"/>
    </xf>
    <xf numFmtId="0" fontId="7" fillId="0" borderId="0" xfId="33" applyFont="1" applyAlignment="1">
      <alignment horizontal="left"/>
    </xf>
    <xf numFmtId="165" fontId="3" fillId="0" borderId="0" xfId="2" applyNumberFormat="1" applyFont="1"/>
    <xf numFmtId="165" fontId="5" fillId="0" borderId="0" xfId="33" applyNumberFormat="1" applyFont="1"/>
    <xf numFmtId="0" fontId="5" fillId="0" borderId="3" xfId="33" applyFont="1" applyBorder="1"/>
    <xf numFmtId="0" fontId="5" fillId="0" borderId="0" xfId="33" applyFont="1"/>
    <xf numFmtId="165" fontId="3" fillId="0" borderId="0" xfId="0" applyNumberFormat="1" applyFont="1"/>
    <xf numFmtId="181" fontId="5" fillId="0" borderId="0" xfId="2" applyNumberFormat="1" applyFont="1" applyFill="1" applyAlignment="1">
      <alignment horizontal="center" wrapText="1"/>
    </xf>
    <xf numFmtId="43" fontId="27" fillId="0" borderId="0" xfId="1" applyFont="1" applyAlignment="1">
      <alignment vertical="center"/>
    </xf>
    <xf numFmtId="167" fontId="5" fillId="0" borderId="0" xfId="1" applyNumberFormat="1" applyFont="1" applyFill="1" applyAlignment="1">
      <alignment horizontal="right" wrapText="1"/>
    </xf>
    <xf numFmtId="0" fontId="5" fillId="0" borderId="0" xfId="33" applyFont="1" applyAlignment="1">
      <alignment horizontal="left"/>
    </xf>
    <xf numFmtId="0" fontId="5" fillId="0" borderId="0" xfId="33" applyFont="1" applyAlignment="1">
      <alignment horizontal="center"/>
    </xf>
    <xf numFmtId="0" fontId="5" fillId="0" borderId="0" xfId="33" applyFont="1"/>
    <xf numFmtId="43" fontId="27" fillId="0" borderId="0" xfId="0" applyNumberFormat="1" applyFont="1" applyAlignment="1">
      <alignment vertical="center"/>
    </xf>
    <xf numFmtId="0" fontId="9" fillId="6" borderId="19" xfId="33" applyFont="1" applyFill="1" applyBorder="1" applyAlignment="1">
      <alignment horizontal="left"/>
    </xf>
    <xf numFmtId="0" fontId="9" fillId="6" borderId="20" xfId="33" applyFont="1" applyFill="1" applyBorder="1"/>
    <xf numFmtId="0" fontId="9" fillId="6" borderId="20" xfId="33" applyFont="1" applyFill="1" applyBorder="1" applyAlignment="1">
      <alignment horizontal="left"/>
    </xf>
    <xf numFmtId="165" fontId="8" fillId="6" borderId="20" xfId="0" applyNumberFormat="1" applyFont="1" applyFill="1" applyBorder="1"/>
    <xf numFmtId="181" fontId="9" fillId="6" borderId="21" xfId="2" applyNumberFormat="1" applyFont="1" applyFill="1" applyBorder="1" applyAlignment="1">
      <alignment horizontal="left" wrapText="1"/>
    </xf>
    <xf numFmtId="0" fontId="3" fillId="0" borderId="3" xfId="33" applyFont="1" applyBorder="1"/>
    <xf numFmtId="44" fontId="8" fillId="0" borderId="0" xfId="2" applyFont="1" applyAlignment="1">
      <alignment horizontal="right" wrapText="1"/>
    </xf>
    <xf numFmtId="0" fontId="7" fillId="0" borderId="3" xfId="33" applyFont="1" applyBorder="1" applyAlignment="1">
      <alignment horizontal="left"/>
    </xf>
    <xf numFmtId="181" fontId="5" fillId="0" borderId="0" xfId="2" applyNumberFormat="1" applyFont="1" applyFill="1" applyAlignment="1">
      <alignment horizontal="left" wrapText="1"/>
    </xf>
    <xf numFmtId="191" fontId="27" fillId="0" borderId="0" xfId="0" applyNumberFormat="1" applyFont="1" applyAlignment="1">
      <alignment vertical="center"/>
    </xf>
    <xf numFmtId="0" fontId="8" fillId="6" borderId="20" xfId="33" applyFont="1" applyFill="1" applyBorder="1" applyAlignment="1">
      <alignment horizontal="left"/>
    </xf>
    <xf numFmtId="0" fontId="3" fillId="0" borderId="0" xfId="33" applyFont="1" applyAlignment="1">
      <alignment horizontal="left"/>
    </xf>
    <xf numFmtId="165" fontId="8" fillId="0" borderId="0" xfId="2" applyNumberFormat="1" applyFont="1" applyAlignment="1">
      <alignment horizontal="right" wrapText="1"/>
    </xf>
    <xf numFmtId="43" fontId="4" fillId="0" borderId="0" xfId="1" applyFont="1" applyFill="1" applyAlignment="1">
      <alignment vertical="center"/>
    </xf>
    <xf numFmtId="0" fontId="4" fillId="0" borderId="3" xfId="33" applyFont="1" applyBorder="1"/>
    <xf numFmtId="0" fontId="4" fillId="0" borderId="0" xfId="33" applyFont="1" applyAlignment="1">
      <alignment horizontal="left"/>
    </xf>
    <xf numFmtId="165" fontId="4" fillId="0" borderId="0" xfId="0" applyNumberFormat="1" applyFont="1"/>
    <xf numFmtId="165" fontId="7" fillId="0" borderId="0" xfId="2" applyNumberFormat="1" applyFont="1" applyFill="1"/>
    <xf numFmtId="165" fontId="5" fillId="0" borderId="0" xfId="2" applyNumberFormat="1" applyFont="1" applyFill="1" applyAlignment="1">
      <alignment horizontal="right" wrapText="1"/>
    </xf>
    <xf numFmtId="0" fontId="66" fillId="0" borderId="3" xfId="0" applyFont="1" applyBorder="1" applyAlignment="1">
      <alignment horizontal="left"/>
    </xf>
    <xf numFmtId="0" fontId="66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 wrapText="1"/>
    </xf>
    <xf numFmtId="42" fontId="27" fillId="0" borderId="0" xfId="0" applyNumberFormat="1" applyFont="1" applyAlignment="1">
      <alignment vertical="center"/>
    </xf>
    <xf numFmtId="0" fontId="9" fillId="6" borderId="56" xfId="0" applyFont="1" applyFill="1" applyBorder="1"/>
    <xf numFmtId="0" fontId="9" fillId="6" borderId="57" xfId="0" applyFont="1" applyFill="1" applyBorder="1"/>
    <xf numFmtId="165" fontId="8" fillId="6" borderId="57" xfId="0" applyNumberFormat="1" applyFont="1" applyFill="1" applyBorder="1"/>
    <xf numFmtId="165" fontId="7" fillId="6" borderId="57" xfId="0" applyNumberFormat="1" applyFont="1" applyFill="1" applyBorder="1" applyAlignment="1">
      <alignment horizontal="right" wrapText="1"/>
    </xf>
    <xf numFmtId="0" fontId="7" fillId="9" borderId="1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165" fontId="10" fillId="9" borderId="7" xfId="0" applyNumberFormat="1" applyFont="1" applyFill="1" applyBorder="1" applyAlignment="1">
      <alignment horizontal="right"/>
    </xf>
    <xf numFmtId="165" fontId="10" fillId="4" borderId="7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left"/>
    </xf>
    <xf numFmtId="165" fontId="3" fillId="4" borderId="0" xfId="0" applyNumberFormat="1" applyFont="1" applyFill="1"/>
    <xf numFmtId="0" fontId="5" fillId="0" borderId="0" xfId="0" applyFont="1" applyAlignment="1">
      <alignment horizontal="left"/>
    </xf>
    <xf numFmtId="181" fontId="5" fillId="4" borderId="0" xfId="1" applyNumberFormat="1" applyFont="1" applyFill="1" applyAlignment="1">
      <alignment horizontal="center" wrapText="1"/>
    </xf>
    <xf numFmtId="181" fontId="4" fillId="0" borderId="0" xfId="0" applyNumberFormat="1" applyFont="1" applyAlignment="1">
      <alignment vertical="center"/>
    </xf>
    <xf numFmtId="191" fontId="5" fillId="4" borderId="0" xfId="1" applyNumberFormat="1" applyFont="1" applyFill="1" applyAlignment="1">
      <alignment horizontal="right" wrapText="1"/>
    </xf>
    <xf numFmtId="191" fontId="5" fillId="0" borderId="0" xfId="2" applyNumberFormat="1" applyFont="1" applyFill="1" applyAlignment="1">
      <alignment horizontal="right" wrapText="1"/>
    </xf>
    <xf numFmtId="0" fontId="9" fillId="6" borderId="19" xfId="0" applyFont="1" applyFill="1" applyBorder="1" applyAlignment="1">
      <alignment horizontal="left"/>
    </xf>
    <xf numFmtId="0" fontId="9" fillId="6" borderId="20" xfId="0" applyFont="1" applyFill="1" applyBorder="1" applyAlignment="1">
      <alignment horizontal="left"/>
    </xf>
    <xf numFmtId="0" fontId="8" fillId="6" borderId="20" xfId="0" applyFont="1" applyFill="1" applyBorder="1"/>
    <xf numFmtId="181" fontId="9" fillId="6" borderId="20" xfId="1" applyNumberFormat="1" applyFont="1" applyFill="1" applyBorder="1" applyAlignment="1">
      <alignment horizontal="center" wrapText="1"/>
    </xf>
    <xf numFmtId="181" fontId="9" fillId="6" borderId="21" xfId="1" applyNumberFormat="1" applyFont="1" applyFill="1" applyBorder="1" applyAlignment="1">
      <alignment horizontal="left" wrapText="1"/>
    </xf>
    <xf numFmtId="181" fontId="8" fillId="4" borderId="0" xfId="0" applyNumberFormat="1" applyFont="1" applyFill="1" applyAlignment="1">
      <alignment horizontal="left" wrapText="1"/>
    </xf>
    <xf numFmtId="181" fontId="8" fillId="0" borderId="0" xfId="0" applyNumberFormat="1" applyFont="1" applyAlignment="1">
      <alignment horizontal="left" wrapText="1"/>
    </xf>
    <xf numFmtId="0" fontId="7" fillId="0" borderId="3" xfId="0" applyFont="1" applyBorder="1"/>
    <xf numFmtId="181" fontId="8" fillId="4" borderId="0" xfId="1" applyNumberFormat="1" applyFont="1" applyFill="1" applyAlignment="1">
      <alignment horizontal="center" wrapText="1"/>
    </xf>
    <xf numFmtId="165" fontId="7" fillId="0" borderId="0" xfId="33" applyNumberFormat="1" applyFont="1" applyAlignment="1">
      <alignment wrapText="1"/>
    </xf>
    <xf numFmtId="0" fontId="30" fillId="0" borderId="0" xfId="0" applyFont="1" applyAlignment="1">
      <alignment vertical="center"/>
    </xf>
    <xf numFmtId="181" fontId="5" fillId="0" borderId="0" xfId="1" applyNumberFormat="1" applyFont="1" applyFill="1" applyAlignment="1">
      <alignment horizontal="left" wrapText="1"/>
    </xf>
    <xf numFmtId="181" fontId="5" fillId="0" borderId="0" xfId="2" applyNumberFormat="1" applyFont="1" applyFill="1" applyBorder="1" applyAlignment="1">
      <alignment horizontal="left" wrapText="1"/>
    </xf>
    <xf numFmtId="0" fontId="31" fillId="0" borderId="0" xfId="0" applyFont="1" applyAlignment="1">
      <alignment vertical="center"/>
    </xf>
    <xf numFmtId="181" fontId="22" fillId="0" borderId="0" xfId="2" applyNumberFormat="1" applyFont="1" applyAlignment="1">
      <alignment horizontal="right" wrapText="1"/>
    </xf>
    <xf numFmtId="191" fontId="5" fillId="0" borderId="0" xfId="1" applyNumberFormat="1" applyFont="1" applyFill="1" applyAlignment="1">
      <alignment horizontal="right" wrapText="1"/>
    </xf>
    <xf numFmtId="165" fontId="27" fillId="0" borderId="0" xfId="0" applyNumberFormat="1" applyFont="1" applyAlignment="1">
      <alignment vertical="center"/>
    </xf>
  </cellXfs>
  <cellStyles count="34">
    <cellStyle name="Comma" xfId="1" builtinId="3"/>
    <cellStyle name="Comma 12" xfId="30" xr:uid="{241CC059-326E-43B4-A801-740D6FF6E405}"/>
    <cellStyle name="Comma 2" xfId="5" xr:uid="{F12ACAFD-029B-437A-ACA7-24FBC561B45F}"/>
    <cellStyle name="Comma 2 2" xfId="26" xr:uid="{487F6F27-B70F-4D1B-A5E7-8046781D0C42}"/>
    <cellStyle name="Comma 2 3" xfId="20" xr:uid="{73865A66-D9EE-45E2-89A0-0005DE6DF3CE}"/>
    <cellStyle name="Comma 3" xfId="8" xr:uid="{293E3F10-76DB-4A6A-B6E5-EDFAE04DCBFC}"/>
    <cellStyle name="Comma 45" xfId="23" xr:uid="{55A52F3D-6A3D-41AB-A17A-6B0F2F301432}"/>
    <cellStyle name="Comma 88" xfId="11" xr:uid="{4F2B9618-08A2-4A76-B00F-EEB745E80401}"/>
    <cellStyle name="Currency" xfId="2" builtinId="4"/>
    <cellStyle name="Currency 11" xfId="28" xr:uid="{F215113B-8F6D-4E41-8E1C-F28DF0894869}"/>
    <cellStyle name="Currency 2" xfId="12" xr:uid="{D51EAE5A-AF3A-4943-AA9D-D00333C7EE2E}"/>
    <cellStyle name="Currency 3" xfId="13" xr:uid="{91514C00-7CD1-4BFA-B1B7-3E52C1EF9F4A}"/>
    <cellStyle name="Currency 3 2" xfId="21" xr:uid="{589857EF-BBEC-4291-A85A-984C3F82991B}"/>
    <cellStyle name="Currency 3 2 2" xfId="22" xr:uid="{D2EEDDC9-8E44-4B4A-BEDE-79EC286334AE}"/>
    <cellStyle name="Currency 6" xfId="27" xr:uid="{6B8242F6-C2F2-4EF0-A8A4-23619FA2AE98}"/>
    <cellStyle name="Normal" xfId="0" builtinId="0"/>
    <cellStyle name="Normal 18" xfId="7" xr:uid="{151ECBF9-1E29-412E-B5F8-1494AAFA78C9}"/>
    <cellStyle name="Normal 2" xfId="4" xr:uid="{5CB53898-2009-4BE6-88D1-562CF85C2DC5}"/>
    <cellStyle name="Normal 2 2" xfId="15" xr:uid="{F8A9D010-95D5-4036-9774-B72B4586E29E}"/>
    <cellStyle name="Normal 2 2 2" xfId="24" xr:uid="{206800CE-8E5C-4FF7-8639-D27230FB71A4}"/>
    <cellStyle name="Normal 2 3 2" xfId="16" xr:uid="{C0B3EB34-E2C4-4483-B545-5E99C6572F8D}"/>
    <cellStyle name="Normal 3" xfId="6" xr:uid="{79B007FB-D3D1-441E-AB41-A262C145B22E}"/>
    <cellStyle name="Normal 6" xfId="31" xr:uid="{69753572-43C8-49A3-99D8-8B7FDC8769C7}"/>
    <cellStyle name="Normal_Display" xfId="17" xr:uid="{FA66FE37-046A-4ED6-B374-0A209FDC29AB}"/>
    <cellStyle name="Normal_Display 2" xfId="3" xr:uid="{19105507-BCC2-488A-B7EF-60A601811FFE}"/>
    <cellStyle name="Normal_PR 6 to 11 2" xfId="25" xr:uid="{FD56BF86-4131-4128-9253-4DB9B6794B33}"/>
    <cellStyle name="Normal_PR 9" xfId="19" xr:uid="{D28B6385-5E2D-4671-9C68-65E47C145067}"/>
    <cellStyle name="Normal_PR 9 2" xfId="33" xr:uid="{E98908B1-5FBE-4A19-9206-C0D244524B1A}"/>
    <cellStyle name="Normal_Suggested Section 6 - Liquidity and Valuation Information" xfId="32" xr:uid="{4C9FCD4B-19B1-4C9E-9A57-CC4C28A0B94B}"/>
    <cellStyle name="Percent 10" xfId="29" xr:uid="{C3F06C85-A0DD-41CD-9CF4-494827B2C43D}"/>
    <cellStyle name="Percent 19" xfId="9" xr:uid="{F7D60586-E1AF-4EFC-B26D-94383A7C9DD4}"/>
    <cellStyle name="Percent 2" xfId="10" xr:uid="{BC739845-77F6-4B67-8BD8-A5932BE912C6}"/>
    <cellStyle name="Percent 3" xfId="14" xr:uid="{0D735AC5-FD14-478B-8C44-6BA092FE6575}"/>
    <cellStyle name="Percent 3 2" xfId="18" xr:uid="{6F4989F7-1E25-49C7-9C79-C0A6C9AF2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33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North%20America/USA/Denver/shared/Corporate/EXTERNAL/Current%20Quarterly%20Reporting/Supplemental%20-%20Powerpoint%20Tables/Financial%20Statements%20-%20EBITDA%20Reconcilationv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/Q4%202022/Supplemental-Excel%20Tables%20Q4%202022%20(IR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F\DRivas\Drills\09-Sep-2004\Original%20Layout%20for%20sub%20detail%2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Corporate\EXTERNAL\Historical%20Quarterly%20Reporting\2017\Q1\Supplemental%20-%20Powerpoint%20Tables\SCG_EP-1\SYS\USERS\PROLOGIS\PLDEXT\PRESSREL\1999\Q2\SUPL-CA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rth%20America/USA/Denver/shared/Corporate/EXTERNAL/Current%20Quarterly%20Reporting/Supplemental%20-%20Powerpoint%20Tables/Financial%20Statements%20-%20Consolidated%20Statements%20of%20Operation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Corporate\EXTERNAL\Historical%20Quarterly%20Reporting\2017\Q1\Supplemental%20-%20Powerpoint%20Tables\SCG_EP-1\SYS\USERS\PROLOGIS\PLDEXT\PRESSREL\1999\Q2\SUPL-DEV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Corporate\EXTERNAL\Historical%20Quarterly%20Reporting\2017\Q1\Supplemental%20-%20Powerpoint%20Tables\SCG_EP-1\SYS\USERS\PROLOGIS\PLDEXT\PRESSREL\1999\Q2\SUPL-LS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North%20America/USA/Denver/shared/Corporate/EXTERNAL/Current%20Quarterly%20Reporting/Supplemental%20-%20Powerpoint%20Tables/Co-Investment%20Ventures%20-%20Fund%20Operating%20and%20Balance%20Sheet%20Information%20100%2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XTERNAL\Current%20Quarterly%20Reporting\Quarterbook\20-2%20GAAP%20IS%20Analysi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North%20America/USA/Denver/shared/Corporate/EXTERNAL/Current%20Quarterly%20Reporting/Supplemental%20-%20Powerpoint%20Tables/Co-Investment%20Ventures%20-%20Prorata%20Information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North%20America/USA/Denver/shared/Corporate/EXTERNAL/Current%20Quarterly%20Reporting/Supplemental%20-%20Powerpoint%20Tables/Capitalization%20-%20Debt%20and%20Equity%20Summary%20consolidated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rker\AppData\Local\Microsoft\Windows\INetCache\Content.Outlook\PPYDZ5LQ\Supplemental%20-%20Powerpoint%20Tables%20Q3%202022%20(IR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North%20America/USA/Denver/shared/Corporate/EXTERNAL/Current%20Quarterly%20Reporting/Supplemental%20-%20Powerpoint%20Tables/Net%20Asset%20Value%20-%20Components%202%20of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CA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D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LS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orth%20America/USA/Denver/shared/Corporate/EXTERNAL/Current%20Quarterly%20Reporting/Supplemental%20-%20Powerpoint%20Tables/Financial%20Statements%20-%20Reconcilation%20of%20Net%20Earnings%20to%20F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Inc"/>
      <sheetName val="inv account - 2006"/>
      <sheetName val="inv acct - 2005"/>
      <sheetName val="2006"/>
      <sheetName val="2005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"/>
      <sheetName val="PQ YTD"/>
      <sheetName val="Sheet1"/>
    </sheetNames>
    <sheetDataSet>
      <sheetData sheetId="0"/>
      <sheetData sheetId="1">
        <row r="12">
          <cell r="F12">
            <v>8542</v>
          </cell>
        </row>
        <row r="16">
          <cell r="F16">
            <v>18895</v>
          </cell>
        </row>
        <row r="19">
          <cell r="F19">
            <v>-76745</v>
          </cell>
        </row>
        <row r="20">
          <cell r="F20">
            <v>320476</v>
          </cell>
        </row>
      </sheetData>
      <sheetData sheetId="2">
        <row r="16">
          <cell r="C16">
            <v>-32158.301770000005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Balance Sheet"/>
      <sheetName val="Consolidated Income Statement"/>
      <sheetName val="Recon of Net Earnings to FFO"/>
      <sheetName val="Recon of Net Earnings to EBITDA"/>
      <sheetName val="Operating Portfolio I"/>
      <sheetName val="Operating Portfolio II"/>
      <sheetName val="Operating Portfolio III"/>
      <sheetName val="Customer Information"/>
      <sheetName val="Land Portfolio I"/>
      <sheetName val="Land Portfolio II"/>
      <sheetName val="Strategic Capital Highlights"/>
      <sheetName val="Strategic Capital Information"/>
      <sheetName val="Non-GAAP prorata"/>
      <sheetName val="Debt Components I"/>
      <sheetName val="Debt Components II"/>
      <sheetName val="NAV Components I"/>
      <sheetName val="NAV Components 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</sheetNames>
    <sheetDataSet>
      <sheetData sheetId="0">
        <row r="31">
          <cell r="D31">
            <v>2295538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 Rate Summary"/>
      <sheetName val="Best and Final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</row>
        <row r="13">
          <cell r="B13" t="str">
            <v>Basis PSF</v>
          </cell>
          <cell r="C13">
            <v>8</v>
          </cell>
        </row>
        <row r="14">
          <cell r="B14" t="str">
            <v>Cap Rate</v>
          </cell>
          <cell r="C14">
            <v>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YOUT"/>
    </sheetNames>
    <sheetDataSet>
      <sheetData sheetId="0">
        <row r="3">
          <cell r="AF3" t="str">
            <v>%ASD%</v>
          </cell>
        </row>
        <row r="4">
          <cell r="AF4" t="str">
            <v>%FY4%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"/>
      <sheetName val="PASTE EARNINGS"/>
      <sheetName val="PQ YTD"/>
      <sheetName val="validations"/>
    </sheetNames>
    <sheetDataSet>
      <sheetData sheetId="0">
        <row r="6">
          <cell r="G6">
            <v>1633770</v>
          </cell>
        </row>
        <row r="15">
          <cell r="J15">
            <v>602367</v>
          </cell>
        </row>
        <row r="21">
          <cell r="J21">
            <v>4047</v>
          </cell>
        </row>
        <row r="27">
          <cell r="J27">
            <v>-136011</v>
          </cell>
        </row>
        <row r="33">
          <cell r="J33">
            <v>-28494</v>
          </cell>
        </row>
        <row r="34">
          <cell r="J34">
            <v>-3577</v>
          </cell>
        </row>
        <row r="37">
          <cell r="J37">
            <v>-11649</v>
          </cell>
        </row>
        <row r="39">
          <cell r="J39">
            <v>-1453</v>
          </cell>
        </row>
        <row r="41">
          <cell r="J41" t="e">
            <v>#REF!</v>
          </cell>
        </row>
      </sheetData>
      <sheetData sheetId="1">
        <row r="92">
          <cell r="H92">
            <v>1633770</v>
          </cell>
        </row>
        <row r="93">
          <cell r="H93">
            <v>134701</v>
          </cell>
        </row>
        <row r="94">
          <cell r="H94">
            <v>1633770</v>
          </cell>
        </row>
        <row r="98">
          <cell r="H98">
            <v>412554</v>
          </cell>
        </row>
        <row r="99">
          <cell r="H99">
            <v>71709</v>
          </cell>
        </row>
        <row r="100">
          <cell r="H100">
            <v>99777</v>
          </cell>
        </row>
        <row r="101">
          <cell r="H101">
            <v>602367</v>
          </cell>
        </row>
        <row r="102">
          <cell r="H102">
            <v>7184</v>
          </cell>
        </row>
        <row r="106">
          <cell r="H106">
            <v>0</v>
          </cell>
        </row>
        <row r="107">
          <cell r="H107">
            <v>4047</v>
          </cell>
        </row>
        <row r="111">
          <cell r="H111">
            <v>75780</v>
          </cell>
        </row>
        <row r="112">
          <cell r="H112">
            <v>-136011</v>
          </cell>
        </row>
        <row r="113">
          <cell r="H113">
            <v>8614</v>
          </cell>
        </row>
        <row r="114">
          <cell r="H114">
            <v>3275</v>
          </cell>
        </row>
        <row r="118">
          <cell r="H118">
            <v>-28494</v>
          </cell>
        </row>
        <row r="119">
          <cell r="H119">
            <v>-3577</v>
          </cell>
        </row>
        <row r="121">
          <cell r="H121">
            <v>-22357</v>
          </cell>
        </row>
        <row r="122">
          <cell r="H122">
            <v>-11649</v>
          </cell>
        </row>
        <row r="124">
          <cell r="H124">
            <v>-1453</v>
          </cell>
        </row>
        <row r="127">
          <cell r="H127">
            <v>951624.3670205446</v>
          </cell>
        </row>
        <row r="128">
          <cell r="H128">
            <v>0.49905727688217882</v>
          </cell>
        </row>
      </sheetData>
      <sheetData sheetId="2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Box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302 Prin Rec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ign Off"/>
      <sheetName val="Display"/>
      <sheetName val="20-4 b,c_sch 2b"/>
      <sheetName val="A-1 detail"/>
      <sheetName val="NOI drill"/>
    </sheetNames>
    <sheetDataSet>
      <sheetData sheetId="0" refreshError="1"/>
      <sheetData sheetId="1" refreshError="1">
        <row r="74">
          <cell r="F74"/>
        </row>
        <row r="81">
          <cell r="F81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</sheetNames>
    <sheetDataSet>
      <sheetData sheetId="0">
        <row r="17">
          <cell r="H17">
            <v>441487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Balance Sheet"/>
      <sheetName val="Consolidated Income Statement"/>
      <sheetName val="Recon of Net Earnings to FFO"/>
      <sheetName val="Recon of Net Earnings to EBITDA"/>
      <sheetName val="Operating Portfolio I"/>
      <sheetName val="Operating Portfolio II"/>
      <sheetName val="Operating Portfolio III"/>
      <sheetName val="Customer Information"/>
      <sheetName val="Land Portfolio I"/>
      <sheetName val="Land Portfolio II"/>
      <sheetName val="Strategic Capital Highlights"/>
      <sheetName val="Strategic Capital Information"/>
      <sheetName val="Non-GAAP prorata"/>
      <sheetName val="Debt Components I "/>
      <sheetName val="Debt Components II"/>
      <sheetName val="NAV Components I"/>
      <sheetName val="NAV Components 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ide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"/>
      <sheetName val="PQ YTD"/>
      <sheetName val="Template"/>
    </sheetNames>
    <sheetDataSet>
      <sheetData sheetId="0">
        <row r="11">
          <cell r="F11">
            <v>-18340</v>
          </cell>
        </row>
        <row r="17">
          <cell r="I17">
            <v>-222779</v>
          </cell>
        </row>
        <row r="41">
          <cell r="I41">
            <v>202928</v>
          </cell>
        </row>
      </sheetData>
      <sheetData sheetId="1">
        <row r="7">
          <cell r="E7">
            <v>2773042</v>
          </cell>
        </row>
        <row r="9">
          <cell r="E9">
            <v>1163265</v>
          </cell>
        </row>
        <row r="10">
          <cell r="E10">
            <v>-591496</v>
          </cell>
        </row>
        <row r="11">
          <cell r="E11">
            <v>3813</v>
          </cell>
        </row>
        <row r="12">
          <cell r="E12">
            <v>224920</v>
          </cell>
        </row>
        <row r="13">
          <cell r="E13">
            <v>16332</v>
          </cell>
        </row>
        <row r="17">
          <cell r="E17">
            <v>-231481</v>
          </cell>
        </row>
        <row r="18">
          <cell r="E18">
            <v>23714</v>
          </cell>
        </row>
        <row r="19">
          <cell r="E19">
            <v>72</v>
          </cell>
        </row>
        <row r="20">
          <cell r="E20">
            <v>0</v>
          </cell>
        </row>
        <row r="21">
          <cell r="E21">
            <v>-14044</v>
          </cell>
        </row>
        <row r="25">
          <cell r="E25">
            <v>-390686</v>
          </cell>
        </row>
        <row r="26">
          <cell r="E26">
            <v>7047</v>
          </cell>
        </row>
        <row r="27">
          <cell r="E27">
            <v>18895</v>
          </cell>
        </row>
        <row r="28">
          <cell r="E28">
            <v>0</v>
          </cell>
        </row>
        <row r="29">
          <cell r="E29">
            <v>4484</v>
          </cell>
        </row>
        <row r="30">
          <cell r="E30">
            <v>1226</v>
          </cell>
        </row>
        <row r="31">
          <cell r="E31">
            <v>655</v>
          </cell>
        </row>
        <row r="37">
          <cell r="E37">
            <v>-111928</v>
          </cell>
        </row>
        <row r="38">
          <cell r="E38">
            <v>-117563</v>
          </cell>
        </row>
        <row r="39">
          <cell r="E39">
            <v>-262177</v>
          </cell>
        </row>
        <row r="40">
          <cell r="E40">
            <v>8853</v>
          </cell>
        </row>
        <row r="41">
          <cell r="E41">
            <v>140022</v>
          </cell>
        </row>
        <row r="42">
          <cell r="E42">
            <v>33602</v>
          </cell>
        </row>
        <row r="43">
          <cell r="E43">
            <v>-97448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ECC1D-499E-41D7-BC7E-FF59099E889A}">
  <sheetPr>
    <pageSetUpPr fitToPage="1"/>
  </sheetPr>
  <dimension ref="B1:M36"/>
  <sheetViews>
    <sheetView showGridLines="0" zoomScale="90" zoomScaleNormal="90" zoomScalePageLayoutView="125" workbookViewId="0">
      <selection activeCell="M29" sqref="M29"/>
    </sheetView>
  </sheetViews>
  <sheetFormatPr defaultColWidth="8.5703125" defaultRowHeight="12"/>
  <cols>
    <col min="1" max="1" width="1.5703125" style="2" customWidth="1"/>
    <col min="2" max="2" width="2.5703125" style="2" hidden="1" customWidth="1"/>
    <col min="3" max="6" width="2.5703125" style="2" customWidth="1"/>
    <col min="7" max="7" width="91.140625" style="2" customWidth="1"/>
    <col min="8" max="8" width="19.28515625" style="2" customWidth="1"/>
    <col min="9" max="9" width="0.5703125" style="2" customWidth="1"/>
    <col min="10" max="10" width="18.85546875" style="2" customWidth="1"/>
    <col min="11" max="11" width="0.5703125" style="2" customWidth="1"/>
    <col min="12" max="12" width="26.5703125" style="2" hidden="1" customWidth="1"/>
    <col min="13" max="13" width="1.42578125" style="2" customWidth="1"/>
    <col min="14" max="16384" width="8.5703125" style="2"/>
  </cols>
  <sheetData>
    <row r="1" spans="2:13" ht="12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s="10" customFormat="1" ht="12" customHeight="1">
      <c r="B2" s="3"/>
      <c r="C2" s="4" t="s">
        <v>0</v>
      </c>
      <c r="D2" s="5"/>
      <c r="E2" s="5"/>
      <c r="F2" s="5"/>
      <c r="G2" s="5"/>
      <c r="H2" s="6">
        <v>45016</v>
      </c>
      <c r="I2" s="7"/>
      <c r="J2" s="8">
        <v>44926</v>
      </c>
      <c r="K2" s="9"/>
      <c r="L2" s="6">
        <v>44561</v>
      </c>
      <c r="M2" s="3"/>
    </row>
    <row r="3" spans="2:13" s="10" customFormat="1" ht="12" customHeight="1">
      <c r="B3" s="3"/>
      <c r="C3" s="11" t="s">
        <v>1</v>
      </c>
      <c r="D3" s="12"/>
      <c r="E3" s="12"/>
      <c r="F3" s="12"/>
      <c r="G3" s="12"/>
      <c r="H3" s="13"/>
      <c r="I3" s="14"/>
      <c r="J3" s="15"/>
      <c r="K3" s="15"/>
      <c r="L3" s="13"/>
      <c r="M3" s="3"/>
    </row>
    <row r="4" spans="2:13" s="10" customFormat="1" ht="12" customHeight="1">
      <c r="B4" s="3"/>
      <c r="C4" s="16"/>
      <c r="D4" s="12" t="s">
        <v>2</v>
      </c>
      <c r="E4" s="12"/>
      <c r="F4" s="12"/>
      <c r="G4" s="12"/>
      <c r="H4" s="17"/>
      <c r="I4" s="18"/>
      <c r="J4" s="19"/>
      <c r="K4" s="20"/>
      <c r="L4" s="17"/>
      <c r="M4" s="3"/>
    </row>
    <row r="5" spans="2:13" s="10" customFormat="1" ht="12" customHeight="1">
      <c r="B5" s="3"/>
      <c r="C5" s="16"/>
      <c r="D5" s="21"/>
      <c r="E5" s="22" t="s">
        <v>3</v>
      </c>
      <c r="F5" s="22"/>
      <c r="G5" s="22"/>
      <c r="H5" s="23">
        <v>69569484</v>
      </c>
      <c r="I5" s="18"/>
      <c r="J5" s="24">
        <v>69038795</v>
      </c>
      <c r="K5" s="20"/>
      <c r="L5" s="25">
        <v>44453760</v>
      </c>
      <c r="M5" s="3"/>
    </row>
    <row r="6" spans="2:13" s="10" customFormat="1" ht="12" customHeight="1">
      <c r="B6" s="3"/>
      <c r="C6" s="16"/>
      <c r="D6" s="21"/>
      <c r="E6" s="22" t="s">
        <v>4</v>
      </c>
      <c r="F6" s="22"/>
      <c r="G6" s="22"/>
      <c r="H6" s="26">
        <v>4252643</v>
      </c>
      <c r="I6" s="27"/>
      <c r="J6" s="28">
        <v>4212154</v>
      </c>
      <c r="K6" s="29"/>
      <c r="L6" s="30">
        <v>2729340</v>
      </c>
      <c r="M6" s="3"/>
    </row>
    <row r="7" spans="2:13" s="10" customFormat="1" ht="12" customHeight="1">
      <c r="B7" s="3"/>
      <c r="C7" s="16"/>
      <c r="D7" s="21"/>
      <c r="E7" s="22" t="s">
        <v>5</v>
      </c>
      <c r="F7" s="22"/>
      <c r="G7" s="22"/>
      <c r="H7" s="26">
        <v>3444294</v>
      </c>
      <c r="I7" s="31"/>
      <c r="J7" s="28">
        <v>3338121</v>
      </c>
      <c r="K7" s="32"/>
      <c r="L7" s="30">
        <v>2519590</v>
      </c>
      <c r="M7" s="3"/>
    </row>
    <row r="8" spans="2:13" s="10" customFormat="1" ht="12" customHeight="1">
      <c r="B8" s="3"/>
      <c r="C8" s="16"/>
      <c r="D8" s="21"/>
      <c r="E8" s="22" t="s">
        <v>6</v>
      </c>
      <c r="F8" s="22"/>
      <c r="G8" s="22"/>
      <c r="H8" s="33">
        <v>5119125</v>
      </c>
      <c r="I8" s="34"/>
      <c r="J8" s="35">
        <v>5034326</v>
      </c>
      <c r="K8" s="36"/>
      <c r="L8" s="37">
        <v>3302500</v>
      </c>
      <c r="M8" s="3"/>
    </row>
    <row r="9" spans="2:13" s="10" customFormat="1" ht="12" customHeight="1">
      <c r="B9" s="3"/>
      <c r="C9" s="16"/>
      <c r="D9" s="21"/>
      <c r="E9" s="21"/>
      <c r="F9" s="21"/>
      <c r="G9" s="21"/>
      <c r="H9" s="38">
        <v>82385546</v>
      </c>
      <c r="I9" s="27"/>
      <c r="J9" s="39">
        <v>81623396</v>
      </c>
      <c r="K9" s="29"/>
      <c r="L9" s="40">
        <v>53005190</v>
      </c>
      <c r="M9" s="3"/>
    </row>
    <row r="10" spans="2:13" s="10" customFormat="1" ht="12" customHeight="1">
      <c r="B10" s="3"/>
      <c r="C10" s="16"/>
      <c r="D10" s="21"/>
      <c r="E10" s="12" t="s">
        <v>7</v>
      </c>
      <c r="F10" s="12"/>
      <c r="G10" s="12"/>
      <c r="H10" s="33">
        <v>9508351</v>
      </c>
      <c r="I10" s="34"/>
      <c r="J10" s="35">
        <v>9036085</v>
      </c>
      <c r="K10" s="36"/>
      <c r="L10" s="37">
        <v>7668187</v>
      </c>
      <c r="M10" s="3"/>
    </row>
    <row r="11" spans="2:13" s="10" customFormat="1" ht="12" customHeight="1">
      <c r="B11" s="3"/>
      <c r="C11" s="16"/>
      <c r="D11" s="21"/>
      <c r="E11" s="21"/>
      <c r="F11" s="21"/>
      <c r="G11" s="21" t="s">
        <v>8</v>
      </c>
      <c r="H11" s="38">
        <v>72877195</v>
      </c>
      <c r="I11" s="34"/>
      <c r="J11" s="39">
        <v>72587311</v>
      </c>
      <c r="K11" s="36"/>
      <c r="L11" s="40">
        <v>45337003</v>
      </c>
      <c r="M11" s="3"/>
    </row>
    <row r="12" spans="2:13" s="10" customFormat="1" ht="12" customHeight="1">
      <c r="B12" s="3"/>
      <c r="C12" s="16"/>
      <c r="D12" s="12" t="s">
        <v>9</v>
      </c>
      <c r="E12" s="12"/>
      <c r="F12" s="12"/>
      <c r="G12" s="12"/>
      <c r="H12" s="26">
        <v>9680097</v>
      </c>
      <c r="I12" s="34"/>
      <c r="J12" s="28">
        <v>9698898</v>
      </c>
      <c r="K12" s="36"/>
      <c r="L12" s="30">
        <v>8610958</v>
      </c>
      <c r="M12" s="3"/>
    </row>
    <row r="13" spans="2:13" s="10" customFormat="1" ht="12" customHeight="1">
      <c r="B13" s="3"/>
      <c r="C13" s="16"/>
      <c r="D13" s="12" t="s">
        <v>10</v>
      </c>
      <c r="E13" s="12"/>
      <c r="F13" s="12"/>
      <c r="G13" s="12"/>
      <c r="H13" s="26">
        <v>734106</v>
      </c>
      <c r="I13" s="34"/>
      <c r="J13" s="35">
        <v>531257</v>
      </c>
      <c r="K13" s="36"/>
      <c r="L13" s="30">
        <v>669688</v>
      </c>
      <c r="M13" s="3"/>
    </row>
    <row r="14" spans="2:13" s="10" customFormat="1" ht="12" customHeight="1">
      <c r="B14" s="3"/>
      <c r="C14" s="16"/>
      <c r="D14" s="21"/>
      <c r="E14" s="21"/>
      <c r="F14" s="21"/>
      <c r="G14" s="21" t="s">
        <v>11</v>
      </c>
      <c r="H14" s="41">
        <v>83291398</v>
      </c>
      <c r="I14" s="34"/>
      <c r="J14" s="39">
        <v>82817466</v>
      </c>
      <c r="K14" s="36"/>
      <c r="L14" s="42">
        <v>54617649</v>
      </c>
      <c r="M14" s="3"/>
    </row>
    <row r="15" spans="2:13" s="10" customFormat="1" ht="21" customHeight="1">
      <c r="B15" s="3"/>
      <c r="C15" s="16"/>
      <c r="D15" s="21"/>
      <c r="E15" s="21"/>
      <c r="F15" s="21"/>
      <c r="G15" s="21"/>
      <c r="H15" s="40"/>
      <c r="I15" s="34"/>
      <c r="J15" s="39"/>
      <c r="K15" s="36"/>
      <c r="L15" s="40"/>
      <c r="M15" s="3"/>
    </row>
    <row r="16" spans="2:13" s="10" customFormat="1" ht="10.5" hidden="1" customHeight="1">
      <c r="B16" s="3"/>
      <c r="C16" s="16"/>
      <c r="D16" s="12" t="s">
        <v>12</v>
      </c>
      <c r="E16" s="12"/>
      <c r="F16" s="12"/>
      <c r="G16" s="12"/>
      <c r="H16" s="30">
        <v>735430</v>
      </c>
      <c r="I16" s="34"/>
      <c r="J16" s="28">
        <v>735430</v>
      </c>
      <c r="K16" s="36"/>
      <c r="L16" s="30">
        <v>459364</v>
      </c>
      <c r="M16" s="3"/>
    </row>
    <row r="17" spans="2:13" s="10" customFormat="1" ht="12" customHeight="1">
      <c r="B17" s="3"/>
      <c r="C17" s="16"/>
      <c r="D17" s="12" t="s">
        <v>13</v>
      </c>
      <c r="E17" s="12"/>
      <c r="F17" s="12"/>
      <c r="G17" s="12"/>
      <c r="H17" s="26">
        <v>522501</v>
      </c>
      <c r="I17" s="34"/>
      <c r="J17" s="28">
        <v>278483</v>
      </c>
      <c r="K17" s="36"/>
      <c r="L17" s="30">
        <v>556117</v>
      </c>
      <c r="M17" s="3"/>
    </row>
    <row r="18" spans="2:13" s="10" customFormat="1" ht="12" customHeight="1">
      <c r="B18" s="3"/>
      <c r="C18" s="16"/>
      <c r="D18" s="43" t="s">
        <v>14</v>
      </c>
      <c r="E18" s="43"/>
      <c r="F18" s="43"/>
      <c r="G18" s="43"/>
      <c r="H18" s="26">
        <v>4706985</v>
      </c>
      <c r="I18" s="34"/>
      <c r="J18" s="28">
        <v>4801499</v>
      </c>
      <c r="K18" s="36"/>
      <c r="L18" s="30">
        <v>3312454</v>
      </c>
      <c r="M18" s="3"/>
    </row>
    <row r="19" spans="2:13" s="10" customFormat="1" ht="12" customHeight="1">
      <c r="B19" s="3"/>
      <c r="C19" s="44"/>
      <c r="D19" s="45"/>
      <c r="E19" s="45"/>
      <c r="F19" s="45"/>
      <c r="G19" s="45" t="s">
        <v>15</v>
      </c>
      <c r="H19" s="46">
        <v>88520884</v>
      </c>
      <c r="I19" s="47"/>
      <c r="J19" s="46">
        <v>87897448</v>
      </c>
      <c r="K19" s="48"/>
      <c r="L19" s="46">
        <v>58486220</v>
      </c>
      <c r="M19" s="3"/>
    </row>
    <row r="20" spans="2:13" s="10" customFormat="1" ht="12" customHeight="1">
      <c r="B20" s="3"/>
      <c r="C20" s="16"/>
      <c r="D20" s="21"/>
      <c r="E20" s="21"/>
      <c r="F20" s="21"/>
      <c r="G20" s="21"/>
      <c r="H20" s="49"/>
      <c r="I20" s="18"/>
      <c r="J20" s="50"/>
      <c r="K20" s="18"/>
      <c r="L20" s="49"/>
      <c r="M20" s="3"/>
    </row>
    <row r="21" spans="2:13" s="10" customFormat="1" ht="12" customHeight="1">
      <c r="B21" s="3"/>
      <c r="C21" s="11" t="s">
        <v>16</v>
      </c>
      <c r="D21" s="12"/>
      <c r="E21" s="12"/>
      <c r="F21" s="12"/>
      <c r="G21" s="12"/>
      <c r="H21" s="49"/>
      <c r="I21" s="18"/>
      <c r="J21" s="19"/>
      <c r="K21" s="20"/>
      <c r="L21" s="49"/>
      <c r="M21" s="3"/>
    </row>
    <row r="22" spans="2:13" s="10" customFormat="1" ht="12" customHeight="1">
      <c r="B22" s="3"/>
      <c r="C22" s="16"/>
      <c r="D22" s="12" t="s">
        <v>17</v>
      </c>
      <c r="E22" s="12"/>
      <c r="F22" s="12"/>
      <c r="G22" s="12"/>
      <c r="H22" s="49"/>
      <c r="I22" s="18"/>
      <c r="J22" s="19"/>
      <c r="K22" s="20"/>
      <c r="L22" s="49"/>
      <c r="M22" s="3"/>
    </row>
    <row r="23" spans="2:13" s="10" customFormat="1" ht="12" customHeight="1">
      <c r="B23" s="3"/>
      <c r="C23" s="16"/>
      <c r="D23" s="21"/>
      <c r="E23" s="12" t="str">
        <f>"Debt "</f>
        <v xml:space="preserve">Debt </v>
      </c>
      <c r="F23" s="12"/>
      <c r="G23" s="12"/>
      <c r="H23" s="23">
        <v>25153342</v>
      </c>
      <c r="I23" s="50"/>
      <c r="J23" s="51">
        <v>23875961</v>
      </c>
      <c r="K23" s="19"/>
      <c r="L23" s="25">
        <v>17715054</v>
      </c>
      <c r="M23" s="3"/>
    </row>
    <row r="24" spans="2:13" s="10" customFormat="1" ht="12.75" hidden="1" customHeight="1">
      <c r="B24" s="3"/>
      <c r="C24" s="16"/>
      <c r="D24" s="21"/>
      <c r="E24" s="12" t="str">
        <f>"Lease liabilities "</f>
        <v xml:space="preserve">Lease liabilities </v>
      </c>
      <c r="F24" s="12"/>
      <c r="G24" s="12"/>
      <c r="H24" s="26">
        <v>638811</v>
      </c>
      <c r="I24" s="50"/>
      <c r="J24" s="52">
        <v>638811</v>
      </c>
      <c r="K24" s="19"/>
      <c r="L24" s="30">
        <v>448445</v>
      </c>
      <c r="M24" s="3"/>
    </row>
    <row r="25" spans="2:13" s="10" customFormat="1" ht="12" customHeight="1">
      <c r="B25" s="3"/>
      <c r="C25" s="16"/>
      <c r="D25" s="21"/>
      <c r="E25" s="43" t="s">
        <v>18</v>
      </c>
      <c r="F25" s="43"/>
      <c r="G25" s="43"/>
      <c r="H25" s="26">
        <v>5902313</v>
      </c>
      <c r="I25" s="34"/>
      <c r="J25" s="35">
        <v>6158394</v>
      </c>
      <c r="K25" s="36"/>
      <c r="L25" s="30">
        <v>3028956</v>
      </c>
      <c r="M25" s="3"/>
    </row>
    <row r="26" spans="2:13" s="10" customFormat="1" ht="12" customHeight="1">
      <c r="B26" s="3"/>
      <c r="C26" s="16"/>
      <c r="D26" s="21"/>
      <c r="E26" s="21"/>
      <c r="F26" s="21"/>
      <c r="G26" s="21" t="s">
        <v>19</v>
      </c>
      <c r="H26" s="53">
        <v>31055655</v>
      </c>
      <c r="I26" s="27"/>
      <c r="J26" s="54">
        <v>30034355</v>
      </c>
      <c r="K26" s="29"/>
      <c r="L26" s="55">
        <v>20744010</v>
      </c>
      <c r="M26" s="3"/>
    </row>
    <row r="27" spans="2:13" s="10" customFormat="1" ht="12" customHeight="1">
      <c r="B27" s="3"/>
      <c r="C27" s="16"/>
      <c r="D27" s="21"/>
      <c r="E27" s="21"/>
      <c r="F27" s="21"/>
      <c r="G27" s="21"/>
      <c r="H27" s="38"/>
      <c r="I27" s="34"/>
      <c r="J27" s="39"/>
      <c r="K27" s="36"/>
      <c r="L27" s="40"/>
      <c r="M27" s="3"/>
    </row>
    <row r="28" spans="2:13" s="10" customFormat="1" ht="12" customHeight="1">
      <c r="B28" s="3"/>
      <c r="C28" s="16"/>
      <c r="D28" s="12" t="s">
        <v>20</v>
      </c>
      <c r="E28" s="12"/>
      <c r="F28" s="12"/>
      <c r="G28" s="12"/>
      <c r="H28" s="38"/>
      <c r="I28" s="34"/>
      <c r="J28" s="39"/>
      <c r="K28" s="36"/>
      <c r="L28" s="40"/>
      <c r="M28" s="3"/>
    </row>
    <row r="29" spans="2:13" s="10" customFormat="1" ht="12" customHeight="1">
      <c r="B29" s="3"/>
      <c r="C29" s="16"/>
      <c r="D29" s="21"/>
      <c r="E29" s="22" t="s">
        <v>21</v>
      </c>
      <c r="F29" s="22"/>
      <c r="G29" s="22" t="s">
        <v>22</v>
      </c>
      <c r="H29" s="38">
        <v>52835218</v>
      </c>
      <c r="I29" s="27"/>
      <c r="J29" s="39">
        <v>53237282</v>
      </c>
      <c r="K29" s="29"/>
      <c r="L29" s="40">
        <v>33426873</v>
      </c>
      <c r="M29" s="3"/>
    </row>
    <row r="30" spans="2:13" s="10" customFormat="1" ht="12" customHeight="1">
      <c r="B30" s="3"/>
      <c r="C30" s="16"/>
      <c r="D30" s="21"/>
      <c r="E30" s="22" t="s">
        <v>23</v>
      </c>
      <c r="F30" s="22"/>
      <c r="G30" s="22"/>
      <c r="H30" s="26">
        <v>3304643</v>
      </c>
      <c r="I30" s="34"/>
      <c r="J30" s="28">
        <v>3317767</v>
      </c>
      <c r="K30" s="36"/>
      <c r="L30" s="30">
        <v>3397538</v>
      </c>
      <c r="M30" s="3"/>
    </row>
    <row r="31" spans="2:13" s="10" customFormat="1" ht="12" customHeight="1">
      <c r="B31" s="3"/>
      <c r="C31" s="16"/>
      <c r="D31" s="21"/>
      <c r="E31" s="22" t="s">
        <v>24</v>
      </c>
      <c r="F31" s="22"/>
      <c r="G31" s="22"/>
      <c r="H31" s="26">
        <v>1325368</v>
      </c>
      <c r="I31" s="34"/>
      <c r="J31" s="35">
        <v>1308044</v>
      </c>
      <c r="K31" s="36"/>
      <c r="L31" s="30">
        <v>917799</v>
      </c>
      <c r="M31" s="3"/>
    </row>
    <row r="32" spans="2:13" s="10" customFormat="1" ht="12" customHeight="1">
      <c r="B32" s="3"/>
      <c r="C32" s="16"/>
      <c r="D32" s="21"/>
      <c r="E32" s="21"/>
      <c r="F32" s="21"/>
      <c r="G32" s="21" t="s">
        <v>25</v>
      </c>
      <c r="H32" s="53">
        <v>57465229</v>
      </c>
      <c r="I32" s="27"/>
      <c r="J32" s="54">
        <v>57863093</v>
      </c>
      <c r="K32" s="29"/>
      <c r="L32" s="55">
        <v>37742210</v>
      </c>
      <c r="M32" s="3"/>
    </row>
    <row r="33" spans="2:13" s="10" customFormat="1" ht="12" customHeight="1">
      <c r="B33" s="3"/>
      <c r="C33" s="16"/>
      <c r="D33" s="21"/>
      <c r="E33" s="21"/>
      <c r="F33" s="21"/>
      <c r="G33" s="21"/>
      <c r="H33" s="50"/>
      <c r="I33" s="56"/>
      <c r="J33" s="19"/>
      <c r="K33" s="57"/>
      <c r="L33" s="50"/>
      <c r="M33" s="3"/>
    </row>
    <row r="34" spans="2:13" s="10" customFormat="1" ht="12" customHeight="1">
      <c r="B34" s="3"/>
      <c r="C34" s="58"/>
      <c r="D34" s="59" t="s">
        <v>26</v>
      </c>
      <c r="E34" s="59"/>
      <c r="F34" s="59"/>
      <c r="G34" s="60" t="s">
        <v>27</v>
      </c>
      <c r="H34" s="61">
        <v>88520884</v>
      </c>
      <c r="I34" s="62"/>
      <c r="J34" s="61">
        <v>87897448</v>
      </c>
      <c r="K34" s="63"/>
      <c r="L34" s="61">
        <v>58486220</v>
      </c>
      <c r="M34" s="64"/>
    </row>
    <row r="35" spans="2:13" s="10" customFormat="1" ht="12" customHeight="1">
      <c r="B35" s="3"/>
      <c r="C35" s="65"/>
      <c r="D35" s="66"/>
      <c r="E35" s="66"/>
      <c r="F35" s="66"/>
      <c r="G35" s="67"/>
      <c r="H35" s="3"/>
      <c r="I35" s="67"/>
      <c r="J35" s="68"/>
      <c r="K35" s="67"/>
      <c r="L35" s="3"/>
      <c r="M35" s="3"/>
    </row>
    <row r="36" spans="2:1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sheetProtection formatCells="0" formatColumns="0" formatRows="0" sort="0" autoFilter="0" pivotTables="0"/>
  <mergeCells count="21">
    <mergeCell ref="E29:G29"/>
    <mergeCell ref="E30:G30"/>
    <mergeCell ref="E31:G31"/>
    <mergeCell ref="C21:G21"/>
    <mergeCell ref="D22:G22"/>
    <mergeCell ref="E23:G23"/>
    <mergeCell ref="E24:G24"/>
    <mergeCell ref="E25:G25"/>
    <mergeCell ref="D28:G28"/>
    <mergeCell ref="E10:G10"/>
    <mergeCell ref="D12:G12"/>
    <mergeCell ref="D13:G13"/>
    <mergeCell ref="D16:G16"/>
    <mergeCell ref="D17:G17"/>
    <mergeCell ref="D18:G18"/>
    <mergeCell ref="C3:G3"/>
    <mergeCell ref="D4:G4"/>
    <mergeCell ref="E5:G5"/>
    <mergeCell ref="E6:G6"/>
    <mergeCell ref="E7:G7"/>
    <mergeCell ref="E8:G8"/>
  </mergeCells>
  <pageMargins left="0" right="0" top="0" bottom="0" header="0" footer="0"/>
  <pageSetup scale="8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8940-793F-4194-B8FA-73AF3DCADA64}">
  <sheetPr>
    <pageSetUpPr fitToPage="1"/>
  </sheetPr>
  <dimension ref="A1:N48"/>
  <sheetViews>
    <sheetView showGridLines="0" topLeftCell="B1" zoomScaleNormal="100" zoomScalePageLayoutView="150" workbookViewId="0">
      <selection activeCell="O39" sqref="O39"/>
    </sheetView>
  </sheetViews>
  <sheetFormatPr defaultColWidth="8.7109375" defaultRowHeight="12"/>
  <cols>
    <col min="1" max="1" width="1.7109375" style="806" customWidth="1"/>
    <col min="2" max="3" width="2.7109375" style="806" customWidth="1"/>
    <col min="4" max="4" width="37.7109375" style="882" customWidth="1"/>
    <col min="5" max="7" width="18.28515625" style="882" customWidth="1"/>
    <col min="8" max="8" width="0.5703125" style="882" customWidth="1"/>
    <col min="9" max="9" width="18.28515625" style="882" customWidth="1"/>
    <col min="10" max="11" width="18.28515625" style="923" customWidth="1"/>
    <col min="12" max="12" width="2.7109375" style="806" customWidth="1"/>
    <col min="13" max="16384" width="8.7109375" style="806"/>
  </cols>
  <sheetData>
    <row r="1" spans="1:14" ht="6.75" customHeight="1">
      <c r="A1" s="803"/>
      <c r="B1" s="803"/>
      <c r="C1" s="803"/>
      <c r="D1" s="804"/>
      <c r="E1" s="804"/>
      <c r="F1" s="804"/>
      <c r="G1" s="804"/>
      <c r="H1" s="804"/>
      <c r="I1" s="804"/>
      <c r="J1" s="805"/>
      <c r="K1" s="805"/>
      <c r="L1" s="803"/>
    </row>
    <row r="2" spans="1:14" ht="12" customHeight="1">
      <c r="A2" s="803"/>
      <c r="B2" s="807"/>
      <c r="C2" s="808"/>
      <c r="D2" s="808"/>
      <c r="E2" s="809" t="s">
        <v>210</v>
      </c>
      <c r="F2" s="809"/>
      <c r="G2" s="809"/>
      <c r="H2" s="810"/>
      <c r="I2" s="809" t="s">
        <v>211</v>
      </c>
      <c r="J2" s="809"/>
      <c r="K2" s="809"/>
      <c r="L2" s="803"/>
    </row>
    <row r="3" spans="1:14" ht="12" customHeight="1">
      <c r="A3" s="803"/>
      <c r="B3" s="811" t="s">
        <v>216</v>
      </c>
      <c r="C3" s="812"/>
      <c r="D3" s="812"/>
      <c r="E3" s="813" t="s">
        <v>167</v>
      </c>
      <c r="F3" s="814" t="s">
        <v>191</v>
      </c>
      <c r="G3" s="813" t="s">
        <v>173</v>
      </c>
      <c r="H3" s="810"/>
      <c r="I3" s="814" t="s">
        <v>167</v>
      </c>
      <c r="J3" s="813" t="s">
        <v>191</v>
      </c>
      <c r="K3" s="814" t="s">
        <v>173</v>
      </c>
      <c r="L3" s="803"/>
    </row>
    <row r="4" spans="1:14" ht="4.3499999999999996" customHeight="1">
      <c r="A4" s="803"/>
      <c r="B4" s="815"/>
      <c r="C4" s="815"/>
      <c r="D4" s="816"/>
      <c r="E4" s="817"/>
      <c r="F4" s="818"/>
      <c r="G4" s="817"/>
      <c r="H4" s="818"/>
      <c r="I4" s="819"/>
      <c r="J4" s="820"/>
      <c r="K4" s="821"/>
      <c r="L4" s="803"/>
    </row>
    <row r="5" spans="1:14" ht="12" customHeight="1">
      <c r="A5" s="803"/>
      <c r="B5" s="815"/>
      <c r="C5" s="822" t="s">
        <v>217</v>
      </c>
      <c r="D5" s="823"/>
      <c r="E5" s="594">
        <v>1539</v>
      </c>
      <c r="F5" s="824">
        <v>1524</v>
      </c>
      <c r="G5" s="537">
        <v>20.6</v>
      </c>
      <c r="H5" s="825"/>
      <c r="I5" s="826">
        <v>484724</v>
      </c>
      <c r="J5" s="827">
        <v>482303</v>
      </c>
      <c r="K5" s="828">
        <v>13.8</v>
      </c>
      <c r="L5" s="803"/>
    </row>
    <row r="6" spans="1:14" ht="12" customHeight="1">
      <c r="A6" s="803"/>
      <c r="B6" s="815"/>
      <c r="C6" s="829" t="s">
        <v>218</v>
      </c>
      <c r="D6" s="815"/>
      <c r="E6" s="594">
        <v>1262</v>
      </c>
      <c r="F6" s="824">
        <v>1244</v>
      </c>
      <c r="G6" s="537">
        <v>16.8</v>
      </c>
      <c r="H6" s="825"/>
      <c r="I6" s="830">
        <v>548203</v>
      </c>
      <c r="J6" s="831">
        <v>543254</v>
      </c>
      <c r="K6" s="828">
        <v>15.6</v>
      </c>
      <c r="L6" s="803"/>
    </row>
    <row r="7" spans="1:14" ht="12" customHeight="1">
      <c r="A7" s="803"/>
      <c r="B7" s="815"/>
      <c r="C7" s="822" t="s">
        <v>219</v>
      </c>
      <c r="D7" s="823"/>
      <c r="E7" s="594">
        <v>2031</v>
      </c>
      <c r="F7" s="824">
        <v>2031</v>
      </c>
      <c r="G7" s="537">
        <v>27.5</v>
      </c>
      <c r="H7" s="825"/>
      <c r="I7" s="830">
        <v>1172019</v>
      </c>
      <c r="J7" s="831">
        <v>1172017</v>
      </c>
      <c r="K7" s="828">
        <v>33.5</v>
      </c>
      <c r="L7" s="803"/>
      <c r="M7" s="832"/>
    </row>
    <row r="8" spans="1:14" ht="12" customHeight="1">
      <c r="A8" s="833"/>
      <c r="B8" s="834" t="s">
        <v>220</v>
      </c>
      <c r="C8" s="834"/>
      <c r="D8" s="834"/>
      <c r="E8" s="835">
        <v>4832</v>
      </c>
      <c r="F8" s="835">
        <v>4799</v>
      </c>
      <c r="G8" s="836">
        <v>64.900000000000006</v>
      </c>
      <c r="H8" s="837">
        <v>0</v>
      </c>
      <c r="I8" s="838">
        <v>2204946</v>
      </c>
      <c r="J8" s="838">
        <v>2197574</v>
      </c>
      <c r="K8" s="839">
        <v>62.9</v>
      </c>
      <c r="L8" s="803"/>
    </row>
    <row r="9" spans="1:14" ht="12" customHeight="1">
      <c r="A9" s="803"/>
      <c r="B9" s="815"/>
      <c r="C9" s="840" t="s">
        <v>129</v>
      </c>
      <c r="D9" s="840"/>
      <c r="E9" s="594">
        <v>751</v>
      </c>
      <c r="F9" s="824">
        <v>751</v>
      </c>
      <c r="G9" s="537">
        <v>10.199999999999999</v>
      </c>
      <c r="H9" s="825"/>
      <c r="I9" s="830">
        <v>156915</v>
      </c>
      <c r="J9" s="831">
        <v>156915</v>
      </c>
      <c r="K9" s="828">
        <v>4.5</v>
      </c>
      <c r="L9" s="803"/>
    </row>
    <row r="10" spans="1:14" ht="12" customHeight="1">
      <c r="A10" s="803"/>
      <c r="B10" s="815"/>
      <c r="C10" s="822" t="s">
        <v>130</v>
      </c>
      <c r="D10" s="822"/>
      <c r="E10" s="594">
        <v>292</v>
      </c>
      <c r="F10" s="824">
        <v>292</v>
      </c>
      <c r="G10" s="537">
        <v>3.9</v>
      </c>
      <c r="H10" s="825"/>
      <c r="I10" s="830">
        <v>435449</v>
      </c>
      <c r="J10" s="831">
        <v>435449</v>
      </c>
      <c r="K10" s="828">
        <v>12.5</v>
      </c>
      <c r="L10" s="803"/>
    </row>
    <row r="11" spans="1:14" ht="12" customHeight="1">
      <c r="A11" s="803"/>
      <c r="B11" s="815"/>
      <c r="C11" s="822" t="s">
        <v>131</v>
      </c>
      <c r="D11" s="822"/>
      <c r="E11" s="594">
        <v>488</v>
      </c>
      <c r="F11" s="824">
        <v>301</v>
      </c>
      <c r="G11" s="537">
        <v>4.0999999999999996</v>
      </c>
      <c r="H11" s="825"/>
      <c r="I11" s="830">
        <v>111141</v>
      </c>
      <c r="J11" s="831">
        <v>66645</v>
      </c>
      <c r="K11" s="828">
        <v>1.9</v>
      </c>
      <c r="L11" s="803"/>
    </row>
    <row r="12" spans="1:14" s="852" customFormat="1" ht="12" customHeight="1">
      <c r="A12" s="841"/>
      <c r="B12" s="842" t="s">
        <v>213</v>
      </c>
      <c r="C12" s="843"/>
      <c r="D12" s="844"/>
      <c r="E12" s="845">
        <v>1531</v>
      </c>
      <c r="F12" s="846">
        <v>1344</v>
      </c>
      <c r="G12" s="847">
        <v>18.2</v>
      </c>
      <c r="H12" s="848">
        <v>0</v>
      </c>
      <c r="I12" s="849">
        <v>703505</v>
      </c>
      <c r="J12" s="850">
        <v>659009</v>
      </c>
      <c r="K12" s="851">
        <v>18.899999999999999</v>
      </c>
      <c r="L12" s="841"/>
    </row>
    <row r="13" spans="1:14" ht="12" customHeight="1">
      <c r="A13" s="803"/>
      <c r="B13" s="815"/>
      <c r="C13" s="822" t="s">
        <v>221</v>
      </c>
      <c r="D13" s="823"/>
      <c r="E13" s="594">
        <v>519</v>
      </c>
      <c r="F13" s="824">
        <v>486</v>
      </c>
      <c r="G13" s="537">
        <v>6.6</v>
      </c>
      <c r="H13" s="825"/>
      <c r="I13" s="824">
        <v>85346</v>
      </c>
      <c r="J13" s="594">
        <v>79141</v>
      </c>
      <c r="K13" s="828">
        <v>2.2999999999999998</v>
      </c>
      <c r="L13" s="803"/>
    </row>
    <row r="14" spans="1:14" ht="12" customHeight="1">
      <c r="A14" s="803"/>
      <c r="B14" s="815"/>
      <c r="C14" s="829" t="s">
        <v>222</v>
      </c>
      <c r="D14" s="815"/>
      <c r="E14" s="594">
        <v>200</v>
      </c>
      <c r="F14" s="824">
        <v>145</v>
      </c>
      <c r="G14" s="537">
        <v>2</v>
      </c>
      <c r="H14" s="825"/>
      <c r="I14" s="824">
        <v>156996</v>
      </c>
      <c r="J14" s="594">
        <v>112906</v>
      </c>
      <c r="K14" s="828">
        <v>3.2</v>
      </c>
      <c r="L14" s="803"/>
      <c r="N14" s="853"/>
    </row>
    <row r="15" spans="1:14" ht="12" customHeight="1">
      <c r="A15" s="803"/>
      <c r="B15" s="815"/>
      <c r="C15" s="822" t="s">
        <v>223</v>
      </c>
      <c r="D15" s="823"/>
      <c r="E15" s="594">
        <v>417</v>
      </c>
      <c r="F15" s="824">
        <v>350</v>
      </c>
      <c r="G15" s="537">
        <v>4.7</v>
      </c>
      <c r="H15" s="825"/>
      <c r="I15" s="824">
        <v>196701</v>
      </c>
      <c r="J15" s="594">
        <v>180341</v>
      </c>
      <c r="K15" s="828">
        <v>5.1000000000000005</v>
      </c>
      <c r="L15" s="803"/>
    </row>
    <row r="16" spans="1:14" ht="12" customHeight="1">
      <c r="A16" s="803"/>
      <c r="B16" s="815"/>
      <c r="C16" s="829" t="s">
        <v>133</v>
      </c>
      <c r="D16" s="815"/>
      <c r="E16" s="594">
        <v>207</v>
      </c>
      <c r="F16" s="824">
        <v>207</v>
      </c>
      <c r="G16" s="537">
        <v>2.8</v>
      </c>
      <c r="H16" s="825"/>
      <c r="I16" s="824">
        <v>211726</v>
      </c>
      <c r="J16" s="594">
        <v>211726</v>
      </c>
      <c r="K16" s="828">
        <v>6.1</v>
      </c>
      <c r="L16" s="803"/>
    </row>
    <row r="17" spans="1:12" s="852" customFormat="1" ht="12" customHeight="1">
      <c r="A17" s="841"/>
      <c r="B17" s="842" t="s">
        <v>224</v>
      </c>
      <c r="C17" s="842"/>
      <c r="D17" s="842"/>
      <c r="E17" s="845">
        <v>1343</v>
      </c>
      <c r="F17" s="846">
        <v>1188</v>
      </c>
      <c r="G17" s="847">
        <v>16.100000000000001</v>
      </c>
      <c r="H17" s="848">
        <v>0</v>
      </c>
      <c r="I17" s="849">
        <v>650769</v>
      </c>
      <c r="J17" s="850">
        <v>584114</v>
      </c>
      <c r="K17" s="851">
        <v>16.700000000000003</v>
      </c>
      <c r="L17" s="841"/>
    </row>
    <row r="18" spans="1:12" ht="12" customHeight="1">
      <c r="A18" s="803"/>
      <c r="B18" s="815"/>
      <c r="C18" s="822" t="s">
        <v>139</v>
      </c>
      <c r="D18" s="822"/>
      <c r="E18" s="594">
        <v>51</v>
      </c>
      <c r="F18" s="824">
        <v>51</v>
      </c>
      <c r="G18" s="537">
        <v>0.7</v>
      </c>
      <c r="H18" s="854"/>
      <c r="I18" s="830">
        <v>50965</v>
      </c>
      <c r="J18" s="831">
        <v>50965</v>
      </c>
      <c r="K18" s="828">
        <v>1.4</v>
      </c>
      <c r="L18" s="803"/>
    </row>
    <row r="19" spans="1:12" ht="12" customHeight="1">
      <c r="A19" s="803"/>
      <c r="B19" s="815"/>
      <c r="C19" s="840" t="s">
        <v>140</v>
      </c>
      <c r="D19" s="840"/>
      <c r="E19" s="594">
        <v>47</v>
      </c>
      <c r="F19" s="824">
        <v>7</v>
      </c>
      <c r="G19" s="537">
        <v>0.1</v>
      </c>
      <c r="H19" s="854"/>
      <c r="I19" s="830">
        <v>13387</v>
      </c>
      <c r="J19" s="831">
        <v>2008</v>
      </c>
      <c r="K19" s="828">
        <v>0.1</v>
      </c>
      <c r="L19" s="803"/>
    </row>
    <row r="20" spans="1:12" s="852" customFormat="1" ht="12" customHeight="1">
      <c r="A20" s="841"/>
      <c r="B20" s="842" t="s">
        <v>142</v>
      </c>
      <c r="C20" s="843"/>
      <c r="D20" s="844"/>
      <c r="E20" s="845">
        <v>98</v>
      </c>
      <c r="F20" s="846">
        <v>58</v>
      </c>
      <c r="G20" s="847">
        <v>0.79999999999999993</v>
      </c>
      <c r="H20" s="848">
        <v>0</v>
      </c>
      <c r="I20" s="849">
        <v>64352</v>
      </c>
      <c r="J20" s="850">
        <v>52973</v>
      </c>
      <c r="K20" s="851">
        <v>1.5</v>
      </c>
      <c r="L20" s="841"/>
    </row>
    <row r="21" spans="1:12" ht="12" customHeight="1">
      <c r="A21" s="803"/>
      <c r="B21" s="808"/>
      <c r="C21" s="855"/>
      <c r="D21" s="823"/>
      <c r="E21" s="856"/>
      <c r="F21" s="857"/>
      <c r="G21" s="858"/>
      <c r="H21" s="859"/>
      <c r="I21" s="860"/>
      <c r="J21" s="861"/>
      <c r="K21" s="862"/>
      <c r="L21" s="803"/>
    </row>
    <row r="22" spans="1:12" ht="12" customHeight="1">
      <c r="A22" s="833"/>
      <c r="B22" s="834" t="s">
        <v>143</v>
      </c>
      <c r="C22" s="863"/>
      <c r="D22" s="863"/>
      <c r="E22" s="835">
        <v>2972</v>
      </c>
      <c r="F22" s="835">
        <v>2590</v>
      </c>
      <c r="G22" s="839">
        <v>35.099999999999994</v>
      </c>
      <c r="H22" s="837"/>
      <c r="I22" s="864">
        <v>1418626</v>
      </c>
      <c r="J22" s="864">
        <v>1296096</v>
      </c>
      <c r="K22" s="839">
        <v>37.1</v>
      </c>
      <c r="L22" s="803"/>
    </row>
    <row r="23" spans="1:12" ht="12" customHeight="1">
      <c r="A23" s="803"/>
      <c r="B23" s="803"/>
      <c r="C23" s="865"/>
      <c r="D23" s="865"/>
      <c r="E23" s="866"/>
      <c r="F23" s="867"/>
      <c r="G23" s="868"/>
      <c r="H23" s="867"/>
      <c r="I23" s="869"/>
      <c r="J23" s="870"/>
      <c r="K23" s="871"/>
      <c r="L23" s="803"/>
    </row>
    <row r="24" spans="1:12" ht="12" customHeight="1">
      <c r="A24" s="833"/>
      <c r="B24" s="872" t="s">
        <v>225</v>
      </c>
      <c r="C24" s="872"/>
      <c r="D24" s="872"/>
      <c r="E24" s="835">
        <v>7804</v>
      </c>
      <c r="F24" s="835">
        <v>7389</v>
      </c>
      <c r="G24" s="839">
        <v>100</v>
      </c>
      <c r="H24" s="837"/>
      <c r="I24" s="873">
        <v>3623572</v>
      </c>
      <c r="J24" s="873">
        <v>3493670</v>
      </c>
      <c r="K24" s="839">
        <v>100</v>
      </c>
      <c r="L24" s="803"/>
    </row>
    <row r="25" spans="1:12" ht="12" customHeight="1">
      <c r="A25" s="803"/>
      <c r="B25" s="808"/>
      <c r="C25" s="808"/>
      <c r="D25" s="808"/>
      <c r="E25" s="874"/>
      <c r="F25" s="875"/>
      <c r="G25" s="874"/>
      <c r="H25" s="875"/>
      <c r="I25" s="876"/>
      <c r="J25" s="877"/>
      <c r="K25" s="878"/>
      <c r="L25" s="803"/>
    </row>
    <row r="26" spans="1:12" ht="12" customHeight="1">
      <c r="A26" s="803"/>
      <c r="B26" s="829" t="s">
        <v>226</v>
      </c>
      <c r="C26" s="879"/>
      <c r="D26" s="879"/>
      <c r="E26" s="874"/>
      <c r="F26" s="875"/>
      <c r="G26" s="874"/>
      <c r="H26" s="875"/>
      <c r="I26" s="880">
        <v>21400000</v>
      </c>
      <c r="J26" s="881">
        <v>20700000</v>
      </c>
      <c r="K26" s="875"/>
      <c r="L26" s="803"/>
    </row>
    <row r="27" spans="1:12" ht="12" customHeight="1">
      <c r="A27" s="803"/>
      <c r="B27" s="829" t="s">
        <v>227</v>
      </c>
      <c r="E27" s="874"/>
      <c r="F27" s="875"/>
      <c r="G27" s="874"/>
      <c r="H27" s="875"/>
      <c r="I27" s="883">
        <v>8400000</v>
      </c>
      <c r="J27" s="884">
        <v>6900000</v>
      </c>
      <c r="K27" s="875"/>
      <c r="L27" s="803"/>
    </row>
    <row r="28" spans="1:12" ht="12" customHeight="1">
      <c r="A28" s="803"/>
      <c r="B28" s="829" t="s">
        <v>228</v>
      </c>
      <c r="C28" s="879"/>
      <c r="D28" s="879"/>
      <c r="E28" s="874"/>
      <c r="F28" s="875"/>
      <c r="G28" s="874"/>
      <c r="H28" s="875"/>
      <c r="I28" s="883">
        <v>8600000</v>
      </c>
      <c r="J28" s="884">
        <v>7800000</v>
      </c>
      <c r="K28" s="875"/>
      <c r="L28" s="803"/>
    </row>
    <row r="29" spans="1:12" s="852" customFormat="1" ht="12" customHeight="1">
      <c r="A29" s="841"/>
      <c r="B29" s="885" t="s">
        <v>229</v>
      </c>
      <c r="C29" s="885"/>
      <c r="D29" s="885"/>
      <c r="E29" s="874"/>
      <c r="F29" s="875"/>
      <c r="G29" s="874"/>
      <c r="H29" s="875"/>
      <c r="I29" s="886">
        <v>38400000</v>
      </c>
      <c r="J29" s="887">
        <v>35400000</v>
      </c>
      <c r="K29" s="875"/>
      <c r="L29" s="841"/>
    </row>
    <row r="30" spans="1:12" s="803" customFormat="1" ht="12" customHeight="1">
      <c r="B30" s="808"/>
      <c r="C30" s="808"/>
      <c r="D30" s="808"/>
      <c r="E30" s="888"/>
      <c r="F30" s="889"/>
      <c r="G30" s="888"/>
      <c r="H30" s="889"/>
      <c r="I30" s="890"/>
      <c r="J30" s="890"/>
      <c r="K30" s="889"/>
    </row>
    <row r="31" spans="1:12" ht="12" hidden="1" customHeight="1">
      <c r="A31" s="803"/>
      <c r="B31" s="808"/>
      <c r="C31" s="808"/>
      <c r="D31" s="891"/>
      <c r="E31" s="892"/>
      <c r="F31" s="893"/>
      <c r="G31" s="892"/>
      <c r="H31" s="893"/>
      <c r="I31" s="894"/>
      <c r="J31" s="894"/>
      <c r="K31" s="889"/>
      <c r="L31" s="803"/>
    </row>
    <row r="32" spans="1:12" ht="12" hidden="1" customHeight="1">
      <c r="A32" s="803"/>
      <c r="B32" s="808"/>
      <c r="C32" s="808"/>
      <c r="D32" s="891"/>
      <c r="E32" s="892"/>
      <c r="F32" s="893"/>
      <c r="G32" s="892"/>
      <c r="H32" s="893"/>
      <c r="I32" s="894"/>
      <c r="J32" s="894"/>
      <c r="K32" s="889"/>
      <c r="L32" s="803"/>
    </row>
    <row r="33" spans="1:12" ht="12" hidden="1" customHeight="1">
      <c r="A33" s="803"/>
      <c r="B33" s="808"/>
      <c r="C33" s="808"/>
      <c r="D33" s="891"/>
      <c r="E33" s="892"/>
      <c r="F33" s="893"/>
      <c r="G33" s="892"/>
      <c r="H33" s="893"/>
      <c r="I33" s="894"/>
      <c r="J33" s="894"/>
      <c r="K33" s="889"/>
      <c r="L33" s="803"/>
    </row>
    <row r="34" spans="1:12" ht="12" customHeight="1">
      <c r="A34" s="803"/>
      <c r="B34" s="895" t="s">
        <v>230</v>
      </c>
      <c r="C34" s="895"/>
      <c r="D34" s="895"/>
      <c r="E34" s="896"/>
      <c r="F34" s="897" t="s">
        <v>231</v>
      </c>
      <c r="G34" s="898" t="s">
        <v>232</v>
      </c>
      <c r="H34" s="897"/>
      <c r="I34" s="897" t="s">
        <v>233</v>
      </c>
      <c r="J34" s="898" t="s">
        <v>234</v>
      </c>
      <c r="K34" s="899" t="s">
        <v>229</v>
      </c>
      <c r="L34" s="803"/>
    </row>
    <row r="35" spans="1:12" ht="12" customHeight="1">
      <c r="A35" s="803"/>
      <c r="B35" s="900" t="s">
        <v>235</v>
      </c>
      <c r="C35" s="900"/>
      <c r="D35" s="900"/>
      <c r="E35" s="818"/>
      <c r="F35" s="901">
        <v>2124080</v>
      </c>
      <c r="G35" s="902">
        <v>649347</v>
      </c>
      <c r="H35" s="901">
        <v>0</v>
      </c>
      <c r="I35" s="901">
        <v>526560</v>
      </c>
      <c r="J35" s="902">
        <v>53418</v>
      </c>
      <c r="K35" s="901">
        <v>3353405</v>
      </c>
      <c r="L35" s="803"/>
    </row>
    <row r="36" spans="1:12" ht="12" customHeight="1">
      <c r="A36" s="803"/>
      <c r="B36" s="815"/>
      <c r="C36" s="903"/>
      <c r="D36" s="822" t="s">
        <v>236</v>
      </c>
      <c r="E36" s="904"/>
      <c r="F36" s="905">
        <v>32775</v>
      </c>
      <c r="G36" s="906">
        <v>0</v>
      </c>
      <c r="H36" s="907"/>
      <c r="I36" s="905">
        <v>7699</v>
      </c>
      <c r="J36" s="906">
        <v>0</v>
      </c>
      <c r="K36" s="905">
        <v>40474</v>
      </c>
      <c r="L36" s="803"/>
    </row>
    <row r="37" spans="1:12" ht="12" customHeight="1">
      <c r="A37" s="803"/>
      <c r="B37" s="815"/>
      <c r="C37" s="903"/>
      <c r="D37" s="822" t="s">
        <v>237</v>
      </c>
      <c r="E37" s="904"/>
      <c r="F37" s="905">
        <v>0</v>
      </c>
      <c r="G37" s="906">
        <v>0</v>
      </c>
      <c r="H37" s="907"/>
      <c r="I37" s="905">
        <v>38947</v>
      </c>
      <c r="J37" s="906">
        <v>0</v>
      </c>
      <c r="K37" s="905">
        <v>38947</v>
      </c>
      <c r="L37" s="803"/>
    </row>
    <row r="38" spans="1:12" ht="12" customHeight="1">
      <c r="A38" s="803"/>
      <c r="B38" s="815"/>
      <c r="C38" s="903"/>
      <c r="D38" s="822" t="s">
        <v>238</v>
      </c>
      <c r="E38" s="904"/>
      <c r="F38" s="905">
        <v>0</v>
      </c>
      <c r="G38" s="906">
        <v>0</v>
      </c>
      <c r="H38" s="907"/>
      <c r="I38" s="905">
        <v>0</v>
      </c>
      <c r="J38" s="906">
        <v>0</v>
      </c>
      <c r="K38" s="905">
        <v>0</v>
      </c>
      <c r="L38" s="803"/>
    </row>
    <row r="39" spans="1:12" ht="12" customHeight="1">
      <c r="A39" s="803"/>
      <c r="B39" s="815"/>
      <c r="C39" s="903"/>
      <c r="D39" s="822" t="s">
        <v>239</v>
      </c>
      <c r="E39" s="904"/>
      <c r="F39" s="905">
        <v>-1401</v>
      </c>
      <c r="G39" s="906">
        <v>0</v>
      </c>
      <c r="H39" s="907"/>
      <c r="I39" s="905">
        <v>-6795</v>
      </c>
      <c r="J39" s="906">
        <v>0</v>
      </c>
      <c r="K39" s="905">
        <v>-8196</v>
      </c>
      <c r="L39" s="803"/>
    </row>
    <row r="40" spans="1:12" ht="12" customHeight="1">
      <c r="A40" s="803"/>
      <c r="B40" s="815"/>
      <c r="C40" s="903"/>
      <c r="D40" s="822" t="s">
        <v>240</v>
      </c>
      <c r="E40" s="904"/>
      <c r="F40" s="905">
        <v>44614</v>
      </c>
      <c r="G40" s="906">
        <v>8330</v>
      </c>
      <c r="H40" s="907"/>
      <c r="I40" s="905">
        <v>5353</v>
      </c>
      <c r="J40" s="906">
        <v>30</v>
      </c>
      <c r="K40" s="905">
        <v>58327</v>
      </c>
      <c r="L40" s="803"/>
    </row>
    <row r="41" spans="1:12" ht="12" customHeight="1">
      <c r="A41" s="803"/>
      <c r="B41" s="908"/>
      <c r="C41" s="909"/>
      <c r="D41" s="910" t="s">
        <v>241</v>
      </c>
      <c r="E41" s="911"/>
      <c r="F41" s="912">
        <v>-2494</v>
      </c>
      <c r="G41" s="913">
        <v>1332</v>
      </c>
      <c r="H41" s="914"/>
      <c r="I41" s="912">
        <v>12350</v>
      </c>
      <c r="J41" s="913">
        <v>-475</v>
      </c>
      <c r="K41" s="912">
        <v>10713</v>
      </c>
      <c r="L41" s="803"/>
    </row>
    <row r="42" spans="1:12" s="852" customFormat="1" ht="12" customHeight="1">
      <c r="A42" s="841"/>
      <c r="B42" s="915" t="s">
        <v>242</v>
      </c>
      <c r="C42" s="915"/>
      <c r="D42" s="915"/>
      <c r="E42" s="916"/>
      <c r="F42" s="917">
        <v>2197574</v>
      </c>
      <c r="G42" s="917">
        <v>659009</v>
      </c>
      <c r="H42" s="917">
        <v>0</v>
      </c>
      <c r="I42" s="917">
        <v>584114</v>
      </c>
      <c r="J42" s="917">
        <v>52973</v>
      </c>
      <c r="K42" s="917">
        <v>3493670</v>
      </c>
      <c r="L42" s="841"/>
    </row>
    <row r="43" spans="1:12">
      <c r="A43" s="803"/>
      <c r="B43" s="803"/>
      <c r="C43" s="803"/>
      <c r="D43" s="804"/>
      <c r="E43" s="804"/>
      <c r="F43" s="918"/>
      <c r="G43" s="919"/>
      <c r="H43" s="920"/>
      <c r="I43" s="921"/>
      <c r="J43" s="919"/>
      <c r="K43" s="921"/>
      <c r="L43" s="803"/>
    </row>
    <row r="44" spans="1:12">
      <c r="A44" s="803"/>
      <c r="B44" s="803"/>
      <c r="C44" s="803"/>
      <c r="D44" s="804"/>
      <c r="E44" s="804"/>
      <c r="F44" s="918"/>
      <c r="G44" s="922"/>
      <c r="H44" s="804"/>
      <c r="I44" s="918"/>
      <c r="J44" s="805"/>
      <c r="K44" s="805"/>
      <c r="L44" s="803"/>
    </row>
    <row r="45" spans="1:12">
      <c r="A45" s="803"/>
      <c r="B45" s="803"/>
      <c r="C45" s="803"/>
      <c r="D45" s="804"/>
      <c r="E45" s="804"/>
      <c r="F45" s="804"/>
      <c r="G45" s="804"/>
      <c r="H45" s="804"/>
      <c r="I45" s="804"/>
      <c r="J45" s="805"/>
      <c r="K45" s="805"/>
      <c r="L45" s="803"/>
    </row>
    <row r="46" spans="1:12">
      <c r="A46" s="803"/>
      <c r="B46" s="803"/>
      <c r="C46" s="803"/>
      <c r="D46" s="804"/>
      <c r="E46" s="804"/>
      <c r="F46" s="804"/>
      <c r="G46" s="804"/>
      <c r="H46" s="804"/>
      <c r="I46" s="804"/>
      <c r="J46" s="805"/>
      <c r="K46" s="805"/>
      <c r="L46" s="803"/>
    </row>
    <row r="47" spans="1:12">
      <c r="A47" s="803"/>
      <c r="B47" s="803"/>
      <c r="C47" s="803"/>
      <c r="D47" s="804"/>
      <c r="E47" s="804"/>
      <c r="F47" s="804"/>
      <c r="G47" s="804"/>
      <c r="H47" s="804"/>
      <c r="I47" s="804"/>
      <c r="J47" s="805"/>
      <c r="K47" s="805"/>
      <c r="L47" s="803"/>
    </row>
    <row r="48" spans="1:12">
      <c r="A48" s="803"/>
      <c r="B48" s="803"/>
      <c r="C48" s="803"/>
      <c r="D48" s="804"/>
      <c r="E48" s="804"/>
      <c r="F48" s="804"/>
      <c r="G48" s="804"/>
      <c r="H48" s="804"/>
      <c r="I48" s="804"/>
      <c r="J48" s="805"/>
      <c r="K48" s="805"/>
      <c r="L48" s="803"/>
    </row>
  </sheetData>
  <sheetProtection formatCells="0" formatColumns="0" formatRows="0" sort="0" autoFilter="0" pivotTables="0"/>
  <mergeCells count="8">
    <mergeCell ref="B35:D35"/>
    <mergeCell ref="B42:D42"/>
    <mergeCell ref="E2:G2"/>
    <mergeCell ref="I2:K2"/>
    <mergeCell ref="C9:D9"/>
    <mergeCell ref="C19:D19"/>
    <mergeCell ref="B24:D24"/>
    <mergeCell ref="B34:D34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8303-BD9E-472C-BFD1-AABA88DBF310}">
  <sheetPr>
    <pageSetUpPr fitToPage="1"/>
  </sheetPr>
  <dimension ref="A1:O40"/>
  <sheetViews>
    <sheetView showGridLines="0" zoomScaleNormal="100" zoomScalePageLayoutView="125" workbookViewId="0">
      <selection activeCell="I46" sqref="I46"/>
    </sheetView>
  </sheetViews>
  <sheetFormatPr defaultRowHeight="12"/>
  <cols>
    <col min="1" max="1" width="1.7109375" style="927" customWidth="1"/>
    <col min="2" max="2" width="42.7109375" style="927" customWidth="1"/>
    <col min="3" max="3" width="10.7109375" style="927" customWidth="1"/>
    <col min="4" max="4" width="0.42578125" style="927" customWidth="1"/>
    <col min="5" max="5" width="19.7109375" style="927" customWidth="1"/>
    <col min="6" max="6" width="10.7109375" style="1038" customWidth="1"/>
    <col min="7" max="7" width="15.28515625" style="927" customWidth="1"/>
    <col min="8" max="8" width="18" style="1039" customWidth="1"/>
    <col min="9" max="9" width="20.85546875" style="927" customWidth="1"/>
    <col min="10" max="10" width="0.42578125" style="927" customWidth="1"/>
    <col min="11" max="11" width="12.5703125" style="927" customWidth="1"/>
    <col min="12" max="12" width="1.85546875" style="927" hidden="1" customWidth="1"/>
    <col min="13" max="13" width="0" style="927" hidden="1" customWidth="1"/>
    <col min="14" max="14" width="11.5703125" style="927" hidden="1" customWidth="1"/>
    <col min="15" max="15" width="10.7109375" style="927" hidden="1" customWidth="1"/>
    <col min="16" max="17" width="0" style="927" hidden="1" customWidth="1"/>
    <col min="18" max="256" width="9.140625" style="927"/>
    <col min="257" max="257" width="1.7109375" style="927" customWidth="1"/>
    <col min="258" max="258" width="42.7109375" style="927" customWidth="1"/>
    <col min="259" max="259" width="10.7109375" style="927" customWidth="1"/>
    <col min="260" max="260" width="0.42578125" style="927" customWidth="1"/>
    <col min="261" max="261" width="19.7109375" style="927" customWidth="1"/>
    <col min="262" max="262" width="10.7109375" style="927" customWidth="1"/>
    <col min="263" max="263" width="15.28515625" style="927" customWidth="1"/>
    <col min="264" max="264" width="18" style="927" customWidth="1"/>
    <col min="265" max="265" width="20.85546875" style="927" customWidth="1"/>
    <col min="266" max="266" width="0.42578125" style="927" customWidth="1"/>
    <col min="267" max="267" width="12.5703125" style="927" customWidth="1"/>
    <col min="268" max="273" width="0" style="927" hidden="1" customWidth="1"/>
    <col min="274" max="512" width="9.140625" style="927"/>
    <col min="513" max="513" width="1.7109375" style="927" customWidth="1"/>
    <col min="514" max="514" width="42.7109375" style="927" customWidth="1"/>
    <col min="515" max="515" width="10.7109375" style="927" customWidth="1"/>
    <col min="516" max="516" width="0.42578125" style="927" customWidth="1"/>
    <col min="517" max="517" width="19.7109375" style="927" customWidth="1"/>
    <col min="518" max="518" width="10.7109375" style="927" customWidth="1"/>
    <col min="519" max="519" width="15.28515625" style="927" customWidth="1"/>
    <col min="520" max="520" width="18" style="927" customWidth="1"/>
    <col min="521" max="521" width="20.85546875" style="927" customWidth="1"/>
    <col min="522" max="522" width="0.42578125" style="927" customWidth="1"/>
    <col min="523" max="523" width="12.5703125" style="927" customWidth="1"/>
    <col min="524" max="529" width="0" style="927" hidden="1" customWidth="1"/>
    <col min="530" max="768" width="9.140625" style="927"/>
    <col min="769" max="769" width="1.7109375" style="927" customWidth="1"/>
    <col min="770" max="770" width="42.7109375" style="927" customWidth="1"/>
    <col min="771" max="771" width="10.7109375" style="927" customWidth="1"/>
    <col min="772" max="772" width="0.42578125" style="927" customWidth="1"/>
    <col min="773" max="773" width="19.7109375" style="927" customWidth="1"/>
    <col min="774" max="774" width="10.7109375" style="927" customWidth="1"/>
    <col min="775" max="775" width="15.28515625" style="927" customWidth="1"/>
    <col min="776" max="776" width="18" style="927" customWidth="1"/>
    <col min="777" max="777" width="20.85546875" style="927" customWidth="1"/>
    <col min="778" max="778" width="0.42578125" style="927" customWidth="1"/>
    <col min="779" max="779" width="12.5703125" style="927" customWidth="1"/>
    <col min="780" max="785" width="0" style="927" hidden="1" customWidth="1"/>
    <col min="786" max="1024" width="9.140625" style="927"/>
    <col min="1025" max="1025" width="1.7109375" style="927" customWidth="1"/>
    <col min="1026" max="1026" width="42.7109375" style="927" customWidth="1"/>
    <col min="1027" max="1027" width="10.7109375" style="927" customWidth="1"/>
    <col min="1028" max="1028" width="0.42578125" style="927" customWidth="1"/>
    <col min="1029" max="1029" width="19.7109375" style="927" customWidth="1"/>
    <col min="1030" max="1030" width="10.7109375" style="927" customWidth="1"/>
    <col min="1031" max="1031" width="15.28515625" style="927" customWidth="1"/>
    <col min="1032" max="1032" width="18" style="927" customWidth="1"/>
    <col min="1033" max="1033" width="20.85546875" style="927" customWidth="1"/>
    <col min="1034" max="1034" width="0.42578125" style="927" customWidth="1"/>
    <col min="1035" max="1035" width="12.5703125" style="927" customWidth="1"/>
    <col min="1036" max="1041" width="0" style="927" hidden="1" customWidth="1"/>
    <col min="1042" max="1280" width="9.140625" style="927"/>
    <col min="1281" max="1281" width="1.7109375" style="927" customWidth="1"/>
    <col min="1282" max="1282" width="42.7109375" style="927" customWidth="1"/>
    <col min="1283" max="1283" width="10.7109375" style="927" customWidth="1"/>
    <col min="1284" max="1284" width="0.42578125" style="927" customWidth="1"/>
    <col min="1285" max="1285" width="19.7109375" style="927" customWidth="1"/>
    <col min="1286" max="1286" width="10.7109375" style="927" customWidth="1"/>
    <col min="1287" max="1287" width="15.28515625" style="927" customWidth="1"/>
    <col min="1288" max="1288" width="18" style="927" customWidth="1"/>
    <col min="1289" max="1289" width="20.85546875" style="927" customWidth="1"/>
    <col min="1290" max="1290" width="0.42578125" style="927" customWidth="1"/>
    <col min="1291" max="1291" width="12.5703125" style="927" customWidth="1"/>
    <col min="1292" max="1297" width="0" style="927" hidden="1" customWidth="1"/>
    <col min="1298" max="1536" width="9.140625" style="927"/>
    <col min="1537" max="1537" width="1.7109375" style="927" customWidth="1"/>
    <col min="1538" max="1538" width="42.7109375" style="927" customWidth="1"/>
    <col min="1539" max="1539" width="10.7109375" style="927" customWidth="1"/>
    <col min="1540" max="1540" width="0.42578125" style="927" customWidth="1"/>
    <col min="1541" max="1541" width="19.7109375" style="927" customWidth="1"/>
    <col min="1542" max="1542" width="10.7109375" style="927" customWidth="1"/>
    <col min="1543" max="1543" width="15.28515625" style="927" customWidth="1"/>
    <col min="1544" max="1544" width="18" style="927" customWidth="1"/>
    <col min="1545" max="1545" width="20.85546875" style="927" customWidth="1"/>
    <col min="1546" max="1546" width="0.42578125" style="927" customWidth="1"/>
    <col min="1547" max="1547" width="12.5703125" style="927" customWidth="1"/>
    <col min="1548" max="1553" width="0" style="927" hidden="1" customWidth="1"/>
    <col min="1554" max="1792" width="9.140625" style="927"/>
    <col min="1793" max="1793" width="1.7109375" style="927" customWidth="1"/>
    <col min="1794" max="1794" width="42.7109375" style="927" customWidth="1"/>
    <col min="1795" max="1795" width="10.7109375" style="927" customWidth="1"/>
    <col min="1796" max="1796" width="0.42578125" style="927" customWidth="1"/>
    <col min="1797" max="1797" width="19.7109375" style="927" customWidth="1"/>
    <col min="1798" max="1798" width="10.7109375" style="927" customWidth="1"/>
    <col min="1799" max="1799" width="15.28515625" style="927" customWidth="1"/>
    <col min="1800" max="1800" width="18" style="927" customWidth="1"/>
    <col min="1801" max="1801" width="20.85546875" style="927" customWidth="1"/>
    <col min="1802" max="1802" width="0.42578125" style="927" customWidth="1"/>
    <col min="1803" max="1803" width="12.5703125" style="927" customWidth="1"/>
    <col min="1804" max="1809" width="0" style="927" hidden="1" customWidth="1"/>
    <col min="1810" max="2048" width="9.140625" style="927"/>
    <col min="2049" max="2049" width="1.7109375" style="927" customWidth="1"/>
    <col min="2050" max="2050" width="42.7109375" style="927" customWidth="1"/>
    <col min="2051" max="2051" width="10.7109375" style="927" customWidth="1"/>
    <col min="2052" max="2052" width="0.42578125" style="927" customWidth="1"/>
    <col min="2053" max="2053" width="19.7109375" style="927" customWidth="1"/>
    <col min="2054" max="2054" width="10.7109375" style="927" customWidth="1"/>
    <col min="2055" max="2055" width="15.28515625" style="927" customWidth="1"/>
    <col min="2056" max="2056" width="18" style="927" customWidth="1"/>
    <col min="2057" max="2057" width="20.85546875" style="927" customWidth="1"/>
    <col min="2058" max="2058" width="0.42578125" style="927" customWidth="1"/>
    <col min="2059" max="2059" width="12.5703125" style="927" customWidth="1"/>
    <col min="2060" max="2065" width="0" style="927" hidden="1" customWidth="1"/>
    <col min="2066" max="2304" width="9.140625" style="927"/>
    <col min="2305" max="2305" width="1.7109375" style="927" customWidth="1"/>
    <col min="2306" max="2306" width="42.7109375" style="927" customWidth="1"/>
    <col min="2307" max="2307" width="10.7109375" style="927" customWidth="1"/>
    <col min="2308" max="2308" width="0.42578125" style="927" customWidth="1"/>
    <col min="2309" max="2309" width="19.7109375" style="927" customWidth="1"/>
    <col min="2310" max="2310" width="10.7109375" style="927" customWidth="1"/>
    <col min="2311" max="2311" width="15.28515625" style="927" customWidth="1"/>
    <col min="2312" max="2312" width="18" style="927" customWidth="1"/>
    <col min="2313" max="2313" width="20.85546875" style="927" customWidth="1"/>
    <col min="2314" max="2314" width="0.42578125" style="927" customWidth="1"/>
    <col min="2315" max="2315" width="12.5703125" style="927" customWidth="1"/>
    <col min="2316" max="2321" width="0" style="927" hidden="1" customWidth="1"/>
    <col min="2322" max="2560" width="9.140625" style="927"/>
    <col min="2561" max="2561" width="1.7109375" style="927" customWidth="1"/>
    <col min="2562" max="2562" width="42.7109375" style="927" customWidth="1"/>
    <col min="2563" max="2563" width="10.7109375" style="927" customWidth="1"/>
    <col min="2564" max="2564" width="0.42578125" style="927" customWidth="1"/>
    <col min="2565" max="2565" width="19.7109375" style="927" customWidth="1"/>
    <col min="2566" max="2566" width="10.7109375" style="927" customWidth="1"/>
    <col min="2567" max="2567" width="15.28515625" style="927" customWidth="1"/>
    <col min="2568" max="2568" width="18" style="927" customWidth="1"/>
    <col min="2569" max="2569" width="20.85546875" style="927" customWidth="1"/>
    <col min="2570" max="2570" width="0.42578125" style="927" customWidth="1"/>
    <col min="2571" max="2571" width="12.5703125" style="927" customWidth="1"/>
    <col min="2572" max="2577" width="0" style="927" hidden="1" customWidth="1"/>
    <col min="2578" max="2816" width="9.140625" style="927"/>
    <col min="2817" max="2817" width="1.7109375" style="927" customWidth="1"/>
    <col min="2818" max="2818" width="42.7109375" style="927" customWidth="1"/>
    <col min="2819" max="2819" width="10.7109375" style="927" customWidth="1"/>
    <col min="2820" max="2820" width="0.42578125" style="927" customWidth="1"/>
    <col min="2821" max="2821" width="19.7109375" style="927" customWidth="1"/>
    <col min="2822" max="2822" width="10.7109375" style="927" customWidth="1"/>
    <col min="2823" max="2823" width="15.28515625" style="927" customWidth="1"/>
    <col min="2824" max="2824" width="18" style="927" customWidth="1"/>
    <col min="2825" max="2825" width="20.85546875" style="927" customWidth="1"/>
    <col min="2826" max="2826" width="0.42578125" style="927" customWidth="1"/>
    <col min="2827" max="2827" width="12.5703125" style="927" customWidth="1"/>
    <col min="2828" max="2833" width="0" style="927" hidden="1" customWidth="1"/>
    <col min="2834" max="3072" width="9.140625" style="927"/>
    <col min="3073" max="3073" width="1.7109375" style="927" customWidth="1"/>
    <col min="3074" max="3074" width="42.7109375" style="927" customWidth="1"/>
    <col min="3075" max="3075" width="10.7109375" style="927" customWidth="1"/>
    <col min="3076" max="3076" width="0.42578125" style="927" customWidth="1"/>
    <col min="3077" max="3077" width="19.7109375" style="927" customWidth="1"/>
    <col min="3078" max="3078" width="10.7109375" style="927" customWidth="1"/>
    <col min="3079" max="3079" width="15.28515625" style="927" customWidth="1"/>
    <col min="3080" max="3080" width="18" style="927" customWidth="1"/>
    <col min="3081" max="3081" width="20.85546875" style="927" customWidth="1"/>
    <col min="3082" max="3082" width="0.42578125" style="927" customWidth="1"/>
    <col min="3083" max="3083" width="12.5703125" style="927" customWidth="1"/>
    <col min="3084" max="3089" width="0" style="927" hidden="1" customWidth="1"/>
    <col min="3090" max="3328" width="9.140625" style="927"/>
    <col min="3329" max="3329" width="1.7109375" style="927" customWidth="1"/>
    <col min="3330" max="3330" width="42.7109375" style="927" customWidth="1"/>
    <col min="3331" max="3331" width="10.7109375" style="927" customWidth="1"/>
    <col min="3332" max="3332" width="0.42578125" style="927" customWidth="1"/>
    <col min="3333" max="3333" width="19.7109375" style="927" customWidth="1"/>
    <col min="3334" max="3334" width="10.7109375" style="927" customWidth="1"/>
    <col min="3335" max="3335" width="15.28515625" style="927" customWidth="1"/>
    <col min="3336" max="3336" width="18" style="927" customWidth="1"/>
    <col min="3337" max="3337" width="20.85546875" style="927" customWidth="1"/>
    <col min="3338" max="3338" width="0.42578125" style="927" customWidth="1"/>
    <col min="3339" max="3339" width="12.5703125" style="927" customWidth="1"/>
    <col min="3340" max="3345" width="0" style="927" hidden="1" customWidth="1"/>
    <col min="3346" max="3584" width="9.140625" style="927"/>
    <col min="3585" max="3585" width="1.7109375" style="927" customWidth="1"/>
    <col min="3586" max="3586" width="42.7109375" style="927" customWidth="1"/>
    <col min="3587" max="3587" width="10.7109375" style="927" customWidth="1"/>
    <col min="3588" max="3588" width="0.42578125" style="927" customWidth="1"/>
    <col min="3589" max="3589" width="19.7109375" style="927" customWidth="1"/>
    <col min="3590" max="3590" width="10.7109375" style="927" customWidth="1"/>
    <col min="3591" max="3591" width="15.28515625" style="927" customWidth="1"/>
    <col min="3592" max="3592" width="18" style="927" customWidth="1"/>
    <col min="3593" max="3593" width="20.85546875" style="927" customWidth="1"/>
    <col min="3594" max="3594" width="0.42578125" style="927" customWidth="1"/>
    <col min="3595" max="3595" width="12.5703125" style="927" customWidth="1"/>
    <col min="3596" max="3601" width="0" style="927" hidden="1" customWidth="1"/>
    <col min="3602" max="3840" width="9.140625" style="927"/>
    <col min="3841" max="3841" width="1.7109375" style="927" customWidth="1"/>
    <col min="3842" max="3842" width="42.7109375" style="927" customWidth="1"/>
    <col min="3843" max="3843" width="10.7109375" style="927" customWidth="1"/>
    <col min="3844" max="3844" width="0.42578125" style="927" customWidth="1"/>
    <col min="3845" max="3845" width="19.7109375" style="927" customWidth="1"/>
    <col min="3846" max="3846" width="10.7109375" style="927" customWidth="1"/>
    <col min="3847" max="3847" width="15.28515625" style="927" customWidth="1"/>
    <col min="3848" max="3848" width="18" style="927" customWidth="1"/>
    <col min="3849" max="3849" width="20.85546875" style="927" customWidth="1"/>
    <col min="3850" max="3850" width="0.42578125" style="927" customWidth="1"/>
    <col min="3851" max="3851" width="12.5703125" style="927" customWidth="1"/>
    <col min="3852" max="3857" width="0" style="927" hidden="1" customWidth="1"/>
    <col min="3858" max="4096" width="9.140625" style="927"/>
    <col min="4097" max="4097" width="1.7109375" style="927" customWidth="1"/>
    <col min="4098" max="4098" width="42.7109375" style="927" customWidth="1"/>
    <col min="4099" max="4099" width="10.7109375" style="927" customWidth="1"/>
    <col min="4100" max="4100" width="0.42578125" style="927" customWidth="1"/>
    <col min="4101" max="4101" width="19.7109375" style="927" customWidth="1"/>
    <col min="4102" max="4102" width="10.7109375" style="927" customWidth="1"/>
    <col min="4103" max="4103" width="15.28515625" style="927" customWidth="1"/>
    <col min="4104" max="4104" width="18" style="927" customWidth="1"/>
    <col min="4105" max="4105" width="20.85546875" style="927" customWidth="1"/>
    <col min="4106" max="4106" width="0.42578125" style="927" customWidth="1"/>
    <col min="4107" max="4107" width="12.5703125" style="927" customWidth="1"/>
    <col min="4108" max="4113" width="0" style="927" hidden="1" customWidth="1"/>
    <col min="4114" max="4352" width="9.140625" style="927"/>
    <col min="4353" max="4353" width="1.7109375" style="927" customWidth="1"/>
    <col min="4354" max="4354" width="42.7109375" style="927" customWidth="1"/>
    <col min="4355" max="4355" width="10.7109375" style="927" customWidth="1"/>
    <col min="4356" max="4356" width="0.42578125" style="927" customWidth="1"/>
    <col min="4357" max="4357" width="19.7109375" style="927" customWidth="1"/>
    <col min="4358" max="4358" width="10.7109375" style="927" customWidth="1"/>
    <col min="4359" max="4359" width="15.28515625" style="927" customWidth="1"/>
    <col min="4360" max="4360" width="18" style="927" customWidth="1"/>
    <col min="4361" max="4361" width="20.85546875" style="927" customWidth="1"/>
    <col min="4362" max="4362" width="0.42578125" style="927" customWidth="1"/>
    <col min="4363" max="4363" width="12.5703125" style="927" customWidth="1"/>
    <col min="4364" max="4369" width="0" style="927" hidden="1" customWidth="1"/>
    <col min="4370" max="4608" width="9.140625" style="927"/>
    <col min="4609" max="4609" width="1.7109375" style="927" customWidth="1"/>
    <col min="4610" max="4610" width="42.7109375" style="927" customWidth="1"/>
    <col min="4611" max="4611" width="10.7109375" style="927" customWidth="1"/>
    <col min="4612" max="4612" width="0.42578125" style="927" customWidth="1"/>
    <col min="4613" max="4613" width="19.7109375" style="927" customWidth="1"/>
    <col min="4614" max="4614" width="10.7109375" style="927" customWidth="1"/>
    <col min="4615" max="4615" width="15.28515625" style="927" customWidth="1"/>
    <col min="4616" max="4616" width="18" style="927" customWidth="1"/>
    <col min="4617" max="4617" width="20.85546875" style="927" customWidth="1"/>
    <col min="4618" max="4618" width="0.42578125" style="927" customWidth="1"/>
    <col min="4619" max="4619" width="12.5703125" style="927" customWidth="1"/>
    <col min="4620" max="4625" width="0" style="927" hidden="1" customWidth="1"/>
    <col min="4626" max="4864" width="9.140625" style="927"/>
    <col min="4865" max="4865" width="1.7109375" style="927" customWidth="1"/>
    <col min="4866" max="4866" width="42.7109375" style="927" customWidth="1"/>
    <col min="4867" max="4867" width="10.7109375" style="927" customWidth="1"/>
    <col min="4868" max="4868" width="0.42578125" style="927" customWidth="1"/>
    <col min="4869" max="4869" width="19.7109375" style="927" customWidth="1"/>
    <col min="4870" max="4870" width="10.7109375" style="927" customWidth="1"/>
    <col min="4871" max="4871" width="15.28515625" style="927" customWidth="1"/>
    <col min="4872" max="4872" width="18" style="927" customWidth="1"/>
    <col min="4873" max="4873" width="20.85546875" style="927" customWidth="1"/>
    <col min="4874" max="4874" width="0.42578125" style="927" customWidth="1"/>
    <col min="4875" max="4875" width="12.5703125" style="927" customWidth="1"/>
    <col min="4876" max="4881" width="0" style="927" hidden="1" customWidth="1"/>
    <col min="4882" max="5120" width="9.140625" style="927"/>
    <col min="5121" max="5121" width="1.7109375" style="927" customWidth="1"/>
    <col min="5122" max="5122" width="42.7109375" style="927" customWidth="1"/>
    <col min="5123" max="5123" width="10.7109375" style="927" customWidth="1"/>
    <col min="5124" max="5124" width="0.42578125" style="927" customWidth="1"/>
    <col min="5125" max="5125" width="19.7109375" style="927" customWidth="1"/>
    <col min="5126" max="5126" width="10.7109375" style="927" customWidth="1"/>
    <col min="5127" max="5127" width="15.28515625" style="927" customWidth="1"/>
    <col min="5128" max="5128" width="18" style="927" customWidth="1"/>
    <col min="5129" max="5129" width="20.85546875" style="927" customWidth="1"/>
    <col min="5130" max="5130" width="0.42578125" style="927" customWidth="1"/>
    <col min="5131" max="5131" width="12.5703125" style="927" customWidth="1"/>
    <col min="5132" max="5137" width="0" style="927" hidden="1" customWidth="1"/>
    <col min="5138" max="5376" width="9.140625" style="927"/>
    <col min="5377" max="5377" width="1.7109375" style="927" customWidth="1"/>
    <col min="5378" max="5378" width="42.7109375" style="927" customWidth="1"/>
    <col min="5379" max="5379" width="10.7109375" style="927" customWidth="1"/>
    <col min="5380" max="5380" width="0.42578125" style="927" customWidth="1"/>
    <col min="5381" max="5381" width="19.7109375" style="927" customWidth="1"/>
    <col min="5382" max="5382" width="10.7109375" style="927" customWidth="1"/>
    <col min="5383" max="5383" width="15.28515625" style="927" customWidth="1"/>
    <col min="5384" max="5384" width="18" style="927" customWidth="1"/>
    <col min="5385" max="5385" width="20.85546875" style="927" customWidth="1"/>
    <col min="5386" max="5386" width="0.42578125" style="927" customWidth="1"/>
    <col min="5387" max="5387" width="12.5703125" style="927" customWidth="1"/>
    <col min="5388" max="5393" width="0" style="927" hidden="1" customWidth="1"/>
    <col min="5394" max="5632" width="9.140625" style="927"/>
    <col min="5633" max="5633" width="1.7109375" style="927" customWidth="1"/>
    <col min="5634" max="5634" width="42.7109375" style="927" customWidth="1"/>
    <col min="5635" max="5635" width="10.7109375" style="927" customWidth="1"/>
    <col min="5636" max="5636" width="0.42578125" style="927" customWidth="1"/>
    <col min="5637" max="5637" width="19.7109375" style="927" customWidth="1"/>
    <col min="5638" max="5638" width="10.7109375" style="927" customWidth="1"/>
    <col min="5639" max="5639" width="15.28515625" style="927" customWidth="1"/>
    <col min="5640" max="5640" width="18" style="927" customWidth="1"/>
    <col min="5641" max="5641" width="20.85546875" style="927" customWidth="1"/>
    <col min="5642" max="5642" width="0.42578125" style="927" customWidth="1"/>
    <col min="5643" max="5643" width="12.5703125" style="927" customWidth="1"/>
    <col min="5644" max="5649" width="0" style="927" hidden="1" customWidth="1"/>
    <col min="5650" max="5888" width="9.140625" style="927"/>
    <col min="5889" max="5889" width="1.7109375" style="927" customWidth="1"/>
    <col min="5890" max="5890" width="42.7109375" style="927" customWidth="1"/>
    <col min="5891" max="5891" width="10.7109375" style="927" customWidth="1"/>
    <col min="5892" max="5892" width="0.42578125" style="927" customWidth="1"/>
    <col min="5893" max="5893" width="19.7109375" style="927" customWidth="1"/>
    <col min="5894" max="5894" width="10.7109375" style="927" customWidth="1"/>
    <col min="5895" max="5895" width="15.28515625" style="927" customWidth="1"/>
    <col min="5896" max="5896" width="18" style="927" customWidth="1"/>
    <col min="5897" max="5897" width="20.85546875" style="927" customWidth="1"/>
    <col min="5898" max="5898" width="0.42578125" style="927" customWidth="1"/>
    <col min="5899" max="5899" width="12.5703125" style="927" customWidth="1"/>
    <col min="5900" max="5905" width="0" style="927" hidden="1" customWidth="1"/>
    <col min="5906" max="6144" width="9.140625" style="927"/>
    <col min="6145" max="6145" width="1.7109375" style="927" customWidth="1"/>
    <col min="6146" max="6146" width="42.7109375" style="927" customWidth="1"/>
    <col min="6147" max="6147" width="10.7109375" style="927" customWidth="1"/>
    <col min="6148" max="6148" width="0.42578125" style="927" customWidth="1"/>
    <col min="6149" max="6149" width="19.7109375" style="927" customWidth="1"/>
    <col min="6150" max="6150" width="10.7109375" style="927" customWidth="1"/>
    <col min="6151" max="6151" width="15.28515625" style="927" customWidth="1"/>
    <col min="6152" max="6152" width="18" style="927" customWidth="1"/>
    <col min="6153" max="6153" width="20.85546875" style="927" customWidth="1"/>
    <col min="6154" max="6154" width="0.42578125" style="927" customWidth="1"/>
    <col min="6155" max="6155" width="12.5703125" style="927" customWidth="1"/>
    <col min="6156" max="6161" width="0" style="927" hidden="1" customWidth="1"/>
    <col min="6162" max="6400" width="9.140625" style="927"/>
    <col min="6401" max="6401" width="1.7109375" style="927" customWidth="1"/>
    <col min="6402" max="6402" width="42.7109375" style="927" customWidth="1"/>
    <col min="6403" max="6403" width="10.7109375" style="927" customWidth="1"/>
    <col min="6404" max="6404" width="0.42578125" style="927" customWidth="1"/>
    <col min="6405" max="6405" width="19.7109375" style="927" customWidth="1"/>
    <col min="6406" max="6406" width="10.7109375" style="927" customWidth="1"/>
    <col min="6407" max="6407" width="15.28515625" style="927" customWidth="1"/>
    <col min="6408" max="6408" width="18" style="927" customWidth="1"/>
    <col min="6409" max="6409" width="20.85546875" style="927" customWidth="1"/>
    <col min="6410" max="6410" width="0.42578125" style="927" customWidth="1"/>
    <col min="6411" max="6411" width="12.5703125" style="927" customWidth="1"/>
    <col min="6412" max="6417" width="0" style="927" hidden="1" customWidth="1"/>
    <col min="6418" max="6656" width="9.140625" style="927"/>
    <col min="6657" max="6657" width="1.7109375" style="927" customWidth="1"/>
    <col min="6658" max="6658" width="42.7109375" style="927" customWidth="1"/>
    <col min="6659" max="6659" width="10.7109375" style="927" customWidth="1"/>
    <col min="6660" max="6660" width="0.42578125" style="927" customWidth="1"/>
    <col min="6661" max="6661" width="19.7109375" style="927" customWidth="1"/>
    <col min="6662" max="6662" width="10.7109375" style="927" customWidth="1"/>
    <col min="6663" max="6663" width="15.28515625" style="927" customWidth="1"/>
    <col min="6664" max="6664" width="18" style="927" customWidth="1"/>
    <col min="6665" max="6665" width="20.85546875" style="927" customWidth="1"/>
    <col min="6666" max="6666" width="0.42578125" style="927" customWidth="1"/>
    <col min="6667" max="6667" width="12.5703125" style="927" customWidth="1"/>
    <col min="6668" max="6673" width="0" style="927" hidden="1" customWidth="1"/>
    <col min="6674" max="6912" width="9.140625" style="927"/>
    <col min="6913" max="6913" width="1.7109375" style="927" customWidth="1"/>
    <col min="6914" max="6914" width="42.7109375" style="927" customWidth="1"/>
    <col min="6915" max="6915" width="10.7109375" style="927" customWidth="1"/>
    <col min="6916" max="6916" width="0.42578125" style="927" customWidth="1"/>
    <col min="6917" max="6917" width="19.7109375" style="927" customWidth="1"/>
    <col min="6918" max="6918" width="10.7109375" style="927" customWidth="1"/>
    <col min="6919" max="6919" width="15.28515625" style="927" customWidth="1"/>
    <col min="6920" max="6920" width="18" style="927" customWidth="1"/>
    <col min="6921" max="6921" width="20.85546875" style="927" customWidth="1"/>
    <col min="6922" max="6922" width="0.42578125" style="927" customWidth="1"/>
    <col min="6923" max="6923" width="12.5703125" style="927" customWidth="1"/>
    <col min="6924" max="6929" width="0" style="927" hidden="1" customWidth="1"/>
    <col min="6930" max="7168" width="9.140625" style="927"/>
    <col min="7169" max="7169" width="1.7109375" style="927" customWidth="1"/>
    <col min="7170" max="7170" width="42.7109375" style="927" customWidth="1"/>
    <col min="7171" max="7171" width="10.7109375" style="927" customWidth="1"/>
    <col min="7172" max="7172" width="0.42578125" style="927" customWidth="1"/>
    <col min="7173" max="7173" width="19.7109375" style="927" customWidth="1"/>
    <col min="7174" max="7174" width="10.7109375" style="927" customWidth="1"/>
    <col min="7175" max="7175" width="15.28515625" style="927" customWidth="1"/>
    <col min="7176" max="7176" width="18" style="927" customWidth="1"/>
    <col min="7177" max="7177" width="20.85546875" style="927" customWidth="1"/>
    <col min="7178" max="7178" width="0.42578125" style="927" customWidth="1"/>
    <col min="7179" max="7179" width="12.5703125" style="927" customWidth="1"/>
    <col min="7180" max="7185" width="0" style="927" hidden="1" customWidth="1"/>
    <col min="7186" max="7424" width="9.140625" style="927"/>
    <col min="7425" max="7425" width="1.7109375" style="927" customWidth="1"/>
    <col min="7426" max="7426" width="42.7109375" style="927" customWidth="1"/>
    <col min="7427" max="7427" width="10.7109375" style="927" customWidth="1"/>
    <col min="7428" max="7428" width="0.42578125" style="927" customWidth="1"/>
    <col min="7429" max="7429" width="19.7109375" style="927" customWidth="1"/>
    <col min="7430" max="7430" width="10.7109375" style="927" customWidth="1"/>
    <col min="7431" max="7431" width="15.28515625" style="927" customWidth="1"/>
    <col min="7432" max="7432" width="18" style="927" customWidth="1"/>
    <col min="7433" max="7433" width="20.85546875" style="927" customWidth="1"/>
    <col min="7434" max="7434" width="0.42578125" style="927" customWidth="1"/>
    <col min="7435" max="7435" width="12.5703125" style="927" customWidth="1"/>
    <col min="7436" max="7441" width="0" style="927" hidden="1" customWidth="1"/>
    <col min="7442" max="7680" width="9.140625" style="927"/>
    <col min="7681" max="7681" width="1.7109375" style="927" customWidth="1"/>
    <col min="7682" max="7682" width="42.7109375" style="927" customWidth="1"/>
    <col min="7683" max="7683" width="10.7109375" style="927" customWidth="1"/>
    <col min="7684" max="7684" width="0.42578125" style="927" customWidth="1"/>
    <col min="7685" max="7685" width="19.7109375" style="927" customWidth="1"/>
    <col min="7686" max="7686" width="10.7109375" style="927" customWidth="1"/>
    <col min="7687" max="7687" width="15.28515625" style="927" customWidth="1"/>
    <col min="7688" max="7688" width="18" style="927" customWidth="1"/>
    <col min="7689" max="7689" width="20.85546875" style="927" customWidth="1"/>
    <col min="7690" max="7690" width="0.42578125" style="927" customWidth="1"/>
    <col min="7691" max="7691" width="12.5703125" style="927" customWidth="1"/>
    <col min="7692" max="7697" width="0" style="927" hidden="1" customWidth="1"/>
    <col min="7698" max="7936" width="9.140625" style="927"/>
    <col min="7937" max="7937" width="1.7109375" style="927" customWidth="1"/>
    <col min="7938" max="7938" width="42.7109375" style="927" customWidth="1"/>
    <col min="7939" max="7939" width="10.7109375" style="927" customWidth="1"/>
    <col min="7940" max="7940" width="0.42578125" style="927" customWidth="1"/>
    <col min="7941" max="7941" width="19.7109375" style="927" customWidth="1"/>
    <col min="7942" max="7942" width="10.7109375" style="927" customWidth="1"/>
    <col min="7943" max="7943" width="15.28515625" style="927" customWidth="1"/>
    <col min="7944" max="7944" width="18" style="927" customWidth="1"/>
    <col min="7945" max="7945" width="20.85546875" style="927" customWidth="1"/>
    <col min="7946" max="7946" width="0.42578125" style="927" customWidth="1"/>
    <col min="7947" max="7947" width="12.5703125" style="927" customWidth="1"/>
    <col min="7948" max="7953" width="0" style="927" hidden="1" customWidth="1"/>
    <col min="7954" max="8192" width="9.140625" style="927"/>
    <col min="8193" max="8193" width="1.7109375" style="927" customWidth="1"/>
    <col min="8194" max="8194" width="42.7109375" style="927" customWidth="1"/>
    <col min="8195" max="8195" width="10.7109375" style="927" customWidth="1"/>
    <col min="8196" max="8196" width="0.42578125" style="927" customWidth="1"/>
    <col min="8197" max="8197" width="19.7109375" style="927" customWidth="1"/>
    <col min="8198" max="8198" width="10.7109375" style="927" customWidth="1"/>
    <col min="8199" max="8199" width="15.28515625" style="927" customWidth="1"/>
    <col min="8200" max="8200" width="18" style="927" customWidth="1"/>
    <col min="8201" max="8201" width="20.85546875" style="927" customWidth="1"/>
    <col min="8202" max="8202" width="0.42578125" style="927" customWidth="1"/>
    <col min="8203" max="8203" width="12.5703125" style="927" customWidth="1"/>
    <col min="8204" max="8209" width="0" style="927" hidden="1" customWidth="1"/>
    <col min="8210" max="8448" width="9.140625" style="927"/>
    <col min="8449" max="8449" width="1.7109375" style="927" customWidth="1"/>
    <col min="8450" max="8450" width="42.7109375" style="927" customWidth="1"/>
    <col min="8451" max="8451" width="10.7109375" style="927" customWidth="1"/>
    <col min="8452" max="8452" width="0.42578125" style="927" customWidth="1"/>
    <col min="8453" max="8453" width="19.7109375" style="927" customWidth="1"/>
    <col min="8454" max="8454" width="10.7109375" style="927" customWidth="1"/>
    <col min="8455" max="8455" width="15.28515625" style="927" customWidth="1"/>
    <col min="8456" max="8456" width="18" style="927" customWidth="1"/>
    <col min="8457" max="8457" width="20.85546875" style="927" customWidth="1"/>
    <col min="8458" max="8458" width="0.42578125" style="927" customWidth="1"/>
    <col min="8459" max="8459" width="12.5703125" style="927" customWidth="1"/>
    <col min="8460" max="8465" width="0" style="927" hidden="1" customWidth="1"/>
    <col min="8466" max="8704" width="9.140625" style="927"/>
    <col min="8705" max="8705" width="1.7109375" style="927" customWidth="1"/>
    <col min="8706" max="8706" width="42.7109375" style="927" customWidth="1"/>
    <col min="8707" max="8707" width="10.7109375" style="927" customWidth="1"/>
    <col min="8708" max="8708" width="0.42578125" style="927" customWidth="1"/>
    <col min="8709" max="8709" width="19.7109375" style="927" customWidth="1"/>
    <col min="8710" max="8710" width="10.7109375" style="927" customWidth="1"/>
    <col min="8711" max="8711" width="15.28515625" style="927" customWidth="1"/>
    <col min="8712" max="8712" width="18" style="927" customWidth="1"/>
    <col min="8713" max="8713" width="20.85546875" style="927" customWidth="1"/>
    <col min="8714" max="8714" width="0.42578125" style="927" customWidth="1"/>
    <col min="8715" max="8715" width="12.5703125" style="927" customWidth="1"/>
    <col min="8716" max="8721" width="0" style="927" hidden="1" customWidth="1"/>
    <col min="8722" max="8960" width="9.140625" style="927"/>
    <col min="8961" max="8961" width="1.7109375" style="927" customWidth="1"/>
    <col min="8962" max="8962" width="42.7109375" style="927" customWidth="1"/>
    <col min="8963" max="8963" width="10.7109375" style="927" customWidth="1"/>
    <col min="8964" max="8964" width="0.42578125" style="927" customWidth="1"/>
    <col min="8965" max="8965" width="19.7109375" style="927" customWidth="1"/>
    <col min="8966" max="8966" width="10.7109375" style="927" customWidth="1"/>
    <col min="8967" max="8967" width="15.28515625" style="927" customWidth="1"/>
    <col min="8968" max="8968" width="18" style="927" customWidth="1"/>
    <col min="8969" max="8969" width="20.85546875" style="927" customWidth="1"/>
    <col min="8970" max="8970" width="0.42578125" style="927" customWidth="1"/>
    <col min="8971" max="8971" width="12.5703125" style="927" customWidth="1"/>
    <col min="8972" max="8977" width="0" style="927" hidden="1" customWidth="1"/>
    <col min="8978" max="9216" width="9.140625" style="927"/>
    <col min="9217" max="9217" width="1.7109375" style="927" customWidth="1"/>
    <col min="9218" max="9218" width="42.7109375" style="927" customWidth="1"/>
    <col min="9219" max="9219" width="10.7109375" style="927" customWidth="1"/>
    <col min="9220" max="9220" width="0.42578125" style="927" customWidth="1"/>
    <col min="9221" max="9221" width="19.7109375" style="927" customWidth="1"/>
    <col min="9222" max="9222" width="10.7109375" style="927" customWidth="1"/>
    <col min="9223" max="9223" width="15.28515625" style="927" customWidth="1"/>
    <col min="9224" max="9224" width="18" style="927" customWidth="1"/>
    <col min="9225" max="9225" width="20.85546875" style="927" customWidth="1"/>
    <col min="9226" max="9226" width="0.42578125" style="927" customWidth="1"/>
    <col min="9227" max="9227" width="12.5703125" style="927" customWidth="1"/>
    <col min="9228" max="9233" width="0" style="927" hidden="1" customWidth="1"/>
    <col min="9234" max="9472" width="9.140625" style="927"/>
    <col min="9473" max="9473" width="1.7109375" style="927" customWidth="1"/>
    <col min="9474" max="9474" width="42.7109375" style="927" customWidth="1"/>
    <col min="9475" max="9475" width="10.7109375" style="927" customWidth="1"/>
    <col min="9476" max="9476" width="0.42578125" style="927" customWidth="1"/>
    <col min="9477" max="9477" width="19.7109375" style="927" customWidth="1"/>
    <col min="9478" max="9478" width="10.7109375" style="927" customWidth="1"/>
    <col min="9479" max="9479" width="15.28515625" style="927" customWidth="1"/>
    <col min="9480" max="9480" width="18" style="927" customWidth="1"/>
    <col min="9481" max="9481" width="20.85546875" style="927" customWidth="1"/>
    <col min="9482" max="9482" width="0.42578125" style="927" customWidth="1"/>
    <col min="9483" max="9483" width="12.5703125" style="927" customWidth="1"/>
    <col min="9484" max="9489" width="0" style="927" hidden="1" customWidth="1"/>
    <col min="9490" max="9728" width="9.140625" style="927"/>
    <col min="9729" max="9729" width="1.7109375" style="927" customWidth="1"/>
    <col min="9730" max="9730" width="42.7109375" style="927" customWidth="1"/>
    <col min="9731" max="9731" width="10.7109375" style="927" customWidth="1"/>
    <col min="9732" max="9732" width="0.42578125" style="927" customWidth="1"/>
    <col min="9733" max="9733" width="19.7109375" style="927" customWidth="1"/>
    <col min="9734" max="9734" width="10.7109375" style="927" customWidth="1"/>
    <col min="9735" max="9735" width="15.28515625" style="927" customWidth="1"/>
    <col min="9736" max="9736" width="18" style="927" customWidth="1"/>
    <col min="9737" max="9737" width="20.85546875" style="927" customWidth="1"/>
    <col min="9738" max="9738" width="0.42578125" style="927" customWidth="1"/>
    <col min="9739" max="9739" width="12.5703125" style="927" customWidth="1"/>
    <col min="9740" max="9745" width="0" style="927" hidden="1" customWidth="1"/>
    <col min="9746" max="9984" width="9.140625" style="927"/>
    <col min="9985" max="9985" width="1.7109375" style="927" customWidth="1"/>
    <col min="9986" max="9986" width="42.7109375" style="927" customWidth="1"/>
    <col min="9987" max="9987" width="10.7109375" style="927" customWidth="1"/>
    <col min="9988" max="9988" width="0.42578125" style="927" customWidth="1"/>
    <col min="9989" max="9989" width="19.7109375" style="927" customWidth="1"/>
    <col min="9990" max="9990" width="10.7109375" style="927" customWidth="1"/>
    <col min="9991" max="9991" width="15.28515625" style="927" customWidth="1"/>
    <col min="9992" max="9992" width="18" style="927" customWidth="1"/>
    <col min="9993" max="9993" width="20.85546875" style="927" customWidth="1"/>
    <col min="9994" max="9994" width="0.42578125" style="927" customWidth="1"/>
    <col min="9995" max="9995" width="12.5703125" style="927" customWidth="1"/>
    <col min="9996" max="10001" width="0" style="927" hidden="1" customWidth="1"/>
    <col min="10002" max="10240" width="9.140625" style="927"/>
    <col min="10241" max="10241" width="1.7109375" style="927" customWidth="1"/>
    <col min="10242" max="10242" width="42.7109375" style="927" customWidth="1"/>
    <col min="10243" max="10243" width="10.7109375" style="927" customWidth="1"/>
    <col min="10244" max="10244" width="0.42578125" style="927" customWidth="1"/>
    <col min="10245" max="10245" width="19.7109375" style="927" customWidth="1"/>
    <col min="10246" max="10246" width="10.7109375" style="927" customWidth="1"/>
    <col min="10247" max="10247" width="15.28515625" style="927" customWidth="1"/>
    <col min="10248" max="10248" width="18" style="927" customWidth="1"/>
    <col min="10249" max="10249" width="20.85546875" style="927" customWidth="1"/>
    <col min="10250" max="10250" width="0.42578125" style="927" customWidth="1"/>
    <col min="10251" max="10251" width="12.5703125" style="927" customWidth="1"/>
    <col min="10252" max="10257" width="0" style="927" hidden="1" customWidth="1"/>
    <col min="10258" max="10496" width="9.140625" style="927"/>
    <col min="10497" max="10497" width="1.7109375" style="927" customWidth="1"/>
    <col min="10498" max="10498" width="42.7109375" style="927" customWidth="1"/>
    <col min="10499" max="10499" width="10.7109375" style="927" customWidth="1"/>
    <col min="10500" max="10500" width="0.42578125" style="927" customWidth="1"/>
    <col min="10501" max="10501" width="19.7109375" style="927" customWidth="1"/>
    <col min="10502" max="10502" width="10.7109375" style="927" customWidth="1"/>
    <col min="10503" max="10503" width="15.28515625" style="927" customWidth="1"/>
    <col min="10504" max="10504" width="18" style="927" customWidth="1"/>
    <col min="10505" max="10505" width="20.85546875" style="927" customWidth="1"/>
    <col min="10506" max="10506" width="0.42578125" style="927" customWidth="1"/>
    <col min="10507" max="10507" width="12.5703125" style="927" customWidth="1"/>
    <col min="10508" max="10513" width="0" style="927" hidden="1" customWidth="1"/>
    <col min="10514" max="10752" width="9.140625" style="927"/>
    <col min="10753" max="10753" width="1.7109375" style="927" customWidth="1"/>
    <col min="10754" max="10754" width="42.7109375" style="927" customWidth="1"/>
    <col min="10755" max="10755" width="10.7109375" style="927" customWidth="1"/>
    <col min="10756" max="10756" width="0.42578125" style="927" customWidth="1"/>
    <col min="10757" max="10757" width="19.7109375" style="927" customWidth="1"/>
    <col min="10758" max="10758" width="10.7109375" style="927" customWidth="1"/>
    <col min="10759" max="10759" width="15.28515625" style="927" customWidth="1"/>
    <col min="10760" max="10760" width="18" style="927" customWidth="1"/>
    <col min="10761" max="10761" width="20.85546875" style="927" customWidth="1"/>
    <col min="10762" max="10762" width="0.42578125" style="927" customWidth="1"/>
    <col min="10763" max="10763" width="12.5703125" style="927" customWidth="1"/>
    <col min="10764" max="10769" width="0" style="927" hidden="1" customWidth="1"/>
    <col min="10770" max="11008" width="9.140625" style="927"/>
    <col min="11009" max="11009" width="1.7109375" style="927" customWidth="1"/>
    <col min="11010" max="11010" width="42.7109375" style="927" customWidth="1"/>
    <col min="11011" max="11011" width="10.7109375" style="927" customWidth="1"/>
    <col min="11012" max="11012" width="0.42578125" style="927" customWidth="1"/>
    <col min="11013" max="11013" width="19.7109375" style="927" customWidth="1"/>
    <col min="11014" max="11014" width="10.7109375" style="927" customWidth="1"/>
    <col min="11015" max="11015" width="15.28515625" style="927" customWidth="1"/>
    <col min="11016" max="11016" width="18" style="927" customWidth="1"/>
    <col min="11017" max="11017" width="20.85546875" style="927" customWidth="1"/>
    <col min="11018" max="11018" width="0.42578125" style="927" customWidth="1"/>
    <col min="11019" max="11019" width="12.5703125" style="927" customWidth="1"/>
    <col min="11020" max="11025" width="0" style="927" hidden="1" customWidth="1"/>
    <col min="11026" max="11264" width="9.140625" style="927"/>
    <col min="11265" max="11265" width="1.7109375" style="927" customWidth="1"/>
    <col min="11266" max="11266" width="42.7109375" style="927" customWidth="1"/>
    <col min="11267" max="11267" width="10.7109375" style="927" customWidth="1"/>
    <col min="11268" max="11268" width="0.42578125" style="927" customWidth="1"/>
    <col min="11269" max="11269" width="19.7109375" style="927" customWidth="1"/>
    <col min="11270" max="11270" width="10.7109375" style="927" customWidth="1"/>
    <col min="11271" max="11271" width="15.28515625" style="927" customWidth="1"/>
    <col min="11272" max="11272" width="18" style="927" customWidth="1"/>
    <col min="11273" max="11273" width="20.85546875" style="927" customWidth="1"/>
    <col min="11274" max="11274" width="0.42578125" style="927" customWidth="1"/>
    <col min="11275" max="11275" width="12.5703125" style="927" customWidth="1"/>
    <col min="11276" max="11281" width="0" style="927" hidden="1" customWidth="1"/>
    <col min="11282" max="11520" width="9.140625" style="927"/>
    <col min="11521" max="11521" width="1.7109375" style="927" customWidth="1"/>
    <col min="11522" max="11522" width="42.7109375" style="927" customWidth="1"/>
    <col min="11523" max="11523" width="10.7109375" style="927" customWidth="1"/>
    <col min="11524" max="11524" width="0.42578125" style="927" customWidth="1"/>
    <col min="11525" max="11525" width="19.7109375" style="927" customWidth="1"/>
    <col min="11526" max="11526" width="10.7109375" style="927" customWidth="1"/>
    <col min="11527" max="11527" width="15.28515625" style="927" customWidth="1"/>
    <col min="11528" max="11528" width="18" style="927" customWidth="1"/>
    <col min="11529" max="11529" width="20.85546875" style="927" customWidth="1"/>
    <col min="11530" max="11530" width="0.42578125" style="927" customWidth="1"/>
    <col min="11531" max="11531" width="12.5703125" style="927" customWidth="1"/>
    <col min="11532" max="11537" width="0" style="927" hidden="1" customWidth="1"/>
    <col min="11538" max="11776" width="9.140625" style="927"/>
    <col min="11777" max="11777" width="1.7109375" style="927" customWidth="1"/>
    <col min="11778" max="11778" width="42.7109375" style="927" customWidth="1"/>
    <col min="11779" max="11779" width="10.7109375" style="927" customWidth="1"/>
    <col min="11780" max="11780" width="0.42578125" style="927" customWidth="1"/>
    <col min="11781" max="11781" width="19.7109375" style="927" customWidth="1"/>
    <col min="11782" max="11782" width="10.7109375" style="927" customWidth="1"/>
    <col min="11783" max="11783" width="15.28515625" style="927" customWidth="1"/>
    <col min="11784" max="11784" width="18" style="927" customWidth="1"/>
    <col min="11785" max="11785" width="20.85546875" style="927" customWidth="1"/>
    <col min="11786" max="11786" width="0.42578125" style="927" customWidth="1"/>
    <col min="11787" max="11787" width="12.5703125" style="927" customWidth="1"/>
    <col min="11788" max="11793" width="0" style="927" hidden="1" customWidth="1"/>
    <col min="11794" max="12032" width="9.140625" style="927"/>
    <col min="12033" max="12033" width="1.7109375" style="927" customWidth="1"/>
    <col min="12034" max="12034" width="42.7109375" style="927" customWidth="1"/>
    <col min="12035" max="12035" width="10.7109375" style="927" customWidth="1"/>
    <col min="12036" max="12036" width="0.42578125" style="927" customWidth="1"/>
    <col min="12037" max="12037" width="19.7109375" style="927" customWidth="1"/>
    <col min="12038" max="12038" width="10.7109375" style="927" customWidth="1"/>
    <col min="12039" max="12039" width="15.28515625" style="927" customWidth="1"/>
    <col min="12040" max="12040" width="18" style="927" customWidth="1"/>
    <col min="12041" max="12041" width="20.85546875" style="927" customWidth="1"/>
    <col min="12042" max="12042" width="0.42578125" style="927" customWidth="1"/>
    <col min="12043" max="12043" width="12.5703125" style="927" customWidth="1"/>
    <col min="12044" max="12049" width="0" style="927" hidden="1" customWidth="1"/>
    <col min="12050" max="12288" width="9.140625" style="927"/>
    <col min="12289" max="12289" width="1.7109375" style="927" customWidth="1"/>
    <col min="12290" max="12290" width="42.7109375" style="927" customWidth="1"/>
    <col min="12291" max="12291" width="10.7109375" style="927" customWidth="1"/>
    <col min="12292" max="12292" width="0.42578125" style="927" customWidth="1"/>
    <col min="12293" max="12293" width="19.7109375" style="927" customWidth="1"/>
    <col min="12294" max="12294" width="10.7109375" style="927" customWidth="1"/>
    <col min="12295" max="12295" width="15.28515625" style="927" customWidth="1"/>
    <col min="12296" max="12296" width="18" style="927" customWidth="1"/>
    <col min="12297" max="12297" width="20.85546875" style="927" customWidth="1"/>
    <col min="12298" max="12298" width="0.42578125" style="927" customWidth="1"/>
    <col min="12299" max="12299" width="12.5703125" style="927" customWidth="1"/>
    <col min="12300" max="12305" width="0" style="927" hidden="1" customWidth="1"/>
    <col min="12306" max="12544" width="9.140625" style="927"/>
    <col min="12545" max="12545" width="1.7109375" style="927" customWidth="1"/>
    <col min="12546" max="12546" width="42.7109375" style="927" customWidth="1"/>
    <col min="12547" max="12547" width="10.7109375" style="927" customWidth="1"/>
    <col min="12548" max="12548" width="0.42578125" style="927" customWidth="1"/>
    <col min="12549" max="12549" width="19.7109375" style="927" customWidth="1"/>
    <col min="12550" max="12550" width="10.7109375" style="927" customWidth="1"/>
    <col min="12551" max="12551" width="15.28515625" style="927" customWidth="1"/>
    <col min="12552" max="12552" width="18" style="927" customWidth="1"/>
    <col min="12553" max="12553" width="20.85546875" style="927" customWidth="1"/>
    <col min="12554" max="12554" width="0.42578125" style="927" customWidth="1"/>
    <col min="12555" max="12555" width="12.5703125" style="927" customWidth="1"/>
    <col min="12556" max="12561" width="0" style="927" hidden="1" customWidth="1"/>
    <col min="12562" max="12800" width="9.140625" style="927"/>
    <col min="12801" max="12801" width="1.7109375" style="927" customWidth="1"/>
    <col min="12802" max="12802" width="42.7109375" style="927" customWidth="1"/>
    <col min="12803" max="12803" width="10.7109375" style="927" customWidth="1"/>
    <col min="12804" max="12804" width="0.42578125" style="927" customWidth="1"/>
    <col min="12805" max="12805" width="19.7109375" style="927" customWidth="1"/>
    <col min="12806" max="12806" width="10.7109375" style="927" customWidth="1"/>
    <col min="12807" max="12807" width="15.28515625" style="927" customWidth="1"/>
    <col min="12808" max="12808" width="18" style="927" customWidth="1"/>
    <col min="12809" max="12809" width="20.85546875" style="927" customWidth="1"/>
    <col min="12810" max="12810" width="0.42578125" style="927" customWidth="1"/>
    <col min="12811" max="12811" width="12.5703125" style="927" customWidth="1"/>
    <col min="12812" max="12817" width="0" style="927" hidden="1" customWidth="1"/>
    <col min="12818" max="13056" width="9.140625" style="927"/>
    <col min="13057" max="13057" width="1.7109375" style="927" customWidth="1"/>
    <col min="13058" max="13058" width="42.7109375" style="927" customWidth="1"/>
    <col min="13059" max="13059" width="10.7109375" style="927" customWidth="1"/>
    <col min="13060" max="13060" width="0.42578125" style="927" customWidth="1"/>
    <col min="13061" max="13061" width="19.7109375" style="927" customWidth="1"/>
    <col min="13062" max="13062" width="10.7109375" style="927" customWidth="1"/>
    <col min="13063" max="13063" width="15.28515625" style="927" customWidth="1"/>
    <col min="13064" max="13064" width="18" style="927" customWidth="1"/>
    <col min="13065" max="13065" width="20.85546875" style="927" customWidth="1"/>
    <col min="13066" max="13066" width="0.42578125" style="927" customWidth="1"/>
    <col min="13067" max="13067" width="12.5703125" style="927" customWidth="1"/>
    <col min="13068" max="13073" width="0" style="927" hidden="1" customWidth="1"/>
    <col min="13074" max="13312" width="9.140625" style="927"/>
    <col min="13313" max="13313" width="1.7109375" style="927" customWidth="1"/>
    <col min="13314" max="13314" width="42.7109375" style="927" customWidth="1"/>
    <col min="13315" max="13315" width="10.7109375" style="927" customWidth="1"/>
    <col min="13316" max="13316" width="0.42578125" style="927" customWidth="1"/>
    <col min="13317" max="13317" width="19.7109375" style="927" customWidth="1"/>
    <col min="13318" max="13318" width="10.7109375" style="927" customWidth="1"/>
    <col min="13319" max="13319" width="15.28515625" style="927" customWidth="1"/>
    <col min="13320" max="13320" width="18" style="927" customWidth="1"/>
    <col min="13321" max="13321" width="20.85546875" style="927" customWidth="1"/>
    <col min="13322" max="13322" width="0.42578125" style="927" customWidth="1"/>
    <col min="13323" max="13323" width="12.5703125" style="927" customWidth="1"/>
    <col min="13324" max="13329" width="0" style="927" hidden="1" customWidth="1"/>
    <col min="13330" max="13568" width="9.140625" style="927"/>
    <col min="13569" max="13569" width="1.7109375" style="927" customWidth="1"/>
    <col min="13570" max="13570" width="42.7109375" style="927" customWidth="1"/>
    <col min="13571" max="13571" width="10.7109375" style="927" customWidth="1"/>
    <col min="13572" max="13572" width="0.42578125" style="927" customWidth="1"/>
    <col min="13573" max="13573" width="19.7109375" style="927" customWidth="1"/>
    <col min="13574" max="13574" width="10.7109375" style="927" customWidth="1"/>
    <col min="13575" max="13575" width="15.28515625" style="927" customWidth="1"/>
    <col min="13576" max="13576" width="18" style="927" customWidth="1"/>
    <col min="13577" max="13577" width="20.85546875" style="927" customWidth="1"/>
    <col min="13578" max="13578" width="0.42578125" style="927" customWidth="1"/>
    <col min="13579" max="13579" width="12.5703125" style="927" customWidth="1"/>
    <col min="13580" max="13585" width="0" style="927" hidden="1" customWidth="1"/>
    <col min="13586" max="13824" width="9.140625" style="927"/>
    <col min="13825" max="13825" width="1.7109375" style="927" customWidth="1"/>
    <col min="13826" max="13826" width="42.7109375" style="927" customWidth="1"/>
    <col min="13827" max="13827" width="10.7109375" style="927" customWidth="1"/>
    <col min="13828" max="13828" width="0.42578125" style="927" customWidth="1"/>
    <col min="13829" max="13829" width="19.7109375" style="927" customWidth="1"/>
    <col min="13830" max="13830" width="10.7109375" style="927" customWidth="1"/>
    <col min="13831" max="13831" width="15.28515625" style="927" customWidth="1"/>
    <col min="13832" max="13832" width="18" style="927" customWidth="1"/>
    <col min="13833" max="13833" width="20.85546875" style="927" customWidth="1"/>
    <col min="13834" max="13834" width="0.42578125" style="927" customWidth="1"/>
    <col min="13835" max="13835" width="12.5703125" style="927" customWidth="1"/>
    <col min="13836" max="13841" width="0" style="927" hidden="1" customWidth="1"/>
    <col min="13842" max="14080" width="9.140625" style="927"/>
    <col min="14081" max="14081" width="1.7109375" style="927" customWidth="1"/>
    <col min="14082" max="14082" width="42.7109375" style="927" customWidth="1"/>
    <col min="14083" max="14083" width="10.7109375" style="927" customWidth="1"/>
    <col min="14084" max="14084" width="0.42578125" style="927" customWidth="1"/>
    <col min="14085" max="14085" width="19.7109375" style="927" customWidth="1"/>
    <col min="14086" max="14086" width="10.7109375" style="927" customWidth="1"/>
    <col min="14087" max="14087" width="15.28515625" style="927" customWidth="1"/>
    <col min="14088" max="14088" width="18" style="927" customWidth="1"/>
    <col min="14089" max="14089" width="20.85546875" style="927" customWidth="1"/>
    <col min="14090" max="14090" width="0.42578125" style="927" customWidth="1"/>
    <col min="14091" max="14091" width="12.5703125" style="927" customWidth="1"/>
    <col min="14092" max="14097" width="0" style="927" hidden="1" customWidth="1"/>
    <col min="14098" max="14336" width="9.140625" style="927"/>
    <col min="14337" max="14337" width="1.7109375" style="927" customWidth="1"/>
    <col min="14338" max="14338" width="42.7109375" style="927" customWidth="1"/>
    <col min="14339" max="14339" width="10.7109375" style="927" customWidth="1"/>
    <col min="14340" max="14340" width="0.42578125" style="927" customWidth="1"/>
    <col min="14341" max="14341" width="19.7109375" style="927" customWidth="1"/>
    <col min="14342" max="14342" width="10.7109375" style="927" customWidth="1"/>
    <col min="14343" max="14343" width="15.28515625" style="927" customWidth="1"/>
    <col min="14344" max="14344" width="18" style="927" customWidth="1"/>
    <col min="14345" max="14345" width="20.85546875" style="927" customWidth="1"/>
    <col min="14346" max="14346" width="0.42578125" style="927" customWidth="1"/>
    <col min="14347" max="14347" width="12.5703125" style="927" customWidth="1"/>
    <col min="14348" max="14353" width="0" style="927" hidden="1" customWidth="1"/>
    <col min="14354" max="14592" width="9.140625" style="927"/>
    <col min="14593" max="14593" width="1.7109375" style="927" customWidth="1"/>
    <col min="14594" max="14594" width="42.7109375" style="927" customWidth="1"/>
    <col min="14595" max="14595" width="10.7109375" style="927" customWidth="1"/>
    <col min="14596" max="14596" width="0.42578125" style="927" customWidth="1"/>
    <col min="14597" max="14597" width="19.7109375" style="927" customWidth="1"/>
    <col min="14598" max="14598" width="10.7109375" style="927" customWidth="1"/>
    <col min="14599" max="14599" width="15.28515625" style="927" customWidth="1"/>
    <col min="14600" max="14600" width="18" style="927" customWidth="1"/>
    <col min="14601" max="14601" width="20.85546875" style="927" customWidth="1"/>
    <col min="14602" max="14602" width="0.42578125" style="927" customWidth="1"/>
    <col min="14603" max="14603" width="12.5703125" style="927" customWidth="1"/>
    <col min="14604" max="14609" width="0" style="927" hidden="1" customWidth="1"/>
    <col min="14610" max="14848" width="9.140625" style="927"/>
    <col min="14849" max="14849" width="1.7109375" style="927" customWidth="1"/>
    <col min="14850" max="14850" width="42.7109375" style="927" customWidth="1"/>
    <col min="14851" max="14851" width="10.7109375" style="927" customWidth="1"/>
    <col min="14852" max="14852" width="0.42578125" style="927" customWidth="1"/>
    <col min="14853" max="14853" width="19.7109375" style="927" customWidth="1"/>
    <col min="14854" max="14854" width="10.7109375" style="927" customWidth="1"/>
    <col min="14855" max="14855" width="15.28515625" style="927" customWidth="1"/>
    <col min="14856" max="14856" width="18" style="927" customWidth="1"/>
    <col min="14857" max="14857" width="20.85546875" style="927" customWidth="1"/>
    <col min="14858" max="14858" width="0.42578125" style="927" customWidth="1"/>
    <col min="14859" max="14859" width="12.5703125" style="927" customWidth="1"/>
    <col min="14860" max="14865" width="0" style="927" hidden="1" customWidth="1"/>
    <col min="14866" max="15104" width="9.140625" style="927"/>
    <col min="15105" max="15105" width="1.7109375" style="927" customWidth="1"/>
    <col min="15106" max="15106" width="42.7109375" style="927" customWidth="1"/>
    <col min="15107" max="15107" width="10.7109375" style="927" customWidth="1"/>
    <col min="15108" max="15108" width="0.42578125" style="927" customWidth="1"/>
    <col min="15109" max="15109" width="19.7109375" style="927" customWidth="1"/>
    <col min="15110" max="15110" width="10.7109375" style="927" customWidth="1"/>
    <col min="15111" max="15111" width="15.28515625" style="927" customWidth="1"/>
    <col min="15112" max="15112" width="18" style="927" customWidth="1"/>
    <col min="15113" max="15113" width="20.85546875" style="927" customWidth="1"/>
    <col min="15114" max="15114" width="0.42578125" style="927" customWidth="1"/>
    <col min="15115" max="15115" width="12.5703125" style="927" customWidth="1"/>
    <col min="15116" max="15121" width="0" style="927" hidden="1" customWidth="1"/>
    <col min="15122" max="15360" width="9.140625" style="927"/>
    <col min="15361" max="15361" width="1.7109375" style="927" customWidth="1"/>
    <col min="15362" max="15362" width="42.7109375" style="927" customWidth="1"/>
    <col min="15363" max="15363" width="10.7109375" style="927" customWidth="1"/>
    <col min="15364" max="15364" width="0.42578125" style="927" customWidth="1"/>
    <col min="15365" max="15365" width="19.7109375" style="927" customWidth="1"/>
    <col min="15366" max="15366" width="10.7109375" style="927" customWidth="1"/>
    <col min="15367" max="15367" width="15.28515625" style="927" customWidth="1"/>
    <col min="15368" max="15368" width="18" style="927" customWidth="1"/>
    <col min="15369" max="15369" width="20.85546875" style="927" customWidth="1"/>
    <col min="15370" max="15370" width="0.42578125" style="927" customWidth="1"/>
    <col min="15371" max="15371" width="12.5703125" style="927" customWidth="1"/>
    <col min="15372" max="15377" width="0" style="927" hidden="1" customWidth="1"/>
    <col min="15378" max="15616" width="9.140625" style="927"/>
    <col min="15617" max="15617" width="1.7109375" style="927" customWidth="1"/>
    <col min="15618" max="15618" width="42.7109375" style="927" customWidth="1"/>
    <col min="15619" max="15619" width="10.7109375" style="927" customWidth="1"/>
    <col min="15620" max="15620" width="0.42578125" style="927" customWidth="1"/>
    <col min="15621" max="15621" width="19.7109375" style="927" customWidth="1"/>
    <col min="15622" max="15622" width="10.7109375" style="927" customWidth="1"/>
    <col min="15623" max="15623" width="15.28515625" style="927" customWidth="1"/>
    <col min="15624" max="15624" width="18" style="927" customWidth="1"/>
    <col min="15625" max="15625" width="20.85546875" style="927" customWidth="1"/>
    <col min="15626" max="15626" width="0.42578125" style="927" customWidth="1"/>
    <col min="15627" max="15627" width="12.5703125" style="927" customWidth="1"/>
    <col min="15628" max="15633" width="0" style="927" hidden="1" customWidth="1"/>
    <col min="15634" max="15872" width="9.140625" style="927"/>
    <col min="15873" max="15873" width="1.7109375" style="927" customWidth="1"/>
    <col min="15874" max="15874" width="42.7109375" style="927" customWidth="1"/>
    <col min="15875" max="15875" width="10.7109375" style="927" customWidth="1"/>
    <col min="15876" max="15876" width="0.42578125" style="927" customWidth="1"/>
    <col min="15877" max="15877" width="19.7109375" style="927" customWidth="1"/>
    <col min="15878" max="15878" width="10.7109375" style="927" customWidth="1"/>
    <col min="15879" max="15879" width="15.28515625" style="927" customWidth="1"/>
    <col min="15880" max="15880" width="18" style="927" customWidth="1"/>
    <col min="15881" max="15881" width="20.85546875" style="927" customWidth="1"/>
    <col min="15882" max="15882" width="0.42578125" style="927" customWidth="1"/>
    <col min="15883" max="15883" width="12.5703125" style="927" customWidth="1"/>
    <col min="15884" max="15889" width="0" style="927" hidden="1" customWidth="1"/>
    <col min="15890" max="16128" width="9.140625" style="927"/>
    <col min="16129" max="16129" width="1.7109375" style="927" customWidth="1"/>
    <col min="16130" max="16130" width="42.7109375" style="927" customWidth="1"/>
    <col min="16131" max="16131" width="10.7109375" style="927" customWidth="1"/>
    <col min="16132" max="16132" width="0.42578125" style="927" customWidth="1"/>
    <col min="16133" max="16133" width="19.7109375" style="927" customWidth="1"/>
    <col min="16134" max="16134" width="10.7109375" style="927" customWidth="1"/>
    <col min="16135" max="16135" width="15.28515625" style="927" customWidth="1"/>
    <col min="16136" max="16136" width="18" style="927" customWidth="1"/>
    <col min="16137" max="16137" width="20.85546875" style="927" customWidth="1"/>
    <col min="16138" max="16138" width="0.42578125" style="927" customWidth="1"/>
    <col min="16139" max="16139" width="12.5703125" style="927" customWidth="1"/>
    <col min="16140" max="16145" width="0" style="927" hidden="1" customWidth="1"/>
    <col min="16146" max="16384" width="9.140625" style="927"/>
  </cols>
  <sheetData>
    <row r="1" spans="1:12" ht="12" customHeight="1">
      <c r="A1" s="924"/>
      <c r="B1" s="924"/>
      <c r="C1" s="924"/>
      <c r="D1" s="924"/>
      <c r="E1" s="924"/>
      <c r="F1" s="925"/>
      <c r="G1" s="924"/>
      <c r="H1" s="926"/>
      <c r="I1" s="924"/>
      <c r="J1" s="924"/>
      <c r="K1" s="924"/>
      <c r="L1" s="924"/>
    </row>
    <row r="2" spans="1:12" s="935" customFormat="1" ht="24" customHeight="1">
      <c r="A2" s="928"/>
      <c r="B2" s="929" t="s">
        <v>243</v>
      </c>
      <c r="C2" s="930" t="s">
        <v>244</v>
      </c>
      <c r="D2" s="930" t="s">
        <v>26</v>
      </c>
      <c r="E2" s="931" t="s">
        <v>245</v>
      </c>
      <c r="F2" s="930" t="s">
        <v>246</v>
      </c>
      <c r="G2" s="931" t="s">
        <v>247</v>
      </c>
      <c r="H2" s="932" t="s">
        <v>248</v>
      </c>
      <c r="I2" s="933" t="s">
        <v>249</v>
      </c>
      <c r="J2" s="933"/>
      <c r="K2" s="932" t="s">
        <v>250</v>
      </c>
      <c r="L2" s="934"/>
    </row>
    <row r="3" spans="1:12" s="943" customFormat="1" ht="12" customHeight="1">
      <c r="A3" s="936"/>
      <c r="B3" s="937"/>
      <c r="C3" s="938"/>
      <c r="D3" s="938"/>
      <c r="E3" s="939"/>
      <c r="F3" s="938"/>
      <c r="G3" s="939"/>
      <c r="H3" s="940"/>
      <c r="I3" s="937"/>
      <c r="J3" s="937"/>
      <c r="K3" s="941"/>
      <c r="L3" s="942"/>
    </row>
    <row r="4" spans="1:12" s="943" customFormat="1" ht="12" customHeight="1">
      <c r="A4" s="936"/>
      <c r="B4" s="944" t="s">
        <v>251</v>
      </c>
      <c r="C4" s="945" t="s">
        <v>231</v>
      </c>
      <c r="D4" s="945"/>
      <c r="E4" s="946" t="s">
        <v>252</v>
      </c>
      <c r="F4" s="1040">
        <v>2014</v>
      </c>
      <c r="G4" s="946" t="s">
        <v>154</v>
      </c>
      <c r="H4" s="947">
        <v>0.5504</v>
      </c>
      <c r="I4" s="946" t="s">
        <v>253</v>
      </c>
      <c r="J4" s="948"/>
      <c r="K4" s="945" t="s">
        <v>254</v>
      </c>
      <c r="L4" s="949"/>
    </row>
    <row r="5" spans="1:12" s="943" customFormat="1" ht="12" customHeight="1">
      <c r="A5" s="936"/>
      <c r="B5" s="944" t="s">
        <v>255</v>
      </c>
      <c r="C5" s="945" t="s">
        <v>231</v>
      </c>
      <c r="D5" s="945"/>
      <c r="E5" s="946" t="s">
        <v>252</v>
      </c>
      <c r="F5" s="1040">
        <v>2004</v>
      </c>
      <c r="G5" s="946" t="s">
        <v>156</v>
      </c>
      <c r="H5" s="947">
        <v>0.26219999999999999</v>
      </c>
      <c r="I5" s="946" t="s">
        <v>253</v>
      </c>
      <c r="J5" s="948"/>
      <c r="K5" s="945" t="s">
        <v>256</v>
      </c>
      <c r="L5" s="949"/>
    </row>
    <row r="6" spans="1:12" ht="12" customHeight="1">
      <c r="A6" s="924"/>
      <c r="B6" s="950" t="s">
        <v>257</v>
      </c>
      <c r="C6" s="945" t="s">
        <v>129</v>
      </c>
      <c r="D6" s="945"/>
      <c r="E6" s="946" t="s">
        <v>252</v>
      </c>
      <c r="F6" s="1041">
        <v>2014</v>
      </c>
      <c r="G6" s="946" t="s">
        <v>156</v>
      </c>
      <c r="H6" s="947">
        <v>0.47860000000000003</v>
      </c>
      <c r="I6" s="946" t="s">
        <v>258</v>
      </c>
      <c r="J6" s="948"/>
      <c r="K6" s="945" t="s">
        <v>256</v>
      </c>
      <c r="L6" s="949"/>
    </row>
    <row r="7" spans="1:12" ht="12" customHeight="1">
      <c r="A7" s="924"/>
      <c r="B7" s="951" t="s">
        <v>259</v>
      </c>
      <c r="C7" s="945" t="s">
        <v>131</v>
      </c>
      <c r="D7" s="945"/>
      <c r="E7" s="952" t="s">
        <v>260</v>
      </c>
      <c r="F7" s="1040">
        <v>2019</v>
      </c>
      <c r="G7" s="952" t="s">
        <v>156</v>
      </c>
      <c r="H7" s="947">
        <v>0.2</v>
      </c>
      <c r="I7" s="946" t="s">
        <v>261</v>
      </c>
      <c r="J7" s="948"/>
      <c r="K7" s="945" t="s">
        <v>254</v>
      </c>
      <c r="L7" s="953"/>
    </row>
    <row r="8" spans="1:12" ht="12" customHeight="1">
      <c r="A8" s="924"/>
      <c r="B8" s="951" t="s">
        <v>263</v>
      </c>
      <c r="C8" s="945" t="s">
        <v>233</v>
      </c>
      <c r="D8" s="945"/>
      <c r="E8" s="946" t="s">
        <v>252</v>
      </c>
      <c r="F8" s="1040">
        <v>2007</v>
      </c>
      <c r="G8" s="946" t="s">
        <v>156</v>
      </c>
      <c r="H8" s="947">
        <v>0.23719999999999999</v>
      </c>
      <c r="I8" s="946" t="s">
        <v>253</v>
      </c>
      <c r="J8" s="948"/>
      <c r="K8" s="945" t="s">
        <v>264</v>
      </c>
      <c r="L8" s="949"/>
    </row>
    <row r="9" spans="1:12" ht="12" customHeight="1">
      <c r="A9" s="924"/>
      <c r="B9" s="951" t="s">
        <v>265</v>
      </c>
      <c r="C9" s="945" t="s">
        <v>233</v>
      </c>
      <c r="D9" s="945"/>
      <c r="E9" s="946" t="s">
        <v>252</v>
      </c>
      <c r="F9" s="1040">
        <v>2013</v>
      </c>
      <c r="G9" s="946" t="s">
        <v>156</v>
      </c>
      <c r="H9" s="947">
        <v>0.5</v>
      </c>
      <c r="I9" s="946" t="s">
        <v>253</v>
      </c>
      <c r="J9" s="948"/>
      <c r="K9" s="945" t="s">
        <v>254</v>
      </c>
      <c r="L9" s="949"/>
    </row>
    <row r="10" spans="1:12" ht="12" hidden="1" customHeight="1">
      <c r="A10" s="924"/>
      <c r="B10" s="951" t="s">
        <v>266</v>
      </c>
      <c r="C10" s="945" t="s">
        <v>233</v>
      </c>
      <c r="D10" s="945"/>
      <c r="E10" s="946" t="s">
        <v>260</v>
      </c>
      <c r="F10" s="1040">
        <v>2017</v>
      </c>
      <c r="G10" s="946" t="s">
        <v>156</v>
      </c>
      <c r="H10" s="947"/>
      <c r="I10" s="948"/>
      <c r="J10" s="948"/>
      <c r="K10" s="945"/>
      <c r="L10" s="949"/>
    </row>
    <row r="11" spans="1:12">
      <c r="A11" s="924"/>
      <c r="B11" s="951" t="s">
        <v>267</v>
      </c>
      <c r="C11" s="945" t="s">
        <v>139</v>
      </c>
      <c r="D11" s="945"/>
      <c r="E11" s="946" t="s">
        <v>252</v>
      </c>
      <c r="F11" s="1040">
        <v>2013</v>
      </c>
      <c r="G11" s="946" t="s">
        <v>156</v>
      </c>
      <c r="H11" s="947">
        <v>0.1507</v>
      </c>
      <c r="I11" s="946" t="s">
        <v>268</v>
      </c>
      <c r="J11" s="948"/>
      <c r="K11" s="945" t="s">
        <v>269</v>
      </c>
      <c r="L11" s="949"/>
    </row>
    <row r="12" spans="1:12" ht="12" customHeight="1">
      <c r="A12" s="924"/>
      <c r="B12" s="951" t="s">
        <v>270</v>
      </c>
      <c r="C12" s="945" t="s">
        <v>140</v>
      </c>
      <c r="D12" s="945"/>
      <c r="E12" s="946" t="s">
        <v>252</v>
      </c>
      <c r="F12" s="954">
        <v>2019</v>
      </c>
      <c r="G12" s="952" t="s">
        <v>156</v>
      </c>
      <c r="H12" s="947">
        <v>0.15459999999999999</v>
      </c>
      <c r="I12" s="946" t="s">
        <v>253</v>
      </c>
      <c r="J12" s="948"/>
      <c r="K12" s="945" t="s">
        <v>264</v>
      </c>
      <c r="L12" s="953"/>
    </row>
    <row r="13" spans="1:12" ht="12" customHeight="1">
      <c r="A13" s="924"/>
      <c r="B13" s="951" t="s">
        <v>271</v>
      </c>
      <c r="C13" s="945" t="s">
        <v>140</v>
      </c>
      <c r="D13" s="945"/>
      <c r="E13" s="952" t="s">
        <v>272</v>
      </c>
      <c r="F13" s="1040">
        <v>2011</v>
      </c>
      <c r="G13" s="952" t="s">
        <v>156</v>
      </c>
      <c r="H13" s="947">
        <v>0.15</v>
      </c>
      <c r="I13" s="946" t="s">
        <v>261</v>
      </c>
      <c r="J13" s="948"/>
      <c r="K13" s="945" t="s">
        <v>262</v>
      </c>
      <c r="L13" s="953"/>
    </row>
    <row r="14" spans="1:12" ht="12" customHeight="1">
      <c r="A14" s="924"/>
      <c r="B14" s="944"/>
      <c r="C14" s="955"/>
      <c r="D14" s="955"/>
      <c r="E14" s="955"/>
      <c r="F14" s="956"/>
      <c r="G14" s="955"/>
      <c r="H14" s="957"/>
      <c r="I14" s="956"/>
      <c r="J14" s="956"/>
      <c r="K14" s="956"/>
      <c r="L14" s="949"/>
    </row>
    <row r="15" spans="1:12" ht="12" hidden="1" customHeight="1">
      <c r="A15" s="924"/>
      <c r="B15" s="958"/>
      <c r="C15" s="924"/>
      <c r="D15" s="924"/>
      <c r="E15" s="924"/>
      <c r="F15" s="925"/>
      <c r="G15" s="924"/>
      <c r="H15" s="926"/>
      <c r="I15" s="924"/>
      <c r="J15" s="924"/>
      <c r="K15" s="924"/>
      <c r="L15" s="924"/>
    </row>
    <row r="16" spans="1:12" ht="12" hidden="1" customHeight="1">
      <c r="A16" s="924"/>
      <c r="B16" s="958"/>
      <c r="C16" s="924"/>
      <c r="D16" s="924"/>
      <c r="E16" s="924"/>
      <c r="F16" s="925"/>
      <c r="G16" s="924"/>
      <c r="H16" s="926"/>
      <c r="I16" s="924"/>
      <c r="J16" s="924"/>
      <c r="K16" s="924"/>
      <c r="L16" s="924"/>
    </row>
    <row r="17" spans="1:15" ht="12" hidden="1" customHeight="1">
      <c r="A17" s="924"/>
      <c r="B17" s="958"/>
      <c r="C17" s="924"/>
      <c r="D17" s="924"/>
      <c r="E17" s="924"/>
      <c r="F17" s="925"/>
      <c r="G17" s="924"/>
      <c r="H17" s="926"/>
      <c r="I17" s="924"/>
      <c r="J17" s="924"/>
      <c r="K17" s="924"/>
      <c r="L17" s="924"/>
    </row>
    <row r="18" spans="1:15" ht="12" customHeight="1">
      <c r="A18" s="959"/>
      <c r="B18" s="960"/>
      <c r="C18" s="961"/>
      <c r="D18" s="961"/>
      <c r="E18" s="961"/>
      <c r="F18" s="961"/>
      <c r="G18" s="961"/>
      <c r="H18" s="962" t="s">
        <v>273</v>
      </c>
      <c r="I18" s="962"/>
      <c r="J18" s="962"/>
      <c r="K18" s="962"/>
      <c r="L18" s="963"/>
    </row>
    <row r="19" spans="1:15" s="973" customFormat="1" ht="12" customHeight="1">
      <c r="A19" s="959"/>
      <c r="B19" s="964" t="s">
        <v>0</v>
      </c>
      <c r="C19" s="965"/>
      <c r="D19" s="966"/>
      <c r="E19" s="967"/>
      <c r="F19" s="965"/>
      <c r="G19" s="968" t="s">
        <v>99</v>
      </c>
      <c r="H19" s="969" t="s">
        <v>274</v>
      </c>
      <c r="I19" s="970" t="s">
        <v>275</v>
      </c>
      <c r="J19" s="971"/>
      <c r="K19" s="969" t="s">
        <v>276</v>
      </c>
      <c r="L19" s="972"/>
      <c r="O19" s="927"/>
    </row>
    <row r="20" spans="1:15" ht="12" customHeight="1">
      <c r="A20" s="924"/>
      <c r="B20" s="974"/>
      <c r="C20" s="975"/>
      <c r="D20" s="976"/>
      <c r="E20" s="977"/>
      <c r="F20" s="978"/>
      <c r="G20" s="979"/>
      <c r="H20" s="980"/>
      <c r="I20" s="981"/>
      <c r="J20" s="982"/>
      <c r="K20" s="983"/>
      <c r="L20" s="984"/>
    </row>
    <row r="21" spans="1:15" s="973" customFormat="1" ht="12" customHeight="1">
      <c r="A21" s="959"/>
      <c r="B21" s="985" t="s">
        <v>277</v>
      </c>
      <c r="C21" s="986"/>
      <c r="D21" s="987"/>
      <c r="E21" s="977"/>
      <c r="F21" s="988"/>
      <c r="G21" s="989"/>
      <c r="H21" s="980"/>
      <c r="I21" s="981"/>
      <c r="J21" s="990"/>
      <c r="K21" s="991"/>
      <c r="L21" s="992"/>
    </row>
    <row r="22" spans="1:15" s="973" customFormat="1" ht="12" customHeight="1">
      <c r="A22" s="959"/>
      <c r="B22" s="960" t="s">
        <v>255</v>
      </c>
      <c r="C22" s="993">
        <v>51792</v>
      </c>
      <c r="D22" s="994"/>
      <c r="E22" s="995"/>
      <c r="F22" s="996"/>
      <c r="G22" s="997">
        <v>123617</v>
      </c>
      <c r="H22" s="980">
        <v>12743134</v>
      </c>
      <c r="I22" s="981">
        <v>13200928</v>
      </c>
      <c r="J22" s="998">
        <v>11385877</v>
      </c>
      <c r="K22" s="980">
        <v>3468261</v>
      </c>
      <c r="L22" s="999"/>
      <c r="N22" s="1000"/>
    </row>
    <row r="23" spans="1:15" s="973" customFormat="1" ht="12" customHeight="1">
      <c r="A23" s="959"/>
      <c r="B23" s="1001" t="s">
        <v>278</v>
      </c>
      <c r="C23" s="993">
        <v>0</v>
      </c>
      <c r="D23" s="1002"/>
      <c r="E23" s="1003"/>
      <c r="F23" s="996"/>
      <c r="G23" s="997">
        <v>43551</v>
      </c>
      <c r="H23" s="1004">
        <v>2922461</v>
      </c>
      <c r="I23" s="1005">
        <v>2943291</v>
      </c>
      <c r="J23" s="1006"/>
      <c r="K23" s="1007">
        <v>918648</v>
      </c>
      <c r="L23" s="1008"/>
      <c r="N23" s="1009"/>
    </row>
    <row r="24" spans="1:15" s="973" customFormat="1" ht="12" customHeight="1">
      <c r="A24" s="959"/>
      <c r="B24" s="960" t="s">
        <v>279</v>
      </c>
      <c r="C24" s="993"/>
      <c r="D24" s="1002"/>
      <c r="E24" s="995"/>
      <c r="F24" s="996"/>
      <c r="G24" s="997">
        <v>16405</v>
      </c>
      <c r="H24" s="1004">
        <v>839449</v>
      </c>
      <c r="I24" s="1005">
        <v>964616</v>
      </c>
      <c r="J24" s="1006"/>
      <c r="K24" s="1007">
        <v>0</v>
      </c>
      <c r="L24" s="1008"/>
    </row>
    <row r="25" spans="1:15" s="973" customFormat="1" ht="12" customHeight="1">
      <c r="A25" s="959"/>
      <c r="B25" s="944" t="s">
        <v>263</v>
      </c>
      <c r="C25" s="993">
        <v>58406</v>
      </c>
      <c r="D25" s="1002"/>
      <c r="E25" s="995"/>
      <c r="F25" s="996"/>
      <c r="G25" s="997">
        <v>160894</v>
      </c>
      <c r="H25" s="1007">
        <v>17787758</v>
      </c>
      <c r="I25" s="1005">
        <v>17978908</v>
      </c>
      <c r="J25" s="1006"/>
      <c r="K25" s="1007">
        <v>5426093</v>
      </c>
      <c r="L25" s="1008"/>
      <c r="N25" s="1009"/>
    </row>
    <row r="26" spans="1:15" s="973" customFormat="1" ht="12" customHeight="1">
      <c r="A26" s="959"/>
      <c r="B26" s="944" t="s">
        <v>265</v>
      </c>
      <c r="C26" s="993">
        <v>0</v>
      </c>
      <c r="D26" s="1002"/>
      <c r="E26" s="995"/>
      <c r="F26" s="996"/>
      <c r="G26" s="997">
        <v>58939</v>
      </c>
      <c r="H26" s="1007">
        <v>6650391</v>
      </c>
      <c r="I26" s="1005">
        <v>6816913</v>
      </c>
      <c r="J26" s="1006"/>
      <c r="K26" s="1007">
        <v>0</v>
      </c>
      <c r="L26" s="1008"/>
    </row>
    <row r="27" spans="1:15" s="973" customFormat="1" ht="12" hidden="1" customHeight="1">
      <c r="A27" s="959"/>
      <c r="B27" s="944" t="s">
        <v>266</v>
      </c>
      <c r="C27" s="993"/>
      <c r="D27" s="1002"/>
      <c r="E27" s="995"/>
      <c r="F27" s="996"/>
      <c r="G27" s="997"/>
      <c r="H27" s="1007"/>
      <c r="I27" s="1005"/>
      <c r="J27" s="1006"/>
      <c r="K27" s="1007"/>
      <c r="L27" s="1008"/>
    </row>
    <row r="28" spans="1:15" s="973" customFormat="1" ht="12" customHeight="1">
      <c r="A28" s="959"/>
      <c r="B28" s="960" t="s">
        <v>280</v>
      </c>
      <c r="C28" s="993">
        <v>437977</v>
      </c>
      <c r="D28" s="1002"/>
      <c r="E28" s="995"/>
      <c r="F28" s="996"/>
      <c r="G28" s="997">
        <v>42969</v>
      </c>
      <c r="H28" s="1007">
        <v>6604434</v>
      </c>
      <c r="I28" s="1005">
        <v>6604434</v>
      </c>
      <c r="J28" s="1006"/>
      <c r="K28" s="1007">
        <v>2371817</v>
      </c>
      <c r="L28" s="1008"/>
      <c r="N28" s="1009"/>
    </row>
    <row r="29" spans="1:15" s="973" customFormat="1" ht="12" customHeight="1">
      <c r="A29" s="959"/>
      <c r="B29" s="960" t="s">
        <v>270</v>
      </c>
      <c r="C29" s="993"/>
      <c r="D29" s="1002"/>
      <c r="E29" s="995"/>
      <c r="F29" s="996"/>
      <c r="G29" s="997">
        <v>30644</v>
      </c>
      <c r="H29" s="1007">
        <v>2360917</v>
      </c>
      <c r="I29" s="1005">
        <v>2360917</v>
      </c>
      <c r="J29" s="1006"/>
      <c r="K29" s="1007">
        <v>831224</v>
      </c>
      <c r="L29" s="1008"/>
    </row>
    <row r="30" spans="1:15" s="973" customFormat="1" ht="12" customHeight="1">
      <c r="A30" s="959"/>
      <c r="B30" s="960" t="s">
        <v>281</v>
      </c>
      <c r="C30" s="993">
        <v>0</v>
      </c>
      <c r="D30" s="1002"/>
      <c r="E30" s="995"/>
      <c r="F30" s="996"/>
      <c r="G30" s="997">
        <v>16147</v>
      </c>
      <c r="H30" s="1007">
        <v>801159</v>
      </c>
      <c r="I30" s="1005">
        <v>1199390</v>
      </c>
      <c r="J30" s="1006"/>
      <c r="K30" s="1007">
        <v>624217</v>
      </c>
      <c r="L30" s="1010"/>
    </row>
    <row r="31" spans="1:15" s="973" customFormat="1" ht="12" customHeight="1">
      <c r="A31" s="959"/>
      <c r="B31" s="1011" t="s">
        <v>282</v>
      </c>
      <c r="C31" s="1012">
        <f>SUM(C22:C30)</f>
        <v>548175</v>
      </c>
      <c r="D31" s="1013"/>
      <c r="E31" s="1011"/>
      <c r="F31" s="1014"/>
      <c r="G31" s="1013">
        <v>493166</v>
      </c>
      <c r="H31" s="1015">
        <v>50709703</v>
      </c>
      <c r="I31" s="1016">
        <v>52069397</v>
      </c>
      <c r="J31" s="1017"/>
      <c r="K31" s="1015">
        <v>13640260</v>
      </c>
      <c r="L31" s="1018"/>
    </row>
    <row r="32" spans="1:15" s="973" customFormat="1" ht="12" customHeight="1">
      <c r="A32" s="959"/>
      <c r="B32" s="1003"/>
      <c r="C32" s="996"/>
      <c r="D32" s="1002"/>
      <c r="E32" s="1003"/>
      <c r="F32" s="996"/>
      <c r="G32" s="997"/>
      <c r="H32" s="1019"/>
      <c r="I32" s="1020"/>
      <c r="J32" s="1006"/>
      <c r="K32" s="1019"/>
      <c r="L32" s="1008"/>
    </row>
    <row r="33" spans="1:15" s="973" customFormat="1" ht="12" customHeight="1">
      <c r="A33" s="959"/>
      <c r="B33" s="974" t="s">
        <v>283</v>
      </c>
      <c r="C33" s="1021"/>
      <c r="D33" s="997"/>
      <c r="E33" s="974"/>
      <c r="F33" s="1021"/>
      <c r="G33" s="997"/>
      <c r="H33" s="1019"/>
      <c r="I33" s="1020"/>
      <c r="J33" s="1006"/>
      <c r="K33" s="1019"/>
      <c r="L33" s="1008"/>
      <c r="O33" s="1009"/>
    </row>
    <row r="34" spans="1:15" s="973" customFormat="1" ht="12" customHeight="1">
      <c r="A34" s="959"/>
      <c r="B34" s="1022" t="s">
        <v>251</v>
      </c>
      <c r="C34" s="1021"/>
      <c r="D34" s="997"/>
      <c r="E34" s="1022"/>
      <c r="F34" s="1021"/>
      <c r="G34" s="997">
        <v>77142</v>
      </c>
      <c r="H34" s="1007">
        <v>8049641</v>
      </c>
      <c r="I34" s="1005">
        <v>8255116</v>
      </c>
      <c r="J34" s="1006"/>
      <c r="K34" s="1007">
        <v>0</v>
      </c>
      <c r="L34" s="1008"/>
    </row>
    <row r="35" spans="1:15" s="973" customFormat="1" ht="12" customHeight="1">
      <c r="A35" s="959"/>
      <c r="B35" s="1011" t="s">
        <v>284</v>
      </c>
      <c r="C35" s="1014"/>
      <c r="D35" s="1013"/>
      <c r="E35" s="1011"/>
      <c r="F35" s="1014"/>
      <c r="G35" s="1013">
        <v>77142</v>
      </c>
      <c r="H35" s="1015">
        <v>8049641</v>
      </c>
      <c r="I35" s="1016">
        <v>8255116</v>
      </c>
      <c r="J35" s="1017"/>
      <c r="K35" s="1015">
        <v>0</v>
      </c>
      <c r="L35" s="1018"/>
    </row>
    <row r="36" spans="1:15" s="973" customFormat="1" ht="12" customHeight="1">
      <c r="A36" s="959"/>
      <c r="B36" s="1003"/>
      <c r="C36" s="996"/>
      <c r="D36" s="1002"/>
      <c r="E36" s="1003"/>
      <c r="F36" s="996"/>
      <c r="G36" s="1006"/>
      <c r="H36" s="1019"/>
      <c r="I36" s="1020"/>
      <c r="J36" s="1006"/>
      <c r="K36" s="1019"/>
      <c r="L36" s="1008"/>
    </row>
    <row r="37" spans="1:15" s="973" customFormat="1" ht="12" customHeight="1">
      <c r="A37" s="961"/>
      <c r="B37" s="1023" t="s">
        <v>229</v>
      </c>
      <c r="C37" s="1024"/>
      <c r="D37" s="1025"/>
      <c r="E37" s="1023"/>
      <c r="F37" s="1026"/>
      <c r="G37" s="1027">
        <v>570308</v>
      </c>
      <c r="H37" s="1028">
        <v>58759344</v>
      </c>
      <c r="I37" s="1028">
        <v>60324513</v>
      </c>
      <c r="J37" s="1029"/>
      <c r="K37" s="1030">
        <v>13640260</v>
      </c>
      <c r="L37" s="1031"/>
    </row>
    <row r="38" spans="1:15" ht="3.95" customHeight="1">
      <c r="A38" s="924"/>
      <c r="B38" s="1032"/>
      <c r="C38" s="1032"/>
      <c r="D38" s="1032"/>
      <c r="E38" s="1032"/>
      <c r="F38" s="1032"/>
      <c r="G38" s="1033"/>
      <c r="H38" s="1032"/>
      <c r="I38" s="1032"/>
      <c r="J38" s="1032"/>
      <c r="K38" s="1034"/>
      <c r="L38" s="1034"/>
    </row>
    <row r="39" spans="1:15" ht="3.95" customHeight="1">
      <c r="A39" s="924"/>
      <c r="B39" s="1032"/>
      <c r="C39" s="1032"/>
      <c r="D39" s="1032"/>
      <c r="E39" s="1032"/>
      <c r="F39" s="1032"/>
      <c r="G39" s="1033"/>
      <c r="H39" s="1032"/>
      <c r="I39" s="1032"/>
      <c r="J39" s="1032"/>
      <c r="K39" s="1034"/>
      <c r="L39" s="1034"/>
    </row>
    <row r="40" spans="1:15" ht="3.95" customHeight="1">
      <c r="B40" s="1035"/>
      <c r="C40" s="1035"/>
      <c r="D40" s="1035"/>
      <c r="E40" s="1035"/>
      <c r="F40" s="1035"/>
      <c r="G40" s="1036"/>
      <c r="H40" s="1035"/>
      <c r="I40" s="1035"/>
      <c r="J40" s="1035"/>
      <c r="K40" s="1037"/>
      <c r="L40" s="1037"/>
    </row>
  </sheetData>
  <sheetProtection formatCells="0" formatColumns="0" formatRows="0" sort="0" autoFilter="0" pivotTables="0"/>
  <mergeCells count="1">
    <mergeCell ref="H18:K18"/>
  </mergeCells>
  <pageMargins left="0.75" right="0.75" top="1" bottom="1" header="0.5" footer="0.5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52F0B-039A-44F4-8121-785AB3E08A37}">
  <sheetPr>
    <pageSetUpPr fitToPage="1"/>
  </sheetPr>
  <dimension ref="B3:R61"/>
  <sheetViews>
    <sheetView topLeftCell="B1" zoomScale="110" zoomScaleNormal="110" zoomScalePageLayoutView="125" workbookViewId="0">
      <selection activeCell="E41" sqref="E41"/>
    </sheetView>
  </sheetViews>
  <sheetFormatPr defaultColWidth="8.85546875" defaultRowHeight="12"/>
  <cols>
    <col min="1" max="1" width="1.7109375" style="1047" customWidth="1"/>
    <col min="2" max="3" width="2.7109375" style="1047" customWidth="1"/>
    <col min="4" max="4" width="65" style="1047" customWidth="1"/>
    <col min="5" max="9" width="16.28515625" style="1047" customWidth="1"/>
    <col min="10" max="10" width="3.7109375" style="1047" hidden="1" customWidth="1"/>
    <col min="11" max="11" width="10.7109375" style="1047" hidden="1" customWidth="1"/>
    <col min="12" max="12" width="9.85546875" style="1047" hidden="1" customWidth="1"/>
    <col min="13" max="13" width="10.7109375" style="1047" customWidth="1"/>
    <col min="14" max="14" width="12.42578125" style="1047" customWidth="1"/>
    <col min="15" max="15" width="12.85546875" style="1047" customWidth="1"/>
    <col min="16" max="16" width="14.28515625" style="1047" customWidth="1"/>
    <col min="17" max="17" width="12" style="1047" customWidth="1"/>
    <col min="18" max="16384" width="8.85546875" style="1047"/>
  </cols>
  <sheetData>
    <row r="3" spans="2:14" ht="12" customHeight="1">
      <c r="B3" s="1042" t="s">
        <v>216</v>
      </c>
      <c r="C3" s="1043"/>
      <c r="D3" s="1043"/>
      <c r="E3" s="1044" t="s">
        <v>231</v>
      </c>
      <c r="F3" s="1045" t="s">
        <v>232</v>
      </c>
      <c r="G3" s="1044" t="s">
        <v>233</v>
      </c>
      <c r="H3" s="1045" t="s">
        <v>234</v>
      </c>
      <c r="I3" s="1044" t="s">
        <v>229</v>
      </c>
      <c r="J3" s="1046"/>
      <c r="K3" s="1046"/>
      <c r="L3" s="1046"/>
    </row>
    <row r="4" spans="2:14" ht="12" hidden="1" customHeight="1">
      <c r="B4" s="1048"/>
      <c r="C4" s="1049"/>
      <c r="D4" s="1049"/>
      <c r="E4" s="1050"/>
      <c r="F4" s="1050"/>
      <c r="G4" s="1050"/>
      <c r="H4" s="1050"/>
      <c r="I4" s="1050"/>
      <c r="J4" s="1046"/>
      <c r="K4" s="1046"/>
      <c r="L4" s="1046"/>
    </row>
    <row r="5" spans="2:14" ht="12" customHeight="1">
      <c r="B5" s="1051" t="s">
        <v>285</v>
      </c>
      <c r="C5" s="1052"/>
      <c r="D5" s="1052"/>
      <c r="E5" s="1053" t="s">
        <v>286</v>
      </c>
      <c r="F5" s="1053"/>
      <c r="G5" s="1053"/>
      <c r="H5" s="1053"/>
      <c r="I5" s="1053"/>
      <c r="J5" s="1046"/>
      <c r="K5" s="1046"/>
      <c r="L5" s="1046"/>
    </row>
    <row r="6" spans="2:14" ht="12" hidden="1" customHeight="1">
      <c r="B6" s="1054"/>
      <c r="C6" s="1055"/>
      <c r="D6" s="1055"/>
      <c r="E6" s="1056"/>
      <c r="F6" s="1057"/>
      <c r="G6" s="1056"/>
      <c r="H6" s="1057"/>
      <c r="I6" s="1056"/>
      <c r="J6" s="1046"/>
      <c r="K6" s="1046"/>
      <c r="L6" s="1046"/>
    </row>
    <row r="7" spans="2:14" ht="12" customHeight="1">
      <c r="B7" s="1058" t="s">
        <v>287</v>
      </c>
      <c r="C7" s="1058"/>
      <c r="D7" s="1058"/>
      <c r="E7" s="1059">
        <v>324248</v>
      </c>
      <c r="F7" s="1060">
        <v>103080</v>
      </c>
      <c r="G7" s="1059">
        <v>413363</v>
      </c>
      <c r="H7" s="1060">
        <v>165074</v>
      </c>
      <c r="I7" s="1061">
        <v>1005765</v>
      </c>
      <c r="J7" s="1046"/>
      <c r="K7" s="1046"/>
      <c r="L7" s="1046"/>
      <c r="N7" s="1062"/>
    </row>
    <row r="8" spans="2:14" ht="12" customHeight="1">
      <c r="B8" s="1058" t="s">
        <v>288</v>
      </c>
      <c r="C8" s="1058"/>
      <c r="D8" s="1058"/>
      <c r="E8" s="1063">
        <v>-86317</v>
      </c>
      <c r="F8" s="1064">
        <v>-17522</v>
      </c>
      <c r="G8" s="1063">
        <v>-92455</v>
      </c>
      <c r="H8" s="1064">
        <v>-42976</v>
      </c>
      <c r="I8" s="1063">
        <v>-239270</v>
      </c>
      <c r="J8" s="1046"/>
      <c r="K8" s="1046"/>
      <c r="L8" s="1046"/>
      <c r="N8" s="1062"/>
    </row>
    <row r="9" spans="2:14" ht="12" customHeight="1">
      <c r="B9" s="1058" t="s">
        <v>289</v>
      </c>
      <c r="C9" s="1058"/>
      <c r="D9" s="1058"/>
      <c r="E9" s="1063">
        <v>-19825</v>
      </c>
      <c r="F9" s="1064">
        <v>-9808</v>
      </c>
      <c r="G9" s="1063">
        <v>-17293</v>
      </c>
      <c r="H9" s="1064">
        <v>-18203</v>
      </c>
      <c r="I9" s="1063">
        <v>-65129</v>
      </c>
      <c r="J9" s="1046"/>
      <c r="K9" s="1046"/>
      <c r="L9" s="1046"/>
      <c r="N9" s="1062"/>
    </row>
    <row r="10" spans="2:14" ht="12" customHeight="1">
      <c r="B10" s="1058" t="s">
        <v>290</v>
      </c>
      <c r="C10" s="1058"/>
      <c r="D10" s="1058"/>
      <c r="E10" s="1063">
        <v>-106242</v>
      </c>
      <c r="F10" s="1064">
        <v>-25840</v>
      </c>
      <c r="G10" s="1063">
        <v>-176140</v>
      </c>
      <c r="H10" s="1064">
        <v>-54999</v>
      </c>
      <c r="I10" s="1063">
        <v>-363221</v>
      </c>
      <c r="J10" s="1046"/>
      <c r="K10" s="1046"/>
      <c r="L10" s="1046"/>
      <c r="N10" s="1062"/>
    </row>
    <row r="11" spans="2:14" ht="12" customHeight="1">
      <c r="B11" s="1058" t="s">
        <v>291</v>
      </c>
      <c r="C11" s="1058"/>
      <c r="D11" s="1058"/>
      <c r="E11" s="1063">
        <v>-1</v>
      </c>
      <c r="F11" s="1064">
        <v>18</v>
      </c>
      <c r="G11" s="1063">
        <v>2444</v>
      </c>
      <c r="H11" s="1064">
        <v>-190</v>
      </c>
      <c r="I11" s="1063">
        <v>2271</v>
      </c>
      <c r="J11" s="1046"/>
      <c r="K11" s="1046"/>
      <c r="L11" s="1046"/>
      <c r="N11" s="1062"/>
    </row>
    <row r="12" spans="2:14" ht="12" hidden="1" customHeight="1">
      <c r="B12" s="1065" t="s">
        <v>292</v>
      </c>
      <c r="C12" s="1065"/>
      <c r="D12" s="1065"/>
      <c r="E12" s="1066">
        <v>111863</v>
      </c>
      <c r="F12" s="1066">
        <v>49928</v>
      </c>
      <c r="G12" s="1066">
        <v>129919</v>
      </c>
      <c r="H12" s="1066">
        <v>48706</v>
      </c>
      <c r="I12" s="1066">
        <v>340416</v>
      </c>
      <c r="N12" s="1062"/>
    </row>
    <row r="13" spans="2:14" ht="12" hidden="1" customHeight="1">
      <c r="B13" s="1058" t="s">
        <v>293</v>
      </c>
      <c r="C13" s="1058"/>
      <c r="D13" s="1058"/>
      <c r="E13" s="1063">
        <v>0</v>
      </c>
      <c r="F13" s="1064">
        <v>0</v>
      </c>
      <c r="G13" s="1063">
        <v>0</v>
      </c>
      <c r="H13" s="1064">
        <v>0</v>
      </c>
      <c r="I13" s="1063">
        <v>0</v>
      </c>
      <c r="N13" s="1062"/>
    </row>
    <row r="14" spans="2:14" ht="12" customHeight="1">
      <c r="B14" s="1065" t="s">
        <v>46</v>
      </c>
      <c r="C14" s="1065"/>
      <c r="D14" s="1065"/>
      <c r="E14" s="1066">
        <v>111863</v>
      </c>
      <c r="F14" s="1066">
        <v>49928</v>
      </c>
      <c r="G14" s="1066">
        <v>129919</v>
      </c>
      <c r="H14" s="1066">
        <v>48706</v>
      </c>
      <c r="I14" s="1066">
        <v>340416</v>
      </c>
      <c r="N14" s="1062"/>
    </row>
    <row r="15" spans="2:14" ht="12" customHeight="1">
      <c r="B15" s="1058" t="s">
        <v>50</v>
      </c>
      <c r="C15" s="1058"/>
      <c r="D15" s="1058"/>
      <c r="E15" s="1063">
        <v>-28910</v>
      </c>
      <c r="F15" s="1064">
        <v>-10086</v>
      </c>
      <c r="G15" s="1063">
        <v>-32182</v>
      </c>
      <c r="H15" s="1064">
        <v>-22241</v>
      </c>
      <c r="I15" s="1063">
        <v>-93419</v>
      </c>
      <c r="N15" s="1062"/>
    </row>
    <row r="16" spans="2:14" hidden="1">
      <c r="B16" s="1058" t="s">
        <v>52</v>
      </c>
      <c r="C16" s="1058"/>
      <c r="D16" s="1058"/>
      <c r="E16" s="1063">
        <v>0</v>
      </c>
      <c r="F16" s="1064">
        <v>0</v>
      </c>
      <c r="G16" s="1063">
        <v>0</v>
      </c>
      <c r="H16" s="1064">
        <v>0</v>
      </c>
      <c r="I16" s="1063">
        <v>0</v>
      </c>
      <c r="N16" s="1062"/>
    </row>
    <row r="17" spans="2:18" ht="12" customHeight="1">
      <c r="B17" s="1058" t="s">
        <v>294</v>
      </c>
      <c r="C17" s="1058"/>
      <c r="D17" s="1058"/>
      <c r="E17" s="1063">
        <v>2046</v>
      </c>
      <c r="F17" s="1064">
        <v>-399</v>
      </c>
      <c r="G17" s="1063">
        <v>-27733</v>
      </c>
      <c r="H17" s="1064">
        <v>-5319</v>
      </c>
      <c r="I17" s="1063">
        <v>-31405</v>
      </c>
      <c r="N17" s="1062"/>
    </row>
    <row r="18" spans="2:18" ht="12" customHeight="1">
      <c r="B18" s="1058" t="s">
        <v>295</v>
      </c>
      <c r="C18" s="1058"/>
      <c r="D18" s="1058"/>
      <c r="E18" s="1063">
        <v>15897</v>
      </c>
      <c r="F18" s="1064">
        <v>3425</v>
      </c>
      <c r="G18" s="1063">
        <v>-1062</v>
      </c>
      <c r="H18" s="1064">
        <v>6092</v>
      </c>
      <c r="I18" s="1063">
        <v>24352</v>
      </c>
      <c r="N18" s="1062"/>
    </row>
    <row r="19" spans="2:18" ht="12" customHeight="1">
      <c r="B19" s="1067" t="s">
        <v>296</v>
      </c>
      <c r="C19" s="1068"/>
      <c r="D19" s="1068"/>
      <c r="E19" s="1066">
        <v>100896</v>
      </c>
      <c r="F19" s="1066">
        <v>42868</v>
      </c>
      <c r="G19" s="1066">
        <v>68942</v>
      </c>
      <c r="H19" s="1066">
        <v>27238</v>
      </c>
      <c r="I19" s="1066">
        <v>239944</v>
      </c>
      <c r="N19" s="1062"/>
    </row>
    <row r="20" spans="2:18" s="1069" customFormat="1" ht="12" customHeight="1">
      <c r="B20" s="1058" t="s">
        <v>297</v>
      </c>
      <c r="C20" s="1058"/>
      <c r="D20" s="1058"/>
      <c r="E20" s="1063">
        <v>103968</v>
      </c>
      <c r="F20" s="1064">
        <v>25840</v>
      </c>
      <c r="G20" s="1063">
        <v>172857</v>
      </c>
      <c r="H20" s="1064">
        <v>52573</v>
      </c>
      <c r="I20" s="1063">
        <v>355238</v>
      </c>
      <c r="N20" s="1062"/>
    </row>
    <row r="21" spans="2:18" s="1069" customFormat="1" hidden="1">
      <c r="B21" s="1058" t="s">
        <v>298</v>
      </c>
      <c r="C21" s="1058"/>
      <c r="D21" s="1058"/>
      <c r="E21" s="1070">
        <v>0</v>
      </c>
      <c r="F21" s="1071">
        <v>0</v>
      </c>
      <c r="G21" s="1070">
        <v>0</v>
      </c>
      <c r="H21" s="1064">
        <v>0</v>
      </c>
      <c r="I21" s="1070">
        <v>0</v>
      </c>
      <c r="N21" s="1062"/>
    </row>
    <row r="22" spans="2:18" s="1069" customFormat="1" ht="12" customHeight="1">
      <c r="B22" s="1058" t="s">
        <v>76</v>
      </c>
      <c r="C22" s="1058"/>
      <c r="D22" s="1058"/>
      <c r="E22" s="1063">
        <v>0</v>
      </c>
      <c r="F22" s="1064">
        <v>-1070</v>
      </c>
      <c r="G22" s="1063">
        <v>473</v>
      </c>
      <c r="H22" s="1064">
        <v>566</v>
      </c>
      <c r="I22" s="1063">
        <v>-31</v>
      </c>
      <c r="N22" s="1062"/>
    </row>
    <row r="23" spans="2:18" s="1069" customFormat="1" ht="12" hidden="1" customHeight="1">
      <c r="B23" s="1058" t="s">
        <v>299</v>
      </c>
      <c r="C23" s="1058"/>
      <c r="D23" s="1058"/>
      <c r="E23" s="1063">
        <v>0</v>
      </c>
      <c r="F23" s="1064">
        <v>0</v>
      </c>
      <c r="G23" s="1063">
        <v>0</v>
      </c>
      <c r="H23" s="1064">
        <v>0</v>
      </c>
      <c r="I23" s="1063">
        <v>0</v>
      </c>
      <c r="N23" s="1062"/>
    </row>
    <row r="24" spans="2:18" ht="12" customHeight="1">
      <c r="B24" s="1067" t="s">
        <v>300</v>
      </c>
      <c r="C24" s="1068"/>
      <c r="D24" s="1068"/>
      <c r="E24" s="1066">
        <v>204864</v>
      </c>
      <c r="F24" s="1066">
        <v>67638</v>
      </c>
      <c r="G24" s="1066">
        <v>242272</v>
      </c>
      <c r="H24" s="1066">
        <v>80377</v>
      </c>
      <c r="I24" s="1066">
        <v>595151</v>
      </c>
      <c r="N24" s="1062"/>
    </row>
    <row r="25" spans="2:18" ht="12" customHeight="1">
      <c r="B25" s="1058" t="s">
        <v>301</v>
      </c>
      <c r="C25" s="1058"/>
      <c r="D25" s="1058"/>
      <c r="E25" s="1063">
        <v>0</v>
      </c>
      <c r="F25" s="1064">
        <v>0</v>
      </c>
      <c r="G25" s="1063">
        <v>3113</v>
      </c>
      <c r="H25" s="1064">
        <v>0</v>
      </c>
      <c r="I25" s="1063">
        <v>3113</v>
      </c>
      <c r="N25" s="1062"/>
    </row>
    <row r="26" spans="2:18" ht="12" customHeight="1">
      <c r="B26" s="1067" t="s">
        <v>302</v>
      </c>
      <c r="C26" s="1068"/>
      <c r="D26" s="1068"/>
      <c r="E26" s="1072">
        <v>204864</v>
      </c>
      <c r="F26" s="1072">
        <v>67638</v>
      </c>
      <c r="G26" s="1072">
        <v>245385</v>
      </c>
      <c r="H26" s="1072">
        <v>80377</v>
      </c>
      <c r="I26" s="1072">
        <v>598264</v>
      </c>
      <c r="N26" s="1062"/>
    </row>
    <row r="27" spans="2:18" ht="12" customHeight="1">
      <c r="B27" s="829"/>
      <c r="C27" s="1073"/>
      <c r="D27" s="1073"/>
      <c r="E27" s="1074"/>
      <c r="F27" s="1074"/>
      <c r="G27" s="1074"/>
      <c r="H27" s="1074"/>
      <c r="I27" s="1074"/>
      <c r="N27" s="1062"/>
    </row>
    <row r="28" spans="2:18" ht="12" customHeight="1">
      <c r="B28" s="1051" t="s">
        <v>303</v>
      </c>
      <c r="C28" s="1075"/>
      <c r="D28" s="1075"/>
      <c r="E28" s="1053" t="s">
        <v>242</v>
      </c>
      <c r="F28" s="1053"/>
      <c r="G28" s="1053"/>
      <c r="H28" s="1053"/>
      <c r="I28" s="1053"/>
      <c r="N28" s="1062"/>
    </row>
    <row r="29" spans="2:18" ht="12" hidden="1" customHeight="1">
      <c r="B29" s="1069"/>
      <c r="C29" s="1076"/>
      <c r="D29" s="1076"/>
      <c r="E29" s="1077"/>
      <c r="F29" s="1078"/>
      <c r="G29" s="1077"/>
      <c r="H29" s="1078"/>
      <c r="I29" s="1077"/>
      <c r="N29" s="1062"/>
    </row>
    <row r="30" spans="2:18" ht="12" customHeight="1">
      <c r="B30" s="1058" t="s">
        <v>304</v>
      </c>
      <c r="C30" s="1058"/>
      <c r="D30" s="1058"/>
      <c r="E30" s="1059">
        <v>12743134</v>
      </c>
      <c r="F30" s="1060">
        <v>3761910</v>
      </c>
      <c r="G30" s="1059">
        <v>24438149</v>
      </c>
      <c r="H30" s="1060">
        <v>9766510</v>
      </c>
      <c r="I30" s="1061">
        <v>50709703</v>
      </c>
      <c r="J30" s="1079"/>
      <c r="K30" s="1080"/>
      <c r="L30" s="1080"/>
      <c r="M30" s="1080"/>
      <c r="N30" s="1062"/>
      <c r="O30" s="1081"/>
      <c r="P30" s="1081"/>
      <c r="Q30" s="1081"/>
      <c r="R30" s="1081"/>
    </row>
    <row r="31" spans="2:18" ht="12" customHeight="1">
      <c r="B31" s="1058" t="s">
        <v>305</v>
      </c>
      <c r="C31" s="1058"/>
      <c r="D31" s="1058"/>
      <c r="E31" s="1063">
        <v>-2273381</v>
      </c>
      <c r="F31" s="1064">
        <v>-549092</v>
      </c>
      <c r="G31" s="1063">
        <v>-3227935</v>
      </c>
      <c r="H31" s="1064">
        <v>-942580</v>
      </c>
      <c r="I31" s="1063">
        <v>-6992988</v>
      </c>
      <c r="J31" s="1079"/>
      <c r="K31" s="1080"/>
      <c r="L31" s="1080"/>
      <c r="M31" s="1080"/>
      <c r="N31" s="1062"/>
      <c r="O31" s="1081"/>
      <c r="P31" s="1081"/>
      <c r="Q31" s="1081"/>
      <c r="R31" s="1081"/>
    </row>
    <row r="32" spans="2:18" ht="12" customHeight="1">
      <c r="B32" s="1058" t="s">
        <v>306</v>
      </c>
      <c r="C32" s="1058"/>
      <c r="D32" s="1058"/>
      <c r="E32" s="1063">
        <v>457794</v>
      </c>
      <c r="F32" s="1064">
        <v>145997</v>
      </c>
      <c r="G32" s="1063">
        <v>357672</v>
      </c>
      <c r="H32" s="1064">
        <v>398231</v>
      </c>
      <c r="I32" s="1063">
        <v>1359694</v>
      </c>
      <c r="J32" s="1079"/>
      <c r="K32" s="1080"/>
      <c r="L32" s="1080"/>
      <c r="M32" s="1079"/>
      <c r="N32" s="1062"/>
      <c r="P32" s="1081"/>
      <c r="Q32" s="1081"/>
      <c r="R32" s="1081"/>
    </row>
    <row r="33" spans="2:18" hidden="1">
      <c r="B33" s="1058" t="s">
        <v>307</v>
      </c>
      <c r="C33" s="1058"/>
      <c r="D33" s="1058"/>
      <c r="E33" s="1063">
        <v>0</v>
      </c>
      <c r="F33" s="1064">
        <v>0</v>
      </c>
      <c r="G33" s="1063">
        <v>0</v>
      </c>
      <c r="H33" s="1064">
        <v>0</v>
      </c>
      <c r="I33" s="1063">
        <v>0</v>
      </c>
      <c r="J33" s="1079"/>
      <c r="K33" s="1079"/>
      <c r="L33" s="1079"/>
      <c r="M33" s="1079"/>
      <c r="N33" s="1062"/>
      <c r="O33" s="1081"/>
      <c r="P33" s="1081"/>
      <c r="Q33" s="1081"/>
      <c r="R33" s="1081"/>
    </row>
    <row r="34" spans="2:18" ht="12" customHeight="1">
      <c r="B34" s="1058" t="s">
        <v>14</v>
      </c>
      <c r="C34" s="1058"/>
      <c r="D34" s="1058"/>
      <c r="E34" s="1063">
        <v>1681872</v>
      </c>
      <c r="F34" s="1064">
        <v>401162</v>
      </c>
      <c r="G34" s="1063">
        <v>1388884</v>
      </c>
      <c r="H34" s="1064">
        <v>621742</v>
      </c>
      <c r="I34" s="1063">
        <v>4093660</v>
      </c>
      <c r="J34" s="1079"/>
      <c r="K34" s="1079"/>
      <c r="L34" s="1082"/>
      <c r="M34" s="1080"/>
      <c r="N34" s="1062"/>
      <c r="O34" s="1081"/>
      <c r="P34" s="1081"/>
      <c r="Q34" s="1081"/>
      <c r="R34" s="1081"/>
    </row>
    <row r="35" spans="2:18" ht="12" customHeight="1">
      <c r="B35" s="1083" t="s">
        <v>15</v>
      </c>
      <c r="C35" s="1083"/>
      <c r="D35" s="1083"/>
      <c r="E35" s="1084">
        <v>12609419</v>
      </c>
      <c r="F35" s="1084">
        <v>3759977</v>
      </c>
      <c r="G35" s="1084">
        <v>22956770</v>
      </c>
      <c r="H35" s="1084">
        <v>9843903</v>
      </c>
      <c r="I35" s="1084">
        <v>49170069</v>
      </c>
      <c r="J35" s="1079"/>
      <c r="K35" s="1079"/>
      <c r="L35" s="1079"/>
      <c r="M35" s="1079"/>
      <c r="N35" s="1062"/>
      <c r="O35" s="1085"/>
      <c r="P35" s="1085"/>
      <c r="Q35" s="1085"/>
    </row>
    <row r="36" spans="2:18" ht="12" customHeight="1">
      <c r="B36" s="1086"/>
      <c r="C36" s="1086"/>
      <c r="D36" s="1086"/>
      <c r="E36" s="1087"/>
      <c r="F36" s="1088"/>
      <c r="G36" s="1087"/>
      <c r="H36" s="1088"/>
      <c r="I36" s="1087"/>
      <c r="J36" s="1079"/>
      <c r="K36" s="1079"/>
      <c r="L36" s="1079"/>
      <c r="M36" s="1079"/>
      <c r="N36" s="1062"/>
    </row>
    <row r="37" spans="2:18" ht="12" customHeight="1">
      <c r="B37" s="1058" t="s">
        <v>308</v>
      </c>
      <c r="C37" s="1058"/>
      <c r="D37" s="1058"/>
      <c r="E37" s="1059">
        <v>3468261</v>
      </c>
      <c r="F37" s="1060">
        <v>918648</v>
      </c>
      <c r="G37" s="1059">
        <v>5426093</v>
      </c>
      <c r="H37" s="1060">
        <v>3827258</v>
      </c>
      <c r="I37" s="1061">
        <v>13640260</v>
      </c>
      <c r="J37" s="1079"/>
      <c r="K37" s="1079"/>
      <c r="L37" s="1079"/>
      <c r="M37" s="1079"/>
      <c r="N37" s="1062"/>
    </row>
    <row r="38" spans="2:18" ht="12" customHeight="1">
      <c r="B38" s="1058" t="s">
        <v>309</v>
      </c>
      <c r="C38" s="1058"/>
      <c r="D38" s="1058"/>
      <c r="E38" s="1089">
        <v>710962</v>
      </c>
      <c r="F38" s="1090">
        <v>64331</v>
      </c>
      <c r="G38" s="1089">
        <v>2075346</v>
      </c>
      <c r="H38" s="1090">
        <v>431685</v>
      </c>
      <c r="I38" s="1089">
        <v>3282324</v>
      </c>
      <c r="J38" s="1079"/>
      <c r="K38" s="1079"/>
      <c r="L38" s="1079"/>
      <c r="M38" s="1079"/>
      <c r="N38" s="1062"/>
    </row>
    <row r="39" spans="2:18" ht="12" customHeight="1">
      <c r="B39" s="1083" t="s">
        <v>310</v>
      </c>
      <c r="C39" s="1083"/>
      <c r="D39" s="1083"/>
      <c r="E39" s="1084">
        <v>4179223</v>
      </c>
      <c r="F39" s="1084">
        <v>982979</v>
      </c>
      <c r="G39" s="1084">
        <v>7501439</v>
      </c>
      <c r="H39" s="1084">
        <v>4258943</v>
      </c>
      <c r="I39" s="1084">
        <v>16922584</v>
      </c>
      <c r="J39" s="1079"/>
      <c r="K39" s="1079"/>
      <c r="L39" s="1079"/>
      <c r="M39" s="1079"/>
      <c r="N39" s="1062"/>
    </row>
    <row r="40" spans="2:18" ht="12" customHeight="1">
      <c r="B40" s="1091"/>
      <c r="C40" s="1092"/>
      <c r="D40" s="1093"/>
      <c r="E40" s="1094"/>
      <c r="F40" s="1095"/>
      <c r="G40" s="1094"/>
      <c r="H40" s="1095"/>
      <c r="I40" s="1094"/>
      <c r="J40" s="1079"/>
      <c r="K40" s="1079"/>
      <c r="L40" s="1079"/>
      <c r="M40" s="1079"/>
    </row>
    <row r="41" spans="2:18" s="1100" customFormat="1" ht="12" customHeight="1">
      <c r="B41" s="1096" t="s">
        <v>311</v>
      </c>
      <c r="C41" s="1096"/>
      <c r="D41" s="1096"/>
      <c r="E41" s="1097">
        <v>0.26219999999999999</v>
      </c>
      <c r="F41" s="1098">
        <v>0.40595355395415739</v>
      </c>
      <c r="G41" s="1097">
        <v>0.310262597334937</v>
      </c>
      <c r="H41" s="1098">
        <v>0.15154435526242849</v>
      </c>
      <c r="I41" s="1097">
        <v>0.27403755833742277</v>
      </c>
      <c r="J41" s="1099"/>
      <c r="K41" s="1099"/>
      <c r="L41" s="1099"/>
      <c r="M41" s="1099"/>
    </row>
    <row r="42" spans="2:18" s="1104" customFormat="1" ht="3" hidden="1" customHeight="1">
      <c r="B42" s="1101"/>
      <c r="C42" s="1101"/>
      <c r="D42" s="1101"/>
      <c r="E42" s="1102"/>
      <c r="F42" s="1102"/>
      <c r="G42" s="1102"/>
      <c r="H42" s="1102"/>
      <c r="I42" s="1102"/>
      <c r="J42" s="1103"/>
      <c r="K42" s="1103"/>
      <c r="L42" s="1103"/>
      <c r="M42" s="1103"/>
    </row>
    <row r="43" spans="2:18" ht="3.95" hidden="1" customHeight="1">
      <c r="E43" s="1105"/>
      <c r="F43" s="1105"/>
      <c r="G43" s="1105"/>
      <c r="H43" s="1105"/>
      <c r="I43" s="1079"/>
      <c r="J43" s="1079"/>
      <c r="K43" s="1079"/>
      <c r="L43" s="1079"/>
      <c r="M43" s="1079"/>
    </row>
    <row r="44" spans="2:18" ht="3.95" hidden="1" customHeight="1">
      <c r="E44" s="1105"/>
      <c r="F44" s="1105"/>
      <c r="G44" s="1105"/>
      <c r="H44" s="1105"/>
      <c r="I44" s="1079"/>
      <c r="J44" s="1079"/>
      <c r="K44" s="1079"/>
      <c r="L44" s="1079"/>
      <c r="M44" s="1079"/>
    </row>
    <row r="45" spans="2:18" ht="3.95" hidden="1" customHeight="1">
      <c r="E45" s="1080"/>
      <c r="F45" s="1080"/>
      <c r="G45" s="1080"/>
      <c r="H45" s="1080"/>
      <c r="I45" s="1079"/>
      <c r="J45" s="1079"/>
      <c r="K45" s="1079"/>
      <c r="L45" s="1079"/>
      <c r="M45" s="1079"/>
    </row>
    <row r="46" spans="2:18" hidden="1">
      <c r="E46" s="1080"/>
      <c r="F46" s="1080"/>
      <c r="G46" s="1080"/>
      <c r="H46" s="1080"/>
      <c r="I46" s="1080"/>
      <c r="J46" s="1079"/>
      <c r="K46" s="1079"/>
      <c r="L46" s="1079"/>
      <c r="M46" s="1079"/>
    </row>
    <row r="47" spans="2:18" hidden="1">
      <c r="E47" s="1080"/>
      <c r="F47" s="1080"/>
      <c r="G47" s="1080"/>
      <c r="H47" s="1080"/>
      <c r="I47" s="1080"/>
      <c r="J47" s="1079"/>
      <c r="K47" s="1079"/>
      <c r="L47" s="1079"/>
      <c r="M47" s="1079"/>
    </row>
    <row r="48" spans="2:18" hidden="1">
      <c r="E48" s="1079"/>
      <c r="F48" s="1079"/>
      <c r="G48" s="1080"/>
      <c r="H48" s="1079"/>
      <c r="I48" s="1079"/>
      <c r="J48" s="1079"/>
      <c r="K48" s="1079"/>
      <c r="L48" s="1079"/>
      <c r="M48" s="1079"/>
    </row>
    <row r="49" spans="5:13" hidden="1">
      <c r="E49" s="1080"/>
      <c r="F49" s="1080"/>
      <c r="G49" s="1080"/>
      <c r="H49" s="1080"/>
      <c r="I49" s="1080"/>
      <c r="J49" s="1079"/>
      <c r="K49" s="1079"/>
      <c r="L49" s="1079"/>
      <c r="M49" s="1079"/>
    </row>
    <row r="50" spans="5:13" hidden="1">
      <c r="E50" s="1079"/>
      <c r="F50" s="1079"/>
      <c r="G50" s="1079"/>
      <c r="H50" s="1079"/>
      <c r="I50" s="1079"/>
      <c r="J50" s="1079"/>
      <c r="K50" s="1079"/>
      <c r="L50" s="1079"/>
      <c r="M50" s="1079"/>
    </row>
    <row r="51" spans="5:13" hidden="1">
      <c r="E51" s="1079"/>
      <c r="F51" s="1079"/>
      <c r="G51" s="1079"/>
      <c r="H51" s="1079"/>
      <c r="I51" s="1079"/>
      <c r="J51" s="1079"/>
      <c r="K51" s="1079"/>
      <c r="L51" s="1079"/>
      <c r="M51" s="1079"/>
    </row>
    <row r="52" spans="5:13" hidden="1">
      <c r="E52" s="1079"/>
      <c r="F52" s="1079"/>
      <c r="G52" s="1079"/>
      <c r="H52" s="1079"/>
      <c r="I52" s="1079"/>
      <c r="J52" s="1079"/>
      <c r="K52" s="1079"/>
      <c r="L52" s="1079"/>
      <c r="M52" s="1079"/>
    </row>
    <row r="53" spans="5:13">
      <c r="E53" s="1079"/>
      <c r="F53" s="1079"/>
      <c r="G53" s="1079"/>
      <c r="H53" s="1079"/>
      <c r="I53" s="1079"/>
      <c r="J53" s="1079"/>
      <c r="K53" s="1079"/>
      <c r="L53" s="1079"/>
      <c r="M53" s="1079"/>
    </row>
    <row r="54" spans="5:13">
      <c r="E54" s="1080"/>
      <c r="F54" s="1079"/>
      <c r="G54" s="1079"/>
      <c r="H54" s="1079"/>
      <c r="I54" s="1079"/>
      <c r="J54" s="1079"/>
      <c r="K54" s="1079"/>
      <c r="L54" s="1079"/>
      <c r="M54" s="1079"/>
    </row>
    <row r="55" spans="5:13">
      <c r="E55" s="1106"/>
      <c r="F55" s="1106"/>
      <c r="G55" s="1106"/>
      <c r="H55" s="1106"/>
      <c r="I55" s="1106"/>
      <c r="J55" s="1079"/>
      <c r="K55" s="1079"/>
      <c r="L55" s="1079"/>
      <c r="M55" s="1079"/>
    </row>
    <row r="56" spans="5:13">
      <c r="E56" s="1107"/>
      <c r="F56" s="1107"/>
      <c r="G56" s="1107"/>
      <c r="H56" s="1107"/>
      <c r="I56" s="1107"/>
    </row>
    <row r="57" spans="5:13">
      <c r="E57" s="1062"/>
      <c r="F57" s="1062"/>
      <c r="G57" s="1062"/>
      <c r="H57" s="1062"/>
      <c r="I57" s="1062"/>
    </row>
    <row r="59" spans="5:13">
      <c r="E59" s="1107"/>
      <c r="F59" s="1107"/>
      <c r="G59" s="1107"/>
      <c r="H59" s="1107"/>
      <c r="I59" s="1107"/>
    </row>
    <row r="60" spans="5:13">
      <c r="E60" s="1107"/>
      <c r="F60" s="1107"/>
      <c r="G60" s="1107"/>
      <c r="H60" s="1107"/>
      <c r="I60" s="1107"/>
    </row>
    <row r="61" spans="5:13">
      <c r="E61" s="1108"/>
      <c r="F61" s="1108"/>
      <c r="G61" s="1108"/>
      <c r="H61" s="1108"/>
      <c r="I61" s="1108"/>
      <c r="J61" s="1108"/>
      <c r="K61" s="1108"/>
      <c r="L61" s="1108"/>
    </row>
  </sheetData>
  <sheetProtection formatCells="0" formatColumns="0" formatRows="0" sort="0" autoFilter="0" pivotTables="0"/>
  <mergeCells count="33"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  <mergeCell ref="B24:D24"/>
    <mergeCell ref="B25:D25"/>
    <mergeCell ref="B26:D26"/>
    <mergeCell ref="E28:I28"/>
    <mergeCell ref="B30:D30"/>
    <mergeCell ref="B31:D31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E5:I5"/>
    <mergeCell ref="B7:D7"/>
    <mergeCell ref="B8:D8"/>
    <mergeCell ref="B9:D9"/>
    <mergeCell ref="B10:D10"/>
    <mergeCell ref="B11:D11"/>
  </mergeCells>
  <pageMargins left="0.5" right="0.5" top="0.43" bottom="0.46" header="0.17" footer="0.17"/>
  <pageSetup scale="8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BABB0-E2ED-4484-A736-BA6CB9467DD9}">
  <sheetPr>
    <pageSetUpPr fitToPage="1"/>
  </sheetPr>
  <dimension ref="B1:N55"/>
  <sheetViews>
    <sheetView topLeftCell="B1" zoomScaleNormal="100" zoomScalePageLayoutView="125" workbookViewId="0">
      <selection activeCell="E44" sqref="E44"/>
    </sheetView>
  </sheetViews>
  <sheetFormatPr defaultColWidth="8.85546875" defaultRowHeight="12"/>
  <cols>
    <col min="1" max="1" width="1.85546875" style="1047" customWidth="1"/>
    <col min="2" max="3" width="2.85546875" style="1047" customWidth="1"/>
    <col min="4" max="4" width="86.140625" style="1047" customWidth="1"/>
    <col min="5" max="5" width="30.85546875" style="1047" customWidth="1"/>
    <col min="6" max="6" width="0.5703125" style="1047" customWidth="1"/>
    <col min="7" max="7" width="30.85546875" style="1047" customWidth="1"/>
    <col min="8" max="8" width="2.140625" style="1047" customWidth="1"/>
    <col min="9" max="9" width="0" style="1047" hidden="1" customWidth="1"/>
    <col min="10" max="10" width="8.85546875" style="1047"/>
    <col min="11" max="11" width="9.85546875" style="1047" bestFit="1" customWidth="1"/>
    <col min="12" max="16384" width="8.85546875" style="1047"/>
  </cols>
  <sheetData>
    <row r="1" spans="2:7" ht="12" customHeight="1"/>
    <row r="2" spans="2:7" ht="24" customHeight="1">
      <c r="B2" s="1109" t="s">
        <v>216</v>
      </c>
      <c r="C2" s="1110"/>
      <c r="D2" s="1110"/>
      <c r="E2" s="1111" t="s">
        <v>312</v>
      </c>
      <c r="F2" s="1112"/>
      <c r="G2" s="1113" t="s">
        <v>313</v>
      </c>
    </row>
    <row r="3" spans="2:7" ht="6" hidden="1" customHeight="1">
      <c r="B3" s="1114"/>
      <c r="C3" s="1049"/>
      <c r="D3" s="1049"/>
      <c r="E3" s="1115"/>
      <c r="F3" s="1115"/>
      <c r="G3" s="1116"/>
    </row>
    <row r="4" spans="2:7" ht="12" customHeight="1">
      <c r="B4" s="1117" t="s">
        <v>314</v>
      </c>
      <c r="C4" s="1118"/>
      <c r="D4" s="1118"/>
      <c r="E4" s="1119" t="s">
        <v>286</v>
      </c>
      <c r="F4" s="1119"/>
      <c r="G4" s="1120"/>
    </row>
    <row r="5" spans="2:7" ht="3.75" hidden="1" customHeight="1">
      <c r="B5" s="1121"/>
      <c r="C5" s="739"/>
      <c r="D5" s="739"/>
      <c r="E5" s="1122"/>
      <c r="F5" s="1102"/>
      <c r="G5" s="1123"/>
    </row>
    <row r="6" spans="2:7" ht="12" customHeight="1">
      <c r="B6" s="1124" t="s">
        <v>287</v>
      </c>
      <c r="C6" s="1125"/>
      <c r="D6" s="1125"/>
      <c r="E6" s="1126">
        <v>91268</v>
      </c>
      <c r="F6" s="1127"/>
      <c r="G6" s="1128">
        <v>278274</v>
      </c>
    </row>
    <row r="7" spans="2:7" ht="12" customHeight="1">
      <c r="B7" s="1124" t="s">
        <v>288</v>
      </c>
      <c r="C7" s="1125"/>
      <c r="D7" s="1125"/>
      <c r="E7" s="1129">
        <v>-23999</v>
      </c>
      <c r="F7" s="1130"/>
      <c r="G7" s="1131">
        <v>-63555</v>
      </c>
    </row>
    <row r="8" spans="2:7" ht="12" customHeight="1">
      <c r="B8" s="1124" t="s">
        <v>289</v>
      </c>
      <c r="C8" s="1125"/>
      <c r="D8" s="1125"/>
      <c r="E8" s="1129">
        <v>-13361</v>
      </c>
      <c r="F8" s="1130"/>
      <c r="G8" s="1131">
        <v>-19779</v>
      </c>
    </row>
    <row r="9" spans="2:7" ht="12" customHeight="1">
      <c r="B9" s="1124" t="s">
        <v>290</v>
      </c>
      <c r="C9" s="1125"/>
      <c r="D9" s="1125"/>
      <c r="E9" s="1129">
        <v>-31856</v>
      </c>
      <c r="F9" s="1130"/>
      <c r="G9" s="1131">
        <v>-100527</v>
      </c>
    </row>
    <row r="10" spans="2:7" ht="12" customHeight="1">
      <c r="B10" s="1124" t="s">
        <v>315</v>
      </c>
      <c r="C10" s="1125"/>
      <c r="D10" s="1125"/>
      <c r="E10" s="1129">
        <v>65</v>
      </c>
      <c r="F10" s="1130"/>
      <c r="G10" s="1132">
        <v>546</v>
      </c>
    </row>
    <row r="11" spans="2:7" ht="12" hidden="1" customHeight="1">
      <c r="B11" s="1133" t="s">
        <v>292</v>
      </c>
      <c r="C11" s="1134"/>
      <c r="D11" s="1134"/>
      <c r="E11" s="1135">
        <v>22117</v>
      </c>
      <c r="F11" s="1136"/>
      <c r="G11" s="1137">
        <v>94959</v>
      </c>
    </row>
    <row r="12" spans="2:7" ht="12" hidden="1" customHeight="1">
      <c r="B12" s="1124" t="s">
        <v>316</v>
      </c>
      <c r="C12" s="1125"/>
      <c r="D12" s="1125"/>
      <c r="E12" s="1129">
        <v>0</v>
      </c>
      <c r="F12" s="1130"/>
      <c r="G12" s="1131">
        <v>0</v>
      </c>
    </row>
    <row r="13" spans="2:7" ht="12" customHeight="1">
      <c r="B13" s="1133" t="s">
        <v>46</v>
      </c>
      <c r="C13" s="1134"/>
      <c r="D13" s="1134"/>
      <c r="E13" s="1135">
        <v>22117</v>
      </c>
      <c r="F13" s="1136"/>
      <c r="G13" s="1137">
        <v>94959</v>
      </c>
    </row>
    <row r="14" spans="2:7" ht="12" customHeight="1">
      <c r="B14" s="1124" t="s">
        <v>50</v>
      </c>
      <c r="C14" s="1125"/>
      <c r="D14" s="1125"/>
      <c r="E14" s="1129">
        <v>-280</v>
      </c>
      <c r="F14" s="1130"/>
      <c r="G14" s="1131">
        <v>-23374</v>
      </c>
    </row>
    <row r="15" spans="2:7" ht="11.25" hidden="1" customHeight="1">
      <c r="B15" s="1138" t="s">
        <v>317</v>
      </c>
      <c r="C15" s="1058"/>
      <c r="D15" s="1058"/>
      <c r="E15" s="1129">
        <v>0</v>
      </c>
      <c r="F15" s="1139"/>
      <c r="G15" s="1131">
        <v>0</v>
      </c>
    </row>
    <row r="16" spans="2:7" ht="12" customHeight="1">
      <c r="B16" s="1124" t="s">
        <v>318</v>
      </c>
      <c r="C16" s="1125"/>
      <c r="D16" s="1125"/>
      <c r="E16" s="1129">
        <v>-22</v>
      </c>
      <c r="F16" s="1130"/>
      <c r="G16" s="1131">
        <v>-9066</v>
      </c>
    </row>
    <row r="17" spans="2:12" ht="12" customHeight="1">
      <c r="B17" s="1124" t="s">
        <v>319</v>
      </c>
      <c r="C17" s="1125"/>
      <c r="D17" s="1125"/>
      <c r="E17" s="1129">
        <v>497</v>
      </c>
      <c r="F17" s="1130"/>
      <c r="G17" s="1131">
        <v>5538</v>
      </c>
    </row>
    <row r="18" spans="2:12" ht="12" customHeight="1">
      <c r="B18" s="1124" t="s">
        <v>320</v>
      </c>
      <c r="C18" s="1125"/>
      <c r="D18" s="1125"/>
      <c r="E18" s="1129">
        <v>45</v>
      </c>
      <c r="F18" s="1130"/>
      <c r="G18" s="1131">
        <v>0</v>
      </c>
    </row>
    <row r="19" spans="2:12" ht="12" customHeight="1">
      <c r="B19" s="1140" t="s">
        <v>321</v>
      </c>
      <c r="C19" s="1141"/>
      <c r="D19" s="1141"/>
      <c r="E19" s="1135">
        <v>22357</v>
      </c>
      <c r="F19" s="1136"/>
      <c r="G19" s="1137">
        <v>68057</v>
      </c>
      <c r="K19" s="1107"/>
    </row>
    <row r="20" spans="2:12" ht="12" customHeight="1">
      <c r="B20" s="1124" t="s">
        <v>297</v>
      </c>
      <c r="C20" s="1125"/>
      <c r="D20" s="1125"/>
      <c r="E20" s="1129">
        <v>29989</v>
      </c>
      <c r="F20" s="1130"/>
      <c r="G20" s="1131">
        <v>98377</v>
      </c>
    </row>
    <row r="21" spans="2:12" ht="12" hidden="1" customHeight="1">
      <c r="B21" s="1142" t="s">
        <v>70</v>
      </c>
      <c r="C21" s="1143"/>
      <c r="D21" s="1143"/>
      <c r="E21" s="1129">
        <v>0</v>
      </c>
      <c r="F21" s="1130"/>
      <c r="G21" s="1131">
        <v>0</v>
      </c>
    </row>
    <row r="22" spans="2:12" ht="12" customHeight="1">
      <c r="B22" s="1124" t="s">
        <v>322</v>
      </c>
      <c r="C22" s="1125"/>
      <c r="D22" s="1125"/>
      <c r="E22" s="1129">
        <v>0</v>
      </c>
      <c r="F22" s="1130"/>
      <c r="G22" s="1131">
        <v>-219</v>
      </c>
    </row>
    <row r="23" spans="2:12" ht="13.5" hidden="1" customHeight="1">
      <c r="B23" s="1144" t="s">
        <v>323</v>
      </c>
      <c r="C23" s="1145"/>
      <c r="D23" s="1145"/>
      <c r="E23" s="1129">
        <v>0</v>
      </c>
      <c r="F23" s="1130"/>
      <c r="G23" s="1131">
        <v>0</v>
      </c>
    </row>
    <row r="24" spans="2:12" ht="12" customHeight="1">
      <c r="B24" s="1140" t="s">
        <v>300</v>
      </c>
      <c r="C24" s="1141"/>
      <c r="D24" s="1141"/>
      <c r="E24" s="1135">
        <v>52346</v>
      </c>
      <c r="F24" s="1136"/>
      <c r="G24" s="1137">
        <v>166215</v>
      </c>
    </row>
    <row r="25" spans="2:12">
      <c r="B25" s="1144" t="s">
        <v>301</v>
      </c>
      <c r="C25" s="1145"/>
      <c r="D25" s="1145"/>
      <c r="E25" s="1129">
        <v>0</v>
      </c>
      <c r="F25" s="1130"/>
      <c r="G25" s="1131">
        <v>831.90868</v>
      </c>
    </row>
    <row r="26" spans="2:12" ht="6.75" hidden="1" customHeight="1">
      <c r="B26" s="1144" t="s">
        <v>80</v>
      </c>
      <c r="C26" s="1145"/>
      <c r="D26" s="1145"/>
      <c r="E26" s="1146">
        <v>0</v>
      </c>
      <c r="F26" s="1130"/>
      <c r="G26" s="1147">
        <v>0</v>
      </c>
    </row>
    <row r="27" spans="2:12" ht="10.5" hidden="1" customHeight="1">
      <c r="B27" s="1144" t="s">
        <v>317</v>
      </c>
      <c r="C27" s="1145"/>
      <c r="D27" s="1145"/>
      <c r="E27" s="1146">
        <v>0</v>
      </c>
      <c r="F27" s="1130"/>
      <c r="G27" s="1147">
        <v>0</v>
      </c>
    </row>
    <row r="28" spans="2:12" ht="12" customHeight="1">
      <c r="B28" s="1140" t="s">
        <v>302</v>
      </c>
      <c r="C28" s="1141"/>
      <c r="D28" s="1141"/>
      <c r="E28" s="1148">
        <v>52346</v>
      </c>
      <c r="F28" s="1149"/>
      <c r="G28" s="1150">
        <v>167046.90867999999</v>
      </c>
    </row>
    <row r="29" spans="2:12" ht="6" hidden="1" customHeight="1">
      <c r="B29" s="1151"/>
      <c r="C29" s="1152"/>
      <c r="D29" s="1152"/>
      <c r="E29" s="1153"/>
      <c r="F29" s="1153"/>
      <c r="G29" s="1154"/>
    </row>
    <row r="30" spans="2:12" ht="9.6" customHeight="1">
      <c r="B30" s="1155"/>
      <c r="C30" s="1152"/>
      <c r="D30" s="1152"/>
      <c r="E30" s="1156"/>
      <c r="F30" s="1156"/>
      <c r="G30" s="1156"/>
    </row>
    <row r="31" spans="2:12" ht="12" customHeight="1">
      <c r="B31" s="1117" t="s">
        <v>324</v>
      </c>
      <c r="C31" s="1118"/>
      <c r="D31" s="1118"/>
      <c r="E31" s="1119" t="s">
        <v>242</v>
      </c>
      <c r="F31" s="1119"/>
      <c r="G31" s="1120"/>
      <c r="K31" s="1157"/>
      <c r="L31" s="1157"/>
    </row>
    <row r="32" spans="2:12" ht="3" hidden="1" customHeight="1">
      <c r="B32" s="1151"/>
      <c r="C32" s="1152"/>
      <c r="D32" s="1152"/>
      <c r="E32" s="1158"/>
      <c r="F32" s="1159"/>
      <c r="G32" s="1160"/>
      <c r="K32" s="1157"/>
      <c r="L32" s="1157"/>
    </row>
    <row r="33" spans="2:14" ht="12" customHeight="1">
      <c r="B33" s="1144" t="s">
        <v>304</v>
      </c>
      <c r="C33" s="1145"/>
      <c r="D33" s="1145"/>
      <c r="E33" s="1126">
        <v>3756366</v>
      </c>
      <c r="F33" s="1161"/>
      <c r="G33" s="1128">
        <v>13919334</v>
      </c>
      <c r="K33" s="1157"/>
      <c r="L33" s="1157"/>
    </row>
    <row r="34" spans="2:14" ht="12" customHeight="1">
      <c r="B34" s="1144" t="s">
        <v>305</v>
      </c>
      <c r="C34" s="1145"/>
      <c r="D34" s="1145"/>
      <c r="E34" s="1129">
        <v>-639232</v>
      </c>
      <c r="F34" s="1162"/>
      <c r="G34" s="1163">
        <v>-1970856</v>
      </c>
      <c r="K34" s="1157"/>
      <c r="L34" s="1157"/>
    </row>
    <row r="35" spans="2:14" ht="11.25" customHeight="1">
      <c r="B35" s="1144" t="s">
        <v>306</v>
      </c>
      <c r="C35" s="1145"/>
      <c r="D35" s="1145"/>
      <c r="E35" s="1129">
        <v>120783</v>
      </c>
      <c r="F35" s="1162"/>
      <c r="G35" s="1163">
        <v>343372</v>
      </c>
      <c r="K35" s="1157"/>
      <c r="L35" s="1157"/>
    </row>
    <row r="36" spans="2:14" hidden="1">
      <c r="B36" s="1144" t="s">
        <v>307</v>
      </c>
      <c r="C36" s="1145"/>
      <c r="D36" s="1145"/>
      <c r="E36" s="1129">
        <v>0</v>
      </c>
      <c r="F36" s="1162"/>
      <c r="G36" s="1163">
        <v>0</v>
      </c>
      <c r="K36" s="1157"/>
      <c r="L36" s="1157"/>
    </row>
    <row r="37" spans="2:14" ht="12" customHeight="1">
      <c r="B37" s="1144" t="s">
        <v>14</v>
      </c>
      <c r="C37" s="1145"/>
      <c r="D37" s="1145"/>
      <c r="E37" s="1129">
        <v>156444</v>
      </c>
      <c r="F37" s="1162"/>
      <c r="G37" s="1163">
        <v>265852.83845052496</v>
      </c>
      <c r="K37" s="1157"/>
      <c r="L37" s="1157"/>
    </row>
    <row r="38" spans="2:14" ht="12" customHeight="1">
      <c r="B38" s="1164" t="s">
        <v>15</v>
      </c>
      <c r="C38" s="1165"/>
      <c r="D38" s="1165"/>
      <c r="E38" s="1166">
        <v>3394361</v>
      </c>
      <c r="F38" s="1166"/>
      <c r="G38" s="1167">
        <v>12557702.838450525</v>
      </c>
      <c r="K38" s="1168"/>
      <c r="L38" s="1157"/>
    </row>
    <row r="39" spans="2:14" ht="6.75" hidden="1" customHeight="1">
      <c r="B39" s="1144"/>
      <c r="C39" s="1145"/>
      <c r="D39" s="1145"/>
      <c r="E39" s="1087"/>
      <c r="F39" s="1088"/>
      <c r="G39" s="1169"/>
      <c r="K39" s="1157"/>
      <c r="L39" s="1157"/>
    </row>
    <row r="40" spans="2:14" ht="12" customHeight="1">
      <c r="B40" s="1144" t="s">
        <v>308</v>
      </c>
      <c r="C40" s="1145"/>
      <c r="D40" s="1145"/>
      <c r="E40" s="1126">
        <v>16583</v>
      </c>
      <c r="F40" s="1161"/>
      <c r="G40" s="1170">
        <v>3215685</v>
      </c>
      <c r="K40" s="1157"/>
      <c r="L40" s="1157"/>
    </row>
    <row r="41" spans="2:14" ht="12" customHeight="1">
      <c r="B41" s="1144" t="s">
        <v>309</v>
      </c>
      <c r="C41" s="1145"/>
      <c r="D41" s="1145"/>
      <c r="E41" s="1129">
        <v>73135</v>
      </c>
      <c r="F41" s="1162"/>
      <c r="G41" s="1131">
        <v>834036</v>
      </c>
      <c r="K41" s="1157"/>
      <c r="L41" s="1157"/>
      <c r="N41" s="1062"/>
    </row>
    <row r="42" spans="2:14" ht="12" customHeight="1">
      <c r="B42" s="1164" t="s">
        <v>310</v>
      </c>
      <c r="C42" s="1165"/>
      <c r="D42" s="1165"/>
      <c r="E42" s="1166">
        <v>89718</v>
      </c>
      <c r="F42" s="1166"/>
      <c r="G42" s="1167">
        <v>4049721</v>
      </c>
    </row>
    <row r="43" spans="2:14" ht="2.25" hidden="1" customHeight="1">
      <c r="B43" s="1171"/>
      <c r="C43" s="1172"/>
      <c r="D43" s="1173"/>
      <c r="E43" s="1094"/>
      <c r="F43" s="1095"/>
      <c r="G43" s="1174"/>
    </row>
    <row r="44" spans="2:14" s="1104" customFormat="1" ht="12" customHeight="1">
      <c r="B44" s="1175" t="s">
        <v>311</v>
      </c>
      <c r="C44" s="1176"/>
      <c r="D44" s="1176"/>
      <c r="E44" s="1097">
        <v>0.39053546254267346</v>
      </c>
      <c r="F44" s="1177"/>
      <c r="G44" s="1178">
        <v>0.27402517181863667</v>
      </c>
    </row>
    <row r="45" spans="2:14" s="1104" customFormat="1" ht="3" hidden="1" customHeight="1">
      <c r="B45" s="1179"/>
      <c r="C45" s="1172"/>
      <c r="D45" s="1172"/>
      <c r="E45" s="430"/>
      <c r="F45" s="1180"/>
      <c r="G45" s="1181"/>
    </row>
    <row r="46" spans="2:14" s="1104" customFormat="1" ht="12" customHeight="1">
      <c r="B46" s="1179" t="s">
        <v>325</v>
      </c>
      <c r="C46" s="1172"/>
      <c r="D46" s="1172"/>
      <c r="E46" s="1126">
        <v>3304643</v>
      </c>
      <c r="F46" s="1162"/>
      <c r="G46" s="1147"/>
    </row>
    <row r="47" spans="2:14" s="1104" customFormat="1" ht="12" customHeight="1">
      <c r="B47" s="1151" t="s">
        <v>326</v>
      </c>
      <c r="C47" s="765"/>
      <c r="D47" s="765"/>
      <c r="E47" s="1146"/>
      <c r="F47" s="1180"/>
      <c r="G47" s="1128">
        <v>8055322.0835200027</v>
      </c>
    </row>
    <row r="48" spans="2:14" ht="12" customHeight="1">
      <c r="B48" s="1151" t="s">
        <v>327</v>
      </c>
      <c r="C48" s="1155"/>
      <c r="D48" s="1155"/>
      <c r="E48" s="1146"/>
      <c r="F48" s="1182"/>
      <c r="G48" s="1183">
        <v>1624775.3314429978</v>
      </c>
    </row>
    <row r="49" spans="2:7" ht="12.6" customHeight="1">
      <c r="B49" s="1151" t="s">
        <v>328</v>
      </c>
      <c r="C49" s="1155"/>
      <c r="D49" s="1155"/>
      <c r="E49" s="1146"/>
      <c r="F49" s="1182"/>
      <c r="G49" s="1128">
        <v>9680097.4149629995</v>
      </c>
    </row>
    <row r="50" spans="2:7" ht="12" customHeight="1">
      <c r="E50" s="1184"/>
      <c r="F50" s="1184"/>
      <c r="G50" s="1184"/>
    </row>
    <row r="51" spans="2:7">
      <c r="G51" s="1155"/>
    </row>
    <row r="52" spans="2:7">
      <c r="G52" s="1155"/>
    </row>
    <row r="53" spans="2:7">
      <c r="G53" s="1155"/>
    </row>
    <row r="54" spans="2:7">
      <c r="G54" s="1155"/>
    </row>
    <row r="55" spans="2:7">
      <c r="G55" s="1155"/>
    </row>
  </sheetData>
  <sheetProtection formatCells="0" formatColumns="0" formatRows="0" sort="0" autoFilter="0" pivotTables="0"/>
  <mergeCells count="36">
    <mergeCell ref="B38:D38"/>
    <mergeCell ref="B39:D39"/>
    <mergeCell ref="B40:D40"/>
    <mergeCell ref="B41:D41"/>
    <mergeCell ref="B42:D42"/>
    <mergeCell ref="B44:D44"/>
    <mergeCell ref="E31:G31"/>
    <mergeCell ref="B33:D33"/>
    <mergeCell ref="B34:D34"/>
    <mergeCell ref="B35:D35"/>
    <mergeCell ref="B36:D36"/>
    <mergeCell ref="B37:D37"/>
    <mergeCell ref="B23:D23"/>
    <mergeCell ref="B24:D24"/>
    <mergeCell ref="B25:D25"/>
    <mergeCell ref="B26:D26"/>
    <mergeCell ref="B27:D27"/>
    <mergeCell ref="B28:D28"/>
    <mergeCell ref="B17:D17"/>
    <mergeCell ref="B18:D18"/>
    <mergeCell ref="B19:D19"/>
    <mergeCell ref="B20:D20"/>
    <mergeCell ref="B21:D21"/>
    <mergeCell ref="B22:D22"/>
    <mergeCell ref="B11:D11"/>
    <mergeCell ref="B12:D12"/>
    <mergeCell ref="B13:D13"/>
    <mergeCell ref="B14:D14"/>
    <mergeCell ref="B15:D15"/>
    <mergeCell ref="B16:D16"/>
    <mergeCell ref="E4:G4"/>
    <mergeCell ref="B6:D6"/>
    <mergeCell ref="B7:D7"/>
    <mergeCell ref="B8:D8"/>
    <mergeCell ref="B9:D9"/>
    <mergeCell ref="B10:D10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BF632-EE3E-4737-8095-3C8F6A9FC794}">
  <sheetPr>
    <pageSetUpPr fitToPage="1"/>
  </sheetPr>
  <dimension ref="A1:Z50"/>
  <sheetViews>
    <sheetView showGridLines="0" zoomScaleNormal="100" zoomScalePageLayoutView="150" workbookViewId="0">
      <selection activeCell="W19" sqref="W19"/>
    </sheetView>
  </sheetViews>
  <sheetFormatPr defaultColWidth="8.7109375" defaultRowHeight="12"/>
  <cols>
    <col min="1" max="1" width="1.7109375" style="1185" customWidth="1"/>
    <col min="2" max="2" width="12.140625" style="1185" customWidth="1"/>
    <col min="3" max="3" width="19.7109375" style="1185" customWidth="1"/>
    <col min="4" max="4" width="10.7109375" style="1185" bestFit="1" customWidth="1"/>
    <col min="5" max="6" width="9.7109375" style="1185" customWidth="1"/>
    <col min="7" max="7" width="0.5703125" style="1185" customWidth="1"/>
    <col min="8" max="8" width="9.7109375" style="1185" customWidth="1"/>
    <col min="9" max="9" width="10.7109375" style="1185" customWidth="1"/>
    <col min="10" max="10" width="13.140625" style="1185" customWidth="1"/>
    <col min="11" max="11" width="13.7109375" style="1185" bestFit="1" customWidth="1"/>
    <col min="12" max="12" width="9.7109375" style="1185" customWidth="1"/>
    <col min="13" max="13" width="0.5703125" style="1185" customWidth="1"/>
    <col min="14" max="14" width="10.7109375" style="1185" customWidth="1"/>
    <col min="15" max="15" width="10" style="1185" customWidth="1"/>
    <col min="16" max="16" width="8" style="1185" customWidth="1"/>
    <col min="17" max="17" width="12.7109375" style="1185" customWidth="1"/>
    <col min="18" max="18" width="1.140625" style="1185" customWidth="1"/>
    <col min="19" max="19" width="0" style="1185" hidden="1" customWidth="1"/>
    <col min="20" max="20" width="13.7109375" style="1185" bestFit="1" customWidth="1"/>
    <col min="21" max="16384" width="8.7109375" style="1185"/>
  </cols>
  <sheetData>
    <row r="1" spans="1:26" ht="12" customHeight="1">
      <c r="A1" s="332"/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</row>
    <row r="2" spans="1:26" s="1195" customFormat="1" ht="12" customHeight="1">
      <c r="A2" s="1186"/>
      <c r="B2" s="1187" t="s">
        <v>216</v>
      </c>
      <c r="C2" s="1188"/>
      <c r="D2" s="1189" t="s">
        <v>329</v>
      </c>
      <c r="E2" s="1189"/>
      <c r="F2" s="1189"/>
      <c r="G2" s="1190"/>
      <c r="H2" s="1190"/>
      <c r="I2" s="1190"/>
      <c r="J2" s="1191"/>
      <c r="K2" s="1191"/>
      <c r="L2" s="1191"/>
      <c r="M2" s="1192"/>
      <c r="N2" s="1192"/>
      <c r="O2" s="1193"/>
      <c r="P2" s="1193"/>
      <c r="Q2" s="1193"/>
      <c r="R2" s="1194"/>
    </row>
    <row r="3" spans="1:26" s="1195" customFormat="1" ht="24" customHeight="1">
      <c r="A3" s="1194"/>
      <c r="B3" s="1196" t="s">
        <v>330</v>
      </c>
      <c r="C3" s="1197"/>
      <c r="D3" s="1198" t="s">
        <v>331</v>
      </c>
      <c r="E3" s="1199" t="s">
        <v>332</v>
      </c>
      <c r="F3" s="1198" t="s">
        <v>333</v>
      </c>
      <c r="G3" s="1199"/>
      <c r="H3" s="1199" t="s">
        <v>334</v>
      </c>
      <c r="I3" s="1200" t="s">
        <v>229</v>
      </c>
      <c r="J3" s="1199" t="s">
        <v>335</v>
      </c>
      <c r="K3" s="1200" t="s">
        <v>336</v>
      </c>
      <c r="M3" s="1201"/>
      <c r="N3" s="1201"/>
      <c r="O3" s="1201"/>
      <c r="P3" s="1201"/>
      <c r="Q3" s="1201"/>
      <c r="R3" s="1194"/>
    </row>
    <row r="4" spans="1:26" ht="12" customHeight="1">
      <c r="A4" s="332"/>
      <c r="B4" s="1202">
        <v>2023</v>
      </c>
      <c r="C4" s="1203"/>
      <c r="D4" s="1204">
        <v>0</v>
      </c>
      <c r="E4" s="1205">
        <v>0</v>
      </c>
      <c r="F4" s="1206">
        <v>0</v>
      </c>
      <c r="G4" s="1207"/>
      <c r="H4" s="1207">
        <v>31619</v>
      </c>
      <c r="I4" s="1208">
        <v>31619</v>
      </c>
      <c r="J4" s="1209">
        <v>3.7999999999999999E-2</v>
      </c>
      <c r="K4" s="1210">
        <v>0.88</v>
      </c>
      <c r="L4" s="1102"/>
      <c r="M4" s="1211"/>
      <c r="N4" s="1211"/>
      <c r="O4" s="1211"/>
      <c r="P4" s="1211"/>
      <c r="Q4" s="1211"/>
      <c r="R4" s="332"/>
      <c r="V4" s="1212"/>
      <c r="W4" s="1212"/>
      <c r="X4" s="1212"/>
      <c r="Y4" s="1212"/>
      <c r="Z4" s="1212"/>
    </row>
    <row r="5" spans="1:26" s="1222" customFormat="1" ht="12" customHeight="1">
      <c r="A5" s="1213"/>
      <c r="B5" s="1214">
        <v>2024</v>
      </c>
      <c r="C5" s="1215"/>
      <c r="D5" s="1216">
        <v>326250</v>
      </c>
      <c r="E5" s="1217">
        <v>0</v>
      </c>
      <c r="F5" s="1218">
        <v>0</v>
      </c>
      <c r="G5" s="1219"/>
      <c r="H5" s="1220">
        <v>95292</v>
      </c>
      <c r="I5" s="1216">
        <v>421542</v>
      </c>
      <c r="J5" s="1209">
        <v>1.7000000000000001E-2</v>
      </c>
      <c r="K5" s="1210">
        <v>0.61</v>
      </c>
      <c r="L5" s="1221"/>
      <c r="M5" s="1211"/>
      <c r="N5" s="1211"/>
      <c r="O5" s="1211"/>
      <c r="P5" s="1211"/>
      <c r="Q5" s="1211"/>
      <c r="R5" s="1213"/>
      <c r="V5" s="1212"/>
      <c r="W5" s="1212"/>
      <c r="X5" s="1212"/>
      <c r="Y5" s="1212"/>
      <c r="Z5" s="1212"/>
    </row>
    <row r="6" spans="1:26" ht="12" customHeight="1">
      <c r="A6" s="332"/>
      <c r="B6" s="1214">
        <v>2025</v>
      </c>
      <c r="C6" s="1223"/>
      <c r="D6" s="1224">
        <v>37544</v>
      </c>
      <c r="E6" s="1225">
        <v>98365</v>
      </c>
      <c r="F6" s="1224">
        <v>501038</v>
      </c>
      <c r="G6" s="1226"/>
      <c r="H6" s="1225">
        <v>153480</v>
      </c>
      <c r="I6" s="1224">
        <v>790427</v>
      </c>
      <c r="J6" s="1209">
        <v>4.2000000000000003E-2</v>
      </c>
      <c r="K6" s="1227">
        <v>0.22</v>
      </c>
      <c r="L6" s="1102"/>
      <c r="M6" s="1211"/>
      <c r="N6" s="1211"/>
      <c r="O6" s="1211"/>
      <c r="P6" s="1211"/>
      <c r="Q6" s="1211"/>
      <c r="R6" s="332"/>
      <c r="V6" s="1212"/>
      <c r="W6" s="1212"/>
      <c r="X6" s="1212"/>
      <c r="Y6" s="1212"/>
      <c r="Z6" s="1212"/>
    </row>
    <row r="7" spans="1:26" ht="12" customHeight="1">
      <c r="A7" s="332"/>
      <c r="B7" s="1214">
        <v>2026</v>
      </c>
      <c r="C7" s="1223"/>
      <c r="D7" s="1224">
        <v>1308918</v>
      </c>
      <c r="E7" s="1228">
        <v>0</v>
      </c>
      <c r="F7" s="1224">
        <v>638310</v>
      </c>
      <c r="G7" s="1226"/>
      <c r="H7" s="1225">
        <v>67805</v>
      </c>
      <c r="I7" s="1224">
        <v>2015033</v>
      </c>
      <c r="J7" s="1229">
        <v>2.3E-2</v>
      </c>
      <c r="K7" s="1227">
        <v>0.65</v>
      </c>
      <c r="L7" s="1102"/>
      <c r="M7" s="1211"/>
      <c r="N7" s="1211"/>
      <c r="O7" s="1211"/>
      <c r="P7" s="1211"/>
      <c r="Q7" s="1211"/>
      <c r="R7" s="332"/>
      <c r="V7" s="1212"/>
      <c r="W7" s="1212"/>
      <c r="X7" s="1212"/>
      <c r="Y7" s="1212"/>
      <c r="Z7" s="1212"/>
    </row>
    <row r="8" spans="1:26" ht="12" customHeight="1">
      <c r="A8" s="332"/>
      <c r="B8" s="1214">
        <v>2027</v>
      </c>
      <c r="C8" s="1223"/>
      <c r="D8" s="1224">
        <v>1738332</v>
      </c>
      <c r="E8" s="1225">
        <v>114188</v>
      </c>
      <c r="F8" s="1224">
        <v>275169</v>
      </c>
      <c r="G8" s="1226"/>
      <c r="H8" s="1225">
        <v>4156</v>
      </c>
      <c r="I8" s="1224">
        <v>2131845</v>
      </c>
      <c r="J8" s="1229">
        <v>2.5000000000000001E-2</v>
      </c>
      <c r="K8" s="1227">
        <v>0.84</v>
      </c>
      <c r="L8" s="1102"/>
      <c r="M8" s="1211"/>
      <c r="N8" s="1211"/>
      <c r="O8" s="1211"/>
      <c r="P8" s="1211"/>
      <c r="Q8" s="1211"/>
      <c r="R8" s="332"/>
      <c r="V8" s="1212"/>
      <c r="W8" s="1212"/>
      <c r="X8" s="1212"/>
      <c r="Y8" s="1212"/>
      <c r="Z8" s="1212"/>
    </row>
    <row r="9" spans="1:26" ht="12" customHeight="1">
      <c r="A9" s="332"/>
      <c r="B9" s="1214">
        <v>2028</v>
      </c>
      <c r="C9" s="1223"/>
      <c r="D9" s="1224">
        <v>1851518</v>
      </c>
      <c r="E9" s="1228">
        <v>0</v>
      </c>
      <c r="F9" s="1224">
        <v>111130</v>
      </c>
      <c r="G9" s="1226"/>
      <c r="H9" s="1225">
        <v>3041</v>
      </c>
      <c r="I9" s="1224">
        <v>1965689</v>
      </c>
      <c r="J9" s="1229">
        <v>2.4E-2</v>
      </c>
      <c r="K9" s="1227">
        <v>0.96</v>
      </c>
      <c r="L9" s="1102"/>
      <c r="M9" s="1211"/>
      <c r="N9" s="1211"/>
      <c r="O9" s="1211"/>
      <c r="P9" s="1211"/>
      <c r="Q9" s="1211"/>
      <c r="R9" s="332"/>
      <c r="V9" s="1212"/>
      <c r="W9" s="1212"/>
      <c r="X9" s="1212"/>
      <c r="Y9" s="1212"/>
      <c r="Z9" s="1212"/>
    </row>
    <row r="10" spans="1:26" ht="12" customHeight="1">
      <c r="A10" s="332"/>
      <c r="B10" s="1214">
        <v>2029</v>
      </c>
      <c r="C10" s="1223"/>
      <c r="D10" s="1224">
        <v>2676575</v>
      </c>
      <c r="E10" s="1228">
        <v>0</v>
      </c>
      <c r="F10" s="1224">
        <v>0</v>
      </c>
      <c r="G10" s="1226"/>
      <c r="H10" s="1225">
        <v>3191</v>
      </c>
      <c r="I10" s="1224">
        <v>2679766</v>
      </c>
      <c r="J10" s="1229">
        <v>2.3E-2</v>
      </c>
      <c r="K10" s="1227">
        <v>1</v>
      </c>
      <c r="L10" s="1102"/>
      <c r="M10" s="1211"/>
      <c r="N10" s="1211"/>
      <c r="O10" s="1211"/>
      <c r="P10" s="1211"/>
      <c r="Q10" s="1211"/>
      <c r="R10" s="332"/>
      <c r="V10" s="1212"/>
      <c r="W10" s="1212"/>
      <c r="X10" s="1212"/>
      <c r="Y10" s="1212"/>
      <c r="Z10" s="1212"/>
    </row>
    <row r="11" spans="1:26" ht="12" customHeight="1">
      <c r="A11" s="332"/>
      <c r="B11" s="1214">
        <v>2030</v>
      </c>
      <c r="C11" s="1223"/>
      <c r="D11" s="1224">
        <v>2807172</v>
      </c>
      <c r="E11" s="1228">
        <v>0</v>
      </c>
      <c r="F11" s="1224">
        <v>37544</v>
      </c>
      <c r="G11" s="1226"/>
      <c r="H11" s="1225">
        <v>3345</v>
      </c>
      <c r="I11" s="1224">
        <v>2848061</v>
      </c>
      <c r="J11" s="1229">
        <v>2.7E-2</v>
      </c>
      <c r="K11" s="1227">
        <v>0.99</v>
      </c>
      <c r="L11" s="1102"/>
      <c r="M11" s="1211"/>
      <c r="N11" s="1211"/>
      <c r="O11" s="1211"/>
      <c r="P11" s="1211"/>
      <c r="Q11" s="1211"/>
      <c r="R11" s="332"/>
      <c r="V11" s="1212"/>
      <c r="W11" s="1212"/>
      <c r="X11" s="1212"/>
      <c r="Y11" s="1212"/>
      <c r="Z11" s="1212"/>
    </row>
    <row r="12" spans="1:26" ht="12" customHeight="1">
      <c r="A12" s="332"/>
      <c r="B12" s="1214">
        <v>2031</v>
      </c>
      <c r="C12" s="1223"/>
      <c r="D12" s="1224">
        <v>2061922</v>
      </c>
      <c r="E12" s="1228">
        <v>0</v>
      </c>
      <c r="F12" s="1224">
        <v>75088</v>
      </c>
      <c r="G12" s="1226"/>
      <c r="H12" s="1225">
        <v>17607</v>
      </c>
      <c r="I12" s="1224">
        <v>2154617</v>
      </c>
      <c r="J12" s="1229">
        <v>2.5000000000000001E-2</v>
      </c>
      <c r="K12" s="1227">
        <v>1</v>
      </c>
      <c r="L12" s="1102"/>
      <c r="M12" s="1211"/>
      <c r="N12" s="1211"/>
      <c r="O12" s="1211"/>
      <c r="P12" s="1211"/>
      <c r="Q12" s="1211"/>
      <c r="R12" s="332"/>
      <c r="V12" s="1212"/>
      <c r="W12" s="1212"/>
      <c r="X12" s="1212"/>
      <c r="Y12" s="1212"/>
      <c r="Z12" s="1212"/>
    </row>
    <row r="13" spans="1:26" ht="12" customHeight="1">
      <c r="A13" s="332"/>
      <c r="B13" s="1214">
        <v>2032</v>
      </c>
      <c r="C13" s="1223"/>
      <c r="D13" s="1224">
        <v>1637010</v>
      </c>
      <c r="E13" s="1228">
        <v>0</v>
      </c>
      <c r="F13" s="1224">
        <v>225264</v>
      </c>
      <c r="G13" s="1226"/>
      <c r="H13" s="1225">
        <v>18715</v>
      </c>
      <c r="I13" s="1224">
        <v>1880989</v>
      </c>
      <c r="J13" s="1229">
        <v>1.7000000000000001E-2</v>
      </c>
      <c r="K13" s="1227">
        <v>1</v>
      </c>
      <c r="L13" s="1102"/>
      <c r="M13" s="1211"/>
      <c r="N13" s="1211"/>
      <c r="O13" s="1211"/>
      <c r="P13" s="1211"/>
      <c r="Q13" s="1211"/>
      <c r="R13" s="332"/>
      <c r="V13" s="1212"/>
      <c r="W13" s="1212"/>
      <c r="X13" s="1212"/>
      <c r="Y13" s="1212"/>
      <c r="Z13" s="1212"/>
    </row>
    <row r="14" spans="1:26" ht="12" customHeight="1">
      <c r="A14" s="332"/>
      <c r="B14" s="1214">
        <v>2033</v>
      </c>
      <c r="C14" s="1223"/>
      <c r="D14" s="1224">
        <v>1476689</v>
      </c>
      <c r="E14" s="1228">
        <v>0</v>
      </c>
      <c r="F14" s="1224">
        <v>195570</v>
      </c>
      <c r="G14" s="1226"/>
      <c r="H14" s="1225">
        <v>43236</v>
      </c>
      <c r="I14" s="1224">
        <v>1715495</v>
      </c>
      <c r="J14" s="1229">
        <v>4.2000000000000003E-2</v>
      </c>
      <c r="K14" s="1227">
        <v>0.96</v>
      </c>
      <c r="L14" s="1102"/>
      <c r="M14" s="1211"/>
      <c r="N14" s="1211"/>
      <c r="O14" s="1211"/>
      <c r="P14" s="1211"/>
      <c r="Q14" s="1211"/>
      <c r="R14" s="332"/>
      <c r="V14" s="1212"/>
      <c r="W14" s="1212"/>
      <c r="X14" s="1212"/>
      <c r="Y14" s="1212"/>
      <c r="Z14" s="1212"/>
    </row>
    <row r="15" spans="1:26" ht="12" customHeight="1">
      <c r="A15" s="332"/>
      <c r="B15" s="1230" t="s">
        <v>183</v>
      </c>
      <c r="C15" s="1231"/>
      <c r="D15" s="1232">
        <v>7059096</v>
      </c>
      <c r="E15" s="1233">
        <v>0</v>
      </c>
      <c r="F15" s="1232">
        <v>37544</v>
      </c>
      <c r="G15" s="1234"/>
      <c r="H15" s="1233">
        <v>0</v>
      </c>
      <c r="I15" s="1232">
        <v>7096640</v>
      </c>
      <c r="J15" s="1235">
        <v>2.5000000000000001E-2</v>
      </c>
      <c r="K15" s="1236">
        <v>1</v>
      </c>
      <c r="L15" s="1102"/>
      <c r="M15" s="1211"/>
      <c r="N15" s="1211"/>
      <c r="O15" s="1211"/>
      <c r="P15" s="1211"/>
      <c r="Q15" s="1211"/>
      <c r="R15" s="332"/>
      <c r="V15" s="1212"/>
      <c r="W15" s="1212"/>
      <c r="X15" s="1212"/>
      <c r="Y15" s="1212"/>
      <c r="Z15" s="1212"/>
    </row>
    <row r="16" spans="1:26" s="1195" customFormat="1" ht="12" customHeight="1">
      <c r="A16" s="1194"/>
      <c r="B16" s="1237" t="s">
        <v>337</v>
      </c>
      <c r="C16" s="1238"/>
      <c r="D16" s="1239">
        <v>22981026</v>
      </c>
      <c r="E16" s="1239">
        <v>212553</v>
      </c>
      <c r="F16" s="1239">
        <v>2096657</v>
      </c>
      <c r="G16" s="1240"/>
      <c r="H16" s="1239">
        <v>441487</v>
      </c>
      <c r="I16" s="1239">
        <v>25731723</v>
      </c>
      <c r="J16" s="1241">
        <v>2.5587530959319177E-2</v>
      </c>
      <c r="K16" s="1242">
        <v>0.92030308861724486</v>
      </c>
      <c r="L16" s="1243"/>
      <c r="M16" s="1244"/>
      <c r="N16" s="1211"/>
      <c r="O16" s="1244"/>
      <c r="P16" s="1244"/>
      <c r="Q16" s="1244"/>
      <c r="R16" s="1194"/>
    </row>
    <row r="17" spans="1:26" ht="12" customHeight="1">
      <c r="A17" s="332"/>
      <c r="B17" s="460" t="s">
        <v>338</v>
      </c>
      <c r="C17" s="419"/>
      <c r="D17" s="1216">
        <v>-481289</v>
      </c>
      <c r="E17" s="1217">
        <v>0</v>
      </c>
      <c r="F17" s="1216">
        <v>946</v>
      </c>
      <c r="G17" s="1219"/>
      <c r="H17" s="1220">
        <v>8554</v>
      </c>
      <c r="I17" s="1216">
        <v>-471789</v>
      </c>
      <c r="J17" s="1245"/>
      <c r="K17" s="1246"/>
      <c r="L17" s="1246"/>
      <c r="M17" s="1247"/>
      <c r="N17" s="1211"/>
      <c r="O17" s="1211"/>
      <c r="P17" s="1211"/>
      <c r="Q17" s="1211"/>
      <c r="R17" s="332"/>
      <c r="V17" s="1212"/>
      <c r="W17" s="1212"/>
      <c r="X17" s="1212"/>
      <c r="Y17" s="1212"/>
      <c r="Z17" s="1212"/>
    </row>
    <row r="18" spans="1:26" ht="12" customHeight="1">
      <c r="A18" s="332"/>
      <c r="B18" s="465" t="s">
        <v>339</v>
      </c>
      <c r="C18" s="285"/>
      <c r="D18" s="1248">
        <v>-100397</v>
      </c>
      <c r="E18" s="1249">
        <v>0</v>
      </c>
      <c r="F18" s="1248">
        <v>-4597</v>
      </c>
      <c r="G18" s="1250"/>
      <c r="H18" s="1251">
        <v>-1598</v>
      </c>
      <c r="I18" s="1248">
        <v>-106592</v>
      </c>
      <c r="J18" s="1245"/>
      <c r="K18" s="1246"/>
      <c r="L18" s="1246"/>
      <c r="M18" s="1247"/>
      <c r="N18" s="1211"/>
      <c r="O18" s="1211"/>
      <c r="P18" s="1211"/>
      <c r="Q18" s="1211"/>
      <c r="R18" s="332"/>
      <c r="V18" s="1212"/>
      <c r="W18" s="1212"/>
      <c r="X18" s="1212"/>
      <c r="Y18" s="1212"/>
      <c r="Z18" s="1212"/>
    </row>
    <row r="19" spans="1:26" s="1195" customFormat="1" ht="24" customHeight="1">
      <c r="A19" s="1252"/>
      <c r="B19" s="1253" t="s">
        <v>340</v>
      </c>
      <c r="C19" s="1254"/>
      <c r="D19" s="1255">
        <v>22399340</v>
      </c>
      <c r="E19" s="1255">
        <v>212553</v>
      </c>
      <c r="F19" s="1255">
        <v>2093006</v>
      </c>
      <c r="G19" s="1255"/>
      <c r="H19" s="1255">
        <v>448443</v>
      </c>
      <c r="I19" s="1255">
        <v>25153342</v>
      </c>
      <c r="J19" s="1256"/>
      <c r="K19" s="1257"/>
      <c r="L19" s="1257"/>
      <c r="M19" s="1258"/>
      <c r="N19" s="1258"/>
      <c r="O19" s="1258"/>
      <c r="P19" s="1258"/>
      <c r="Q19" s="1258"/>
      <c r="R19" s="1194"/>
    </row>
    <row r="20" spans="1:26" s="1195" customFormat="1" ht="12" customHeight="1">
      <c r="A20" s="1194"/>
      <c r="B20" s="1259"/>
      <c r="C20" s="1192"/>
      <c r="D20" s="1256"/>
      <c r="E20" s="1256"/>
      <c r="F20" s="1256"/>
      <c r="G20" s="1256"/>
      <c r="H20" s="1256"/>
      <c r="I20" s="1256"/>
      <c r="J20" s="1256"/>
      <c r="K20" s="1256"/>
      <c r="L20" s="1256"/>
      <c r="M20" s="1258"/>
      <c r="N20" s="1258"/>
      <c r="O20" s="1258"/>
      <c r="P20" s="1258"/>
      <c r="Q20" s="1258"/>
      <c r="R20" s="1194"/>
    </row>
    <row r="21" spans="1:26" ht="12" customHeight="1">
      <c r="A21" s="332"/>
      <c r="B21" s="1260" t="s">
        <v>341</v>
      </c>
      <c r="C21" s="433"/>
      <c r="D21" s="1209">
        <v>2.5677571412181473E-2</v>
      </c>
      <c r="E21" s="1209">
        <v>2.0346432773547172E-2</v>
      </c>
      <c r="F21" s="1209">
        <v>2.3774902500409159E-2</v>
      </c>
      <c r="G21" s="1209"/>
      <c r="H21" s="1209">
        <v>3.2032234207269909E-2</v>
      </c>
      <c r="I21" s="1261">
        <v>2.5587530959319177E-2</v>
      </c>
      <c r="J21" s="1262"/>
      <c r="K21" s="1262"/>
      <c r="L21" s="1262"/>
      <c r="M21" s="1263"/>
      <c r="N21" s="1263"/>
      <c r="O21" s="1263"/>
      <c r="P21" s="1263"/>
      <c r="Q21" s="1263"/>
      <c r="R21" s="332"/>
    </row>
    <row r="22" spans="1:26" ht="24" customHeight="1">
      <c r="A22" s="332"/>
      <c r="B22" s="1264" t="s">
        <v>342</v>
      </c>
      <c r="C22" s="1265"/>
      <c r="D22" s="1266">
        <v>10.7</v>
      </c>
      <c r="E22" s="1267">
        <v>3.3</v>
      </c>
      <c r="F22" s="1266">
        <v>4.8</v>
      </c>
      <c r="G22" s="1266"/>
      <c r="H22" s="1268">
        <v>4</v>
      </c>
      <c r="I22" s="1266">
        <v>10</v>
      </c>
      <c r="J22" s="1269"/>
      <c r="K22" s="1269"/>
      <c r="L22" s="1269"/>
      <c r="M22" s="1270"/>
      <c r="N22" s="1270"/>
      <c r="O22" s="1270"/>
      <c r="P22" s="1270"/>
      <c r="Q22" s="1270"/>
      <c r="R22" s="332"/>
    </row>
    <row r="23" spans="1:26" ht="12" customHeight="1">
      <c r="A23" s="332"/>
      <c r="B23" s="394"/>
      <c r="C23" s="384"/>
      <c r="D23" s="1271"/>
      <c r="E23" s="1271"/>
      <c r="F23" s="1271"/>
      <c r="G23" s="1271"/>
      <c r="H23" s="1271">
        <v>4.7</v>
      </c>
      <c r="I23" s="1271">
        <v>10.4</v>
      </c>
      <c r="J23" s="1271"/>
      <c r="K23" s="1271"/>
      <c r="L23" s="1271"/>
      <c r="M23" s="1272"/>
      <c r="N23" s="1272"/>
      <c r="O23" s="1272"/>
      <c r="P23" s="1272"/>
      <c r="Q23" s="1272"/>
      <c r="R23" s="332"/>
    </row>
    <row r="24" spans="1:26" s="1281" customFormat="1" ht="12" customHeight="1">
      <c r="A24" s="1273"/>
      <c r="B24" s="1274" t="s">
        <v>343</v>
      </c>
      <c r="C24" s="1275"/>
      <c r="D24" s="1276"/>
      <c r="E24" s="1276"/>
      <c r="F24" s="1277"/>
      <c r="G24" s="1277"/>
      <c r="H24" s="1277"/>
      <c r="I24" s="1277"/>
      <c r="J24" s="1278"/>
      <c r="K24" s="1278"/>
      <c r="L24" s="1278"/>
      <c r="M24" s="1279"/>
      <c r="N24" s="1280" t="s">
        <v>344</v>
      </c>
      <c r="O24" s="1280"/>
      <c r="P24" s="1280"/>
      <c r="Q24" s="1280"/>
      <c r="R24" s="1273"/>
    </row>
    <row r="25" spans="1:26" s="1281" customFormat="1" ht="24" customHeight="1">
      <c r="A25" s="1273"/>
      <c r="B25" s="1282"/>
      <c r="C25" s="1283"/>
      <c r="D25" s="1284" t="s">
        <v>331</v>
      </c>
      <c r="E25" s="1285" t="s">
        <v>345</v>
      </c>
      <c r="F25" s="1284" t="s">
        <v>41</v>
      </c>
      <c r="G25" s="1285"/>
      <c r="H25" s="1285" t="s">
        <v>334</v>
      </c>
      <c r="I25" s="1286" t="s">
        <v>229</v>
      </c>
      <c r="J25" s="1285" t="s">
        <v>346</v>
      </c>
      <c r="K25" s="1286" t="s">
        <v>229</v>
      </c>
      <c r="L25" s="1285" t="s">
        <v>173</v>
      </c>
      <c r="M25" s="1192"/>
      <c r="N25" s="241" t="s">
        <v>347</v>
      </c>
      <c r="O25" s="241"/>
      <c r="P25" s="241"/>
      <c r="Q25" s="1287"/>
      <c r="R25" s="1273"/>
    </row>
    <row r="26" spans="1:26">
      <c r="A26" s="332"/>
      <c r="B26" s="1260" t="s">
        <v>348</v>
      </c>
      <c r="C26" s="433"/>
      <c r="D26" s="1206">
        <v>9942844</v>
      </c>
      <c r="E26" s="1288">
        <v>0</v>
      </c>
      <c r="F26" s="1206">
        <v>509620</v>
      </c>
      <c r="G26" s="1205"/>
      <c r="H26" s="1288">
        <v>155212</v>
      </c>
      <c r="I26" s="1206">
        <v>10607676</v>
      </c>
      <c r="J26" s="1289">
        <v>-2699411</v>
      </c>
      <c r="K26" s="1206">
        <v>7908265</v>
      </c>
      <c r="L26" s="1290">
        <v>0.31</v>
      </c>
      <c r="M26" s="1201"/>
      <c r="N26" s="241" t="s">
        <v>349</v>
      </c>
      <c r="O26" s="241"/>
      <c r="P26" s="241"/>
      <c r="Q26" s="1291">
        <v>5473195</v>
      </c>
      <c r="R26" s="332"/>
      <c r="T26" s="1292"/>
      <c r="V26" s="1212"/>
      <c r="W26" s="1212"/>
      <c r="X26" s="1212"/>
      <c r="Y26" s="1212"/>
      <c r="Z26" s="1212"/>
    </row>
    <row r="27" spans="1:26" ht="12" customHeight="1">
      <c r="A27" s="332"/>
      <c r="B27" s="1293" t="s">
        <v>350</v>
      </c>
      <c r="C27" s="1294"/>
      <c r="D27" s="1295">
        <v>8986613</v>
      </c>
      <c r="E27" s="1228">
        <v>114188</v>
      </c>
      <c r="F27" s="1295">
        <v>0</v>
      </c>
      <c r="G27" s="1296"/>
      <c r="H27" s="1228">
        <v>0</v>
      </c>
      <c r="I27" s="1295">
        <v>9100801</v>
      </c>
      <c r="J27" s="1296">
        <v>566696</v>
      </c>
      <c r="K27" s="1295">
        <v>9667497</v>
      </c>
      <c r="L27" s="1290">
        <v>0.38</v>
      </c>
      <c r="M27" s="1279"/>
      <c r="N27" s="384" t="s">
        <v>351</v>
      </c>
      <c r="O27" s="384"/>
      <c r="P27" s="384"/>
      <c r="Q27" s="1291"/>
      <c r="R27" s="332"/>
      <c r="T27" s="1292"/>
      <c r="V27" s="1212"/>
      <c r="W27" s="1212"/>
      <c r="X27" s="1212"/>
      <c r="Y27" s="1212"/>
      <c r="Z27" s="1212"/>
    </row>
    <row r="28" spans="1:26" ht="12" customHeight="1">
      <c r="A28" s="332"/>
      <c r="B28" s="1293" t="s">
        <v>352</v>
      </c>
      <c r="C28" s="1294"/>
      <c r="D28" s="1295">
        <v>1263807</v>
      </c>
      <c r="E28" s="1228">
        <v>0</v>
      </c>
      <c r="F28" s="1295">
        <v>0</v>
      </c>
      <c r="G28" s="1296"/>
      <c r="H28" s="1228">
        <v>0</v>
      </c>
      <c r="I28" s="1295">
        <v>1263807</v>
      </c>
      <c r="J28" s="1296">
        <v>815977</v>
      </c>
      <c r="K28" s="1295">
        <v>2079784</v>
      </c>
      <c r="L28" s="1290">
        <v>0.09</v>
      </c>
      <c r="M28" s="1297"/>
      <c r="N28" s="1298" t="s">
        <v>353</v>
      </c>
      <c r="O28" s="1298"/>
      <c r="P28" s="383"/>
      <c r="Q28" s="1299">
        <v>212553</v>
      </c>
      <c r="R28" s="332"/>
      <c r="T28" s="1292"/>
      <c r="V28" s="1212"/>
      <c r="W28" s="1212"/>
      <c r="X28" s="1212"/>
      <c r="Y28" s="1212"/>
      <c r="Z28" s="1212"/>
    </row>
    <row r="29" spans="1:26" ht="12" customHeight="1">
      <c r="A29" s="332"/>
      <c r="B29" s="1293" t="s">
        <v>354</v>
      </c>
      <c r="C29" s="1294"/>
      <c r="D29" s="1295">
        <v>1839356</v>
      </c>
      <c r="E29" s="1228">
        <v>98365</v>
      </c>
      <c r="F29" s="1295">
        <v>1362540</v>
      </c>
      <c r="G29" s="1296"/>
      <c r="H29" s="1228">
        <v>67382</v>
      </c>
      <c r="I29" s="1295">
        <v>3367643</v>
      </c>
      <c r="J29" s="1296">
        <v>337492</v>
      </c>
      <c r="K29" s="1295">
        <v>3705135</v>
      </c>
      <c r="L29" s="1290">
        <v>0.15</v>
      </c>
      <c r="M29" s="1211"/>
      <c r="N29" s="1298" t="s">
        <v>355</v>
      </c>
      <c r="O29" s="1298"/>
      <c r="P29" s="383"/>
      <c r="Q29" s="1300">
        <v>39452</v>
      </c>
      <c r="R29" s="332"/>
      <c r="T29" s="1292"/>
      <c r="V29" s="1212"/>
      <c r="W29" s="1212"/>
      <c r="X29" s="1212"/>
      <c r="Y29" s="1212"/>
      <c r="Z29" s="1212"/>
    </row>
    <row r="30" spans="1:26" ht="12" customHeight="1">
      <c r="A30" s="332"/>
      <c r="B30" s="1293" t="s">
        <v>356</v>
      </c>
      <c r="C30" s="1294"/>
      <c r="D30" s="1295">
        <v>366720</v>
      </c>
      <c r="E30" s="1228">
        <v>0</v>
      </c>
      <c r="F30" s="1295">
        <v>220846</v>
      </c>
      <c r="G30" s="1296"/>
      <c r="H30" s="1228">
        <v>225849</v>
      </c>
      <c r="I30" s="1295">
        <v>813415</v>
      </c>
      <c r="J30" s="1296">
        <v>764321</v>
      </c>
      <c r="K30" s="1295">
        <v>1577736</v>
      </c>
      <c r="L30" s="1290">
        <v>0.06</v>
      </c>
      <c r="M30" s="1211"/>
      <c r="N30" s="383" t="s">
        <v>357</v>
      </c>
      <c r="O30" s="1298"/>
      <c r="P30" s="384"/>
      <c r="Q30" s="1301">
        <v>5221190</v>
      </c>
      <c r="R30" s="332"/>
      <c r="T30" s="1292"/>
      <c r="V30" s="1212"/>
      <c r="W30" s="1212"/>
      <c r="X30" s="1212"/>
      <c r="Y30" s="1212"/>
      <c r="Z30" s="1212"/>
    </row>
    <row r="31" spans="1:26" ht="12" customHeight="1">
      <c r="A31" s="332"/>
      <c r="B31" s="1302" t="s">
        <v>41</v>
      </c>
      <c r="C31" s="1303"/>
      <c r="D31" s="1304">
        <v>0</v>
      </c>
      <c r="E31" s="1249">
        <v>0</v>
      </c>
      <c r="F31" s="1304">
        <v>0</v>
      </c>
      <c r="G31" s="1305"/>
      <c r="H31" s="1249">
        <v>0</v>
      </c>
      <c r="I31" s="1304">
        <v>0</v>
      </c>
      <c r="J31" s="1305">
        <v>214925</v>
      </c>
      <c r="K31" s="1304">
        <v>214925</v>
      </c>
      <c r="L31" s="1290">
        <v>0.01</v>
      </c>
      <c r="M31" s="1211"/>
      <c r="N31" s="383" t="s">
        <v>13</v>
      </c>
      <c r="O31" s="1298"/>
      <c r="P31" s="384"/>
      <c r="Q31" s="1306">
        <v>522501</v>
      </c>
      <c r="R31" s="332"/>
      <c r="T31" s="1292"/>
      <c r="V31" s="1212"/>
      <c r="W31" s="1212"/>
      <c r="X31" s="1212"/>
      <c r="Y31" s="1212"/>
      <c r="Z31" s="1212"/>
    </row>
    <row r="32" spans="1:26" s="1195" customFormat="1" ht="12" customHeight="1">
      <c r="A32" s="1194"/>
      <c r="B32" s="1307" t="s">
        <v>358</v>
      </c>
      <c r="C32" s="1308"/>
      <c r="D32" s="1309">
        <v>22399340</v>
      </c>
      <c r="E32" s="1310">
        <v>212553</v>
      </c>
      <c r="F32" s="1309">
        <v>2093006</v>
      </c>
      <c r="G32" s="1310"/>
      <c r="H32" s="1310">
        <v>448443</v>
      </c>
      <c r="I32" s="1309">
        <v>25153342</v>
      </c>
      <c r="J32" s="1310">
        <v>0</v>
      </c>
      <c r="K32" s="1309">
        <v>25153342</v>
      </c>
      <c r="L32" s="1311">
        <v>1</v>
      </c>
      <c r="M32" s="1211"/>
      <c r="N32" s="1307" t="s">
        <v>359</v>
      </c>
      <c r="O32" s="1308"/>
      <c r="P32" s="1308"/>
      <c r="Q32" s="1312">
        <v>5743691</v>
      </c>
      <c r="R32" s="1194"/>
      <c r="T32" s="1313"/>
    </row>
    <row r="33" spans="1:18" s="1195" customFormat="1" ht="12" customHeight="1">
      <c r="A33" s="1194"/>
      <c r="B33" s="1194"/>
      <c r="C33" s="1194"/>
      <c r="D33" s="1185"/>
      <c r="E33" s="1185"/>
      <c r="F33" s="1185"/>
      <c r="G33" s="1185"/>
      <c r="H33" s="1185"/>
      <c r="I33" s="1185"/>
      <c r="J33" s="332"/>
      <c r="K33" s="641"/>
      <c r="L33" s="640"/>
      <c r="M33" s="1314"/>
      <c r="N33" s="332"/>
      <c r="O33" s="332"/>
      <c r="P33" s="332"/>
      <c r="Q33" s="1315"/>
      <c r="R33" s="1194"/>
    </row>
    <row r="34" spans="1:18">
      <c r="D34" s="1212"/>
      <c r="E34" s="1212"/>
      <c r="F34" s="1212"/>
      <c r="G34" s="1212"/>
      <c r="H34" s="1212"/>
      <c r="I34" s="1212"/>
      <c r="J34" s="1212"/>
      <c r="K34" s="1212"/>
      <c r="L34" s="1212"/>
    </row>
    <row r="36" spans="1:18">
      <c r="Q36" s="1212"/>
    </row>
    <row r="39" spans="1:18">
      <c r="Q39" s="1316"/>
    </row>
    <row r="40" spans="1:18">
      <c r="L40" s="1317"/>
    </row>
    <row r="42" spans="1:18">
      <c r="K42" s="1317"/>
    </row>
    <row r="43" spans="1:18">
      <c r="K43" s="1317"/>
    </row>
    <row r="44" spans="1:18">
      <c r="K44" s="1317"/>
    </row>
    <row r="45" spans="1:18">
      <c r="K45" s="1317"/>
    </row>
    <row r="46" spans="1:18">
      <c r="K46" s="1317"/>
    </row>
    <row r="47" spans="1:18">
      <c r="K47" s="1317"/>
    </row>
    <row r="48" spans="1:18">
      <c r="K48" s="1317"/>
    </row>
    <row r="49" spans="11:11">
      <c r="K49" s="1317"/>
    </row>
    <row r="50" spans="11:11">
      <c r="K50" s="1317"/>
    </row>
  </sheetData>
  <mergeCells count="18">
    <mergeCell ref="B27:C27"/>
    <mergeCell ref="B28:C28"/>
    <mergeCell ref="B29:C29"/>
    <mergeCell ref="B30:C30"/>
    <mergeCell ref="B31:C31"/>
    <mergeCell ref="B22:C22"/>
    <mergeCell ref="B24:C24"/>
    <mergeCell ref="F24:I24"/>
    <mergeCell ref="N24:Q24"/>
    <mergeCell ref="N25:P25"/>
    <mergeCell ref="B26:C26"/>
    <mergeCell ref="N26:P26"/>
    <mergeCell ref="D2:F2"/>
    <mergeCell ref="B15:C15"/>
    <mergeCell ref="B17:C17"/>
    <mergeCell ref="B18:C18"/>
    <mergeCell ref="B19:C19"/>
    <mergeCell ref="B21:C21"/>
  </mergeCells>
  <dataValidations count="1">
    <dataValidation type="list" errorStyle="information" operator="equal" allowBlank="1" showInputMessage="1" sqref="D22" xr:uid="{1DA4A40D-D645-4D37-B8DA-12E3439627DC}">
      <formula1>"6739674C-F41D-4F0B-8A6E-DBB970089451"</formula1>
    </dataValidation>
  </dataValidation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5E149-407D-4D37-B201-2ADA7B0937C4}">
  <sheetPr>
    <pageSetUpPr fitToPage="1"/>
  </sheetPr>
  <dimension ref="A1:AB36"/>
  <sheetViews>
    <sheetView showGridLines="0" zoomScaleNormal="100" zoomScalePageLayoutView="150" workbookViewId="0">
      <selection activeCell="L35" sqref="L35"/>
    </sheetView>
  </sheetViews>
  <sheetFormatPr defaultRowHeight="12"/>
  <cols>
    <col min="1" max="1" width="1.85546875" style="1319" customWidth="1"/>
    <col min="2" max="2" width="2.85546875" style="1319" customWidth="1"/>
    <col min="3" max="3" width="39.5703125" style="1319" customWidth="1"/>
    <col min="4" max="4" width="11.5703125" style="1319" bestFit="1" customWidth="1"/>
    <col min="5" max="5" width="10" style="1319" customWidth="1"/>
    <col min="6" max="6" width="10.42578125" style="1319" bestFit="1" customWidth="1"/>
    <col min="7" max="7" width="12.85546875" style="1319" customWidth="1"/>
    <col min="8" max="8" width="10" style="1319" customWidth="1"/>
    <col min="9" max="9" width="0.5703125" style="1319" customWidth="1"/>
    <col min="10" max="10" width="14.140625" style="1319" customWidth="1"/>
    <col min="11" max="11" width="11.7109375" style="1319" customWidth="1"/>
    <col min="12" max="12" width="14.140625" style="1319" customWidth="1"/>
    <col min="13" max="13" width="12.85546875" style="1319" customWidth="1"/>
    <col min="14" max="14" width="12.85546875" style="1319" bestFit="1" customWidth="1"/>
    <col min="15" max="15" width="10.140625" style="1319" customWidth="1"/>
    <col min="16" max="16" width="1.140625" style="1319" customWidth="1"/>
    <col min="17" max="17" width="12.85546875" style="1319" bestFit="1" customWidth="1"/>
    <col min="18" max="18" width="12.5703125" style="1319" customWidth="1"/>
    <col min="19" max="19" width="11.140625" style="1319" bestFit="1" customWidth="1"/>
    <col min="20" max="256" width="9.140625" style="1319"/>
    <col min="257" max="257" width="1.85546875" style="1319" customWidth="1"/>
    <col min="258" max="258" width="2.85546875" style="1319" customWidth="1"/>
    <col min="259" max="259" width="39.5703125" style="1319" customWidth="1"/>
    <col min="260" max="260" width="11.5703125" style="1319" bestFit="1" customWidth="1"/>
    <col min="261" max="261" width="10" style="1319" customWidth="1"/>
    <col min="262" max="262" width="10.42578125" style="1319" bestFit="1" customWidth="1"/>
    <col min="263" max="263" width="12.85546875" style="1319" customWidth="1"/>
    <col min="264" max="264" width="10" style="1319" customWidth="1"/>
    <col min="265" max="265" width="0.5703125" style="1319" customWidth="1"/>
    <col min="266" max="266" width="14.140625" style="1319" customWidth="1"/>
    <col min="267" max="267" width="11.7109375" style="1319" customWidth="1"/>
    <col min="268" max="268" width="14.140625" style="1319" customWidth="1"/>
    <col min="269" max="269" width="12.85546875" style="1319" customWidth="1"/>
    <col min="270" max="270" width="12.85546875" style="1319" bestFit="1" customWidth="1"/>
    <col min="271" max="271" width="10.140625" style="1319" customWidth="1"/>
    <col min="272" max="272" width="1.140625" style="1319" customWidth="1"/>
    <col min="273" max="273" width="12.85546875" style="1319" bestFit="1" customWidth="1"/>
    <col min="274" max="274" width="12.5703125" style="1319" customWidth="1"/>
    <col min="275" max="275" width="11.140625" style="1319" bestFit="1" customWidth="1"/>
    <col min="276" max="512" width="9.140625" style="1319"/>
    <col min="513" max="513" width="1.85546875" style="1319" customWidth="1"/>
    <col min="514" max="514" width="2.85546875" style="1319" customWidth="1"/>
    <col min="515" max="515" width="39.5703125" style="1319" customWidth="1"/>
    <col min="516" max="516" width="11.5703125" style="1319" bestFit="1" customWidth="1"/>
    <col min="517" max="517" width="10" style="1319" customWidth="1"/>
    <col min="518" max="518" width="10.42578125" style="1319" bestFit="1" customWidth="1"/>
    <col min="519" max="519" width="12.85546875" style="1319" customWidth="1"/>
    <col min="520" max="520" width="10" style="1319" customWidth="1"/>
    <col min="521" max="521" width="0.5703125" style="1319" customWidth="1"/>
    <col min="522" max="522" width="14.140625" style="1319" customWidth="1"/>
    <col min="523" max="523" width="11.7109375" style="1319" customWidth="1"/>
    <col min="524" max="524" width="14.140625" style="1319" customWidth="1"/>
    <col min="525" max="525" width="12.85546875" style="1319" customWidth="1"/>
    <col min="526" max="526" width="12.85546875" style="1319" bestFit="1" customWidth="1"/>
    <col min="527" max="527" width="10.140625" style="1319" customWidth="1"/>
    <col min="528" max="528" width="1.140625" style="1319" customWidth="1"/>
    <col min="529" max="529" width="12.85546875" style="1319" bestFit="1" customWidth="1"/>
    <col min="530" max="530" width="12.5703125" style="1319" customWidth="1"/>
    <col min="531" max="531" width="11.140625" style="1319" bestFit="1" customWidth="1"/>
    <col min="532" max="768" width="9.140625" style="1319"/>
    <col min="769" max="769" width="1.85546875" style="1319" customWidth="1"/>
    <col min="770" max="770" width="2.85546875" style="1319" customWidth="1"/>
    <col min="771" max="771" width="39.5703125" style="1319" customWidth="1"/>
    <col min="772" max="772" width="11.5703125" style="1319" bestFit="1" customWidth="1"/>
    <col min="773" max="773" width="10" style="1319" customWidth="1"/>
    <col min="774" max="774" width="10.42578125" style="1319" bestFit="1" customWidth="1"/>
    <col min="775" max="775" width="12.85546875" style="1319" customWidth="1"/>
    <col min="776" max="776" width="10" style="1319" customWidth="1"/>
    <col min="777" max="777" width="0.5703125" style="1319" customWidth="1"/>
    <col min="778" max="778" width="14.140625" style="1319" customWidth="1"/>
    <col min="779" max="779" width="11.7109375" style="1319" customWidth="1"/>
    <col min="780" max="780" width="14.140625" style="1319" customWidth="1"/>
    <col min="781" max="781" width="12.85546875" style="1319" customWidth="1"/>
    <col min="782" max="782" width="12.85546875" style="1319" bestFit="1" customWidth="1"/>
    <col min="783" max="783" width="10.140625" style="1319" customWidth="1"/>
    <col min="784" max="784" width="1.140625" style="1319" customWidth="1"/>
    <col min="785" max="785" width="12.85546875" style="1319" bestFit="1" customWidth="1"/>
    <col min="786" max="786" width="12.5703125" style="1319" customWidth="1"/>
    <col min="787" max="787" width="11.140625" style="1319" bestFit="1" customWidth="1"/>
    <col min="788" max="1024" width="9.140625" style="1319"/>
    <col min="1025" max="1025" width="1.85546875" style="1319" customWidth="1"/>
    <col min="1026" max="1026" width="2.85546875" style="1319" customWidth="1"/>
    <col min="1027" max="1027" width="39.5703125" style="1319" customWidth="1"/>
    <col min="1028" max="1028" width="11.5703125" style="1319" bestFit="1" customWidth="1"/>
    <col min="1029" max="1029" width="10" style="1319" customWidth="1"/>
    <col min="1030" max="1030" width="10.42578125" style="1319" bestFit="1" customWidth="1"/>
    <col min="1031" max="1031" width="12.85546875" style="1319" customWidth="1"/>
    <col min="1032" max="1032" width="10" style="1319" customWidth="1"/>
    <col min="1033" max="1033" width="0.5703125" style="1319" customWidth="1"/>
    <col min="1034" max="1034" width="14.140625" style="1319" customWidth="1"/>
    <col min="1035" max="1035" width="11.7109375" style="1319" customWidth="1"/>
    <col min="1036" max="1036" width="14.140625" style="1319" customWidth="1"/>
    <col min="1037" max="1037" width="12.85546875" style="1319" customWidth="1"/>
    <col min="1038" max="1038" width="12.85546875" style="1319" bestFit="1" customWidth="1"/>
    <col min="1039" max="1039" width="10.140625" style="1319" customWidth="1"/>
    <col min="1040" max="1040" width="1.140625" style="1319" customWidth="1"/>
    <col min="1041" max="1041" width="12.85546875" style="1319" bestFit="1" customWidth="1"/>
    <col min="1042" max="1042" width="12.5703125" style="1319" customWidth="1"/>
    <col min="1043" max="1043" width="11.140625" style="1319" bestFit="1" customWidth="1"/>
    <col min="1044" max="1280" width="9.140625" style="1319"/>
    <col min="1281" max="1281" width="1.85546875" style="1319" customWidth="1"/>
    <col min="1282" max="1282" width="2.85546875" style="1319" customWidth="1"/>
    <col min="1283" max="1283" width="39.5703125" style="1319" customWidth="1"/>
    <col min="1284" max="1284" width="11.5703125" style="1319" bestFit="1" customWidth="1"/>
    <col min="1285" max="1285" width="10" style="1319" customWidth="1"/>
    <col min="1286" max="1286" width="10.42578125" style="1319" bestFit="1" customWidth="1"/>
    <col min="1287" max="1287" width="12.85546875" style="1319" customWidth="1"/>
    <col min="1288" max="1288" width="10" style="1319" customWidth="1"/>
    <col min="1289" max="1289" width="0.5703125" style="1319" customWidth="1"/>
    <col min="1290" max="1290" width="14.140625" style="1319" customWidth="1"/>
    <col min="1291" max="1291" width="11.7109375" style="1319" customWidth="1"/>
    <col min="1292" max="1292" width="14.140625" style="1319" customWidth="1"/>
    <col min="1293" max="1293" width="12.85546875" style="1319" customWidth="1"/>
    <col min="1294" max="1294" width="12.85546875" style="1319" bestFit="1" customWidth="1"/>
    <col min="1295" max="1295" width="10.140625" style="1319" customWidth="1"/>
    <col min="1296" max="1296" width="1.140625" style="1319" customWidth="1"/>
    <col min="1297" max="1297" width="12.85546875" style="1319" bestFit="1" customWidth="1"/>
    <col min="1298" max="1298" width="12.5703125" style="1319" customWidth="1"/>
    <col min="1299" max="1299" width="11.140625" style="1319" bestFit="1" customWidth="1"/>
    <col min="1300" max="1536" width="9.140625" style="1319"/>
    <col min="1537" max="1537" width="1.85546875" style="1319" customWidth="1"/>
    <col min="1538" max="1538" width="2.85546875" style="1319" customWidth="1"/>
    <col min="1539" max="1539" width="39.5703125" style="1319" customWidth="1"/>
    <col min="1540" max="1540" width="11.5703125" style="1319" bestFit="1" customWidth="1"/>
    <col min="1541" max="1541" width="10" style="1319" customWidth="1"/>
    <col min="1542" max="1542" width="10.42578125" style="1319" bestFit="1" customWidth="1"/>
    <col min="1543" max="1543" width="12.85546875" style="1319" customWidth="1"/>
    <col min="1544" max="1544" width="10" style="1319" customWidth="1"/>
    <col min="1545" max="1545" width="0.5703125" style="1319" customWidth="1"/>
    <col min="1546" max="1546" width="14.140625" style="1319" customWidth="1"/>
    <col min="1547" max="1547" width="11.7109375" style="1319" customWidth="1"/>
    <col min="1548" max="1548" width="14.140625" style="1319" customWidth="1"/>
    <col min="1549" max="1549" width="12.85546875" style="1319" customWidth="1"/>
    <col min="1550" max="1550" width="12.85546875" style="1319" bestFit="1" customWidth="1"/>
    <col min="1551" max="1551" width="10.140625" style="1319" customWidth="1"/>
    <col min="1552" max="1552" width="1.140625" style="1319" customWidth="1"/>
    <col min="1553" max="1553" width="12.85546875" style="1319" bestFit="1" customWidth="1"/>
    <col min="1554" max="1554" width="12.5703125" style="1319" customWidth="1"/>
    <col min="1555" max="1555" width="11.140625" style="1319" bestFit="1" customWidth="1"/>
    <col min="1556" max="1792" width="9.140625" style="1319"/>
    <col min="1793" max="1793" width="1.85546875" style="1319" customWidth="1"/>
    <col min="1794" max="1794" width="2.85546875" style="1319" customWidth="1"/>
    <col min="1795" max="1795" width="39.5703125" style="1319" customWidth="1"/>
    <col min="1796" max="1796" width="11.5703125" style="1319" bestFit="1" customWidth="1"/>
    <col min="1797" max="1797" width="10" style="1319" customWidth="1"/>
    <col min="1798" max="1798" width="10.42578125" style="1319" bestFit="1" customWidth="1"/>
    <col min="1799" max="1799" width="12.85546875" style="1319" customWidth="1"/>
    <col min="1800" max="1800" width="10" style="1319" customWidth="1"/>
    <col min="1801" max="1801" width="0.5703125" style="1319" customWidth="1"/>
    <col min="1802" max="1802" width="14.140625" style="1319" customWidth="1"/>
    <col min="1803" max="1803" width="11.7109375" style="1319" customWidth="1"/>
    <col min="1804" max="1804" width="14.140625" style="1319" customWidth="1"/>
    <col min="1805" max="1805" width="12.85546875" style="1319" customWidth="1"/>
    <col min="1806" max="1806" width="12.85546875" style="1319" bestFit="1" customWidth="1"/>
    <col min="1807" max="1807" width="10.140625" style="1319" customWidth="1"/>
    <col min="1808" max="1808" width="1.140625" style="1319" customWidth="1"/>
    <col min="1809" max="1809" width="12.85546875" style="1319" bestFit="1" customWidth="1"/>
    <col min="1810" max="1810" width="12.5703125" style="1319" customWidth="1"/>
    <col min="1811" max="1811" width="11.140625" style="1319" bestFit="1" customWidth="1"/>
    <col min="1812" max="2048" width="9.140625" style="1319"/>
    <col min="2049" max="2049" width="1.85546875" style="1319" customWidth="1"/>
    <col min="2050" max="2050" width="2.85546875" style="1319" customWidth="1"/>
    <col min="2051" max="2051" width="39.5703125" style="1319" customWidth="1"/>
    <col min="2052" max="2052" width="11.5703125" style="1319" bestFit="1" customWidth="1"/>
    <col min="2053" max="2053" width="10" style="1319" customWidth="1"/>
    <col min="2054" max="2054" width="10.42578125" style="1319" bestFit="1" customWidth="1"/>
    <col min="2055" max="2055" width="12.85546875" style="1319" customWidth="1"/>
    <col min="2056" max="2056" width="10" style="1319" customWidth="1"/>
    <col min="2057" max="2057" width="0.5703125" style="1319" customWidth="1"/>
    <col min="2058" max="2058" width="14.140625" style="1319" customWidth="1"/>
    <col min="2059" max="2059" width="11.7109375" style="1319" customWidth="1"/>
    <col min="2060" max="2060" width="14.140625" style="1319" customWidth="1"/>
    <col min="2061" max="2061" width="12.85546875" style="1319" customWidth="1"/>
    <col min="2062" max="2062" width="12.85546875" style="1319" bestFit="1" customWidth="1"/>
    <col min="2063" max="2063" width="10.140625" style="1319" customWidth="1"/>
    <col min="2064" max="2064" width="1.140625" style="1319" customWidth="1"/>
    <col min="2065" max="2065" width="12.85546875" style="1319" bestFit="1" customWidth="1"/>
    <col min="2066" max="2066" width="12.5703125" style="1319" customWidth="1"/>
    <col min="2067" max="2067" width="11.140625" style="1319" bestFit="1" customWidth="1"/>
    <col min="2068" max="2304" width="9.140625" style="1319"/>
    <col min="2305" max="2305" width="1.85546875" style="1319" customWidth="1"/>
    <col min="2306" max="2306" width="2.85546875" style="1319" customWidth="1"/>
    <col min="2307" max="2307" width="39.5703125" style="1319" customWidth="1"/>
    <col min="2308" max="2308" width="11.5703125" style="1319" bestFit="1" customWidth="1"/>
    <col min="2309" max="2309" width="10" style="1319" customWidth="1"/>
    <col min="2310" max="2310" width="10.42578125" style="1319" bestFit="1" customWidth="1"/>
    <col min="2311" max="2311" width="12.85546875" style="1319" customWidth="1"/>
    <col min="2312" max="2312" width="10" style="1319" customWidth="1"/>
    <col min="2313" max="2313" width="0.5703125" style="1319" customWidth="1"/>
    <col min="2314" max="2314" width="14.140625" style="1319" customWidth="1"/>
    <col min="2315" max="2315" width="11.7109375" style="1319" customWidth="1"/>
    <col min="2316" max="2316" width="14.140625" style="1319" customWidth="1"/>
    <col min="2317" max="2317" width="12.85546875" style="1319" customWidth="1"/>
    <col min="2318" max="2318" width="12.85546875" style="1319" bestFit="1" customWidth="1"/>
    <col min="2319" max="2319" width="10.140625" style="1319" customWidth="1"/>
    <col min="2320" max="2320" width="1.140625" style="1319" customWidth="1"/>
    <col min="2321" max="2321" width="12.85546875" style="1319" bestFit="1" customWidth="1"/>
    <col min="2322" max="2322" width="12.5703125" style="1319" customWidth="1"/>
    <col min="2323" max="2323" width="11.140625" style="1319" bestFit="1" customWidth="1"/>
    <col min="2324" max="2560" width="9.140625" style="1319"/>
    <col min="2561" max="2561" width="1.85546875" style="1319" customWidth="1"/>
    <col min="2562" max="2562" width="2.85546875" style="1319" customWidth="1"/>
    <col min="2563" max="2563" width="39.5703125" style="1319" customWidth="1"/>
    <col min="2564" max="2564" width="11.5703125" style="1319" bestFit="1" customWidth="1"/>
    <col min="2565" max="2565" width="10" style="1319" customWidth="1"/>
    <col min="2566" max="2566" width="10.42578125" style="1319" bestFit="1" customWidth="1"/>
    <col min="2567" max="2567" width="12.85546875" style="1319" customWidth="1"/>
    <col min="2568" max="2568" width="10" style="1319" customWidth="1"/>
    <col min="2569" max="2569" width="0.5703125" style="1319" customWidth="1"/>
    <col min="2570" max="2570" width="14.140625" style="1319" customWidth="1"/>
    <col min="2571" max="2571" width="11.7109375" style="1319" customWidth="1"/>
    <col min="2572" max="2572" width="14.140625" style="1319" customWidth="1"/>
    <col min="2573" max="2573" width="12.85546875" style="1319" customWidth="1"/>
    <col min="2574" max="2574" width="12.85546875" style="1319" bestFit="1" customWidth="1"/>
    <col min="2575" max="2575" width="10.140625" style="1319" customWidth="1"/>
    <col min="2576" max="2576" width="1.140625" style="1319" customWidth="1"/>
    <col min="2577" max="2577" width="12.85546875" style="1319" bestFit="1" customWidth="1"/>
    <col min="2578" max="2578" width="12.5703125" style="1319" customWidth="1"/>
    <col min="2579" max="2579" width="11.140625" style="1319" bestFit="1" customWidth="1"/>
    <col min="2580" max="2816" width="9.140625" style="1319"/>
    <col min="2817" max="2817" width="1.85546875" style="1319" customWidth="1"/>
    <col min="2818" max="2818" width="2.85546875" style="1319" customWidth="1"/>
    <col min="2819" max="2819" width="39.5703125" style="1319" customWidth="1"/>
    <col min="2820" max="2820" width="11.5703125" style="1319" bestFit="1" customWidth="1"/>
    <col min="2821" max="2821" width="10" style="1319" customWidth="1"/>
    <col min="2822" max="2822" width="10.42578125" style="1319" bestFit="1" customWidth="1"/>
    <col min="2823" max="2823" width="12.85546875" style="1319" customWidth="1"/>
    <col min="2824" max="2824" width="10" style="1319" customWidth="1"/>
    <col min="2825" max="2825" width="0.5703125" style="1319" customWidth="1"/>
    <col min="2826" max="2826" width="14.140625" style="1319" customWidth="1"/>
    <col min="2827" max="2827" width="11.7109375" style="1319" customWidth="1"/>
    <col min="2828" max="2828" width="14.140625" style="1319" customWidth="1"/>
    <col min="2829" max="2829" width="12.85546875" style="1319" customWidth="1"/>
    <col min="2830" max="2830" width="12.85546875" style="1319" bestFit="1" customWidth="1"/>
    <col min="2831" max="2831" width="10.140625" style="1319" customWidth="1"/>
    <col min="2832" max="2832" width="1.140625" style="1319" customWidth="1"/>
    <col min="2833" max="2833" width="12.85546875" style="1319" bestFit="1" customWidth="1"/>
    <col min="2834" max="2834" width="12.5703125" style="1319" customWidth="1"/>
    <col min="2835" max="2835" width="11.140625" style="1319" bestFit="1" customWidth="1"/>
    <col min="2836" max="3072" width="9.140625" style="1319"/>
    <col min="3073" max="3073" width="1.85546875" style="1319" customWidth="1"/>
    <col min="3074" max="3074" width="2.85546875" style="1319" customWidth="1"/>
    <col min="3075" max="3075" width="39.5703125" style="1319" customWidth="1"/>
    <col min="3076" max="3076" width="11.5703125" style="1319" bestFit="1" customWidth="1"/>
    <col min="3077" max="3077" width="10" style="1319" customWidth="1"/>
    <col min="3078" max="3078" width="10.42578125" style="1319" bestFit="1" customWidth="1"/>
    <col min="3079" max="3079" width="12.85546875" style="1319" customWidth="1"/>
    <col min="3080" max="3080" width="10" style="1319" customWidth="1"/>
    <col min="3081" max="3081" width="0.5703125" style="1319" customWidth="1"/>
    <col min="3082" max="3082" width="14.140625" style="1319" customWidth="1"/>
    <col min="3083" max="3083" width="11.7109375" style="1319" customWidth="1"/>
    <col min="3084" max="3084" width="14.140625" style="1319" customWidth="1"/>
    <col min="3085" max="3085" width="12.85546875" style="1319" customWidth="1"/>
    <col min="3086" max="3086" width="12.85546875" style="1319" bestFit="1" customWidth="1"/>
    <col min="3087" max="3087" width="10.140625" style="1319" customWidth="1"/>
    <col min="3088" max="3088" width="1.140625" style="1319" customWidth="1"/>
    <col min="3089" max="3089" width="12.85546875" style="1319" bestFit="1" customWidth="1"/>
    <col min="3090" max="3090" width="12.5703125" style="1319" customWidth="1"/>
    <col min="3091" max="3091" width="11.140625" style="1319" bestFit="1" customWidth="1"/>
    <col min="3092" max="3328" width="9.140625" style="1319"/>
    <col min="3329" max="3329" width="1.85546875" style="1319" customWidth="1"/>
    <col min="3330" max="3330" width="2.85546875" style="1319" customWidth="1"/>
    <col min="3331" max="3331" width="39.5703125" style="1319" customWidth="1"/>
    <col min="3332" max="3332" width="11.5703125" style="1319" bestFit="1" customWidth="1"/>
    <col min="3333" max="3333" width="10" style="1319" customWidth="1"/>
    <col min="3334" max="3334" width="10.42578125" style="1319" bestFit="1" customWidth="1"/>
    <col min="3335" max="3335" width="12.85546875" style="1319" customWidth="1"/>
    <col min="3336" max="3336" width="10" style="1319" customWidth="1"/>
    <col min="3337" max="3337" width="0.5703125" style="1319" customWidth="1"/>
    <col min="3338" max="3338" width="14.140625" style="1319" customWidth="1"/>
    <col min="3339" max="3339" width="11.7109375" style="1319" customWidth="1"/>
    <col min="3340" max="3340" width="14.140625" style="1319" customWidth="1"/>
    <col min="3341" max="3341" width="12.85546875" style="1319" customWidth="1"/>
    <col min="3342" max="3342" width="12.85546875" style="1319" bestFit="1" customWidth="1"/>
    <col min="3343" max="3343" width="10.140625" style="1319" customWidth="1"/>
    <col min="3344" max="3344" width="1.140625" style="1319" customWidth="1"/>
    <col min="3345" max="3345" width="12.85546875" style="1319" bestFit="1" customWidth="1"/>
    <col min="3346" max="3346" width="12.5703125" style="1319" customWidth="1"/>
    <col min="3347" max="3347" width="11.140625" style="1319" bestFit="1" customWidth="1"/>
    <col min="3348" max="3584" width="9.140625" style="1319"/>
    <col min="3585" max="3585" width="1.85546875" style="1319" customWidth="1"/>
    <col min="3586" max="3586" width="2.85546875" style="1319" customWidth="1"/>
    <col min="3587" max="3587" width="39.5703125" style="1319" customWidth="1"/>
    <col min="3588" max="3588" width="11.5703125" style="1319" bestFit="1" customWidth="1"/>
    <col min="3589" max="3589" width="10" style="1319" customWidth="1"/>
    <col min="3590" max="3590" width="10.42578125" style="1319" bestFit="1" customWidth="1"/>
    <col min="3591" max="3591" width="12.85546875" style="1319" customWidth="1"/>
    <col min="3592" max="3592" width="10" style="1319" customWidth="1"/>
    <col min="3593" max="3593" width="0.5703125" style="1319" customWidth="1"/>
    <col min="3594" max="3594" width="14.140625" style="1319" customWidth="1"/>
    <col min="3595" max="3595" width="11.7109375" style="1319" customWidth="1"/>
    <col min="3596" max="3596" width="14.140625" style="1319" customWidth="1"/>
    <col min="3597" max="3597" width="12.85546875" style="1319" customWidth="1"/>
    <col min="3598" max="3598" width="12.85546875" style="1319" bestFit="1" customWidth="1"/>
    <col min="3599" max="3599" width="10.140625" style="1319" customWidth="1"/>
    <col min="3600" max="3600" width="1.140625" style="1319" customWidth="1"/>
    <col min="3601" max="3601" width="12.85546875" style="1319" bestFit="1" customWidth="1"/>
    <col min="3602" max="3602" width="12.5703125" style="1319" customWidth="1"/>
    <col min="3603" max="3603" width="11.140625" style="1319" bestFit="1" customWidth="1"/>
    <col min="3604" max="3840" width="9.140625" style="1319"/>
    <col min="3841" max="3841" width="1.85546875" style="1319" customWidth="1"/>
    <col min="3842" max="3842" width="2.85546875" style="1319" customWidth="1"/>
    <col min="3843" max="3843" width="39.5703125" style="1319" customWidth="1"/>
    <col min="3844" max="3844" width="11.5703125" style="1319" bestFit="1" customWidth="1"/>
    <col min="3845" max="3845" width="10" style="1319" customWidth="1"/>
    <col min="3846" max="3846" width="10.42578125" style="1319" bestFit="1" customWidth="1"/>
    <col min="3847" max="3847" width="12.85546875" style="1319" customWidth="1"/>
    <col min="3848" max="3848" width="10" style="1319" customWidth="1"/>
    <col min="3849" max="3849" width="0.5703125" style="1319" customWidth="1"/>
    <col min="3850" max="3850" width="14.140625" style="1319" customWidth="1"/>
    <col min="3851" max="3851" width="11.7109375" style="1319" customWidth="1"/>
    <col min="3852" max="3852" width="14.140625" style="1319" customWidth="1"/>
    <col min="3853" max="3853" width="12.85546875" style="1319" customWidth="1"/>
    <col min="3854" max="3854" width="12.85546875" style="1319" bestFit="1" customWidth="1"/>
    <col min="3855" max="3855" width="10.140625" style="1319" customWidth="1"/>
    <col min="3856" max="3856" width="1.140625" style="1319" customWidth="1"/>
    <col min="3857" max="3857" width="12.85546875" style="1319" bestFit="1" customWidth="1"/>
    <col min="3858" max="3858" width="12.5703125" style="1319" customWidth="1"/>
    <col min="3859" max="3859" width="11.140625" style="1319" bestFit="1" customWidth="1"/>
    <col min="3860" max="4096" width="9.140625" style="1319"/>
    <col min="4097" max="4097" width="1.85546875" style="1319" customWidth="1"/>
    <col min="4098" max="4098" width="2.85546875" style="1319" customWidth="1"/>
    <col min="4099" max="4099" width="39.5703125" style="1319" customWidth="1"/>
    <col min="4100" max="4100" width="11.5703125" style="1319" bestFit="1" customWidth="1"/>
    <col min="4101" max="4101" width="10" style="1319" customWidth="1"/>
    <col min="4102" max="4102" width="10.42578125" style="1319" bestFit="1" customWidth="1"/>
    <col min="4103" max="4103" width="12.85546875" style="1319" customWidth="1"/>
    <col min="4104" max="4104" width="10" style="1319" customWidth="1"/>
    <col min="4105" max="4105" width="0.5703125" style="1319" customWidth="1"/>
    <col min="4106" max="4106" width="14.140625" style="1319" customWidth="1"/>
    <col min="4107" max="4107" width="11.7109375" style="1319" customWidth="1"/>
    <col min="4108" max="4108" width="14.140625" style="1319" customWidth="1"/>
    <col min="4109" max="4109" width="12.85546875" style="1319" customWidth="1"/>
    <col min="4110" max="4110" width="12.85546875" style="1319" bestFit="1" customWidth="1"/>
    <col min="4111" max="4111" width="10.140625" style="1319" customWidth="1"/>
    <col min="4112" max="4112" width="1.140625" style="1319" customWidth="1"/>
    <col min="4113" max="4113" width="12.85546875" style="1319" bestFit="1" customWidth="1"/>
    <col min="4114" max="4114" width="12.5703125" style="1319" customWidth="1"/>
    <col min="4115" max="4115" width="11.140625" style="1319" bestFit="1" customWidth="1"/>
    <col min="4116" max="4352" width="9.140625" style="1319"/>
    <col min="4353" max="4353" width="1.85546875" style="1319" customWidth="1"/>
    <col min="4354" max="4354" width="2.85546875" style="1319" customWidth="1"/>
    <col min="4355" max="4355" width="39.5703125" style="1319" customWidth="1"/>
    <col min="4356" max="4356" width="11.5703125" style="1319" bestFit="1" customWidth="1"/>
    <col min="4357" max="4357" width="10" style="1319" customWidth="1"/>
    <col min="4358" max="4358" width="10.42578125" style="1319" bestFit="1" customWidth="1"/>
    <col min="4359" max="4359" width="12.85546875" style="1319" customWidth="1"/>
    <col min="4360" max="4360" width="10" style="1319" customWidth="1"/>
    <col min="4361" max="4361" width="0.5703125" style="1319" customWidth="1"/>
    <col min="4362" max="4362" width="14.140625" style="1319" customWidth="1"/>
    <col min="4363" max="4363" width="11.7109375" style="1319" customWidth="1"/>
    <col min="4364" max="4364" width="14.140625" style="1319" customWidth="1"/>
    <col min="4365" max="4365" width="12.85546875" style="1319" customWidth="1"/>
    <col min="4366" max="4366" width="12.85546875" style="1319" bestFit="1" customWidth="1"/>
    <col min="4367" max="4367" width="10.140625" style="1319" customWidth="1"/>
    <col min="4368" max="4368" width="1.140625" style="1319" customWidth="1"/>
    <col min="4369" max="4369" width="12.85546875" style="1319" bestFit="1" customWidth="1"/>
    <col min="4370" max="4370" width="12.5703125" style="1319" customWidth="1"/>
    <col min="4371" max="4371" width="11.140625" style="1319" bestFit="1" customWidth="1"/>
    <col min="4372" max="4608" width="9.140625" style="1319"/>
    <col min="4609" max="4609" width="1.85546875" style="1319" customWidth="1"/>
    <col min="4610" max="4610" width="2.85546875" style="1319" customWidth="1"/>
    <col min="4611" max="4611" width="39.5703125" style="1319" customWidth="1"/>
    <col min="4612" max="4612" width="11.5703125" style="1319" bestFit="1" customWidth="1"/>
    <col min="4613" max="4613" width="10" style="1319" customWidth="1"/>
    <col min="4614" max="4614" width="10.42578125" style="1319" bestFit="1" customWidth="1"/>
    <col min="4615" max="4615" width="12.85546875" style="1319" customWidth="1"/>
    <col min="4616" max="4616" width="10" style="1319" customWidth="1"/>
    <col min="4617" max="4617" width="0.5703125" style="1319" customWidth="1"/>
    <col min="4618" max="4618" width="14.140625" style="1319" customWidth="1"/>
    <col min="4619" max="4619" width="11.7109375" style="1319" customWidth="1"/>
    <col min="4620" max="4620" width="14.140625" style="1319" customWidth="1"/>
    <col min="4621" max="4621" width="12.85546875" style="1319" customWidth="1"/>
    <col min="4622" max="4622" width="12.85546875" style="1319" bestFit="1" customWidth="1"/>
    <col min="4623" max="4623" width="10.140625" style="1319" customWidth="1"/>
    <col min="4624" max="4624" width="1.140625" style="1319" customWidth="1"/>
    <col min="4625" max="4625" width="12.85546875" style="1319" bestFit="1" customWidth="1"/>
    <col min="4626" max="4626" width="12.5703125" style="1319" customWidth="1"/>
    <col min="4627" max="4627" width="11.140625" style="1319" bestFit="1" customWidth="1"/>
    <col min="4628" max="4864" width="9.140625" style="1319"/>
    <col min="4865" max="4865" width="1.85546875" style="1319" customWidth="1"/>
    <col min="4866" max="4866" width="2.85546875" style="1319" customWidth="1"/>
    <col min="4867" max="4867" width="39.5703125" style="1319" customWidth="1"/>
    <col min="4868" max="4868" width="11.5703125" style="1319" bestFit="1" customWidth="1"/>
    <col min="4869" max="4869" width="10" style="1319" customWidth="1"/>
    <col min="4870" max="4870" width="10.42578125" style="1319" bestFit="1" customWidth="1"/>
    <col min="4871" max="4871" width="12.85546875" style="1319" customWidth="1"/>
    <col min="4872" max="4872" width="10" style="1319" customWidth="1"/>
    <col min="4873" max="4873" width="0.5703125" style="1319" customWidth="1"/>
    <col min="4874" max="4874" width="14.140625" style="1319" customWidth="1"/>
    <col min="4875" max="4875" width="11.7109375" style="1319" customWidth="1"/>
    <col min="4876" max="4876" width="14.140625" style="1319" customWidth="1"/>
    <col min="4877" max="4877" width="12.85546875" style="1319" customWidth="1"/>
    <col min="4878" max="4878" width="12.85546875" style="1319" bestFit="1" customWidth="1"/>
    <col min="4879" max="4879" width="10.140625" style="1319" customWidth="1"/>
    <col min="4880" max="4880" width="1.140625" style="1319" customWidth="1"/>
    <col min="4881" max="4881" width="12.85546875" style="1319" bestFit="1" customWidth="1"/>
    <col min="4882" max="4882" width="12.5703125" style="1319" customWidth="1"/>
    <col min="4883" max="4883" width="11.140625" style="1319" bestFit="1" customWidth="1"/>
    <col min="4884" max="5120" width="9.140625" style="1319"/>
    <col min="5121" max="5121" width="1.85546875" style="1319" customWidth="1"/>
    <col min="5122" max="5122" width="2.85546875" style="1319" customWidth="1"/>
    <col min="5123" max="5123" width="39.5703125" style="1319" customWidth="1"/>
    <col min="5124" max="5124" width="11.5703125" style="1319" bestFit="1" customWidth="1"/>
    <col min="5125" max="5125" width="10" style="1319" customWidth="1"/>
    <col min="5126" max="5126" width="10.42578125" style="1319" bestFit="1" customWidth="1"/>
    <col min="5127" max="5127" width="12.85546875" style="1319" customWidth="1"/>
    <col min="5128" max="5128" width="10" style="1319" customWidth="1"/>
    <col min="5129" max="5129" width="0.5703125" style="1319" customWidth="1"/>
    <col min="5130" max="5130" width="14.140625" style="1319" customWidth="1"/>
    <col min="5131" max="5131" width="11.7109375" style="1319" customWidth="1"/>
    <col min="5132" max="5132" width="14.140625" style="1319" customWidth="1"/>
    <col min="5133" max="5133" width="12.85546875" style="1319" customWidth="1"/>
    <col min="5134" max="5134" width="12.85546875" style="1319" bestFit="1" customWidth="1"/>
    <col min="5135" max="5135" width="10.140625" style="1319" customWidth="1"/>
    <col min="5136" max="5136" width="1.140625" style="1319" customWidth="1"/>
    <col min="5137" max="5137" width="12.85546875" style="1319" bestFit="1" customWidth="1"/>
    <col min="5138" max="5138" width="12.5703125" style="1319" customWidth="1"/>
    <col min="5139" max="5139" width="11.140625" style="1319" bestFit="1" customWidth="1"/>
    <col min="5140" max="5376" width="9.140625" style="1319"/>
    <col min="5377" max="5377" width="1.85546875" style="1319" customWidth="1"/>
    <col min="5378" max="5378" width="2.85546875" style="1319" customWidth="1"/>
    <col min="5379" max="5379" width="39.5703125" style="1319" customWidth="1"/>
    <col min="5380" max="5380" width="11.5703125" style="1319" bestFit="1" customWidth="1"/>
    <col min="5381" max="5381" width="10" style="1319" customWidth="1"/>
    <col min="5382" max="5382" width="10.42578125" style="1319" bestFit="1" customWidth="1"/>
    <col min="5383" max="5383" width="12.85546875" style="1319" customWidth="1"/>
    <col min="5384" max="5384" width="10" style="1319" customWidth="1"/>
    <col min="5385" max="5385" width="0.5703125" style="1319" customWidth="1"/>
    <col min="5386" max="5386" width="14.140625" style="1319" customWidth="1"/>
    <col min="5387" max="5387" width="11.7109375" style="1319" customWidth="1"/>
    <col min="5388" max="5388" width="14.140625" style="1319" customWidth="1"/>
    <col min="5389" max="5389" width="12.85546875" style="1319" customWidth="1"/>
    <col min="5390" max="5390" width="12.85546875" style="1319" bestFit="1" customWidth="1"/>
    <col min="5391" max="5391" width="10.140625" style="1319" customWidth="1"/>
    <col min="5392" max="5392" width="1.140625" style="1319" customWidth="1"/>
    <col min="5393" max="5393" width="12.85546875" style="1319" bestFit="1" customWidth="1"/>
    <col min="5394" max="5394" width="12.5703125" style="1319" customWidth="1"/>
    <col min="5395" max="5395" width="11.140625" style="1319" bestFit="1" customWidth="1"/>
    <col min="5396" max="5632" width="9.140625" style="1319"/>
    <col min="5633" max="5633" width="1.85546875" style="1319" customWidth="1"/>
    <col min="5634" max="5634" width="2.85546875" style="1319" customWidth="1"/>
    <col min="5635" max="5635" width="39.5703125" style="1319" customWidth="1"/>
    <col min="5636" max="5636" width="11.5703125" style="1319" bestFit="1" customWidth="1"/>
    <col min="5637" max="5637" width="10" style="1319" customWidth="1"/>
    <col min="5638" max="5638" width="10.42578125" style="1319" bestFit="1" customWidth="1"/>
    <col min="5639" max="5639" width="12.85546875" style="1319" customWidth="1"/>
    <col min="5640" max="5640" width="10" style="1319" customWidth="1"/>
    <col min="5641" max="5641" width="0.5703125" style="1319" customWidth="1"/>
    <col min="5642" max="5642" width="14.140625" style="1319" customWidth="1"/>
    <col min="5643" max="5643" width="11.7109375" style="1319" customWidth="1"/>
    <col min="5644" max="5644" width="14.140625" style="1319" customWidth="1"/>
    <col min="5645" max="5645" width="12.85546875" style="1319" customWidth="1"/>
    <col min="5646" max="5646" width="12.85546875" style="1319" bestFit="1" customWidth="1"/>
    <col min="5647" max="5647" width="10.140625" style="1319" customWidth="1"/>
    <col min="5648" max="5648" width="1.140625" style="1319" customWidth="1"/>
    <col min="5649" max="5649" width="12.85546875" style="1319" bestFit="1" customWidth="1"/>
    <col min="5650" max="5650" width="12.5703125" style="1319" customWidth="1"/>
    <col min="5651" max="5651" width="11.140625" style="1319" bestFit="1" customWidth="1"/>
    <col min="5652" max="5888" width="9.140625" style="1319"/>
    <col min="5889" max="5889" width="1.85546875" style="1319" customWidth="1"/>
    <col min="5890" max="5890" width="2.85546875" style="1319" customWidth="1"/>
    <col min="5891" max="5891" width="39.5703125" style="1319" customWidth="1"/>
    <col min="5892" max="5892" width="11.5703125" style="1319" bestFit="1" customWidth="1"/>
    <col min="5893" max="5893" width="10" style="1319" customWidth="1"/>
    <col min="5894" max="5894" width="10.42578125" style="1319" bestFit="1" customWidth="1"/>
    <col min="5895" max="5895" width="12.85546875" style="1319" customWidth="1"/>
    <col min="5896" max="5896" width="10" style="1319" customWidth="1"/>
    <col min="5897" max="5897" width="0.5703125" style="1319" customWidth="1"/>
    <col min="5898" max="5898" width="14.140625" style="1319" customWidth="1"/>
    <col min="5899" max="5899" width="11.7109375" style="1319" customWidth="1"/>
    <col min="5900" max="5900" width="14.140625" style="1319" customWidth="1"/>
    <col min="5901" max="5901" width="12.85546875" style="1319" customWidth="1"/>
    <col min="5902" max="5902" width="12.85546875" style="1319" bestFit="1" customWidth="1"/>
    <col min="5903" max="5903" width="10.140625" style="1319" customWidth="1"/>
    <col min="5904" max="5904" width="1.140625" style="1319" customWidth="1"/>
    <col min="5905" max="5905" width="12.85546875" style="1319" bestFit="1" customWidth="1"/>
    <col min="5906" max="5906" width="12.5703125" style="1319" customWidth="1"/>
    <col min="5907" max="5907" width="11.140625" style="1319" bestFit="1" customWidth="1"/>
    <col min="5908" max="6144" width="9.140625" style="1319"/>
    <col min="6145" max="6145" width="1.85546875" style="1319" customWidth="1"/>
    <col min="6146" max="6146" width="2.85546875" style="1319" customWidth="1"/>
    <col min="6147" max="6147" width="39.5703125" style="1319" customWidth="1"/>
    <col min="6148" max="6148" width="11.5703125" style="1319" bestFit="1" customWidth="1"/>
    <col min="6149" max="6149" width="10" style="1319" customWidth="1"/>
    <col min="6150" max="6150" width="10.42578125" style="1319" bestFit="1" customWidth="1"/>
    <col min="6151" max="6151" width="12.85546875" style="1319" customWidth="1"/>
    <col min="6152" max="6152" width="10" style="1319" customWidth="1"/>
    <col min="6153" max="6153" width="0.5703125" style="1319" customWidth="1"/>
    <col min="6154" max="6154" width="14.140625" style="1319" customWidth="1"/>
    <col min="6155" max="6155" width="11.7109375" style="1319" customWidth="1"/>
    <col min="6156" max="6156" width="14.140625" style="1319" customWidth="1"/>
    <col min="6157" max="6157" width="12.85546875" style="1319" customWidth="1"/>
    <col min="6158" max="6158" width="12.85546875" style="1319" bestFit="1" customWidth="1"/>
    <col min="6159" max="6159" width="10.140625" style="1319" customWidth="1"/>
    <col min="6160" max="6160" width="1.140625" style="1319" customWidth="1"/>
    <col min="6161" max="6161" width="12.85546875" style="1319" bestFit="1" customWidth="1"/>
    <col min="6162" max="6162" width="12.5703125" style="1319" customWidth="1"/>
    <col min="6163" max="6163" width="11.140625" style="1319" bestFit="1" customWidth="1"/>
    <col min="6164" max="6400" width="9.140625" style="1319"/>
    <col min="6401" max="6401" width="1.85546875" style="1319" customWidth="1"/>
    <col min="6402" max="6402" width="2.85546875" style="1319" customWidth="1"/>
    <col min="6403" max="6403" width="39.5703125" style="1319" customWidth="1"/>
    <col min="6404" max="6404" width="11.5703125" style="1319" bestFit="1" customWidth="1"/>
    <col min="6405" max="6405" width="10" style="1319" customWidth="1"/>
    <col min="6406" max="6406" width="10.42578125" style="1319" bestFit="1" customWidth="1"/>
    <col min="6407" max="6407" width="12.85546875" style="1319" customWidth="1"/>
    <col min="6408" max="6408" width="10" style="1319" customWidth="1"/>
    <col min="6409" max="6409" width="0.5703125" style="1319" customWidth="1"/>
    <col min="6410" max="6410" width="14.140625" style="1319" customWidth="1"/>
    <col min="6411" max="6411" width="11.7109375" style="1319" customWidth="1"/>
    <col min="6412" max="6412" width="14.140625" style="1319" customWidth="1"/>
    <col min="6413" max="6413" width="12.85546875" style="1319" customWidth="1"/>
    <col min="6414" max="6414" width="12.85546875" style="1319" bestFit="1" customWidth="1"/>
    <col min="6415" max="6415" width="10.140625" style="1319" customWidth="1"/>
    <col min="6416" max="6416" width="1.140625" style="1319" customWidth="1"/>
    <col min="6417" max="6417" width="12.85546875" style="1319" bestFit="1" customWidth="1"/>
    <col min="6418" max="6418" width="12.5703125" style="1319" customWidth="1"/>
    <col min="6419" max="6419" width="11.140625" style="1319" bestFit="1" customWidth="1"/>
    <col min="6420" max="6656" width="9.140625" style="1319"/>
    <col min="6657" max="6657" width="1.85546875" style="1319" customWidth="1"/>
    <col min="6658" max="6658" width="2.85546875" style="1319" customWidth="1"/>
    <col min="6659" max="6659" width="39.5703125" style="1319" customWidth="1"/>
    <col min="6660" max="6660" width="11.5703125" style="1319" bestFit="1" customWidth="1"/>
    <col min="6661" max="6661" width="10" style="1319" customWidth="1"/>
    <col min="6662" max="6662" width="10.42578125" style="1319" bestFit="1" customWidth="1"/>
    <col min="6663" max="6663" width="12.85546875" style="1319" customWidth="1"/>
    <col min="6664" max="6664" width="10" style="1319" customWidth="1"/>
    <col min="6665" max="6665" width="0.5703125" style="1319" customWidth="1"/>
    <col min="6666" max="6666" width="14.140625" style="1319" customWidth="1"/>
    <col min="6667" max="6667" width="11.7109375" style="1319" customWidth="1"/>
    <col min="6668" max="6668" width="14.140625" style="1319" customWidth="1"/>
    <col min="6669" max="6669" width="12.85546875" style="1319" customWidth="1"/>
    <col min="6670" max="6670" width="12.85546875" style="1319" bestFit="1" customWidth="1"/>
    <col min="6671" max="6671" width="10.140625" style="1319" customWidth="1"/>
    <col min="6672" max="6672" width="1.140625" style="1319" customWidth="1"/>
    <col min="6673" max="6673" width="12.85546875" style="1319" bestFit="1" customWidth="1"/>
    <col min="6674" max="6674" width="12.5703125" style="1319" customWidth="1"/>
    <col min="6675" max="6675" width="11.140625" style="1319" bestFit="1" customWidth="1"/>
    <col min="6676" max="6912" width="9.140625" style="1319"/>
    <col min="6913" max="6913" width="1.85546875" style="1319" customWidth="1"/>
    <col min="6914" max="6914" width="2.85546875" style="1319" customWidth="1"/>
    <col min="6915" max="6915" width="39.5703125" style="1319" customWidth="1"/>
    <col min="6916" max="6916" width="11.5703125" style="1319" bestFit="1" customWidth="1"/>
    <col min="6917" max="6917" width="10" style="1319" customWidth="1"/>
    <col min="6918" max="6918" width="10.42578125" style="1319" bestFit="1" customWidth="1"/>
    <col min="6919" max="6919" width="12.85546875" style="1319" customWidth="1"/>
    <col min="6920" max="6920" width="10" style="1319" customWidth="1"/>
    <col min="6921" max="6921" width="0.5703125" style="1319" customWidth="1"/>
    <col min="6922" max="6922" width="14.140625" style="1319" customWidth="1"/>
    <col min="6923" max="6923" width="11.7109375" style="1319" customWidth="1"/>
    <col min="6924" max="6924" width="14.140625" style="1319" customWidth="1"/>
    <col min="6925" max="6925" width="12.85546875" style="1319" customWidth="1"/>
    <col min="6926" max="6926" width="12.85546875" style="1319" bestFit="1" customWidth="1"/>
    <col min="6927" max="6927" width="10.140625" style="1319" customWidth="1"/>
    <col min="6928" max="6928" width="1.140625" style="1319" customWidth="1"/>
    <col min="6929" max="6929" width="12.85546875" style="1319" bestFit="1" customWidth="1"/>
    <col min="6930" max="6930" width="12.5703125" style="1319" customWidth="1"/>
    <col min="6931" max="6931" width="11.140625" style="1319" bestFit="1" customWidth="1"/>
    <col min="6932" max="7168" width="9.140625" style="1319"/>
    <col min="7169" max="7169" width="1.85546875" style="1319" customWidth="1"/>
    <col min="7170" max="7170" width="2.85546875" style="1319" customWidth="1"/>
    <col min="7171" max="7171" width="39.5703125" style="1319" customWidth="1"/>
    <col min="7172" max="7172" width="11.5703125" style="1319" bestFit="1" customWidth="1"/>
    <col min="7173" max="7173" width="10" style="1319" customWidth="1"/>
    <col min="7174" max="7174" width="10.42578125" style="1319" bestFit="1" customWidth="1"/>
    <col min="7175" max="7175" width="12.85546875" style="1319" customWidth="1"/>
    <col min="7176" max="7176" width="10" style="1319" customWidth="1"/>
    <col min="7177" max="7177" width="0.5703125" style="1319" customWidth="1"/>
    <col min="7178" max="7178" width="14.140625" style="1319" customWidth="1"/>
    <col min="7179" max="7179" width="11.7109375" style="1319" customWidth="1"/>
    <col min="7180" max="7180" width="14.140625" style="1319" customWidth="1"/>
    <col min="7181" max="7181" width="12.85546875" style="1319" customWidth="1"/>
    <col min="7182" max="7182" width="12.85546875" style="1319" bestFit="1" customWidth="1"/>
    <col min="7183" max="7183" width="10.140625" style="1319" customWidth="1"/>
    <col min="7184" max="7184" width="1.140625" style="1319" customWidth="1"/>
    <col min="7185" max="7185" width="12.85546875" style="1319" bestFit="1" customWidth="1"/>
    <col min="7186" max="7186" width="12.5703125" style="1319" customWidth="1"/>
    <col min="7187" max="7187" width="11.140625" style="1319" bestFit="1" customWidth="1"/>
    <col min="7188" max="7424" width="9.140625" style="1319"/>
    <col min="7425" max="7425" width="1.85546875" style="1319" customWidth="1"/>
    <col min="7426" max="7426" width="2.85546875" style="1319" customWidth="1"/>
    <col min="7427" max="7427" width="39.5703125" style="1319" customWidth="1"/>
    <col min="7428" max="7428" width="11.5703125" style="1319" bestFit="1" customWidth="1"/>
    <col min="7429" max="7429" width="10" style="1319" customWidth="1"/>
    <col min="7430" max="7430" width="10.42578125" style="1319" bestFit="1" customWidth="1"/>
    <col min="7431" max="7431" width="12.85546875" style="1319" customWidth="1"/>
    <col min="7432" max="7432" width="10" style="1319" customWidth="1"/>
    <col min="7433" max="7433" width="0.5703125" style="1319" customWidth="1"/>
    <col min="7434" max="7434" width="14.140625" style="1319" customWidth="1"/>
    <col min="7435" max="7435" width="11.7109375" style="1319" customWidth="1"/>
    <col min="7436" max="7436" width="14.140625" style="1319" customWidth="1"/>
    <col min="7437" max="7437" width="12.85546875" style="1319" customWidth="1"/>
    <col min="7438" max="7438" width="12.85546875" style="1319" bestFit="1" customWidth="1"/>
    <col min="7439" max="7439" width="10.140625" style="1319" customWidth="1"/>
    <col min="7440" max="7440" width="1.140625" style="1319" customWidth="1"/>
    <col min="7441" max="7441" width="12.85546875" style="1319" bestFit="1" customWidth="1"/>
    <col min="7442" max="7442" width="12.5703125" style="1319" customWidth="1"/>
    <col min="7443" max="7443" width="11.140625" style="1319" bestFit="1" customWidth="1"/>
    <col min="7444" max="7680" width="9.140625" style="1319"/>
    <col min="7681" max="7681" width="1.85546875" style="1319" customWidth="1"/>
    <col min="7682" max="7682" width="2.85546875" style="1319" customWidth="1"/>
    <col min="7683" max="7683" width="39.5703125" style="1319" customWidth="1"/>
    <col min="7684" max="7684" width="11.5703125" style="1319" bestFit="1" customWidth="1"/>
    <col min="7685" max="7685" width="10" style="1319" customWidth="1"/>
    <col min="7686" max="7686" width="10.42578125" style="1319" bestFit="1" customWidth="1"/>
    <col min="7687" max="7687" width="12.85546875" style="1319" customWidth="1"/>
    <col min="7688" max="7688" width="10" style="1319" customWidth="1"/>
    <col min="7689" max="7689" width="0.5703125" style="1319" customWidth="1"/>
    <col min="7690" max="7690" width="14.140625" style="1319" customWidth="1"/>
    <col min="7691" max="7691" width="11.7109375" style="1319" customWidth="1"/>
    <col min="7692" max="7692" width="14.140625" style="1319" customWidth="1"/>
    <col min="7693" max="7693" width="12.85546875" style="1319" customWidth="1"/>
    <col min="7694" max="7694" width="12.85546875" style="1319" bestFit="1" customWidth="1"/>
    <col min="7695" max="7695" width="10.140625" style="1319" customWidth="1"/>
    <col min="7696" max="7696" width="1.140625" style="1319" customWidth="1"/>
    <col min="7697" max="7697" width="12.85546875" style="1319" bestFit="1" customWidth="1"/>
    <col min="7698" max="7698" width="12.5703125" style="1319" customWidth="1"/>
    <col min="7699" max="7699" width="11.140625" style="1319" bestFit="1" customWidth="1"/>
    <col min="7700" max="7936" width="9.140625" style="1319"/>
    <col min="7937" max="7937" width="1.85546875" style="1319" customWidth="1"/>
    <col min="7938" max="7938" width="2.85546875" style="1319" customWidth="1"/>
    <col min="7939" max="7939" width="39.5703125" style="1319" customWidth="1"/>
    <col min="7940" max="7940" width="11.5703125" style="1319" bestFit="1" customWidth="1"/>
    <col min="7941" max="7941" width="10" style="1319" customWidth="1"/>
    <col min="7942" max="7942" width="10.42578125" style="1319" bestFit="1" customWidth="1"/>
    <col min="7943" max="7943" width="12.85546875" style="1319" customWidth="1"/>
    <col min="7944" max="7944" width="10" style="1319" customWidth="1"/>
    <col min="7945" max="7945" width="0.5703125" style="1319" customWidth="1"/>
    <col min="7946" max="7946" width="14.140625" style="1319" customWidth="1"/>
    <col min="7947" max="7947" width="11.7109375" style="1319" customWidth="1"/>
    <col min="7948" max="7948" width="14.140625" style="1319" customWidth="1"/>
    <col min="7949" max="7949" width="12.85546875" style="1319" customWidth="1"/>
    <col min="7950" max="7950" width="12.85546875" style="1319" bestFit="1" customWidth="1"/>
    <col min="7951" max="7951" width="10.140625" style="1319" customWidth="1"/>
    <col min="7952" max="7952" width="1.140625" style="1319" customWidth="1"/>
    <col min="7953" max="7953" width="12.85546875" style="1319" bestFit="1" customWidth="1"/>
    <col min="7954" max="7954" width="12.5703125" style="1319" customWidth="1"/>
    <col min="7955" max="7955" width="11.140625" style="1319" bestFit="1" customWidth="1"/>
    <col min="7956" max="8192" width="9.140625" style="1319"/>
    <col min="8193" max="8193" width="1.85546875" style="1319" customWidth="1"/>
    <col min="8194" max="8194" width="2.85546875" style="1319" customWidth="1"/>
    <col min="8195" max="8195" width="39.5703125" style="1319" customWidth="1"/>
    <col min="8196" max="8196" width="11.5703125" style="1319" bestFit="1" customWidth="1"/>
    <col min="8197" max="8197" width="10" style="1319" customWidth="1"/>
    <col min="8198" max="8198" width="10.42578125" style="1319" bestFit="1" customWidth="1"/>
    <col min="8199" max="8199" width="12.85546875" style="1319" customWidth="1"/>
    <col min="8200" max="8200" width="10" style="1319" customWidth="1"/>
    <col min="8201" max="8201" width="0.5703125" style="1319" customWidth="1"/>
    <col min="8202" max="8202" width="14.140625" style="1319" customWidth="1"/>
    <col min="8203" max="8203" width="11.7109375" style="1319" customWidth="1"/>
    <col min="8204" max="8204" width="14.140625" style="1319" customWidth="1"/>
    <col min="8205" max="8205" width="12.85546875" style="1319" customWidth="1"/>
    <col min="8206" max="8206" width="12.85546875" style="1319" bestFit="1" customWidth="1"/>
    <col min="8207" max="8207" width="10.140625" style="1319" customWidth="1"/>
    <col min="8208" max="8208" width="1.140625" style="1319" customWidth="1"/>
    <col min="8209" max="8209" width="12.85546875" style="1319" bestFit="1" customWidth="1"/>
    <col min="8210" max="8210" width="12.5703125" style="1319" customWidth="1"/>
    <col min="8211" max="8211" width="11.140625" style="1319" bestFit="1" customWidth="1"/>
    <col min="8212" max="8448" width="9.140625" style="1319"/>
    <col min="8449" max="8449" width="1.85546875" style="1319" customWidth="1"/>
    <col min="8450" max="8450" width="2.85546875" style="1319" customWidth="1"/>
    <col min="8451" max="8451" width="39.5703125" style="1319" customWidth="1"/>
    <col min="8452" max="8452" width="11.5703125" style="1319" bestFit="1" customWidth="1"/>
    <col min="8453" max="8453" width="10" style="1319" customWidth="1"/>
    <col min="8454" max="8454" width="10.42578125" style="1319" bestFit="1" customWidth="1"/>
    <col min="8455" max="8455" width="12.85546875" style="1319" customWidth="1"/>
    <col min="8456" max="8456" width="10" style="1319" customWidth="1"/>
    <col min="8457" max="8457" width="0.5703125" style="1319" customWidth="1"/>
    <col min="8458" max="8458" width="14.140625" style="1319" customWidth="1"/>
    <col min="8459" max="8459" width="11.7109375" style="1319" customWidth="1"/>
    <col min="8460" max="8460" width="14.140625" style="1319" customWidth="1"/>
    <col min="8461" max="8461" width="12.85546875" style="1319" customWidth="1"/>
    <col min="8462" max="8462" width="12.85546875" style="1319" bestFit="1" customWidth="1"/>
    <col min="8463" max="8463" width="10.140625" style="1319" customWidth="1"/>
    <col min="8464" max="8464" width="1.140625" style="1319" customWidth="1"/>
    <col min="8465" max="8465" width="12.85546875" style="1319" bestFit="1" customWidth="1"/>
    <col min="8466" max="8466" width="12.5703125" style="1319" customWidth="1"/>
    <col min="8467" max="8467" width="11.140625" style="1319" bestFit="1" customWidth="1"/>
    <col min="8468" max="8704" width="9.140625" style="1319"/>
    <col min="8705" max="8705" width="1.85546875" style="1319" customWidth="1"/>
    <col min="8706" max="8706" width="2.85546875" style="1319" customWidth="1"/>
    <col min="8707" max="8707" width="39.5703125" style="1319" customWidth="1"/>
    <col min="8708" max="8708" width="11.5703125" style="1319" bestFit="1" customWidth="1"/>
    <col min="8709" max="8709" width="10" style="1319" customWidth="1"/>
    <col min="8710" max="8710" width="10.42578125" style="1319" bestFit="1" customWidth="1"/>
    <col min="8711" max="8711" width="12.85546875" style="1319" customWidth="1"/>
    <col min="8712" max="8712" width="10" style="1319" customWidth="1"/>
    <col min="8713" max="8713" width="0.5703125" style="1319" customWidth="1"/>
    <col min="8714" max="8714" width="14.140625" style="1319" customWidth="1"/>
    <col min="8715" max="8715" width="11.7109375" style="1319" customWidth="1"/>
    <col min="8716" max="8716" width="14.140625" style="1319" customWidth="1"/>
    <col min="8717" max="8717" width="12.85546875" style="1319" customWidth="1"/>
    <col min="8718" max="8718" width="12.85546875" style="1319" bestFit="1" customWidth="1"/>
    <col min="8719" max="8719" width="10.140625" style="1319" customWidth="1"/>
    <col min="8720" max="8720" width="1.140625" style="1319" customWidth="1"/>
    <col min="8721" max="8721" width="12.85546875" style="1319" bestFit="1" customWidth="1"/>
    <col min="8722" max="8722" width="12.5703125" style="1319" customWidth="1"/>
    <col min="8723" max="8723" width="11.140625" style="1319" bestFit="1" customWidth="1"/>
    <col min="8724" max="8960" width="9.140625" style="1319"/>
    <col min="8961" max="8961" width="1.85546875" style="1319" customWidth="1"/>
    <col min="8962" max="8962" width="2.85546875" style="1319" customWidth="1"/>
    <col min="8963" max="8963" width="39.5703125" style="1319" customWidth="1"/>
    <col min="8964" max="8964" width="11.5703125" style="1319" bestFit="1" customWidth="1"/>
    <col min="8965" max="8965" width="10" style="1319" customWidth="1"/>
    <col min="8966" max="8966" width="10.42578125" style="1319" bestFit="1" customWidth="1"/>
    <col min="8967" max="8967" width="12.85546875" style="1319" customWidth="1"/>
    <col min="8968" max="8968" width="10" style="1319" customWidth="1"/>
    <col min="8969" max="8969" width="0.5703125" style="1319" customWidth="1"/>
    <col min="8970" max="8970" width="14.140625" style="1319" customWidth="1"/>
    <col min="8971" max="8971" width="11.7109375" style="1319" customWidth="1"/>
    <col min="8972" max="8972" width="14.140625" style="1319" customWidth="1"/>
    <col min="8973" max="8973" width="12.85546875" style="1319" customWidth="1"/>
    <col min="8974" max="8974" width="12.85546875" style="1319" bestFit="1" customWidth="1"/>
    <col min="8975" max="8975" width="10.140625" style="1319" customWidth="1"/>
    <col min="8976" max="8976" width="1.140625" style="1319" customWidth="1"/>
    <col min="8977" max="8977" width="12.85546875" style="1319" bestFit="1" customWidth="1"/>
    <col min="8978" max="8978" width="12.5703125" style="1319" customWidth="1"/>
    <col min="8979" max="8979" width="11.140625" style="1319" bestFit="1" customWidth="1"/>
    <col min="8980" max="9216" width="9.140625" style="1319"/>
    <col min="9217" max="9217" width="1.85546875" style="1319" customWidth="1"/>
    <col min="9218" max="9218" width="2.85546875" style="1319" customWidth="1"/>
    <col min="9219" max="9219" width="39.5703125" style="1319" customWidth="1"/>
    <col min="9220" max="9220" width="11.5703125" style="1319" bestFit="1" customWidth="1"/>
    <col min="9221" max="9221" width="10" style="1319" customWidth="1"/>
    <col min="9222" max="9222" width="10.42578125" style="1319" bestFit="1" customWidth="1"/>
    <col min="9223" max="9223" width="12.85546875" style="1319" customWidth="1"/>
    <col min="9224" max="9224" width="10" style="1319" customWidth="1"/>
    <col min="9225" max="9225" width="0.5703125" style="1319" customWidth="1"/>
    <col min="9226" max="9226" width="14.140625" style="1319" customWidth="1"/>
    <col min="9227" max="9227" width="11.7109375" style="1319" customWidth="1"/>
    <col min="9228" max="9228" width="14.140625" style="1319" customWidth="1"/>
    <col min="9229" max="9229" width="12.85546875" style="1319" customWidth="1"/>
    <col min="9230" max="9230" width="12.85546875" style="1319" bestFit="1" customWidth="1"/>
    <col min="9231" max="9231" width="10.140625" style="1319" customWidth="1"/>
    <col min="9232" max="9232" width="1.140625" style="1319" customWidth="1"/>
    <col min="9233" max="9233" width="12.85546875" style="1319" bestFit="1" customWidth="1"/>
    <col min="9234" max="9234" width="12.5703125" style="1319" customWidth="1"/>
    <col min="9235" max="9235" width="11.140625" style="1319" bestFit="1" customWidth="1"/>
    <col min="9236" max="9472" width="9.140625" style="1319"/>
    <col min="9473" max="9473" width="1.85546875" style="1319" customWidth="1"/>
    <col min="9474" max="9474" width="2.85546875" style="1319" customWidth="1"/>
    <col min="9475" max="9475" width="39.5703125" style="1319" customWidth="1"/>
    <col min="9476" max="9476" width="11.5703125" style="1319" bestFit="1" customWidth="1"/>
    <col min="9477" max="9477" width="10" style="1319" customWidth="1"/>
    <col min="9478" max="9478" width="10.42578125" style="1319" bestFit="1" customWidth="1"/>
    <col min="9479" max="9479" width="12.85546875" style="1319" customWidth="1"/>
    <col min="9480" max="9480" width="10" style="1319" customWidth="1"/>
    <col min="9481" max="9481" width="0.5703125" style="1319" customWidth="1"/>
    <col min="9482" max="9482" width="14.140625" style="1319" customWidth="1"/>
    <col min="9483" max="9483" width="11.7109375" style="1319" customWidth="1"/>
    <col min="9484" max="9484" width="14.140625" style="1319" customWidth="1"/>
    <col min="9485" max="9485" width="12.85546875" style="1319" customWidth="1"/>
    <col min="9486" max="9486" width="12.85546875" style="1319" bestFit="1" customWidth="1"/>
    <col min="9487" max="9487" width="10.140625" style="1319" customWidth="1"/>
    <col min="9488" max="9488" width="1.140625" style="1319" customWidth="1"/>
    <col min="9489" max="9489" width="12.85546875" style="1319" bestFit="1" customWidth="1"/>
    <col min="9490" max="9490" width="12.5703125" style="1319" customWidth="1"/>
    <col min="9491" max="9491" width="11.140625" style="1319" bestFit="1" customWidth="1"/>
    <col min="9492" max="9728" width="9.140625" style="1319"/>
    <col min="9729" max="9729" width="1.85546875" style="1319" customWidth="1"/>
    <col min="9730" max="9730" width="2.85546875" style="1319" customWidth="1"/>
    <col min="9731" max="9731" width="39.5703125" style="1319" customWidth="1"/>
    <col min="9732" max="9732" width="11.5703125" style="1319" bestFit="1" customWidth="1"/>
    <col min="9733" max="9733" width="10" style="1319" customWidth="1"/>
    <col min="9734" max="9734" width="10.42578125" style="1319" bestFit="1" customWidth="1"/>
    <col min="9735" max="9735" width="12.85546875" style="1319" customWidth="1"/>
    <col min="9736" max="9736" width="10" style="1319" customWidth="1"/>
    <col min="9737" max="9737" width="0.5703125" style="1319" customWidth="1"/>
    <col min="9738" max="9738" width="14.140625" style="1319" customWidth="1"/>
    <col min="9739" max="9739" width="11.7109375" style="1319" customWidth="1"/>
    <col min="9740" max="9740" width="14.140625" style="1319" customWidth="1"/>
    <col min="9741" max="9741" width="12.85546875" style="1319" customWidth="1"/>
    <col min="9742" max="9742" width="12.85546875" style="1319" bestFit="1" customWidth="1"/>
    <col min="9743" max="9743" width="10.140625" style="1319" customWidth="1"/>
    <col min="9744" max="9744" width="1.140625" style="1319" customWidth="1"/>
    <col min="9745" max="9745" width="12.85546875" style="1319" bestFit="1" customWidth="1"/>
    <col min="9746" max="9746" width="12.5703125" style="1319" customWidth="1"/>
    <col min="9747" max="9747" width="11.140625" style="1319" bestFit="1" customWidth="1"/>
    <col min="9748" max="9984" width="9.140625" style="1319"/>
    <col min="9985" max="9985" width="1.85546875" style="1319" customWidth="1"/>
    <col min="9986" max="9986" width="2.85546875" style="1319" customWidth="1"/>
    <col min="9987" max="9987" width="39.5703125" style="1319" customWidth="1"/>
    <col min="9988" max="9988" width="11.5703125" style="1319" bestFit="1" customWidth="1"/>
    <col min="9989" max="9989" width="10" style="1319" customWidth="1"/>
    <col min="9990" max="9990" width="10.42578125" style="1319" bestFit="1" customWidth="1"/>
    <col min="9991" max="9991" width="12.85546875" style="1319" customWidth="1"/>
    <col min="9992" max="9992" width="10" style="1319" customWidth="1"/>
    <col min="9993" max="9993" width="0.5703125" style="1319" customWidth="1"/>
    <col min="9994" max="9994" width="14.140625" style="1319" customWidth="1"/>
    <col min="9995" max="9995" width="11.7109375" style="1319" customWidth="1"/>
    <col min="9996" max="9996" width="14.140625" style="1319" customWidth="1"/>
    <col min="9997" max="9997" width="12.85546875" style="1319" customWidth="1"/>
    <col min="9998" max="9998" width="12.85546875" style="1319" bestFit="1" customWidth="1"/>
    <col min="9999" max="9999" width="10.140625" style="1319" customWidth="1"/>
    <col min="10000" max="10000" width="1.140625" style="1319" customWidth="1"/>
    <col min="10001" max="10001" width="12.85546875" style="1319" bestFit="1" customWidth="1"/>
    <col min="10002" max="10002" width="12.5703125" style="1319" customWidth="1"/>
    <col min="10003" max="10003" width="11.140625" style="1319" bestFit="1" customWidth="1"/>
    <col min="10004" max="10240" width="9.140625" style="1319"/>
    <col min="10241" max="10241" width="1.85546875" style="1319" customWidth="1"/>
    <col min="10242" max="10242" width="2.85546875" style="1319" customWidth="1"/>
    <col min="10243" max="10243" width="39.5703125" style="1319" customWidth="1"/>
    <col min="10244" max="10244" width="11.5703125" style="1319" bestFit="1" customWidth="1"/>
    <col min="10245" max="10245" width="10" style="1319" customWidth="1"/>
    <col min="10246" max="10246" width="10.42578125" style="1319" bestFit="1" customWidth="1"/>
    <col min="10247" max="10247" width="12.85546875" style="1319" customWidth="1"/>
    <col min="10248" max="10248" width="10" style="1319" customWidth="1"/>
    <col min="10249" max="10249" width="0.5703125" style="1319" customWidth="1"/>
    <col min="10250" max="10250" width="14.140625" style="1319" customWidth="1"/>
    <col min="10251" max="10251" width="11.7109375" style="1319" customWidth="1"/>
    <col min="10252" max="10252" width="14.140625" style="1319" customWidth="1"/>
    <col min="10253" max="10253" width="12.85546875" style="1319" customWidth="1"/>
    <col min="10254" max="10254" width="12.85546875" style="1319" bestFit="1" customWidth="1"/>
    <col min="10255" max="10255" width="10.140625" style="1319" customWidth="1"/>
    <col min="10256" max="10256" width="1.140625" style="1319" customWidth="1"/>
    <col min="10257" max="10257" width="12.85546875" style="1319" bestFit="1" customWidth="1"/>
    <col min="10258" max="10258" width="12.5703125" style="1319" customWidth="1"/>
    <col min="10259" max="10259" width="11.140625" style="1319" bestFit="1" customWidth="1"/>
    <col min="10260" max="10496" width="9.140625" style="1319"/>
    <col min="10497" max="10497" width="1.85546875" style="1319" customWidth="1"/>
    <col min="10498" max="10498" width="2.85546875" style="1319" customWidth="1"/>
    <col min="10499" max="10499" width="39.5703125" style="1319" customWidth="1"/>
    <col min="10500" max="10500" width="11.5703125" style="1319" bestFit="1" customWidth="1"/>
    <col min="10501" max="10501" width="10" style="1319" customWidth="1"/>
    <col min="10502" max="10502" width="10.42578125" style="1319" bestFit="1" customWidth="1"/>
    <col min="10503" max="10503" width="12.85546875" style="1319" customWidth="1"/>
    <col min="10504" max="10504" width="10" style="1319" customWidth="1"/>
    <col min="10505" max="10505" width="0.5703125" style="1319" customWidth="1"/>
    <col min="10506" max="10506" width="14.140625" style="1319" customWidth="1"/>
    <col min="10507" max="10507" width="11.7109375" style="1319" customWidth="1"/>
    <col min="10508" max="10508" width="14.140625" style="1319" customWidth="1"/>
    <col min="10509" max="10509" width="12.85546875" style="1319" customWidth="1"/>
    <col min="10510" max="10510" width="12.85546875" style="1319" bestFit="1" customWidth="1"/>
    <col min="10511" max="10511" width="10.140625" style="1319" customWidth="1"/>
    <col min="10512" max="10512" width="1.140625" style="1319" customWidth="1"/>
    <col min="10513" max="10513" width="12.85546875" style="1319" bestFit="1" customWidth="1"/>
    <col min="10514" max="10514" width="12.5703125" style="1319" customWidth="1"/>
    <col min="10515" max="10515" width="11.140625" style="1319" bestFit="1" customWidth="1"/>
    <col min="10516" max="10752" width="9.140625" style="1319"/>
    <col min="10753" max="10753" width="1.85546875" style="1319" customWidth="1"/>
    <col min="10754" max="10754" width="2.85546875" style="1319" customWidth="1"/>
    <col min="10755" max="10755" width="39.5703125" style="1319" customWidth="1"/>
    <col min="10756" max="10756" width="11.5703125" style="1319" bestFit="1" customWidth="1"/>
    <col min="10757" max="10757" width="10" style="1319" customWidth="1"/>
    <col min="10758" max="10758" width="10.42578125" style="1319" bestFit="1" customWidth="1"/>
    <col min="10759" max="10759" width="12.85546875" style="1319" customWidth="1"/>
    <col min="10760" max="10760" width="10" style="1319" customWidth="1"/>
    <col min="10761" max="10761" width="0.5703125" style="1319" customWidth="1"/>
    <col min="10762" max="10762" width="14.140625" style="1319" customWidth="1"/>
    <col min="10763" max="10763" width="11.7109375" style="1319" customWidth="1"/>
    <col min="10764" max="10764" width="14.140625" style="1319" customWidth="1"/>
    <col min="10765" max="10765" width="12.85546875" style="1319" customWidth="1"/>
    <col min="10766" max="10766" width="12.85546875" style="1319" bestFit="1" customWidth="1"/>
    <col min="10767" max="10767" width="10.140625" style="1319" customWidth="1"/>
    <col min="10768" max="10768" width="1.140625" style="1319" customWidth="1"/>
    <col min="10769" max="10769" width="12.85546875" style="1319" bestFit="1" customWidth="1"/>
    <col min="10770" max="10770" width="12.5703125" style="1319" customWidth="1"/>
    <col min="10771" max="10771" width="11.140625" style="1319" bestFit="1" customWidth="1"/>
    <col min="10772" max="11008" width="9.140625" style="1319"/>
    <col min="11009" max="11009" width="1.85546875" style="1319" customWidth="1"/>
    <col min="11010" max="11010" width="2.85546875" style="1319" customWidth="1"/>
    <col min="11011" max="11011" width="39.5703125" style="1319" customWidth="1"/>
    <col min="11012" max="11012" width="11.5703125" style="1319" bestFit="1" customWidth="1"/>
    <col min="11013" max="11013" width="10" style="1319" customWidth="1"/>
    <col min="11014" max="11014" width="10.42578125" style="1319" bestFit="1" customWidth="1"/>
    <col min="11015" max="11015" width="12.85546875" style="1319" customWidth="1"/>
    <col min="11016" max="11016" width="10" style="1319" customWidth="1"/>
    <col min="11017" max="11017" width="0.5703125" style="1319" customWidth="1"/>
    <col min="11018" max="11018" width="14.140625" style="1319" customWidth="1"/>
    <col min="11019" max="11019" width="11.7109375" style="1319" customWidth="1"/>
    <col min="11020" max="11020" width="14.140625" style="1319" customWidth="1"/>
    <col min="11021" max="11021" width="12.85546875" style="1319" customWidth="1"/>
    <col min="11022" max="11022" width="12.85546875" style="1319" bestFit="1" customWidth="1"/>
    <col min="11023" max="11023" width="10.140625" style="1319" customWidth="1"/>
    <col min="11024" max="11024" width="1.140625" style="1319" customWidth="1"/>
    <col min="11025" max="11025" width="12.85546875" style="1319" bestFit="1" customWidth="1"/>
    <col min="11026" max="11026" width="12.5703125" style="1319" customWidth="1"/>
    <col min="11027" max="11027" width="11.140625" style="1319" bestFit="1" customWidth="1"/>
    <col min="11028" max="11264" width="9.140625" style="1319"/>
    <col min="11265" max="11265" width="1.85546875" style="1319" customWidth="1"/>
    <col min="11266" max="11266" width="2.85546875" style="1319" customWidth="1"/>
    <col min="11267" max="11267" width="39.5703125" style="1319" customWidth="1"/>
    <col min="11268" max="11268" width="11.5703125" style="1319" bestFit="1" customWidth="1"/>
    <col min="11269" max="11269" width="10" style="1319" customWidth="1"/>
    <col min="11270" max="11270" width="10.42578125" style="1319" bestFit="1" customWidth="1"/>
    <col min="11271" max="11271" width="12.85546875" style="1319" customWidth="1"/>
    <col min="11272" max="11272" width="10" style="1319" customWidth="1"/>
    <col min="11273" max="11273" width="0.5703125" style="1319" customWidth="1"/>
    <col min="11274" max="11274" width="14.140625" style="1319" customWidth="1"/>
    <col min="11275" max="11275" width="11.7109375" style="1319" customWidth="1"/>
    <col min="11276" max="11276" width="14.140625" style="1319" customWidth="1"/>
    <col min="11277" max="11277" width="12.85546875" style="1319" customWidth="1"/>
    <col min="11278" max="11278" width="12.85546875" style="1319" bestFit="1" customWidth="1"/>
    <col min="11279" max="11279" width="10.140625" style="1319" customWidth="1"/>
    <col min="11280" max="11280" width="1.140625" style="1319" customWidth="1"/>
    <col min="11281" max="11281" width="12.85546875" style="1319" bestFit="1" customWidth="1"/>
    <col min="11282" max="11282" width="12.5703125" style="1319" customWidth="1"/>
    <col min="11283" max="11283" width="11.140625" style="1319" bestFit="1" customWidth="1"/>
    <col min="11284" max="11520" width="9.140625" style="1319"/>
    <col min="11521" max="11521" width="1.85546875" style="1319" customWidth="1"/>
    <col min="11522" max="11522" width="2.85546875" style="1319" customWidth="1"/>
    <col min="11523" max="11523" width="39.5703125" style="1319" customWidth="1"/>
    <col min="11524" max="11524" width="11.5703125" style="1319" bestFit="1" customWidth="1"/>
    <col min="11525" max="11525" width="10" style="1319" customWidth="1"/>
    <col min="11526" max="11526" width="10.42578125" style="1319" bestFit="1" customWidth="1"/>
    <col min="11527" max="11527" width="12.85546875" style="1319" customWidth="1"/>
    <col min="11528" max="11528" width="10" style="1319" customWidth="1"/>
    <col min="11529" max="11529" width="0.5703125" style="1319" customWidth="1"/>
    <col min="11530" max="11530" width="14.140625" style="1319" customWidth="1"/>
    <col min="11531" max="11531" width="11.7109375" style="1319" customWidth="1"/>
    <col min="11532" max="11532" width="14.140625" style="1319" customWidth="1"/>
    <col min="11533" max="11533" width="12.85546875" style="1319" customWidth="1"/>
    <col min="11534" max="11534" width="12.85546875" style="1319" bestFit="1" customWidth="1"/>
    <col min="11535" max="11535" width="10.140625" style="1319" customWidth="1"/>
    <col min="11536" max="11536" width="1.140625" style="1319" customWidth="1"/>
    <col min="11537" max="11537" width="12.85546875" style="1319" bestFit="1" customWidth="1"/>
    <col min="11538" max="11538" width="12.5703125" style="1319" customWidth="1"/>
    <col min="11539" max="11539" width="11.140625" style="1319" bestFit="1" customWidth="1"/>
    <col min="11540" max="11776" width="9.140625" style="1319"/>
    <col min="11777" max="11777" width="1.85546875" style="1319" customWidth="1"/>
    <col min="11778" max="11778" width="2.85546875" style="1319" customWidth="1"/>
    <col min="11779" max="11779" width="39.5703125" style="1319" customWidth="1"/>
    <col min="11780" max="11780" width="11.5703125" style="1319" bestFit="1" customWidth="1"/>
    <col min="11781" max="11781" width="10" style="1319" customWidth="1"/>
    <col min="11782" max="11782" width="10.42578125" style="1319" bestFit="1" customWidth="1"/>
    <col min="11783" max="11783" width="12.85546875" style="1319" customWidth="1"/>
    <col min="11784" max="11784" width="10" style="1319" customWidth="1"/>
    <col min="11785" max="11785" width="0.5703125" style="1319" customWidth="1"/>
    <col min="11786" max="11786" width="14.140625" style="1319" customWidth="1"/>
    <col min="11787" max="11787" width="11.7109375" style="1319" customWidth="1"/>
    <col min="11788" max="11788" width="14.140625" style="1319" customWidth="1"/>
    <col min="11789" max="11789" width="12.85546875" style="1319" customWidth="1"/>
    <col min="11790" max="11790" width="12.85546875" style="1319" bestFit="1" customWidth="1"/>
    <col min="11791" max="11791" width="10.140625" style="1319" customWidth="1"/>
    <col min="11792" max="11792" width="1.140625" style="1319" customWidth="1"/>
    <col min="11793" max="11793" width="12.85546875" style="1319" bestFit="1" customWidth="1"/>
    <col min="11794" max="11794" width="12.5703125" style="1319" customWidth="1"/>
    <col min="11795" max="11795" width="11.140625" style="1319" bestFit="1" customWidth="1"/>
    <col min="11796" max="12032" width="9.140625" style="1319"/>
    <col min="12033" max="12033" width="1.85546875" style="1319" customWidth="1"/>
    <col min="12034" max="12034" width="2.85546875" style="1319" customWidth="1"/>
    <col min="12035" max="12035" width="39.5703125" style="1319" customWidth="1"/>
    <col min="12036" max="12036" width="11.5703125" style="1319" bestFit="1" customWidth="1"/>
    <col min="12037" max="12037" width="10" style="1319" customWidth="1"/>
    <col min="12038" max="12038" width="10.42578125" style="1319" bestFit="1" customWidth="1"/>
    <col min="12039" max="12039" width="12.85546875" style="1319" customWidth="1"/>
    <col min="12040" max="12040" width="10" style="1319" customWidth="1"/>
    <col min="12041" max="12041" width="0.5703125" style="1319" customWidth="1"/>
    <col min="12042" max="12042" width="14.140625" style="1319" customWidth="1"/>
    <col min="12043" max="12043" width="11.7109375" style="1319" customWidth="1"/>
    <col min="12044" max="12044" width="14.140625" style="1319" customWidth="1"/>
    <col min="12045" max="12045" width="12.85546875" style="1319" customWidth="1"/>
    <col min="12046" max="12046" width="12.85546875" style="1319" bestFit="1" customWidth="1"/>
    <col min="12047" max="12047" width="10.140625" style="1319" customWidth="1"/>
    <col min="12048" max="12048" width="1.140625" style="1319" customWidth="1"/>
    <col min="12049" max="12049" width="12.85546875" style="1319" bestFit="1" customWidth="1"/>
    <col min="12050" max="12050" width="12.5703125" style="1319" customWidth="1"/>
    <col min="12051" max="12051" width="11.140625" style="1319" bestFit="1" customWidth="1"/>
    <col min="12052" max="12288" width="9.140625" style="1319"/>
    <col min="12289" max="12289" width="1.85546875" style="1319" customWidth="1"/>
    <col min="12290" max="12290" width="2.85546875" style="1319" customWidth="1"/>
    <col min="12291" max="12291" width="39.5703125" style="1319" customWidth="1"/>
    <col min="12292" max="12292" width="11.5703125" style="1319" bestFit="1" customWidth="1"/>
    <col min="12293" max="12293" width="10" style="1319" customWidth="1"/>
    <col min="12294" max="12294" width="10.42578125" style="1319" bestFit="1" customWidth="1"/>
    <col min="12295" max="12295" width="12.85546875" style="1319" customWidth="1"/>
    <col min="12296" max="12296" width="10" style="1319" customWidth="1"/>
    <col min="12297" max="12297" width="0.5703125" style="1319" customWidth="1"/>
    <col min="12298" max="12298" width="14.140625" style="1319" customWidth="1"/>
    <col min="12299" max="12299" width="11.7109375" style="1319" customWidth="1"/>
    <col min="12300" max="12300" width="14.140625" style="1319" customWidth="1"/>
    <col min="12301" max="12301" width="12.85546875" style="1319" customWidth="1"/>
    <col min="12302" max="12302" width="12.85546875" style="1319" bestFit="1" customWidth="1"/>
    <col min="12303" max="12303" width="10.140625" style="1319" customWidth="1"/>
    <col min="12304" max="12304" width="1.140625" style="1319" customWidth="1"/>
    <col min="12305" max="12305" width="12.85546875" style="1319" bestFit="1" customWidth="1"/>
    <col min="12306" max="12306" width="12.5703125" style="1319" customWidth="1"/>
    <col min="12307" max="12307" width="11.140625" style="1319" bestFit="1" customWidth="1"/>
    <col min="12308" max="12544" width="9.140625" style="1319"/>
    <col min="12545" max="12545" width="1.85546875" style="1319" customWidth="1"/>
    <col min="12546" max="12546" width="2.85546875" style="1319" customWidth="1"/>
    <col min="12547" max="12547" width="39.5703125" style="1319" customWidth="1"/>
    <col min="12548" max="12548" width="11.5703125" style="1319" bestFit="1" customWidth="1"/>
    <col min="12549" max="12549" width="10" style="1319" customWidth="1"/>
    <col min="12550" max="12550" width="10.42578125" style="1319" bestFit="1" customWidth="1"/>
    <col min="12551" max="12551" width="12.85546875" style="1319" customWidth="1"/>
    <col min="12552" max="12552" width="10" style="1319" customWidth="1"/>
    <col min="12553" max="12553" width="0.5703125" style="1319" customWidth="1"/>
    <col min="12554" max="12554" width="14.140625" style="1319" customWidth="1"/>
    <col min="12555" max="12555" width="11.7109375" style="1319" customWidth="1"/>
    <col min="12556" max="12556" width="14.140625" style="1319" customWidth="1"/>
    <col min="12557" max="12557" width="12.85546875" style="1319" customWidth="1"/>
    <col min="12558" max="12558" width="12.85546875" style="1319" bestFit="1" customWidth="1"/>
    <col min="12559" max="12559" width="10.140625" style="1319" customWidth="1"/>
    <col min="12560" max="12560" width="1.140625" style="1319" customWidth="1"/>
    <col min="12561" max="12561" width="12.85546875" style="1319" bestFit="1" customWidth="1"/>
    <col min="12562" max="12562" width="12.5703125" style="1319" customWidth="1"/>
    <col min="12563" max="12563" width="11.140625" style="1319" bestFit="1" customWidth="1"/>
    <col min="12564" max="12800" width="9.140625" style="1319"/>
    <col min="12801" max="12801" width="1.85546875" style="1319" customWidth="1"/>
    <col min="12802" max="12802" width="2.85546875" style="1319" customWidth="1"/>
    <col min="12803" max="12803" width="39.5703125" style="1319" customWidth="1"/>
    <col min="12804" max="12804" width="11.5703125" style="1319" bestFit="1" customWidth="1"/>
    <col min="12805" max="12805" width="10" style="1319" customWidth="1"/>
    <col min="12806" max="12806" width="10.42578125" style="1319" bestFit="1" customWidth="1"/>
    <col min="12807" max="12807" width="12.85546875" style="1319" customWidth="1"/>
    <col min="12808" max="12808" width="10" style="1319" customWidth="1"/>
    <col min="12809" max="12809" width="0.5703125" style="1319" customWidth="1"/>
    <col min="12810" max="12810" width="14.140625" style="1319" customWidth="1"/>
    <col min="12811" max="12811" width="11.7109375" style="1319" customWidth="1"/>
    <col min="12812" max="12812" width="14.140625" style="1319" customWidth="1"/>
    <col min="12813" max="12813" width="12.85546875" style="1319" customWidth="1"/>
    <col min="12814" max="12814" width="12.85546875" style="1319" bestFit="1" customWidth="1"/>
    <col min="12815" max="12815" width="10.140625" style="1319" customWidth="1"/>
    <col min="12816" max="12816" width="1.140625" style="1319" customWidth="1"/>
    <col min="12817" max="12817" width="12.85546875" style="1319" bestFit="1" customWidth="1"/>
    <col min="12818" max="12818" width="12.5703125" style="1319" customWidth="1"/>
    <col min="12819" max="12819" width="11.140625" style="1319" bestFit="1" customWidth="1"/>
    <col min="12820" max="13056" width="9.140625" style="1319"/>
    <col min="13057" max="13057" width="1.85546875" style="1319" customWidth="1"/>
    <col min="13058" max="13058" width="2.85546875" style="1319" customWidth="1"/>
    <col min="13059" max="13059" width="39.5703125" style="1319" customWidth="1"/>
    <col min="13060" max="13060" width="11.5703125" style="1319" bestFit="1" customWidth="1"/>
    <col min="13061" max="13061" width="10" style="1319" customWidth="1"/>
    <col min="13062" max="13062" width="10.42578125" style="1319" bestFit="1" customWidth="1"/>
    <col min="13063" max="13063" width="12.85546875" style="1319" customWidth="1"/>
    <col min="13064" max="13064" width="10" style="1319" customWidth="1"/>
    <col min="13065" max="13065" width="0.5703125" style="1319" customWidth="1"/>
    <col min="13066" max="13066" width="14.140625" style="1319" customWidth="1"/>
    <col min="13067" max="13067" width="11.7109375" style="1319" customWidth="1"/>
    <col min="13068" max="13068" width="14.140625" style="1319" customWidth="1"/>
    <col min="13069" max="13069" width="12.85546875" style="1319" customWidth="1"/>
    <col min="13070" max="13070" width="12.85546875" style="1319" bestFit="1" customWidth="1"/>
    <col min="13071" max="13071" width="10.140625" style="1319" customWidth="1"/>
    <col min="13072" max="13072" width="1.140625" style="1319" customWidth="1"/>
    <col min="13073" max="13073" width="12.85546875" style="1319" bestFit="1" customWidth="1"/>
    <col min="13074" max="13074" width="12.5703125" style="1319" customWidth="1"/>
    <col min="13075" max="13075" width="11.140625" style="1319" bestFit="1" customWidth="1"/>
    <col min="13076" max="13312" width="9.140625" style="1319"/>
    <col min="13313" max="13313" width="1.85546875" style="1319" customWidth="1"/>
    <col min="13314" max="13314" width="2.85546875" style="1319" customWidth="1"/>
    <col min="13315" max="13315" width="39.5703125" style="1319" customWidth="1"/>
    <col min="13316" max="13316" width="11.5703125" style="1319" bestFit="1" customWidth="1"/>
    <col min="13317" max="13317" width="10" style="1319" customWidth="1"/>
    <col min="13318" max="13318" width="10.42578125" style="1319" bestFit="1" customWidth="1"/>
    <col min="13319" max="13319" width="12.85546875" style="1319" customWidth="1"/>
    <col min="13320" max="13320" width="10" style="1319" customWidth="1"/>
    <col min="13321" max="13321" width="0.5703125" style="1319" customWidth="1"/>
    <col min="13322" max="13322" width="14.140625" style="1319" customWidth="1"/>
    <col min="13323" max="13323" width="11.7109375" style="1319" customWidth="1"/>
    <col min="13324" max="13324" width="14.140625" style="1319" customWidth="1"/>
    <col min="13325" max="13325" width="12.85546875" style="1319" customWidth="1"/>
    <col min="13326" max="13326" width="12.85546875" style="1319" bestFit="1" customWidth="1"/>
    <col min="13327" max="13327" width="10.140625" style="1319" customWidth="1"/>
    <col min="13328" max="13328" width="1.140625" style="1319" customWidth="1"/>
    <col min="13329" max="13329" width="12.85546875" style="1319" bestFit="1" customWidth="1"/>
    <col min="13330" max="13330" width="12.5703125" style="1319" customWidth="1"/>
    <col min="13331" max="13331" width="11.140625" style="1319" bestFit="1" customWidth="1"/>
    <col min="13332" max="13568" width="9.140625" style="1319"/>
    <col min="13569" max="13569" width="1.85546875" style="1319" customWidth="1"/>
    <col min="13570" max="13570" width="2.85546875" style="1319" customWidth="1"/>
    <col min="13571" max="13571" width="39.5703125" style="1319" customWidth="1"/>
    <col min="13572" max="13572" width="11.5703125" style="1319" bestFit="1" customWidth="1"/>
    <col min="13573" max="13573" width="10" style="1319" customWidth="1"/>
    <col min="13574" max="13574" width="10.42578125" style="1319" bestFit="1" customWidth="1"/>
    <col min="13575" max="13575" width="12.85546875" style="1319" customWidth="1"/>
    <col min="13576" max="13576" width="10" style="1319" customWidth="1"/>
    <col min="13577" max="13577" width="0.5703125" style="1319" customWidth="1"/>
    <col min="13578" max="13578" width="14.140625" style="1319" customWidth="1"/>
    <col min="13579" max="13579" width="11.7109375" style="1319" customWidth="1"/>
    <col min="13580" max="13580" width="14.140625" style="1319" customWidth="1"/>
    <col min="13581" max="13581" width="12.85546875" style="1319" customWidth="1"/>
    <col min="13582" max="13582" width="12.85546875" style="1319" bestFit="1" customWidth="1"/>
    <col min="13583" max="13583" width="10.140625" style="1319" customWidth="1"/>
    <col min="13584" max="13584" width="1.140625" style="1319" customWidth="1"/>
    <col min="13585" max="13585" width="12.85546875" style="1319" bestFit="1" customWidth="1"/>
    <col min="13586" max="13586" width="12.5703125" style="1319" customWidth="1"/>
    <col min="13587" max="13587" width="11.140625" style="1319" bestFit="1" customWidth="1"/>
    <col min="13588" max="13824" width="9.140625" style="1319"/>
    <col min="13825" max="13825" width="1.85546875" style="1319" customWidth="1"/>
    <col min="13826" max="13826" width="2.85546875" style="1319" customWidth="1"/>
    <col min="13827" max="13827" width="39.5703125" style="1319" customWidth="1"/>
    <col min="13828" max="13828" width="11.5703125" style="1319" bestFit="1" customWidth="1"/>
    <col min="13829" max="13829" width="10" style="1319" customWidth="1"/>
    <col min="13830" max="13830" width="10.42578125" style="1319" bestFit="1" customWidth="1"/>
    <col min="13831" max="13831" width="12.85546875" style="1319" customWidth="1"/>
    <col min="13832" max="13832" width="10" style="1319" customWidth="1"/>
    <col min="13833" max="13833" width="0.5703125" style="1319" customWidth="1"/>
    <col min="13834" max="13834" width="14.140625" style="1319" customWidth="1"/>
    <col min="13835" max="13835" width="11.7109375" style="1319" customWidth="1"/>
    <col min="13836" max="13836" width="14.140625" style="1319" customWidth="1"/>
    <col min="13837" max="13837" width="12.85546875" style="1319" customWidth="1"/>
    <col min="13838" max="13838" width="12.85546875" style="1319" bestFit="1" customWidth="1"/>
    <col min="13839" max="13839" width="10.140625" style="1319" customWidth="1"/>
    <col min="13840" max="13840" width="1.140625" style="1319" customWidth="1"/>
    <col min="13841" max="13841" width="12.85546875" style="1319" bestFit="1" customWidth="1"/>
    <col min="13842" max="13842" width="12.5703125" style="1319" customWidth="1"/>
    <col min="13843" max="13843" width="11.140625" style="1319" bestFit="1" customWidth="1"/>
    <col min="13844" max="14080" width="9.140625" style="1319"/>
    <col min="14081" max="14081" width="1.85546875" style="1319" customWidth="1"/>
    <col min="14082" max="14082" width="2.85546875" style="1319" customWidth="1"/>
    <col min="14083" max="14083" width="39.5703125" style="1319" customWidth="1"/>
    <col min="14084" max="14084" width="11.5703125" style="1319" bestFit="1" customWidth="1"/>
    <col min="14085" max="14085" width="10" style="1319" customWidth="1"/>
    <col min="14086" max="14086" width="10.42578125" style="1319" bestFit="1" customWidth="1"/>
    <col min="14087" max="14087" width="12.85546875" style="1319" customWidth="1"/>
    <col min="14088" max="14088" width="10" style="1319" customWidth="1"/>
    <col min="14089" max="14089" width="0.5703125" style="1319" customWidth="1"/>
    <col min="14090" max="14090" width="14.140625" style="1319" customWidth="1"/>
    <col min="14091" max="14091" width="11.7109375" style="1319" customWidth="1"/>
    <col min="14092" max="14092" width="14.140625" style="1319" customWidth="1"/>
    <col min="14093" max="14093" width="12.85546875" style="1319" customWidth="1"/>
    <col min="14094" max="14094" width="12.85546875" style="1319" bestFit="1" customWidth="1"/>
    <col min="14095" max="14095" width="10.140625" style="1319" customWidth="1"/>
    <col min="14096" max="14096" width="1.140625" style="1319" customWidth="1"/>
    <col min="14097" max="14097" width="12.85546875" style="1319" bestFit="1" customWidth="1"/>
    <col min="14098" max="14098" width="12.5703125" style="1319" customWidth="1"/>
    <col min="14099" max="14099" width="11.140625" style="1319" bestFit="1" customWidth="1"/>
    <col min="14100" max="14336" width="9.140625" style="1319"/>
    <col min="14337" max="14337" width="1.85546875" style="1319" customWidth="1"/>
    <col min="14338" max="14338" width="2.85546875" style="1319" customWidth="1"/>
    <col min="14339" max="14339" width="39.5703125" style="1319" customWidth="1"/>
    <col min="14340" max="14340" width="11.5703125" style="1319" bestFit="1" customWidth="1"/>
    <col min="14341" max="14341" width="10" style="1319" customWidth="1"/>
    <col min="14342" max="14342" width="10.42578125" style="1319" bestFit="1" customWidth="1"/>
    <col min="14343" max="14343" width="12.85546875" style="1319" customWidth="1"/>
    <col min="14344" max="14344" width="10" style="1319" customWidth="1"/>
    <col min="14345" max="14345" width="0.5703125" style="1319" customWidth="1"/>
    <col min="14346" max="14346" width="14.140625" style="1319" customWidth="1"/>
    <col min="14347" max="14347" width="11.7109375" style="1319" customWidth="1"/>
    <col min="14348" max="14348" width="14.140625" style="1319" customWidth="1"/>
    <col min="14349" max="14349" width="12.85546875" style="1319" customWidth="1"/>
    <col min="14350" max="14350" width="12.85546875" style="1319" bestFit="1" customWidth="1"/>
    <col min="14351" max="14351" width="10.140625" style="1319" customWidth="1"/>
    <col min="14352" max="14352" width="1.140625" style="1319" customWidth="1"/>
    <col min="14353" max="14353" width="12.85546875" style="1319" bestFit="1" customWidth="1"/>
    <col min="14354" max="14354" width="12.5703125" style="1319" customWidth="1"/>
    <col min="14355" max="14355" width="11.140625" style="1319" bestFit="1" customWidth="1"/>
    <col min="14356" max="14592" width="9.140625" style="1319"/>
    <col min="14593" max="14593" width="1.85546875" style="1319" customWidth="1"/>
    <col min="14594" max="14594" width="2.85546875" style="1319" customWidth="1"/>
    <col min="14595" max="14595" width="39.5703125" style="1319" customWidth="1"/>
    <col min="14596" max="14596" width="11.5703125" style="1319" bestFit="1" customWidth="1"/>
    <col min="14597" max="14597" width="10" style="1319" customWidth="1"/>
    <col min="14598" max="14598" width="10.42578125" style="1319" bestFit="1" customWidth="1"/>
    <col min="14599" max="14599" width="12.85546875" style="1319" customWidth="1"/>
    <col min="14600" max="14600" width="10" style="1319" customWidth="1"/>
    <col min="14601" max="14601" width="0.5703125" style="1319" customWidth="1"/>
    <col min="14602" max="14602" width="14.140625" style="1319" customWidth="1"/>
    <col min="14603" max="14603" width="11.7109375" style="1319" customWidth="1"/>
    <col min="14604" max="14604" width="14.140625" style="1319" customWidth="1"/>
    <col min="14605" max="14605" width="12.85546875" style="1319" customWidth="1"/>
    <col min="14606" max="14606" width="12.85546875" style="1319" bestFit="1" customWidth="1"/>
    <col min="14607" max="14607" width="10.140625" style="1319" customWidth="1"/>
    <col min="14608" max="14608" width="1.140625" style="1319" customWidth="1"/>
    <col min="14609" max="14609" width="12.85546875" style="1319" bestFit="1" customWidth="1"/>
    <col min="14610" max="14610" width="12.5703125" style="1319" customWidth="1"/>
    <col min="14611" max="14611" width="11.140625" style="1319" bestFit="1" customWidth="1"/>
    <col min="14612" max="14848" width="9.140625" style="1319"/>
    <col min="14849" max="14849" width="1.85546875" style="1319" customWidth="1"/>
    <col min="14850" max="14850" width="2.85546875" style="1319" customWidth="1"/>
    <col min="14851" max="14851" width="39.5703125" style="1319" customWidth="1"/>
    <col min="14852" max="14852" width="11.5703125" style="1319" bestFit="1" customWidth="1"/>
    <col min="14853" max="14853" width="10" style="1319" customWidth="1"/>
    <col min="14854" max="14854" width="10.42578125" style="1319" bestFit="1" customWidth="1"/>
    <col min="14855" max="14855" width="12.85546875" style="1319" customWidth="1"/>
    <col min="14856" max="14856" width="10" style="1319" customWidth="1"/>
    <col min="14857" max="14857" width="0.5703125" style="1319" customWidth="1"/>
    <col min="14858" max="14858" width="14.140625" style="1319" customWidth="1"/>
    <col min="14859" max="14859" width="11.7109375" style="1319" customWidth="1"/>
    <col min="14860" max="14860" width="14.140625" style="1319" customWidth="1"/>
    <col min="14861" max="14861" width="12.85546875" style="1319" customWidth="1"/>
    <col min="14862" max="14862" width="12.85546875" style="1319" bestFit="1" customWidth="1"/>
    <col min="14863" max="14863" width="10.140625" style="1319" customWidth="1"/>
    <col min="14864" max="14864" width="1.140625" style="1319" customWidth="1"/>
    <col min="14865" max="14865" width="12.85546875" style="1319" bestFit="1" customWidth="1"/>
    <col min="14866" max="14866" width="12.5703125" style="1319" customWidth="1"/>
    <col min="14867" max="14867" width="11.140625" style="1319" bestFit="1" customWidth="1"/>
    <col min="14868" max="15104" width="9.140625" style="1319"/>
    <col min="15105" max="15105" width="1.85546875" style="1319" customWidth="1"/>
    <col min="15106" max="15106" width="2.85546875" style="1319" customWidth="1"/>
    <col min="15107" max="15107" width="39.5703125" style="1319" customWidth="1"/>
    <col min="15108" max="15108" width="11.5703125" style="1319" bestFit="1" customWidth="1"/>
    <col min="15109" max="15109" width="10" style="1319" customWidth="1"/>
    <col min="15110" max="15110" width="10.42578125" style="1319" bestFit="1" customWidth="1"/>
    <col min="15111" max="15111" width="12.85546875" style="1319" customWidth="1"/>
    <col min="15112" max="15112" width="10" style="1319" customWidth="1"/>
    <col min="15113" max="15113" width="0.5703125" style="1319" customWidth="1"/>
    <col min="15114" max="15114" width="14.140625" style="1319" customWidth="1"/>
    <col min="15115" max="15115" width="11.7109375" style="1319" customWidth="1"/>
    <col min="15116" max="15116" width="14.140625" style="1319" customWidth="1"/>
    <col min="15117" max="15117" width="12.85546875" style="1319" customWidth="1"/>
    <col min="15118" max="15118" width="12.85546875" style="1319" bestFit="1" customWidth="1"/>
    <col min="15119" max="15119" width="10.140625" style="1319" customWidth="1"/>
    <col min="15120" max="15120" width="1.140625" style="1319" customWidth="1"/>
    <col min="15121" max="15121" width="12.85546875" style="1319" bestFit="1" customWidth="1"/>
    <col min="15122" max="15122" width="12.5703125" style="1319" customWidth="1"/>
    <col min="15123" max="15123" width="11.140625" style="1319" bestFit="1" customWidth="1"/>
    <col min="15124" max="15360" width="9.140625" style="1319"/>
    <col min="15361" max="15361" width="1.85546875" style="1319" customWidth="1"/>
    <col min="15362" max="15362" width="2.85546875" style="1319" customWidth="1"/>
    <col min="15363" max="15363" width="39.5703125" style="1319" customWidth="1"/>
    <col min="15364" max="15364" width="11.5703125" style="1319" bestFit="1" customWidth="1"/>
    <col min="15365" max="15365" width="10" style="1319" customWidth="1"/>
    <col min="15366" max="15366" width="10.42578125" style="1319" bestFit="1" customWidth="1"/>
    <col min="15367" max="15367" width="12.85546875" style="1319" customWidth="1"/>
    <col min="15368" max="15368" width="10" style="1319" customWidth="1"/>
    <col min="15369" max="15369" width="0.5703125" style="1319" customWidth="1"/>
    <col min="15370" max="15370" width="14.140625" style="1319" customWidth="1"/>
    <col min="15371" max="15371" width="11.7109375" style="1319" customWidth="1"/>
    <col min="15372" max="15372" width="14.140625" style="1319" customWidth="1"/>
    <col min="15373" max="15373" width="12.85546875" style="1319" customWidth="1"/>
    <col min="15374" max="15374" width="12.85546875" style="1319" bestFit="1" customWidth="1"/>
    <col min="15375" max="15375" width="10.140625" style="1319" customWidth="1"/>
    <col min="15376" max="15376" width="1.140625" style="1319" customWidth="1"/>
    <col min="15377" max="15377" width="12.85546875" style="1319" bestFit="1" customWidth="1"/>
    <col min="15378" max="15378" width="12.5703125" style="1319" customWidth="1"/>
    <col min="15379" max="15379" width="11.140625" style="1319" bestFit="1" customWidth="1"/>
    <col min="15380" max="15616" width="9.140625" style="1319"/>
    <col min="15617" max="15617" width="1.85546875" style="1319" customWidth="1"/>
    <col min="15618" max="15618" width="2.85546875" style="1319" customWidth="1"/>
    <col min="15619" max="15619" width="39.5703125" style="1319" customWidth="1"/>
    <col min="15620" max="15620" width="11.5703125" style="1319" bestFit="1" customWidth="1"/>
    <col min="15621" max="15621" width="10" style="1319" customWidth="1"/>
    <col min="15622" max="15622" width="10.42578125" style="1319" bestFit="1" customWidth="1"/>
    <col min="15623" max="15623" width="12.85546875" style="1319" customWidth="1"/>
    <col min="15624" max="15624" width="10" style="1319" customWidth="1"/>
    <col min="15625" max="15625" width="0.5703125" style="1319" customWidth="1"/>
    <col min="15626" max="15626" width="14.140625" style="1319" customWidth="1"/>
    <col min="15627" max="15627" width="11.7109375" style="1319" customWidth="1"/>
    <col min="15628" max="15628" width="14.140625" style="1319" customWidth="1"/>
    <col min="15629" max="15629" width="12.85546875" style="1319" customWidth="1"/>
    <col min="15630" max="15630" width="12.85546875" style="1319" bestFit="1" customWidth="1"/>
    <col min="15631" max="15631" width="10.140625" style="1319" customWidth="1"/>
    <col min="15632" max="15632" width="1.140625" style="1319" customWidth="1"/>
    <col min="15633" max="15633" width="12.85546875" style="1319" bestFit="1" customWidth="1"/>
    <col min="15634" max="15634" width="12.5703125" style="1319" customWidth="1"/>
    <col min="15635" max="15635" width="11.140625" style="1319" bestFit="1" customWidth="1"/>
    <col min="15636" max="15872" width="9.140625" style="1319"/>
    <col min="15873" max="15873" width="1.85546875" style="1319" customWidth="1"/>
    <col min="15874" max="15874" width="2.85546875" style="1319" customWidth="1"/>
    <col min="15875" max="15875" width="39.5703125" style="1319" customWidth="1"/>
    <col min="15876" max="15876" width="11.5703125" style="1319" bestFit="1" customWidth="1"/>
    <col min="15877" max="15877" width="10" style="1319" customWidth="1"/>
    <col min="15878" max="15878" width="10.42578125" style="1319" bestFit="1" customWidth="1"/>
    <col min="15879" max="15879" width="12.85546875" style="1319" customWidth="1"/>
    <col min="15880" max="15880" width="10" style="1319" customWidth="1"/>
    <col min="15881" max="15881" width="0.5703125" style="1319" customWidth="1"/>
    <col min="15882" max="15882" width="14.140625" style="1319" customWidth="1"/>
    <col min="15883" max="15883" width="11.7109375" style="1319" customWidth="1"/>
    <col min="15884" max="15884" width="14.140625" style="1319" customWidth="1"/>
    <col min="15885" max="15885" width="12.85546875" style="1319" customWidth="1"/>
    <col min="15886" max="15886" width="12.85546875" style="1319" bestFit="1" customWidth="1"/>
    <col min="15887" max="15887" width="10.140625" style="1319" customWidth="1"/>
    <col min="15888" max="15888" width="1.140625" style="1319" customWidth="1"/>
    <col min="15889" max="15889" width="12.85546875" style="1319" bestFit="1" customWidth="1"/>
    <col min="15890" max="15890" width="12.5703125" style="1319" customWidth="1"/>
    <col min="15891" max="15891" width="11.140625" style="1319" bestFit="1" customWidth="1"/>
    <col min="15892" max="16128" width="9.140625" style="1319"/>
    <col min="16129" max="16129" width="1.85546875" style="1319" customWidth="1"/>
    <col min="16130" max="16130" width="2.85546875" style="1319" customWidth="1"/>
    <col min="16131" max="16131" width="39.5703125" style="1319" customWidth="1"/>
    <col min="16132" max="16132" width="11.5703125" style="1319" bestFit="1" customWidth="1"/>
    <col min="16133" max="16133" width="10" style="1319" customWidth="1"/>
    <col min="16134" max="16134" width="10.42578125" style="1319" bestFit="1" customWidth="1"/>
    <col min="16135" max="16135" width="12.85546875" style="1319" customWidth="1"/>
    <col min="16136" max="16136" width="10" style="1319" customWidth="1"/>
    <col min="16137" max="16137" width="0.5703125" style="1319" customWidth="1"/>
    <col min="16138" max="16138" width="14.140625" style="1319" customWidth="1"/>
    <col min="16139" max="16139" width="11.7109375" style="1319" customWidth="1"/>
    <col min="16140" max="16140" width="14.140625" style="1319" customWidth="1"/>
    <col min="16141" max="16141" width="12.85546875" style="1319" customWidth="1"/>
    <col min="16142" max="16142" width="12.85546875" style="1319" bestFit="1" customWidth="1"/>
    <col min="16143" max="16143" width="10.140625" style="1319" customWidth="1"/>
    <col min="16144" max="16144" width="1.140625" style="1319" customWidth="1"/>
    <col min="16145" max="16145" width="12.85546875" style="1319" bestFit="1" customWidth="1"/>
    <col min="16146" max="16146" width="12.5703125" style="1319" customWidth="1"/>
    <col min="16147" max="16147" width="11.140625" style="1319" bestFit="1" customWidth="1"/>
    <col min="16148" max="16384" width="9.140625" style="1319"/>
  </cols>
  <sheetData>
    <row r="1" spans="1:28" ht="7.5" customHeight="1">
      <c r="A1" s="1318"/>
      <c r="B1" s="1318"/>
      <c r="C1" s="1318"/>
      <c r="D1" s="1318"/>
      <c r="E1" s="1318"/>
      <c r="F1" s="1318"/>
      <c r="G1" s="1318"/>
      <c r="H1" s="1318"/>
      <c r="I1" s="1318"/>
      <c r="J1" s="1318"/>
      <c r="K1" s="1318"/>
      <c r="L1" s="1318"/>
      <c r="M1" s="1318"/>
      <c r="N1" s="1318"/>
      <c r="O1" s="1318"/>
      <c r="P1" s="1318"/>
    </row>
    <row r="2" spans="1:28" s="1326" customFormat="1" ht="12" customHeight="1">
      <c r="A2" s="1320"/>
      <c r="B2" s="1321" t="s">
        <v>216</v>
      </c>
      <c r="C2" s="1322"/>
      <c r="D2" s="1323" t="s">
        <v>360</v>
      </c>
      <c r="E2" s="1323"/>
      <c r="F2" s="1323"/>
      <c r="G2" s="1323"/>
      <c r="H2" s="1323"/>
      <c r="I2" s="1324"/>
      <c r="J2" s="1323" t="s">
        <v>361</v>
      </c>
      <c r="K2" s="1323"/>
      <c r="L2" s="1323"/>
      <c r="M2" s="1323"/>
      <c r="N2" s="1323"/>
      <c r="O2" s="1325"/>
      <c r="P2" s="1325"/>
    </row>
    <row r="3" spans="1:28" s="1326" customFormat="1" ht="24" customHeight="1">
      <c r="A3" s="1325"/>
      <c r="B3" s="1327" t="s">
        <v>330</v>
      </c>
      <c r="C3" s="1328"/>
      <c r="D3" s="1329" t="s">
        <v>329</v>
      </c>
      <c r="E3" s="1330" t="s">
        <v>362</v>
      </c>
      <c r="F3" s="1329" t="s">
        <v>229</v>
      </c>
      <c r="G3" s="1330" t="s">
        <v>335</v>
      </c>
      <c r="H3" s="1331" t="s">
        <v>336</v>
      </c>
      <c r="I3" s="1332"/>
      <c r="J3" s="1330" t="s">
        <v>363</v>
      </c>
      <c r="K3" s="1329" t="s">
        <v>362</v>
      </c>
      <c r="L3" s="1330" t="s">
        <v>229</v>
      </c>
      <c r="M3" s="1329" t="s">
        <v>335</v>
      </c>
      <c r="N3" s="1330" t="s">
        <v>336</v>
      </c>
      <c r="O3" s="1325"/>
      <c r="P3" s="1325"/>
      <c r="R3" s="1333"/>
    </row>
    <row r="4" spans="1:28" ht="12" customHeight="1">
      <c r="A4" s="1318"/>
      <c r="B4" s="1334"/>
      <c r="C4" s="1335"/>
      <c r="D4" s="1336"/>
      <c r="E4" s="1321"/>
      <c r="F4" s="1337"/>
      <c r="G4" s="1321"/>
      <c r="H4" s="1337"/>
      <c r="I4" s="1321"/>
      <c r="J4" s="1321"/>
      <c r="K4" s="1337"/>
      <c r="L4" s="1321"/>
      <c r="M4" s="1337"/>
      <c r="N4" s="1321"/>
      <c r="O4" s="1318"/>
      <c r="P4" s="1318"/>
      <c r="R4" s="1338"/>
      <c r="S4" s="1339"/>
    </row>
    <row r="5" spans="1:28" ht="12" customHeight="1">
      <c r="A5" s="1318"/>
      <c r="B5" s="1340">
        <v>2023</v>
      </c>
      <c r="C5" s="1341"/>
      <c r="D5" s="1342">
        <v>0</v>
      </c>
      <c r="E5" s="1343">
        <v>600</v>
      </c>
      <c r="F5" s="1342">
        <v>600</v>
      </c>
      <c r="G5" s="1344">
        <v>4.1000000000000002E-2</v>
      </c>
      <c r="H5" s="1345">
        <v>1</v>
      </c>
      <c r="I5" s="1346"/>
      <c r="J5" s="1343">
        <v>72129</v>
      </c>
      <c r="K5" s="1342">
        <v>37137</v>
      </c>
      <c r="L5" s="1343">
        <v>109266</v>
      </c>
      <c r="M5" s="1347">
        <v>2.8000000000000001E-2</v>
      </c>
      <c r="N5" s="1348">
        <v>0.92</v>
      </c>
      <c r="O5" s="1349"/>
      <c r="P5" s="1318"/>
      <c r="Q5" s="1350"/>
      <c r="R5" s="1351"/>
      <c r="S5" s="1351"/>
      <c r="T5" s="1351"/>
      <c r="U5" s="1351"/>
      <c r="V5" s="1351"/>
      <c r="W5" s="1351"/>
      <c r="X5" s="1351"/>
      <c r="Y5" s="1351"/>
      <c r="Z5" s="1351"/>
      <c r="AA5" s="1351"/>
      <c r="AB5" s="1351"/>
    </row>
    <row r="6" spans="1:28" ht="12" customHeight="1">
      <c r="A6" s="1318"/>
      <c r="B6" s="1340">
        <v>2024</v>
      </c>
      <c r="C6" s="1341"/>
      <c r="D6" s="1352">
        <v>0</v>
      </c>
      <c r="E6" s="1353">
        <v>719</v>
      </c>
      <c r="F6" s="1352">
        <v>719</v>
      </c>
      <c r="G6" s="1344">
        <v>3.5999999999999997E-2</v>
      </c>
      <c r="H6" s="1345">
        <v>0.99999999999999989</v>
      </c>
      <c r="I6" s="1346"/>
      <c r="J6" s="1353">
        <v>94433</v>
      </c>
      <c r="K6" s="1352">
        <v>25827</v>
      </c>
      <c r="L6" s="1353">
        <v>120260</v>
      </c>
      <c r="M6" s="1347">
        <v>3.4000000000000002E-2</v>
      </c>
      <c r="N6" s="1348">
        <v>0.72</v>
      </c>
      <c r="O6" s="1349"/>
      <c r="P6" s="1318"/>
      <c r="Q6" s="1350"/>
      <c r="R6" s="1351"/>
      <c r="S6" s="1351"/>
      <c r="T6" s="1351"/>
      <c r="U6" s="1351"/>
      <c r="V6" s="1351"/>
      <c r="W6" s="1351"/>
      <c r="X6" s="1351"/>
      <c r="Y6" s="1351"/>
      <c r="Z6" s="1351"/>
      <c r="AA6" s="1351"/>
      <c r="AB6" s="1351"/>
    </row>
    <row r="7" spans="1:28" ht="12" customHeight="1">
      <c r="A7" s="1318"/>
      <c r="B7" s="1340">
        <v>2025</v>
      </c>
      <c r="C7" s="1341"/>
      <c r="D7" s="1352">
        <v>0</v>
      </c>
      <c r="E7" s="1353">
        <v>2449</v>
      </c>
      <c r="F7" s="1352">
        <v>2449</v>
      </c>
      <c r="G7" s="1344">
        <v>7.0999999999999994E-2</v>
      </c>
      <c r="H7" s="1345">
        <v>0.31</v>
      </c>
      <c r="I7" s="1346"/>
      <c r="J7" s="1353">
        <v>181605</v>
      </c>
      <c r="K7" s="1352">
        <v>8802</v>
      </c>
      <c r="L7" s="1353">
        <v>190407</v>
      </c>
      <c r="M7" s="1347">
        <v>3.3000000000000002E-2</v>
      </c>
      <c r="N7" s="1348">
        <v>0.87</v>
      </c>
      <c r="O7" s="1349"/>
      <c r="P7" s="1318"/>
      <c r="Q7" s="1350"/>
      <c r="R7" s="1351"/>
      <c r="S7" s="1351"/>
      <c r="T7" s="1351"/>
      <c r="U7" s="1351"/>
      <c r="V7" s="1351"/>
      <c r="W7" s="1351"/>
      <c r="X7" s="1351"/>
      <c r="Y7" s="1351"/>
      <c r="Z7" s="1351"/>
      <c r="AA7" s="1351"/>
      <c r="AB7" s="1351"/>
    </row>
    <row r="8" spans="1:28" ht="12" customHeight="1">
      <c r="A8" s="1318"/>
      <c r="B8" s="1340">
        <v>2026</v>
      </c>
      <c r="C8" s="1341"/>
      <c r="D8" s="1352">
        <v>0</v>
      </c>
      <c r="E8" s="1353">
        <v>779</v>
      </c>
      <c r="F8" s="1352">
        <v>779</v>
      </c>
      <c r="G8" s="1344">
        <v>3.5999999999999997E-2</v>
      </c>
      <c r="H8" s="1345">
        <v>1</v>
      </c>
      <c r="I8" s="1346"/>
      <c r="J8" s="1353">
        <v>141571</v>
      </c>
      <c r="K8" s="1352">
        <v>89632</v>
      </c>
      <c r="L8" s="1353">
        <v>231203</v>
      </c>
      <c r="M8" s="1347">
        <v>3.9E-2</v>
      </c>
      <c r="N8" s="1348">
        <v>0.7</v>
      </c>
      <c r="O8" s="1349"/>
      <c r="P8" s="1318"/>
      <c r="Q8" s="1350"/>
      <c r="R8" s="1351"/>
      <c r="S8" s="1351"/>
      <c r="T8" s="1351"/>
      <c r="U8" s="1351"/>
      <c r="V8" s="1351"/>
      <c r="W8" s="1351"/>
      <c r="X8" s="1351"/>
      <c r="Y8" s="1351"/>
      <c r="Z8" s="1351"/>
      <c r="AA8" s="1351"/>
      <c r="AB8" s="1351"/>
    </row>
    <row r="9" spans="1:28" ht="12" customHeight="1">
      <c r="A9" s="1318"/>
      <c r="B9" s="1340">
        <v>2027</v>
      </c>
      <c r="C9" s="1341"/>
      <c r="D9" s="1352">
        <v>0</v>
      </c>
      <c r="E9" s="1353">
        <v>811</v>
      </c>
      <c r="F9" s="1352">
        <v>811</v>
      </c>
      <c r="G9" s="1344">
        <v>3.5999999999999997E-2</v>
      </c>
      <c r="H9" s="1345">
        <v>1.0000000000000002</v>
      </c>
      <c r="I9" s="1346"/>
      <c r="J9" s="1353">
        <v>155933</v>
      </c>
      <c r="K9" s="1352">
        <v>32619</v>
      </c>
      <c r="L9" s="1353">
        <v>188552</v>
      </c>
      <c r="M9" s="1347">
        <v>0.03</v>
      </c>
      <c r="N9" s="1348">
        <v>0.87</v>
      </c>
      <c r="O9" s="1349"/>
      <c r="P9" s="1318"/>
      <c r="Q9" s="1350"/>
      <c r="R9" s="1351"/>
      <c r="S9" s="1351"/>
      <c r="T9" s="1351"/>
      <c r="U9" s="1351"/>
      <c r="V9" s="1351"/>
      <c r="W9" s="1351"/>
      <c r="X9" s="1351"/>
      <c r="Y9" s="1351"/>
      <c r="Z9" s="1351"/>
      <c r="AA9" s="1351"/>
      <c r="AB9" s="1351"/>
    </row>
    <row r="10" spans="1:28" ht="12" customHeight="1">
      <c r="A10" s="1318"/>
      <c r="B10" s="1340">
        <v>2028</v>
      </c>
      <c r="C10" s="1341"/>
      <c r="D10" s="1352">
        <v>0</v>
      </c>
      <c r="E10" s="1353">
        <v>372</v>
      </c>
      <c r="F10" s="1352">
        <v>372</v>
      </c>
      <c r="G10" s="1344">
        <v>3.5000000000000003E-2</v>
      </c>
      <c r="H10" s="1345">
        <v>1</v>
      </c>
      <c r="I10" s="1346"/>
      <c r="J10" s="1353">
        <v>258532</v>
      </c>
      <c r="K10" s="1352">
        <v>4774</v>
      </c>
      <c r="L10" s="1353">
        <v>263306</v>
      </c>
      <c r="M10" s="1347">
        <v>3.1E-2</v>
      </c>
      <c r="N10" s="1348">
        <v>0.88</v>
      </c>
      <c r="O10" s="1349"/>
      <c r="P10" s="1318"/>
      <c r="Q10" s="1350"/>
      <c r="R10" s="1351"/>
      <c r="S10" s="1351"/>
      <c r="T10" s="1351"/>
      <c r="U10" s="1351"/>
      <c r="V10" s="1351"/>
      <c r="W10" s="1351"/>
      <c r="X10" s="1351"/>
      <c r="Y10" s="1351"/>
      <c r="Z10" s="1351"/>
      <c r="AA10" s="1351"/>
      <c r="AB10" s="1351"/>
    </row>
    <row r="11" spans="1:28" ht="12" customHeight="1">
      <c r="A11" s="1318"/>
      <c r="B11" s="1340">
        <v>2029</v>
      </c>
      <c r="C11" s="1341"/>
      <c r="D11" s="1352">
        <v>0</v>
      </c>
      <c r="E11" s="1353">
        <v>390</v>
      </c>
      <c r="F11" s="1352">
        <v>390</v>
      </c>
      <c r="G11" s="1344">
        <v>3.4777037716917196E-2</v>
      </c>
      <c r="H11" s="1345">
        <v>1</v>
      </c>
      <c r="I11" s="1346"/>
      <c r="J11" s="1353">
        <v>274300</v>
      </c>
      <c r="K11" s="1352">
        <v>2514</v>
      </c>
      <c r="L11" s="1353">
        <v>276814</v>
      </c>
      <c r="M11" s="1347">
        <v>0.02</v>
      </c>
      <c r="N11" s="1348">
        <v>0.99</v>
      </c>
      <c r="O11" s="1349"/>
      <c r="P11" s="1318"/>
      <c r="Q11" s="1350"/>
      <c r="R11" s="1351"/>
      <c r="S11" s="1351"/>
      <c r="T11" s="1351"/>
      <c r="U11" s="1351"/>
      <c r="V11" s="1351"/>
      <c r="W11" s="1351"/>
      <c r="X11" s="1351"/>
      <c r="Y11" s="1351"/>
      <c r="Z11" s="1351"/>
      <c r="AA11" s="1351"/>
      <c r="AB11" s="1351"/>
    </row>
    <row r="12" spans="1:28" ht="12" customHeight="1">
      <c r="A12" s="1318"/>
      <c r="B12" s="1340">
        <v>2030</v>
      </c>
      <c r="C12" s="1341"/>
      <c r="D12" s="1352">
        <v>0</v>
      </c>
      <c r="E12" s="1353">
        <v>409</v>
      </c>
      <c r="F12" s="1352">
        <v>409</v>
      </c>
      <c r="G12" s="1344">
        <v>3.4777037716917203E-2</v>
      </c>
      <c r="H12" s="1345">
        <v>1</v>
      </c>
      <c r="I12" s="1346"/>
      <c r="J12" s="1353">
        <v>411425</v>
      </c>
      <c r="K12" s="1352">
        <v>776</v>
      </c>
      <c r="L12" s="1353">
        <v>412201</v>
      </c>
      <c r="M12" s="1347">
        <v>3.1E-2</v>
      </c>
      <c r="N12" s="1348">
        <v>1</v>
      </c>
      <c r="O12" s="1349"/>
      <c r="P12" s="1318"/>
      <c r="Q12" s="1350"/>
      <c r="R12" s="1351"/>
      <c r="S12" s="1351"/>
      <c r="T12" s="1351"/>
      <c r="U12" s="1351"/>
      <c r="V12" s="1351"/>
      <c r="W12" s="1351"/>
      <c r="X12" s="1351"/>
      <c r="Y12" s="1351"/>
      <c r="Z12" s="1351"/>
      <c r="AA12" s="1351"/>
      <c r="AB12" s="1351"/>
    </row>
    <row r="13" spans="1:28" ht="12" customHeight="1">
      <c r="A13" s="1318"/>
      <c r="B13" s="1340">
        <v>2031</v>
      </c>
      <c r="C13" s="1341"/>
      <c r="D13" s="1352">
        <v>0</v>
      </c>
      <c r="E13" s="1353">
        <v>1840</v>
      </c>
      <c r="F13" s="1352">
        <v>1840</v>
      </c>
      <c r="G13" s="1344">
        <v>3.3767410703538128E-2</v>
      </c>
      <c r="H13" s="1345">
        <v>1</v>
      </c>
      <c r="I13" s="1346"/>
      <c r="J13" s="1353">
        <v>330904</v>
      </c>
      <c r="K13" s="1352">
        <v>349</v>
      </c>
      <c r="L13" s="1353">
        <v>331253</v>
      </c>
      <c r="M13" s="1347">
        <v>0.03</v>
      </c>
      <c r="N13" s="1348">
        <v>1</v>
      </c>
      <c r="O13" s="1349"/>
      <c r="P13" s="1318"/>
      <c r="Q13" s="1350"/>
      <c r="R13" s="1351"/>
      <c r="S13" s="1351"/>
      <c r="T13" s="1351"/>
      <c r="U13" s="1351"/>
      <c r="V13" s="1351"/>
      <c r="W13" s="1351"/>
      <c r="X13" s="1351"/>
      <c r="Y13" s="1351"/>
      <c r="Z13" s="1351"/>
      <c r="AA13" s="1351"/>
      <c r="AB13" s="1351"/>
    </row>
    <row r="14" spans="1:28" ht="12" customHeight="1">
      <c r="A14" s="1318"/>
      <c r="B14" s="1340">
        <v>2032</v>
      </c>
      <c r="C14" s="1341"/>
      <c r="D14" s="1352">
        <v>0</v>
      </c>
      <c r="E14" s="1353">
        <v>450</v>
      </c>
      <c r="F14" s="1352">
        <v>450</v>
      </c>
      <c r="G14" s="1344">
        <v>3.4777037716917203E-2</v>
      </c>
      <c r="H14" s="1345">
        <v>1</v>
      </c>
      <c r="I14" s="1346"/>
      <c r="J14" s="1353">
        <v>393555</v>
      </c>
      <c r="K14" s="1352">
        <v>349</v>
      </c>
      <c r="L14" s="1353">
        <v>393904</v>
      </c>
      <c r="M14" s="1347">
        <v>2.7E-2</v>
      </c>
      <c r="N14" s="1348">
        <v>1</v>
      </c>
      <c r="O14" s="1349"/>
      <c r="P14" s="1318"/>
      <c r="Q14" s="1350"/>
      <c r="R14" s="1351"/>
      <c r="S14" s="1351"/>
      <c r="T14" s="1351"/>
      <c r="U14" s="1351"/>
      <c r="V14" s="1351"/>
      <c r="W14" s="1351"/>
      <c r="X14" s="1351"/>
      <c r="Y14" s="1351"/>
      <c r="Z14" s="1351"/>
      <c r="AA14" s="1351"/>
      <c r="AB14" s="1351"/>
    </row>
    <row r="15" spans="1:28" ht="12" customHeight="1">
      <c r="A15" s="1318"/>
      <c r="B15" s="1340">
        <v>2033</v>
      </c>
      <c r="C15" s="1341"/>
      <c r="D15" s="1352">
        <v>0</v>
      </c>
      <c r="E15" s="1353">
        <v>6485</v>
      </c>
      <c r="F15" s="1352">
        <v>6485</v>
      </c>
      <c r="G15" s="1344">
        <v>3.4777037716917203E-2</v>
      </c>
      <c r="H15" s="1345">
        <v>1</v>
      </c>
      <c r="I15" s="1346"/>
      <c r="J15" s="1353">
        <v>193485</v>
      </c>
      <c r="K15" s="1352">
        <v>393</v>
      </c>
      <c r="L15" s="1353">
        <v>193878</v>
      </c>
      <c r="M15" s="1347">
        <v>1.6E-2</v>
      </c>
      <c r="N15" s="1348">
        <v>1</v>
      </c>
      <c r="O15" s="1349"/>
      <c r="P15" s="1318"/>
      <c r="Q15" s="1350"/>
      <c r="R15" s="1351"/>
      <c r="S15" s="1351"/>
      <c r="T15" s="1351"/>
      <c r="U15" s="1351"/>
      <c r="V15" s="1351"/>
      <c r="W15" s="1351"/>
      <c r="X15" s="1351"/>
      <c r="Y15" s="1351"/>
      <c r="Z15" s="1351"/>
      <c r="AA15" s="1351"/>
      <c r="AB15" s="1351"/>
    </row>
    <row r="16" spans="1:28" ht="12" customHeight="1">
      <c r="A16" s="1318"/>
      <c r="B16" s="1354" t="s">
        <v>183</v>
      </c>
      <c r="C16" s="1355"/>
      <c r="D16" s="1356">
        <v>0</v>
      </c>
      <c r="E16" s="1353">
        <v>0</v>
      </c>
      <c r="F16" s="1352">
        <v>0</v>
      </c>
      <c r="G16" s="1344">
        <v>0</v>
      </c>
      <c r="H16" s="1345">
        <v>0</v>
      </c>
      <c r="I16" s="1346"/>
      <c r="J16" s="1357">
        <v>520831</v>
      </c>
      <c r="K16" s="1356">
        <v>375</v>
      </c>
      <c r="L16" s="1357">
        <v>521206</v>
      </c>
      <c r="M16" s="1358">
        <v>3.7999999999999999E-2</v>
      </c>
      <c r="N16" s="1359">
        <v>1</v>
      </c>
      <c r="O16" s="1349"/>
      <c r="P16" s="1318"/>
      <c r="Q16" s="1350"/>
      <c r="R16" s="1351"/>
      <c r="S16" s="1351"/>
      <c r="T16" s="1351"/>
      <c r="U16" s="1351"/>
      <c r="V16" s="1351"/>
      <c r="W16" s="1351"/>
      <c r="X16" s="1351"/>
      <c r="Y16" s="1351"/>
      <c r="Z16" s="1351"/>
      <c r="AA16" s="1351"/>
      <c r="AB16" s="1351"/>
    </row>
    <row r="17" spans="1:28" s="1326" customFormat="1" ht="12" customHeight="1">
      <c r="A17" s="1325"/>
      <c r="B17" s="1360" t="s">
        <v>337</v>
      </c>
      <c r="C17" s="1361"/>
      <c r="D17" s="1362">
        <v>0</v>
      </c>
      <c r="E17" s="1362">
        <v>15304</v>
      </c>
      <c r="F17" s="1362">
        <v>15304</v>
      </c>
      <c r="G17" s="1363">
        <v>4.1000000000000002E-2</v>
      </c>
      <c r="H17" s="1364">
        <v>0.89</v>
      </c>
      <c r="I17" s="1365"/>
      <c r="J17" s="1362">
        <v>3028703</v>
      </c>
      <c r="K17" s="1362">
        <v>203547</v>
      </c>
      <c r="L17" s="1362">
        <v>3232250</v>
      </c>
      <c r="M17" s="1363">
        <v>0.03</v>
      </c>
      <c r="N17" s="1364">
        <v>0.94</v>
      </c>
      <c r="O17" s="1366"/>
      <c r="P17" s="1325"/>
      <c r="R17" s="1367"/>
      <c r="S17" s="1351"/>
      <c r="T17" s="1351"/>
      <c r="U17" s="1351"/>
      <c r="V17" s="1351"/>
      <c r="W17" s="1351"/>
      <c r="X17" s="1351"/>
      <c r="Y17" s="1351"/>
      <c r="Z17" s="1351"/>
      <c r="AA17" s="1351"/>
      <c r="AB17" s="1351"/>
    </row>
    <row r="18" spans="1:28" ht="12" customHeight="1">
      <c r="A18" s="1318"/>
      <c r="B18" s="1340" t="s">
        <v>364</v>
      </c>
      <c r="C18" s="1341"/>
      <c r="D18" s="1352">
        <v>0</v>
      </c>
      <c r="E18" s="1353">
        <v>1398</v>
      </c>
      <c r="F18" s="1352">
        <v>1398</v>
      </c>
      <c r="G18" s="1368"/>
      <c r="H18" s="1369"/>
      <c r="I18" s="1346"/>
      <c r="J18" s="1353">
        <v>-5558</v>
      </c>
      <c r="K18" s="1352">
        <v>1777</v>
      </c>
      <c r="L18" s="1353">
        <v>-3781</v>
      </c>
      <c r="M18" s="1347"/>
      <c r="N18" s="1348"/>
      <c r="O18" s="1349"/>
      <c r="P18" s="1349"/>
      <c r="Q18" s="1370"/>
      <c r="R18" s="1371"/>
      <c r="S18" s="1372"/>
      <c r="T18" s="1351"/>
      <c r="U18" s="1351"/>
      <c r="V18" s="1351"/>
      <c r="W18" s="1351"/>
      <c r="X18" s="1351"/>
      <c r="Y18" s="1351"/>
      <c r="Z18" s="1351"/>
      <c r="AA18" s="1351"/>
      <c r="AB18" s="1351"/>
    </row>
    <row r="19" spans="1:28" ht="12" customHeight="1">
      <c r="A19" s="1318"/>
      <c r="B19" s="1373" t="s">
        <v>339</v>
      </c>
      <c r="C19" s="1374"/>
      <c r="D19" s="1375">
        <v>0</v>
      </c>
      <c r="E19" s="1376">
        <v>-119</v>
      </c>
      <c r="F19" s="1375">
        <v>-119</v>
      </c>
      <c r="G19" s="1377"/>
      <c r="H19" s="1378"/>
      <c r="I19" s="1346"/>
      <c r="J19" s="1376">
        <v>-12234</v>
      </c>
      <c r="K19" s="1375">
        <v>-550</v>
      </c>
      <c r="L19" s="1376">
        <v>-12784</v>
      </c>
      <c r="M19" s="1379"/>
      <c r="N19" s="1380"/>
      <c r="O19" s="1349"/>
      <c r="P19" s="1349"/>
      <c r="Q19" s="1370"/>
      <c r="R19" s="1370"/>
      <c r="S19" s="1372"/>
      <c r="T19" s="1351"/>
      <c r="U19" s="1351"/>
      <c r="V19" s="1351"/>
      <c r="W19" s="1351"/>
      <c r="X19" s="1351"/>
      <c r="Y19" s="1351"/>
      <c r="Z19" s="1351"/>
      <c r="AA19" s="1351"/>
      <c r="AB19" s="1351"/>
    </row>
    <row r="20" spans="1:28" s="1326" customFormat="1" ht="24.75" customHeight="1">
      <c r="A20" s="1325"/>
      <c r="B20" s="1381" t="s">
        <v>365</v>
      </c>
      <c r="C20" s="1382"/>
      <c r="D20" s="1383">
        <v>0</v>
      </c>
      <c r="E20" s="1384">
        <v>16583</v>
      </c>
      <c r="F20" s="1383">
        <v>16583</v>
      </c>
      <c r="G20" s="1383"/>
      <c r="H20" s="1383"/>
      <c r="I20" s="1383"/>
      <c r="J20" s="1384">
        <v>3010911</v>
      </c>
      <c r="K20" s="1384">
        <v>204774</v>
      </c>
      <c r="L20" s="1384">
        <v>3215685</v>
      </c>
      <c r="M20" s="1383"/>
      <c r="N20" s="1383"/>
      <c r="O20" s="1366"/>
      <c r="P20" s="1325"/>
      <c r="S20" s="1351"/>
      <c r="T20" s="1351"/>
      <c r="U20" s="1351"/>
      <c r="V20" s="1351"/>
      <c r="W20" s="1351"/>
      <c r="X20" s="1351"/>
      <c r="Y20" s="1351"/>
      <c r="Z20" s="1351"/>
      <c r="AA20" s="1351"/>
      <c r="AB20" s="1351"/>
    </row>
    <row r="21" spans="1:28" s="1326" customFormat="1" ht="12" customHeight="1">
      <c r="A21" s="1325"/>
      <c r="B21" s="1385"/>
      <c r="C21" s="1386"/>
      <c r="D21" s="1387"/>
      <c r="E21" s="1387"/>
      <c r="F21" s="1387"/>
      <c r="G21" s="1387"/>
      <c r="H21" s="1387"/>
      <c r="I21" s="1387"/>
      <c r="J21" s="1387"/>
      <c r="K21" s="1387"/>
      <c r="L21" s="1387"/>
      <c r="M21" s="1388"/>
      <c r="N21" s="1388"/>
      <c r="O21" s="1366"/>
      <c r="P21" s="1325"/>
      <c r="S21" s="1351"/>
      <c r="T21" s="1351"/>
      <c r="U21" s="1351"/>
      <c r="V21" s="1351"/>
      <c r="W21" s="1351"/>
      <c r="X21" s="1351"/>
      <c r="Y21" s="1351"/>
      <c r="Z21" s="1351"/>
      <c r="AA21" s="1351"/>
      <c r="AB21" s="1351"/>
    </row>
    <row r="22" spans="1:28" ht="12" customHeight="1">
      <c r="A22" s="1318"/>
      <c r="B22" s="1389" t="s">
        <v>341</v>
      </c>
      <c r="C22" s="1390"/>
      <c r="D22" s="1391">
        <v>0</v>
      </c>
      <c r="E22" s="1392">
        <v>4.1000000000000002E-2</v>
      </c>
      <c r="F22" s="1392">
        <v>4.1000000000000002E-2</v>
      </c>
      <c r="G22" s="1393"/>
      <c r="H22" s="1393"/>
      <c r="I22" s="1393"/>
      <c r="J22" s="1392">
        <v>0.03</v>
      </c>
      <c r="K22" s="1392">
        <v>3.7999999999999999E-2</v>
      </c>
      <c r="L22" s="1392">
        <v>0.03</v>
      </c>
      <c r="M22" s="1394"/>
      <c r="N22" s="1394"/>
      <c r="O22" s="1321"/>
      <c r="P22" s="1318"/>
      <c r="S22" s="1351"/>
      <c r="T22" s="1351"/>
      <c r="U22" s="1351"/>
      <c r="V22" s="1351"/>
      <c r="W22" s="1351"/>
      <c r="X22" s="1351"/>
      <c r="Y22" s="1351"/>
      <c r="Z22" s="1351"/>
      <c r="AA22" s="1351"/>
      <c r="AB22" s="1351"/>
    </row>
    <row r="23" spans="1:28" ht="12" customHeight="1">
      <c r="A23" s="1318"/>
      <c r="B23" s="1395" t="s">
        <v>366</v>
      </c>
      <c r="C23" s="1396"/>
      <c r="D23" s="1397">
        <v>0</v>
      </c>
      <c r="E23" s="1397">
        <v>8.5</v>
      </c>
      <c r="F23" s="1398">
        <v>8.5</v>
      </c>
      <c r="G23" s="1399"/>
      <c r="H23" s="1399"/>
      <c r="I23" s="1399"/>
      <c r="J23" s="1397">
        <v>7.7</v>
      </c>
      <c r="K23" s="1398">
        <v>3.5</v>
      </c>
      <c r="L23" s="1398">
        <v>7.4</v>
      </c>
      <c r="M23" s="1400"/>
      <c r="N23" s="1400"/>
      <c r="O23" s="1321"/>
      <c r="P23" s="1318"/>
      <c r="S23" s="1351"/>
      <c r="T23" s="1351"/>
      <c r="U23" s="1351"/>
      <c r="V23" s="1351"/>
      <c r="W23" s="1351"/>
      <c r="X23" s="1351"/>
      <c r="Y23" s="1351"/>
      <c r="Z23" s="1351"/>
      <c r="AA23" s="1351"/>
      <c r="AB23" s="1351"/>
    </row>
    <row r="24" spans="1:28" ht="12" customHeight="1">
      <c r="A24" s="1318"/>
      <c r="B24" s="1401"/>
      <c r="C24" s="1402"/>
      <c r="D24" s="1403"/>
      <c r="E24" s="1403"/>
      <c r="F24" s="1403"/>
      <c r="G24" s="1403"/>
      <c r="H24" s="1403"/>
      <c r="I24" s="1403"/>
      <c r="J24" s="1403"/>
      <c r="K24" s="1403"/>
      <c r="L24" s="1403"/>
      <c r="M24" s="1403"/>
      <c r="N24" s="1403"/>
      <c r="O24" s="1404"/>
      <c r="P24" s="1318"/>
      <c r="S24" s="1351"/>
      <c r="T24" s="1351"/>
      <c r="U24" s="1351"/>
      <c r="V24" s="1351"/>
      <c r="W24" s="1351"/>
      <c r="X24" s="1351"/>
      <c r="Y24" s="1351"/>
      <c r="Z24" s="1351"/>
      <c r="AA24" s="1351"/>
      <c r="AB24" s="1351"/>
    </row>
    <row r="25" spans="1:28" s="1410" customFormat="1" ht="12" customHeight="1">
      <c r="A25" s="1405"/>
      <c r="B25" s="1406" t="s">
        <v>367</v>
      </c>
      <c r="C25" s="1407"/>
      <c r="D25" s="1407"/>
      <c r="E25" s="1407"/>
      <c r="F25" s="1407"/>
      <c r="G25" s="1407"/>
      <c r="H25" s="1408"/>
      <c r="I25" s="1408"/>
      <c r="J25" s="1409" t="s">
        <v>368</v>
      </c>
      <c r="K25" s="1409"/>
      <c r="L25" s="1409"/>
      <c r="M25" s="1409"/>
      <c r="N25" s="1409"/>
      <c r="O25" s="1409"/>
      <c r="P25" s="1405"/>
      <c r="S25" s="1351"/>
      <c r="T25" s="1351"/>
      <c r="U25" s="1351"/>
      <c r="V25" s="1351"/>
      <c r="W25" s="1351"/>
      <c r="X25" s="1351"/>
      <c r="Y25" s="1351"/>
      <c r="Z25" s="1351"/>
      <c r="AA25" s="1351"/>
      <c r="AB25" s="1351"/>
    </row>
    <row r="26" spans="1:28" s="1410" customFormat="1" ht="26.25">
      <c r="A26" s="1405"/>
      <c r="B26" s="1411"/>
      <c r="C26" s="1412"/>
      <c r="D26" s="1329" t="s">
        <v>329</v>
      </c>
      <c r="E26" s="1330" t="s">
        <v>362</v>
      </c>
      <c r="F26" s="1329" t="s">
        <v>229</v>
      </c>
      <c r="G26" s="1330" t="s">
        <v>173</v>
      </c>
      <c r="H26" s="1413"/>
      <c r="I26" s="1413"/>
      <c r="J26" s="1414" t="s">
        <v>329</v>
      </c>
      <c r="K26" s="1331" t="s">
        <v>362</v>
      </c>
      <c r="L26" s="1414" t="s">
        <v>229</v>
      </c>
      <c r="M26" s="1331" t="s">
        <v>369</v>
      </c>
      <c r="N26" s="1414" t="s">
        <v>229</v>
      </c>
      <c r="O26" s="1331" t="s">
        <v>173</v>
      </c>
      <c r="P26" s="1405"/>
      <c r="S26" s="1351"/>
      <c r="T26" s="1351"/>
      <c r="U26" s="1351"/>
      <c r="V26" s="1351"/>
      <c r="W26" s="1351"/>
      <c r="X26" s="1351"/>
      <c r="Y26" s="1351"/>
      <c r="Z26" s="1351"/>
      <c r="AA26" s="1351"/>
      <c r="AB26" s="1351"/>
    </row>
    <row r="27" spans="1:28" ht="12" customHeight="1">
      <c r="A27" s="1318"/>
      <c r="B27" s="1415" t="s">
        <v>348</v>
      </c>
      <c r="C27" s="1416"/>
      <c r="D27" s="1417">
        <v>0</v>
      </c>
      <c r="E27" s="1418">
        <v>16583</v>
      </c>
      <c r="F27" s="1419">
        <v>16583</v>
      </c>
      <c r="G27" s="1420">
        <v>1</v>
      </c>
      <c r="H27" s="1421"/>
      <c r="I27" s="1421"/>
      <c r="J27" s="1418">
        <v>1356254</v>
      </c>
      <c r="K27" s="1417">
        <v>90927</v>
      </c>
      <c r="L27" s="1418">
        <v>1447181</v>
      </c>
      <c r="M27" s="1417">
        <v>-42206</v>
      </c>
      <c r="N27" s="1418">
        <v>1404975</v>
      </c>
      <c r="O27" s="1422">
        <v>0.44</v>
      </c>
      <c r="P27" s="1321"/>
      <c r="Q27" s="1423"/>
      <c r="S27" s="1351"/>
      <c r="T27" s="1351"/>
      <c r="U27" s="1351"/>
      <c r="V27" s="1351"/>
      <c r="W27" s="1351"/>
      <c r="X27" s="1351"/>
      <c r="Y27" s="1351"/>
      <c r="Z27" s="1351"/>
      <c r="AA27" s="1351"/>
      <c r="AB27" s="1351"/>
    </row>
    <row r="28" spans="1:28" ht="12" customHeight="1">
      <c r="A28" s="1318"/>
      <c r="B28" s="1340" t="s">
        <v>350</v>
      </c>
      <c r="C28" s="1341"/>
      <c r="D28" s="1424">
        <v>0</v>
      </c>
      <c r="E28" s="1425">
        <v>0</v>
      </c>
      <c r="F28" s="1426">
        <v>0</v>
      </c>
      <c r="G28" s="1427">
        <v>0</v>
      </c>
      <c r="H28" s="1428"/>
      <c r="I28" s="1428"/>
      <c r="J28" s="1425">
        <v>1050844</v>
      </c>
      <c r="K28" s="1424">
        <v>51130</v>
      </c>
      <c r="L28" s="1425">
        <v>1101974</v>
      </c>
      <c r="M28" s="1424">
        <v>-403699</v>
      </c>
      <c r="N28" s="1425">
        <v>698275</v>
      </c>
      <c r="O28" s="1429">
        <v>0.22</v>
      </c>
      <c r="P28" s="1321"/>
      <c r="Q28" s="1423"/>
      <c r="S28" s="1351"/>
      <c r="T28" s="1351"/>
      <c r="U28" s="1351"/>
      <c r="V28" s="1351"/>
      <c r="W28" s="1351"/>
      <c r="X28" s="1351"/>
      <c r="Y28" s="1351"/>
      <c r="Z28" s="1351"/>
      <c r="AA28" s="1351"/>
      <c r="AB28" s="1351"/>
    </row>
    <row r="29" spans="1:28" ht="12" customHeight="1">
      <c r="A29" s="1318"/>
      <c r="B29" s="1340" t="s">
        <v>352</v>
      </c>
      <c r="C29" s="1341"/>
      <c r="D29" s="1424">
        <v>0</v>
      </c>
      <c r="E29" s="1425">
        <v>0</v>
      </c>
      <c r="F29" s="1426">
        <v>0</v>
      </c>
      <c r="G29" s="1427">
        <v>0</v>
      </c>
      <c r="H29" s="1428"/>
      <c r="I29" s="1428"/>
      <c r="J29" s="1425">
        <v>159761</v>
      </c>
      <c r="K29" s="1424">
        <v>0</v>
      </c>
      <c r="L29" s="1425">
        <v>159761</v>
      </c>
      <c r="M29" s="1424">
        <v>301807</v>
      </c>
      <c r="N29" s="1425">
        <v>461568</v>
      </c>
      <c r="O29" s="1429">
        <v>0.14000000000000001</v>
      </c>
      <c r="P29" s="1321"/>
      <c r="Q29" s="1423"/>
      <c r="S29" s="1351"/>
      <c r="T29" s="1351"/>
      <c r="U29" s="1351"/>
      <c r="V29" s="1351"/>
      <c r="W29" s="1351"/>
      <c r="X29" s="1351"/>
      <c r="Y29" s="1351"/>
      <c r="Z29" s="1351"/>
      <c r="AA29" s="1351"/>
      <c r="AB29" s="1351"/>
    </row>
    <row r="30" spans="1:28" ht="12" customHeight="1">
      <c r="A30" s="1318"/>
      <c r="B30" s="1340" t="s">
        <v>354</v>
      </c>
      <c r="C30" s="1341"/>
      <c r="D30" s="1424">
        <v>0</v>
      </c>
      <c r="E30" s="1425">
        <v>0</v>
      </c>
      <c r="F30" s="1426">
        <v>0</v>
      </c>
      <c r="G30" s="1427">
        <v>0</v>
      </c>
      <c r="H30" s="1428"/>
      <c r="I30" s="1428"/>
      <c r="J30" s="1425">
        <v>357433</v>
      </c>
      <c r="K30" s="1424">
        <v>0</v>
      </c>
      <c r="L30" s="1425">
        <v>357433</v>
      </c>
      <c r="M30" s="1424">
        <v>0</v>
      </c>
      <c r="N30" s="1425">
        <v>357433</v>
      </c>
      <c r="O30" s="1429">
        <v>0.11</v>
      </c>
      <c r="P30" s="1321"/>
      <c r="Q30" s="1423"/>
      <c r="S30" s="1351"/>
      <c r="T30" s="1351"/>
      <c r="U30" s="1351"/>
      <c r="V30" s="1351"/>
      <c r="W30" s="1351"/>
      <c r="X30" s="1351"/>
      <c r="Y30" s="1351"/>
      <c r="Z30" s="1351"/>
      <c r="AA30" s="1351"/>
      <c r="AB30" s="1351"/>
    </row>
    <row r="31" spans="1:28" ht="12" customHeight="1">
      <c r="A31" s="1318"/>
      <c r="B31" s="1340" t="s">
        <v>356</v>
      </c>
      <c r="C31" s="1341"/>
      <c r="D31" s="1424">
        <v>0</v>
      </c>
      <c r="E31" s="1425">
        <v>0</v>
      </c>
      <c r="F31" s="1426">
        <v>0</v>
      </c>
      <c r="G31" s="1427">
        <v>0</v>
      </c>
      <c r="H31" s="1428"/>
      <c r="I31" s="1430"/>
      <c r="J31" s="1425">
        <v>0</v>
      </c>
      <c r="K31" s="1424">
        <v>0</v>
      </c>
      <c r="L31" s="1425">
        <v>0</v>
      </c>
      <c r="M31" s="1424">
        <v>0</v>
      </c>
      <c r="N31" s="1425">
        <v>0</v>
      </c>
      <c r="O31" s="1429">
        <v>0</v>
      </c>
      <c r="P31" s="1321"/>
      <c r="Q31" s="1423"/>
      <c r="S31" s="1351"/>
      <c r="T31" s="1351"/>
      <c r="U31" s="1351"/>
      <c r="V31" s="1351"/>
      <c r="W31" s="1351"/>
      <c r="X31" s="1351"/>
      <c r="Y31" s="1351"/>
      <c r="Z31" s="1351"/>
      <c r="AA31" s="1351"/>
      <c r="AB31" s="1351"/>
    </row>
    <row r="32" spans="1:28" ht="12" customHeight="1">
      <c r="A32" s="1318"/>
      <c r="B32" s="1373" t="s">
        <v>41</v>
      </c>
      <c r="C32" s="1374"/>
      <c r="D32" s="1431">
        <v>0</v>
      </c>
      <c r="E32" s="1432">
        <v>0</v>
      </c>
      <c r="F32" s="1433">
        <v>0</v>
      </c>
      <c r="G32" s="1434">
        <v>0</v>
      </c>
      <c r="H32" s="1428"/>
      <c r="I32" s="1430"/>
      <c r="J32" s="1432">
        <v>86619</v>
      </c>
      <c r="K32" s="1431">
        <v>62717</v>
      </c>
      <c r="L32" s="1432">
        <v>149336</v>
      </c>
      <c r="M32" s="1431">
        <v>144098</v>
      </c>
      <c r="N32" s="1432">
        <v>293434</v>
      </c>
      <c r="O32" s="1435">
        <v>0.09</v>
      </c>
      <c r="P32" s="1321"/>
      <c r="Q32" s="1423"/>
      <c r="S32" s="1351"/>
      <c r="T32" s="1351"/>
      <c r="U32" s="1351"/>
      <c r="V32" s="1351"/>
      <c r="W32" s="1351"/>
      <c r="X32" s="1351"/>
      <c r="Y32" s="1351"/>
      <c r="Z32" s="1351"/>
      <c r="AA32" s="1351"/>
      <c r="AB32" s="1351"/>
    </row>
    <row r="33" spans="1:28" s="1326" customFormat="1" ht="12" customHeight="1">
      <c r="A33" s="1325"/>
      <c r="B33" s="1436" t="s">
        <v>358</v>
      </c>
      <c r="C33" s="1437"/>
      <c r="D33" s="1438">
        <v>0</v>
      </c>
      <c r="E33" s="1438">
        <v>16583</v>
      </c>
      <c r="F33" s="1438">
        <v>16583</v>
      </c>
      <c r="G33" s="1439">
        <v>1</v>
      </c>
      <c r="H33" s="1440"/>
      <c r="I33" s="1349"/>
      <c r="J33" s="1441">
        <v>3010911</v>
      </c>
      <c r="K33" s="1438">
        <v>204774</v>
      </c>
      <c r="L33" s="1438">
        <v>3215685</v>
      </c>
      <c r="M33" s="1438">
        <v>0</v>
      </c>
      <c r="N33" s="1438">
        <v>3215685</v>
      </c>
      <c r="O33" s="1439">
        <v>1</v>
      </c>
      <c r="P33" s="1325"/>
      <c r="S33" s="1351"/>
      <c r="T33" s="1351"/>
      <c r="U33" s="1351"/>
      <c r="V33" s="1351"/>
      <c r="W33" s="1351"/>
      <c r="X33" s="1351"/>
      <c r="Y33" s="1351"/>
      <c r="Z33" s="1351"/>
      <c r="AA33" s="1351"/>
      <c r="AB33" s="1351"/>
    </row>
    <row r="34" spans="1:28" s="1326" customFormat="1" ht="9" customHeight="1">
      <c r="A34" s="1325"/>
      <c r="B34" s="1325"/>
      <c r="C34" s="1325"/>
      <c r="D34" s="1442"/>
      <c r="E34" s="1443"/>
      <c r="F34" s="1442"/>
      <c r="G34" s="1318"/>
      <c r="H34" s="1318"/>
      <c r="I34" s="1318"/>
      <c r="J34" s="1442"/>
      <c r="K34" s="1443"/>
      <c r="L34" s="1442"/>
      <c r="M34" s="1444"/>
      <c r="N34" s="1445"/>
      <c r="O34" s="1445"/>
      <c r="P34" s="1325"/>
    </row>
    <row r="35" spans="1:28">
      <c r="L35" s="1446"/>
      <c r="N35" s="1446"/>
    </row>
    <row r="36" spans="1:28">
      <c r="D36" s="1447"/>
      <c r="E36" s="1447"/>
      <c r="F36" s="1447"/>
      <c r="J36" s="1447"/>
      <c r="K36" s="1447"/>
      <c r="L36" s="1447"/>
      <c r="N36" s="1447"/>
    </row>
  </sheetData>
  <mergeCells count="28">
    <mergeCell ref="B30:C30"/>
    <mergeCell ref="B31:C31"/>
    <mergeCell ref="I31:I32"/>
    <mergeCell ref="B32:C32"/>
    <mergeCell ref="B23:C23"/>
    <mergeCell ref="B25:G25"/>
    <mergeCell ref="J25:O25"/>
    <mergeCell ref="B27:C27"/>
    <mergeCell ref="B28:C28"/>
    <mergeCell ref="B29:C29"/>
    <mergeCell ref="B15:C15"/>
    <mergeCell ref="B16:C16"/>
    <mergeCell ref="B18:C18"/>
    <mergeCell ref="B19:C19"/>
    <mergeCell ref="B20:C20"/>
    <mergeCell ref="B22:C22"/>
    <mergeCell ref="B9:C9"/>
    <mergeCell ref="B10:C10"/>
    <mergeCell ref="B11:C11"/>
    <mergeCell ref="B12:C12"/>
    <mergeCell ref="B13:C13"/>
    <mergeCell ref="B14:C14"/>
    <mergeCell ref="D2:H2"/>
    <mergeCell ref="J2:N2"/>
    <mergeCell ref="B5:C5"/>
    <mergeCell ref="B6:C6"/>
    <mergeCell ref="B7:C7"/>
    <mergeCell ref="B8:C8"/>
  </mergeCells>
  <pageMargins left="0.7" right="0.7" top="0.75" bottom="0.75" header="0.3" footer="0.3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8BA9-6C71-49EB-BCDA-D4F7108C047C}">
  <sheetPr>
    <pageSetUpPr fitToPage="1"/>
  </sheetPr>
  <dimension ref="A1:M54"/>
  <sheetViews>
    <sheetView showGridLines="0" topLeftCell="A10" zoomScaleNormal="100" zoomScalePageLayoutView="125" workbookViewId="0">
      <selection activeCell="K50" sqref="K50"/>
    </sheetView>
  </sheetViews>
  <sheetFormatPr defaultColWidth="8.85546875" defaultRowHeight="12"/>
  <cols>
    <col min="1" max="1" width="1.7109375" style="10" customWidth="1"/>
    <col min="2" max="4" width="1.42578125" style="10" customWidth="1"/>
    <col min="5" max="5" width="60.28515625" style="10" customWidth="1"/>
    <col min="6" max="6" width="11.7109375" style="10" customWidth="1"/>
    <col min="7" max="9" width="11.7109375" style="1584" customWidth="1"/>
    <col min="10" max="11" width="14.7109375" style="1585" customWidth="1"/>
    <col min="12" max="12" width="12.7109375" style="10" customWidth="1"/>
    <col min="13" max="13" width="1.28515625" style="10" customWidth="1"/>
    <col min="14" max="16384" width="8.85546875" style="1449"/>
  </cols>
  <sheetData>
    <row r="1" spans="1:13" ht="11.25" customHeight="1">
      <c r="A1" s="3"/>
      <c r="B1" s="3"/>
      <c r="C1" s="3"/>
      <c r="D1" s="3"/>
      <c r="E1" s="3"/>
      <c r="F1" s="3"/>
      <c r="G1" s="1448"/>
      <c r="H1" s="1448"/>
      <c r="I1" s="1448"/>
      <c r="J1" s="143"/>
      <c r="K1" s="143"/>
      <c r="L1" s="3"/>
      <c r="M1" s="3"/>
    </row>
    <row r="2" spans="1:13">
      <c r="A2" s="3"/>
      <c r="B2" s="1450" t="s">
        <v>370</v>
      </c>
      <c r="C2" s="21"/>
      <c r="D2" s="21"/>
      <c r="E2" s="21"/>
      <c r="F2" s="21"/>
      <c r="G2" s="20"/>
      <c r="H2" s="20"/>
      <c r="I2" s="20"/>
      <c r="J2" s="1451"/>
      <c r="K2" s="1451"/>
      <c r="L2" s="21"/>
      <c r="M2" s="3"/>
    </row>
    <row r="3" spans="1:13" ht="21.95" customHeight="1">
      <c r="A3" s="3"/>
      <c r="B3" s="1452" t="s">
        <v>371</v>
      </c>
      <c r="C3" s="1453"/>
      <c r="D3" s="1453"/>
      <c r="E3" s="1453"/>
      <c r="F3" s="1453"/>
      <c r="G3" s="1453"/>
      <c r="H3" s="1453"/>
      <c r="I3" s="1453"/>
      <c r="J3" s="1453"/>
      <c r="K3" s="1453"/>
      <c r="L3" s="1453"/>
      <c r="M3" s="3"/>
    </row>
    <row r="4" spans="1:13" s="1460" customFormat="1" ht="12" customHeight="1">
      <c r="A4" s="1454"/>
      <c r="B4" s="1455"/>
      <c r="C4" s="1456"/>
      <c r="D4" s="1456"/>
      <c r="E4" s="1456"/>
      <c r="F4" s="1457" t="s">
        <v>99</v>
      </c>
      <c r="G4" s="1458" t="s">
        <v>149</v>
      </c>
      <c r="H4" s="1459" t="s">
        <v>372</v>
      </c>
      <c r="I4" s="1458" t="s">
        <v>373</v>
      </c>
      <c r="J4" s="1459" t="s">
        <v>374</v>
      </c>
      <c r="K4" s="1458" t="s">
        <v>375</v>
      </c>
      <c r="L4" s="1457" t="s">
        <v>376</v>
      </c>
      <c r="M4" s="1454"/>
    </row>
    <row r="5" spans="1:13" s="1460" customFormat="1" ht="12" customHeight="1">
      <c r="A5" s="1454"/>
      <c r="B5" s="1461"/>
      <c r="C5" s="1462"/>
      <c r="D5" s="1462"/>
      <c r="E5" s="1462"/>
      <c r="F5" s="1463"/>
      <c r="G5" s="1464"/>
      <c r="H5" s="1465"/>
      <c r="I5" s="1464"/>
      <c r="J5" s="1465"/>
      <c r="K5" s="1464"/>
      <c r="L5" s="1463"/>
      <c r="M5" s="1454"/>
    </row>
    <row r="6" spans="1:13" ht="11.25" customHeight="1">
      <c r="A6" s="3"/>
      <c r="B6" s="1466" t="s">
        <v>154</v>
      </c>
      <c r="C6" s="1467"/>
      <c r="D6" s="1467"/>
      <c r="E6" s="1467"/>
      <c r="F6" s="1468"/>
      <c r="G6" s="1469"/>
      <c r="H6" s="1470"/>
      <c r="I6" s="1469"/>
      <c r="J6" s="1470"/>
      <c r="K6" s="1469"/>
      <c r="L6" s="1468"/>
      <c r="M6" s="3"/>
    </row>
    <row r="7" spans="1:13" ht="11.25" customHeight="1">
      <c r="A7" s="3"/>
      <c r="B7" s="1471"/>
      <c r="C7" s="1472"/>
      <c r="D7" s="1473" t="s">
        <v>231</v>
      </c>
      <c r="E7" s="1473"/>
      <c r="F7" s="1474">
        <v>546606</v>
      </c>
      <c r="G7" s="1475">
        <v>63760233</v>
      </c>
      <c r="H7" s="1476">
        <v>116.64751759036673</v>
      </c>
      <c r="I7" s="1475">
        <v>971972</v>
      </c>
      <c r="J7" s="1476">
        <v>971972</v>
      </c>
      <c r="K7" s="1475">
        <v>3887888</v>
      </c>
      <c r="L7" s="1477">
        <v>0.98338302228403474</v>
      </c>
      <c r="M7" s="3"/>
    </row>
    <row r="8" spans="1:13" ht="11.25" customHeight="1">
      <c r="A8" s="3"/>
      <c r="B8" s="1471"/>
      <c r="C8" s="1472"/>
      <c r="D8" s="1473" t="s">
        <v>232</v>
      </c>
      <c r="E8" s="1473"/>
      <c r="F8" s="1474">
        <v>11004</v>
      </c>
      <c r="G8" s="1478">
        <v>931683</v>
      </c>
      <c r="H8" s="1479">
        <v>84.667666303162491</v>
      </c>
      <c r="I8" s="1478">
        <v>18547</v>
      </c>
      <c r="J8" s="1479">
        <v>18547</v>
      </c>
      <c r="K8" s="1480">
        <v>74188</v>
      </c>
      <c r="L8" s="1477">
        <v>0.99999999999977973</v>
      </c>
      <c r="M8" s="3"/>
    </row>
    <row r="9" spans="1:13" ht="11.25" customHeight="1">
      <c r="A9" s="3"/>
      <c r="B9" s="1471"/>
      <c r="C9" s="1472"/>
      <c r="D9" s="1473" t="s">
        <v>233</v>
      </c>
      <c r="E9" s="1473"/>
      <c r="F9" s="1474">
        <v>5830</v>
      </c>
      <c r="G9" s="1478">
        <v>728173</v>
      </c>
      <c r="H9" s="1479">
        <v>124.90102915951972</v>
      </c>
      <c r="I9" s="1478">
        <v>11451</v>
      </c>
      <c r="J9" s="1479">
        <v>11451</v>
      </c>
      <c r="K9" s="1480">
        <v>45804</v>
      </c>
      <c r="L9" s="1477">
        <v>0.95428546963779026</v>
      </c>
      <c r="M9" s="3"/>
    </row>
    <row r="10" spans="1:13" ht="11.25" customHeight="1">
      <c r="A10" s="3"/>
      <c r="B10" s="1471"/>
      <c r="C10" s="1472"/>
      <c r="D10" s="1473" t="s">
        <v>234</v>
      </c>
      <c r="E10" s="1473"/>
      <c r="F10" s="1474">
        <v>3148</v>
      </c>
      <c r="G10" s="1478">
        <v>354976</v>
      </c>
      <c r="H10" s="1479">
        <v>112.76238881829732</v>
      </c>
      <c r="I10" s="1478">
        <v>4859</v>
      </c>
      <c r="J10" s="1479">
        <v>4859</v>
      </c>
      <c r="K10" s="1480">
        <v>19436</v>
      </c>
      <c r="L10" s="1477">
        <v>0.99213460525961283</v>
      </c>
      <c r="M10" s="3"/>
    </row>
    <row r="11" spans="1:13" ht="11.25" customHeight="1">
      <c r="A11" s="3"/>
      <c r="B11" s="1471"/>
      <c r="C11" s="1481" t="s">
        <v>377</v>
      </c>
      <c r="D11" s="1481"/>
      <c r="E11" s="1481"/>
      <c r="F11" s="1482"/>
      <c r="G11" s="1480"/>
      <c r="H11" s="1483"/>
      <c r="I11" s="1484"/>
      <c r="J11" s="1474">
        <v>3575</v>
      </c>
      <c r="K11" s="1480">
        <v>14300</v>
      </c>
      <c r="L11" s="1485"/>
      <c r="M11" s="3"/>
    </row>
    <row r="12" spans="1:13" s="1492" customFormat="1" ht="11.25" customHeight="1">
      <c r="A12" s="1486"/>
      <c r="B12" s="1487" t="s">
        <v>378</v>
      </c>
      <c r="C12" s="1488"/>
      <c r="D12" s="1488"/>
      <c r="E12" s="1488"/>
      <c r="F12" s="1489">
        <v>566588</v>
      </c>
      <c r="G12" s="1490">
        <v>65775065</v>
      </c>
      <c r="H12" s="1490">
        <v>116.0897601078738</v>
      </c>
      <c r="I12" s="1490">
        <v>1006829</v>
      </c>
      <c r="J12" s="1490">
        <v>1010404</v>
      </c>
      <c r="K12" s="1490">
        <v>4041616</v>
      </c>
      <c r="L12" s="1491">
        <v>0.98345493088859581</v>
      </c>
      <c r="M12" s="1486"/>
    </row>
    <row r="13" spans="1:13" ht="11.25" customHeight="1">
      <c r="A13" s="3"/>
      <c r="B13" s="1493"/>
      <c r="C13" s="1494"/>
      <c r="D13" s="1495"/>
      <c r="E13" s="1495"/>
      <c r="F13" s="1496"/>
      <c r="G13" s="1497"/>
      <c r="H13" s="1498"/>
      <c r="I13" s="1499"/>
      <c r="J13" s="1500"/>
      <c r="K13" s="1501"/>
      <c r="L13" s="1502"/>
      <c r="M13" s="3"/>
    </row>
    <row r="14" spans="1:13" ht="11.25" customHeight="1">
      <c r="A14" s="3"/>
      <c r="B14" s="1466" t="s">
        <v>379</v>
      </c>
      <c r="C14" s="1467"/>
      <c r="D14" s="1467"/>
      <c r="E14" s="1467"/>
      <c r="F14" s="1503"/>
      <c r="G14" s="1501"/>
      <c r="H14" s="1498"/>
      <c r="I14" s="1504"/>
      <c r="J14" s="1498"/>
      <c r="K14" s="1501"/>
      <c r="L14" s="1468"/>
      <c r="M14" s="3"/>
    </row>
    <row r="15" spans="1:13" ht="11.25" customHeight="1">
      <c r="A15" s="3"/>
      <c r="B15" s="1505"/>
      <c r="C15" s="651"/>
      <c r="D15" s="1473" t="s">
        <v>231</v>
      </c>
      <c r="E15" s="1473"/>
      <c r="F15" s="1474">
        <v>32236</v>
      </c>
      <c r="G15" s="1480">
        <v>3303995</v>
      </c>
      <c r="H15" s="1474">
        <v>102.49395086238988</v>
      </c>
      <c r="I15" s="1480">
        <v>59548</v>
      </c>
      <c r="J15" s="1474">
        <v>59548</v>
      </c>
      <c r="K15" s="1480">
        <v>238192</v>
      </c>
      <c r="L15" s="1477">
        <v>0.98122831904944818</v>
      </c>
      <c r="M15" s="3"/>
    </row>
    <row r="16" spans="1:13" ht="11.25" customHeight="1">
      <c r="A16" s="3"/>
      <c r="B16" s="1505"/>
      <c r="C16" s="651"/>
      <c r="D16" s="1473" t="s">
        <v>232</v>
      </c>
      <c r="E16" s="1473"/>
      <c r="F16" s="1474">
        <v>23778</v>
      </c>
      <c r="G16" s="1480">
        <v>1546357</v>
      </c>
      <c r="H16" s="1474">
        <v>65.033097821515682</v>
      </c>
      <c r="I16" s="1480">
        <v>35248</v>
      </c>
      <c r="J16" s="1474">
        <v>35248</v>
      </c>
      <c r="K16" s="1480">
        <v>140992</v>
      </c>
      <c r="L16" s="1477">
        <v>0.98372746347008877</v>
      </c>
      <c r="M16" s="3"/>
    </row>
    <row r="17" spans="1:13" ht="11.25" customHeight="1">
      <c r="A17" s="3"/>
      <c r="B17" s="1505"/>
      <c r="C17" s="651"/>
      <c r="D17" s="1473" t="s">
        <v>233</v>
      </c>
      <c r="E17" s="1473"/>
      <c r="F17" s="1474">
        <v>67213</v>
      </c>
      <c r="G17" s="1480">
        <v>7473323</v>
      </c>
      <c r="H17" s="1474">
        <v>111.18865398062874</v>
      </c>
      <c r="I17" s="1480">
        <v>98464</v>
      </c>
      <c r="J17" s="1474">
        <v>98464</v>
      </c>
      <c r="K17" s="1480">
        <v>393856</v>
      </c>
      <c r="L17" s="1477">
        <v>0.98710837016332731</v>
      </c>
      <c r="M17" s="3"/>
    </row>
    <row r="18" spans="1:13" ht="11.25" customHeight="1">
      <c r="A18" s="3"/>
      <c r="B18" s="1505"/>
      <c r="C18" s="651"/>
      <c r="D18" s="1473" t="s">
        <v>234</v>
      </c>
      <c r="E18" s="1473"/>
      <c r="F18" s="1474">
        <v>13635</v>
      </c>
      <c r="G18" s="1480">
        <v>1480460</v>
      </c>
      <c r="H18" s="1474">
        <v>108.57792445911258</v>
      </c>
      <c r="I18" s="1480">
        <v>18805</v>
      </c>
      <c r="J18" s="1474">
        <v>18805</v>
      </c>
      <c r="K18" s="1480">
        <v>75220</v>
      </c>
      <c r="L18" s="1477">
        <v>0.94584852862789426</v>
      </c>
      <c r="M18" s="3"/>
    </row>
    <row r="19" spans="1:13" ht="11.25" customHeight="1">
      <c r="A19" s="3"/>
      <c r="B19" s="1505"/>
      <c r="C19" s="651"/>
      <c r="D19" s="1473" t="s">
        <v>380</v>
      </c>
      <c r="E19" s="1473"/>
      <c r="F19" s="1474"/>
      <c r="G19" s="1480"/>
      <c r="H19" s="1474"/>
      <c r="I19" s="1480"/>
      <c r="J19" s="1474">
        <v>2191.1584857418056</v>
      </c>
      <c r="K19" s="1480">
        <v>8763.6339429672225</v>
      </c>
      <c r="L19" s="1477"/>
      <c r="M19" s="3"/>
    </row>
    <row r="20" spans="1:13" ht="11.25" customHeight="1">
      <c r="A20" s="3"/>
      <c r="B20" s="1506"/>
      <c r="C20" s="1481" t="s">
        <v>377</v>
      </c>
      <c r="D20" s="1481"/>
      <c r="E20" s="1481"/>
      <c r="F20" s="1507"/>
      <c r="G20" s="1508"/>
      <c r="H20" s="1509"/>
      <c r="I20" s="1510"/>
      <c r="J20" s="1474">
        <v>136</v>
      </c>
      <c r="K20" s="1480">
        <v>544</v>
      </c>
      <c r="L20" s="1511"/>
      <c r="M20" s="3"/>
    </row>
    <row r="21" spans="1:13" s="1492" customFormat="1" ht="11.25" customHeight="1">
      <c r="A21" s="1486"/>
      <c r="B21" s="1512" t="s">
        <v>381</v>
      </c>
      <c r="C21" s="1513"/>
      <c r="D21" s="1513"/>
      <c r="E21" s="1513"/>
      <c r="F21" s="1514">
        <v>136862</v>
      </c>
      <c r="G21" s="1515">
        <v>13804135</v>
      </c>
      <c r="H21" s="1515">
        <v>100.86170741330683</v>
      </c>
      <c r="I21" s="1515">
        <v>212065</v>
      </c>
      <c r="J21" s="1515">
        <v>214392.15848574182</v>
      </c>
      <c r="K21" s="1515">
        <v>857567.63394296728</v>
      </c>
      <c r="L21" s="1516">
        <v>0.98102547614252489</v>
      </c>
      <c r="M21" s="1486"/>
    </row>
    <row r="22" spans="1:13" ht="11.25" customHeight="1">
      <c r="A22" s="3"/>
      <c r="B22" s="1517"/>
      <c r="C22" s="1495"/>
      <c r="D22" s="1495"/>
      <c r="E22" s="1495"/>
      <c r="F22" s="1518"/>
      <c r="G22" s="1497"/>
      <c r="H22" s="1519"/>
      <c r="I22" s="1499"/>
      <c r="J22" s="1501"/>
      <c r="K22" s="1501"/>
      <c r="L22" s="1520"/>
      <c r="M22" s="3"/>
    </row>
    <row r="23" spans="1:13" ht="11.25" customHeight="1">
      <c r="A23" s="3"/>
      <c r="B23" s="1521" t="s">
        <v>144</v>
      </c>
      <c r="C23" s="1522"/>
      <c r="D23" s="1522"/>
      <c r="E23" s="1522"/>
      <c r="F23" s="1523">
        <v>703450</v>
      </c>
      <c r="G23" s="1524">
        <v>79579200</v>
      </c>
      <c r="H23" s="1524">
        <v>113.12701684554695</v>
      </c>
      <c r="I23" s="1524">
        <v>1218894</v>
      </c>
      <c r="J23" s="1524">
        <v>1224796.1584857418</v>
      </c>
      <c r="K23" s="1524">
        <v>4899183.6339429673</v>
      </c>
      <c r="L23" s="1525">
        <v>0.98298226042807024</v>
      </c>
      <c r="M23" s="3"/>
    </row>
    <row r="24" spans="1:13" ht="11.25" hidden="1" customHeight="1">
      <c r="A24" s="3"/>
      <c r="B24" s="1526" t="s">
        <v>382</v>
      </c>
      <c r="C24" s="1473"/>
      <c r="D24" s="1473"/>
      <c r="E24" s="1473"/>
      <c r="F24" s="1473"/>
      <c r="G24" s="1527"/>
      <c r="H24" s="1527"/>
      <c r="I24" s="1527"/>
      <c r="J24" s="1528"/>
      <c r="K24" s="1528"/>
      <c r="L24" s="1529"/>
      <c r="M24" s="3"/>
    </row>
    <row r="25" spans="1:13" ht="11.25" hidden="1" customHeight="1">
      <c r="A25" s="3"/>
      <c r="B25" s="1530" t="s">
        <v>383</v>
      </c>
      <c r="C25" s="1531"/>
      <c r="D25" s="1531"/>
      <c r="E25" s="1531"/>
      <c r="F25" s="1532"/>
      <c r="G25" s="1449"/>
      <c r="H25" s="1533"/>
      <c r="I25" s="1533"/>
      <c r="J25" s="1534">
        <f>SUM(J23:J24)</f>
        <v>1224796.1584857418</v>
      </c>
      <c r="K25" s="1534">
        <f>SUM(K23:K24)</f>
        <v>4899183.6339429673</v>
      </c>
      <c r="L25" s="1535"/>
      <c r="M25" s="3"/>
    </row>
    <row r="26" spans="1:13" ht="11.25" customHeight="1">
      <c r="A26" s="3"/>
      <c r="B26" s="1517"/>
      <c r="C26" s="1"/>
      <c r="D26" s="1536"/>
      <c r="E26" s="1536"/>
      <c r="F26" s="1537"/>
      <c r="G26" s="1533"/>
      <c r="H26" s="1538"/>
      <c r="I26" s="1533"/>
      <c r="J26" s="1539"/>
      <c r="K26" s="1539"/>
      <c r="L26" s="1540"/>
      <c r="M26" s="3"/>
    </row>
    <row r="27" spans="1:13" ht="11.25" customHeight="1">
      <c r="A27" s="3"/>
      <c r="B27" s="1452" t="s">
        <v>384</v>
      </c>
      <c r="C27" s="1453"/>
      <c r="D27" s="1453"/>
      <c r="E27" s="1453"/>
      <c r="F27" s="1453"/>
      <c r="G27" s="1453"/>
      <c r="H27" s="1453"/>
      <c r="I27" s="1453"/>
      <c r="J27" s="1453"/>
      <c r="K27" s="1453"/>
      <c r="L27" s="1453"/>
      <c r="M27" s="3"/>
    </row>
    <row r="28" spans="1:13" s="1547" customFormat="1" ht="12" customHeight="1">
      <c r="A28" s="1541"/>
      <c r="B28" s="1542"/>
      <c r="C28" s="1543"/>
      <c r="D28" s="1544"/>
      <c r="E28" s="1544"/>
      <c r="F28" s="1457" t="s">
        <v>99</v>
      </c>
      <c r="G28" s="1545" t="s">
        <v>385</v>
      </c>
      <c r="H28" s="1546" t="s">
        <v>386</v>
      </c>
      <c r="I28" s="1545" t="s">
        <v>387</v>
      </c>
      <c r="J28" s="1546"/>
      <c r="K28" s="1545" t="s">
        <v>388</v>
      </c>
      <c r="L28" s="1457" t="s">
        <v>389</v>
      </c>
      <c r="M28" s="1541"/>
    </row>
    <row r="29" spans="1:13" s="1547" customFormat="1" ht="12" customHeight="1">
      <c r="A29" s="1541"/>
      <c r="B29" s="1542"/>
      <c r="C29" s="1543"/>
      <c r="D29" s="1544"/>
      <c r="E29" s="1544"/>
      <c r="F29" s="1463"/>
      <c r="G29" s="1545"/>
      <c r="H29" s="1546"/>
      <c r="I29" s="1545"/>
      <c r="J29" s="1546"/>
      <c r="K29" s="1545"/>
      <c r="L29" s="1463"/>
      <c r="M29" s="1541"/>
    </row>
    <row r="30" spans="1:13" ht="11.25" customHeight="1">
      <c r="A30" s="3"/>
      <c r="B30" s="1548" t="s">
        <v>154</v>
      </c>
      <c r="C30" s="1549"/>
      <c r="D30" s="1549"/>
      <c r="E30" s="1549"/>
      <c r="F30" s="1550"/>
      <c r="G30" s="1551"/>
      <c r="H30" s="1552"/>
      <c r="I30" s="1551"/>
      <c r="J30" s="1552"/>
      <c r="K30" s="1551"/>
      <c r="L30" s="1550"/>
      <c r="M30" s="3"/>
    </row>
    <row r="31" spans="1:13" ht="11.25" customHeight="1">
      <c r="A31" s="3"/>
      <c r="B31" s="1466" t="s">
        <v>390</v>
      </c>
      <c r="C31" s="1467"/>
      <c r="D31" s="1467"/>
      <c r="E31" s="1467"/>
      <c r="F31" s="1553"/>
      <c r="G31" s="1504"/>
      <c r="H31" s="1498"/>
      <c r="I31" s="1504"/>
      <c r="J31" s="1498"/>
      <c r="K31" s="1554"/>
      <c r="L31" s="1553"/>
      <c r="M31" s="3"/>
    </row>
    <row r="32" spans="1:13" ht="11.25" customHeight="1">
      <c r="A32" s="3"/>
      <c r="B32" s="1506"/>
      <c r="C32" s="651"/>
      <c r="D32" s="1555" t="s">
        <v>231</v>
      </c>
      <c r="E32" s="1555"/>
      <c r="F32" s="1474">
        <v>1615</v>
      </c>
      <c r="G32" s="1475">
        <v>211021</v>
      </c>
      <c r="H32" s="1556">
        <v>247177</v>
      </c>
      <c r="I32" s="1475">
        <v>153.05077399380804</v>
      </c>
      <c r="J32" s="1556"/>
      <c r="K32" s="1475">
        <v>16693</v>
      </c>
      <c r="L32" s="1557">
        <v>0.32129044078355107</v>
      </c>
      <c r="M32" s="1558"/>
    </row>
    <row r="33" spans="1:13" ht="11.25" customHeight="1">
      <c r="A33" s="3"/>
      <c r="B33" s="1506"/>
      <c r="C33" s="651"/>
      <c r="D33" s="1473" t="s">
        <v>232</v>
      </c>
      <c r="E33" s="1473"/>
      <c r="F33" s="1474">
        <v>763</v>
      </c>
      <c r="G33" s="1480">
        <v>50960</v>
      </c>
      <c r="H33" s="1479">
        <v>60339</v>
      </c>
      <c r="I33" s="1480">
        <v>79.081258191349932</v>
      </c>
      <c r="J33" s="1479"/>
      <c r="K33" s="1480">
        <v>4460</v>
      </c>
      <c r="L33" s="1557">
        <v>1</v>
      </c>
      <c r="M33" s="1558"/>
    </row>
    <row r="34" spans="1:13" ht="11.25" customHeight="1">
      <c r="A34" s="3"/>
      <c r="B34" s="1506"/>
      <c r="C34" s="651"/>
      <c r="D34" s="1555" t="s">
        <v>233</v>
      </c>
      <c r="E34" s="1555"/>
      <c r="F34" s="1474">
        <v>1906</v>
      </c>
      <c r="G34" s="1480">
        <v>155689</v>
      </c>
      <c r="H34" s="1479">
        <v>178412</v>
      </c>
      <c r="I34" s="1480">
        <v>93.605456453305351</v>
      </c>
      <c r="J34" s="1479"/>
      <c r="K34" s="1480">
        <v>10530</v>
      </c>
      <c r="L34" s="1557">
        <v>0.33740378081132338</v>
      </c>
      <c r="M34" s="1558"/>
    </row>
    <row r="35" spans="1:13" ht="11.25" customHeight="1">
      <c r="A35" s="3"/>
      <c r="B35" s="1506"/>
      <c r="C35" s="651"/>
      <c r="D35" s="1555" t="s">
        <v>234</v>
      </c>
      <c r="E35" s="1555"/>
      <c r="F35" s="1474">
        <v>1462</v>
      </c>
      <c r="G35" s="1480">
        <v>253830</v>
      </c>
      <c r="H35" s="1479">
        <v>273418</v>
      </c>
      <c r="I35" s="1480">
        <v>187.01641586867305</v>
      </c>
      <c r="J35" s="1479"/>
      <c r="K35" s="1480">
        <v>14382</v>
      </c>
      <c r="L35" s="1557">
        <v>0.96715494039938532</v>
      </c>
      <c r="M35" s="1558"/>
    </row>
    <row r="36" spans="1:13" ht="11.25" hidden="1" customHeight="1">
      <c r="A36" s="3"/>
      <c r="B36" s="1506"/>
      <c r="C36" s="651"/>
      <c r="D36" s="651"/>
      <c r="E36" s="651"/>
      <c r="F36" s="1474"/>
      <c r="G36" s="1559"/>
      <c r="H36" s="1479"/>
      <c r="I36" s="1480" t="e">
        <v>#DIV/0!</v>
      </c>
      <c r="J36" s="1479"/>
      <c r="K36" s="1559"/>
      <c r="L36" s="1479">
        <v>0.58109227131147212</v>
      </c>
      <c r="M36" s="1558"/>
    </row>
    <row r="37" spans="1:13" ht="11.25" customHeight="1">
      <c r="A37" s="3"/>
      <c r="B37" s="1466" t="s">
        <v>391</v>
      </c>
      <c r="C37" s="1467"/>
      <c r="D37" s="1467"/>
      <c r="E37" s="1467"/>
      <c r="F37" s="1474"/>
      <c r="G37" s="1559"/>
      <c r="H37" s="1479"/>
      <c r="I37" s="1559"/>
      <c r="J37" s="1479"/>
      <c r="K37" s="1559"/>
      <c r="L37" s="1479"/>
      <c r="M37" s="1558"/>
    </row>
    <row r="38" spans="1:13" ht="11.25" customHeight="1">
      <c r="A38" s="3"/>
      <c r="B38" s="1506"/>
      <c r="C38" s="651"/>
      <c r="D38" s="1555" t="s">
        <v>231</v>
      </c>
      <c r="E38" s="1555"/>
      <c r="F38" s="1474">
        <v>21426</v>
      </c>
      <c r="G38" s="1480">
        <v>2451272</v>
      </c>
      <c r="H38" s="1479">
        <v>3783791</v>
      </c>
      <c r="I38" s="1480">
        <v>176.59810510594605</v>
      </c>
      <c r="J38" s="1479"/>
      <c r="K38" s="1480">
        <v>230979</v>
      </c>
      <c r="L38" s="1479"/>
      <c r="M38" s="1558"/>
    </row>
    <row r="39" spans="1:13" ht="11.25" customHeight="1">
      <c r="A39" s="3"/>
      <c r="B39" s="1506"/>
      <c r="C39" s="651"/>
      <c r="D39" s="1473" t="s">
        <v>232</v>
      </c>
      <c r="E39" s="1473"/>
      <c r="F39" s="1474">
        <v>5582</v>
      </c>
      <c r="G39" s="1480">
        <v>276698</v>
      </c>
      <c r="H39" s="1479">
        <v>623229</v>
      </c>
      <c r="I39" s="1480">
        <v>111.64976710856324</v>
      </c>
      <c r="J39" s="1479"/>
      <c r="K39" s="1480">
        <v>51238</v>
      </c>
      <c r="L39" s="1479"/>
      <c r="M39" s="1558"/>
    </row>
    <row r="40" spans="1:13" ht="11.25" customHeight="1">
      <c r="A40" s="3"/>
      <c r="B40" s="1506"/>
      <c r="C40" s="651"/>
      <c r="D40" s="1555" t="s">
        <v>233</v>
      </c>
      <c r="E40" s="1555"/>
      <c r="F40" s="1474">
        <v>6620</v>
      </c>
      <c r="G40" s="1480">
        <v>651900</v>
      </c>
      <c r="H40" s="1479">
        <v>1026485</v>
      </c>
      <c r="I40" s="1480">
        <v>155.05815709969789</v>
      </c>
      <c r="J40" s="1479"/>
      <c r="K40" s="1480">
        <v>57941</v>
      </c>
      <c r="L40" s="1479"/>
      <c r="M40" s="1558"/>
    </row>
    <row r="41" spans="1:13" ht="11.25" customHeight="1">
      <c r="A41" s="3"/>
      <c r="B41" s="1506"/>
      <c r="C41" s="651"/>
      <c r="D41" s="1555" t="s">
        <v>234</v>
      </c>
      <c r="E41" s="1555"/>
      <c r="F41" s="1474">
        <v>3599</v>
      </c>
      <c r="G41" s="1480">
        <v>157646</v>
      </c>
      <c r="H41" s="1479">
        <v>513151</v>
      </c>
      <c r="I41" s="1480">
        <v>142.58155043067518</v>
      </c>
      <c r="J41" s="1479"/>
      <c r="K41" s="1480">
        <v>27662</v>
      </c>
      <c r="L41" s="1479"/>
      <c r="M41" s="1558"/>
    </row>
    <row r="42" spans="1:13" s="1562" customFormat="1" ht="11.25" customHeight="1">
      <c r="A42" s="1560"/>
      <c r="B42" s="1487" t="s">
        <v>392</v>
      </c>
      <c r="C42" s="1488"/>
      <c r="D42" s="1488"/>
      <c r="E42" s="1488"/>
      <c r="F42" s="1489">
        <v>42973</v>
      </c>
      <c r="G42" s="1490">
        <v>4209016</v>
      </c>
      <c r="H42" s="1561">
        <v>6706002</v>
      </c>
      <c r="I42" s="1561">
        <v>156.05152072231402</v>
      </c>
      <c r="J42" s="1561"/>
      <c r="K42" s="1561">
        <v>413885</v>
      </c>
      <c r="L42" s="1561"/>
      <c r="M42" s="1558"/>
    </row>
    <row r="43" spans="1:13" ht="11.25" customHeight="1">
      <c r="A43" s="3"/>
      <c r="B43" s="1563"/>
      <c r="C43" s="1"/>
      <c r="D43" s="1"/>
      <c r="E43" s="1"/>
      <c r="F43" s="1553"/>
      <c r="G43" s="1519"/>
      <c r="H43" s="1564"/>
      <c r="I43" s="1504"/>
      <c r="J43" s="1564"/>
      <c r="K43" s="1504"/>
      <c r="L43" s="1564"/>
      <c r="M43" s="1558"/>
    </row>
    <row r="44" spans="1:13" ht="11.25" customHeight="1">
      <c r="A44" s="3"/>
      <c r="B44" s="1466" t="s">
        <v>156</v>
      </c>
      <c r="C44" s="1565"/>
      <c r="D44" s="1565"/>
      <c r="E44" s="1565"/>
      <c r="F44" s="1566"/>
      <c r="G44" s="1567"/>
      <c r="H44" s="1568"/>
      <c r="I44" s="1554"/>
      <c r="J44" s="1568"/>
      <c r="K44" s="1554"/>
      <c r="L44" s="1568"/>
      <c r="M44" s="1558"/>
    </row>
    <row r="45" spans="1:13" ht="11.25" customHeight="1">
      <c r="A45" s="3"/>
      <c r="B45" s="1506"/>
      <c r="C45" s="651"/>
      <c r="D45" s="1473" t="s">
        <v>231</v>
      </c>
      <c r="E45" s="1473"/>
      <c r="F45" s="1474">
        <v>77</v>
      </c>
      <c r="G45" s="1528">
        <v>2521</v>
      </c>
      <c r="H45" s="1474">
        <v>12836</v>
      </c>
      <c r="I45" s="1528">
        <v>166.7012987012987</v>
      </c>
      <c r="J45" s="1569"/>
      <c r="K45" s="1528">
        <v>706</v>
      </c>
      <c r="L45" s="1474"/>
      <c r="M45" s="1558"/>
    </row>
    <row r="46" spans="1:13" ht="11.25" customHeight="1">
      <c r="A46" s="3"/>
      <c r="B46" s="1506"/>
      <c r="C46" s="651"/>
      <c r="D46" s="1473" t="s">
        <v>232</v>
      </c>
      <c r="E46" s="1473"/>
      <c r="F46" s="1474">
        <v>291</v>
      </c>
      <c r="G46" s="1528">
        <v>14284</v>
      </c>
      <c r="H46" s="1474">
        <v>20429</v>
      </c>
      <c r="I46" s="1528">
        <v>70.202749140893474</v>
      </c>
      <c r="J46" s="1569"/>
      <c r="K46" s="1528">
        <v>1541</v>
      </c>
      <c r="L46" s="1474"/>
      <c r="M46" s="1558"/>
    </row>
    <row r="47" spans="1:13" ht="11.25" customHeight="1">
      <c r="A47" s="3"/>
      <c r="B47" s="1506"/>
      <c r="C47" s="651"/>
      <c r="D47" s="1555" t="s">
        <v>233</v>
      </c>
      <c r="E47" s="1555"/>
      <c r="F47" s="1474">
        <v>108</v>
      </c>
      <c r="G47" s="1480">
        <v>6294</v>
      </c>
      <c r="H47" s="1474">
        <v>11711</v>
      </c>
      <c r="I47" s="1480">
        <v>108.43518518518519</v>
      </c>
      <c r="J47" s="1479"/>
      <c r="K47" s="1528">
        <v>573</v>
      </c>
      <c r="L47" s="1474"/>
      <c r="M47" s="1558"/>
    </row>
    <row r="48" spans="1:13" ht="11.25" customHeight="1">
      <c r="A48" s="3"/>
      <c r="B48" s="1506"/>
      <c r="C48" s="651"/>
      <c r="D48" s="1555" t="s">
        <v>234</v>
      </c>
      <c r="E48" s="1555"/>
      <c r="F48" s="1474">
        <v>1267</v>
      </c>
      <c r="G48" s="1480">
        <v>57676</v>
      </c>
      <c r="H48" s="1474">
        <v>76540</v>
      </c>
      <c r="I48" s="1480">
        <v>60.410418310970798</v>
      </c>
      <c r="J48" s="1479"/>
      <c r="K48" s="1480">
        <v>3976</v>
      </c>
      <c r="L48" s="1474"/>
      <c r="M48" s="1558"/>
    </row>
    <row r="49" spans="1:13" s="1562" customFormat="1" ht="11.25" customHeight="1">
      <c r="A49" s="1560"/>
      <c r="B49" s="1512" t="s">
        <v>393</v>
      </c>
      <c r="C49" s="1513"/>
      <c r="D49" s="1513"/>
      <c r="E49" s="1513"/>
      <c r="F49" s="1514">
        <v>1743</v>
      </c>
      <c r="G49" s="1570">
        <v>80775</v>
      </c>
      <c r="H49" s="1571">
        <v>121516</v>
      </c>
      <c r="I49" s="1571">
        <v>69.71658060814687</v>
      </c>
      <c r="J49" s="1571"/>
      <c r="K49" s="1561">
        <v>6796</v>
      </c>
      <c r="L49" s="1571"/>
      <c r="M49" s="1558"/>
    </row>
    <row r="50" spans="1:13" ht="11.25" customHeight="1">
      <c r="A50" s="3"/>
      <c r="B50" s="1563"/>
      <c r="C50" s="1"/>
      <c r="D50" s="1"/>
      <c r="E50" s="1"/>
      <c r="F50" s="1572"/>
      <c r="G50" s="1573"/>
      <c r="H50" s="1573"/>
      <c r="I50" s="1574"/>
      <c r="J50" s="1574"/>
      <c r="K50" s="1574"/>
      <c r="L50" s="1572"/>
      <c r="M50" s="1558"/>
    </row>
    <row r="51" spans="1:13" s="1580" customFormat="1" ht="11.25" customHeight="1">
      <c r="A51" s="3"/>
      <c r="B51" s="1521" t="s">
        <v>394</v>
      </c>
      <c r="C51" s="1522"/>
      <c r="D51" s="1522"/>
      <c r="E51" s="1522"/>
      <c r="F51" s="1575">
        <v>44716</v>
      </c>
      <c r="G51" s="1576">
        <v>4289791</v>
      </c>
      <c r="H51" s="1577">
        <v>6827518</v>
      </c>
      <c r="I51" s="1524">
        <v>152.68624206100725</v>
      </c>
      <c r="J51" s="1578"/>
      <c r="K51" s="1524">
        <v>420681</v>
      </c>
      <c r="L51" s="1579"/>
      <c r="M51" s="3"/>
    </row>
    <row r="52" spans="1:13" ht="11.25" customHeight="1">
      <c r="A52" s="3"/>
      <c r="B52" s="1526" t="s">
        <v>395</v>
      </c>
      <c r="C52" s="1473"/>
      <c r="D52" s="1473"/>
      <c r="E52" s="1473"/>
      <c r="F52" s="1473"/>
      <c r="G52" s="1581">
        <v>1531484</v>
      </c>
      <c r="H52" s="1582"/>
      <c r="I52" s="1582"/>
      <c r="J52" s="1554"/>
      <c r="K52" s="1582"/>
      <c r="L52" s="1529"/>
      <c r="M52" s="3"/>
    </row>
    <row r="53" spans="1:13" s="1562" customFormat="1" ht="11.25" customHeight="1">
      <c r="A53" s="1560"/>
      <c r="B53" s="1530" t="s">
        <v>396</v>
      </c>
      <c r="C53" s="1531"/>
      <c r="D53" s="1531"/>
      <c r="E53" s="1531"/>
      <c r="F53" s="1532"/>
      <c r="G53" s="1534">
        <v>5821275</v>
      </c>
      <c r="H53" s="1583"/>
      <c r="I53" s="1583"/>
      <c r="J53" s="1583"/>
      <c r="K53" s="1583"/>
      <c r="L53" s="1535"/>
      <c r="M53" s="1560"/>
    </row>
    <row r="54" spans="1:13" ht="11.25" customHeight="1">
      <c r="A54" s="3"/>
      <c r="B54" s="3"/>
      <c r="C54" s="3"/>
      <c r="D54" s="3"/>
      <c r="E54" s="3"/>
      <c r="F54" s="3"/>
      <c r="G54" s="20"/>
      <c r="H54" s="20"/>
      <c r="I54" s="20"/>
      <c r="J54" s="1451"/>
      <c r="K54" s="1451"/>
      <c r="L54" s="21"/>
      <c r="M54" s="3"/>
    </row>
  </sheetData>
  <sheetProtection formatCells="0" formatColumns="0" formatRows="0" sort="0" autoFilter="0" pivotTables="0"/>
  <mergeCells count="54"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  <mergeCell ref="D35:E35"/>
    <mergeCell ref="B37:E37"/>
    <mergeCell ref="D38:E38"/>
    <mergeCell ref="D39:E39"/>
    <mergeCell ref="D40:E40"/>
    <mergeCell ref="D41:E41"/>
    <mergeCell ref="L28:L29"/>
    <mergeCell ref="B30:E30"/>
    <mergeCell ref="B31:E31"/>
    <mergeCell ref="D32:E32"/>
    <mergeCell ref="D33:E33"/>
    <mergeCell ref="D34:E34"/>
    <mergeCell ref="F28:F29"/>
    <mergeCell ref="G28:G29"/>
    <mergeCell ref="H28:H29"/>
    <mergeCell ref="I28:I29"/>
    <mergeCell ref="J28:J29"/>
    <mergeCell ref="K28:K29"/>
    <mergeCell ref="D19:E19"/>
    <mergeCell ref="C20:E20"/>
    <mergeCell ref="B21:E21"/>
    <mergeCell ref="B23:E23"/>
    <mergeCell ref="B24:F24"/>
    <mergeCell ref="B27:L27"/>
    <mergeCell ref="B12:E12"/>
    <mergeCell ref="B14:E14"/>
    <mergeCell ref="D15:E15"/>
    <mergeCell ref="D16:E16"/>
    <mergeCell ref="D17:E17"/>
    <mergeCell ref="D18:E18"/>
    <mergeCell ref="B6:E6"/>
    <mergeCell ref="D7:E7"/>
    <mergeCell ref="D8:E8"/>
    <mergeCell ref="D9:E9"/>
    <mergeCell ref="D10:E10"/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</mergeCells>
  <pageMargins left="0.5" right="0.5" top="0.8" bottom="0.63" header="0.5" footer="0.5"/>
  <pageSetup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03C9D-9F56-4A2C-9B6C-3F2A4E55E692}">
  <sheetPr>
    <pageSetUpPr fitToPage="1"/>
  </sheetPr>
  <dimension ref="A1:P61"/>
  <sheetViews>
    <sheetView showGridLines="0" tabSelected="1" topLeftCell="B1" zoomScaleNormal="100" workbookViewId="0">
      <selection activeCell="D43" sqref="D43"/>
    </sheetView>
  </sheetViews>
  <sheetFormatPr defaultColWidth="8.85546875" defaultRowHeight="12"/>
  <cols>
    <col min="1" max="1" width="1.85546875" style="646" customWidth="1"/>
    <col min="2" max="3" width="2.85546875" style="646" customWidth="1"/>
    <col min="4" max="4" width="114.85546875" style="646" customWidth="1"/>
    <col min="5" max="6" width="16.85546875" style="1668" customWidth="1"/>
    <col min="7" max="7" width="0.85546875" style="646" customWidth="1"/>
    <col min="8" max="8" width="11.5703125" style="646" customWidth="1"/>
    <col min="9" max="9" width="8.85546875" style="646"/>
    <col min="10" max="10" width="11.42578125" style="646" bestFit="1" customWidth="1"/>
    <col min="11" max="14" width="8.85546875" style="646"/>
    <col min="15" max="15" width="11.140625" style="646" bestFit="1" customWidth="1"/>
    <col min="16" max="16384" width="8.85546875" style="646"/>
  </cols>
  <sheetData>
    <row r="1" spans="1:15" ht="12" customHeight="1">
      <c r="A1" s="10"/>
      <c r="B1" s="10"/>
      <c r="C1" s="10"/>
      <c r="D1" s="10"/>
      <c r="E1" s="1585"/>
      <c r="F1" s="1585"/>
      <c r="G1" s="10"/>
      <c r="H1" s="10"/>
    </row>
    <row r="2" spans="1:15" ht="10.5" customHeight="1">
      <c r="A2" s="10"/>
      <c r="B2" s="1506" t="s">
        <v>0</v>
      </c>
      <c r="C2" s="651"/>
      <c r="D2" s="651"/>
      <c r="E2" s="1586"/>
      <c r="F2" s="1586"/>
      <c r="G2" s="10"/>
      <c r="H2" s="10"/>
    </row>
    <row r="3" spans="1:15" ht="10.5" customHeight="1">
      <c r="A3" s="10"/>
      <c r="B3" s="1587" t="s">
        <v>397</v>
      </c>
      <c r="C3" s="1588"/>
      <c r="D3" s="1588"/>
      <c r="E3" s="1588"/>
      <c r="F3" s="1588"/>
      <c r="G3" s="10"/>
      <c r="H3" s="10"/>
    </row>
    <row r="4" spans="1:15" ht="9.9499999999999993" hidden="1" customHeight="1">
      <c r="A4" s="10"/>
      <c r="B4" s="1589"/>
      <c r="C4" s="1590"/>
      <c r="D4" s="1590"/>
      <c r="E4" s="1591"/>
      <c r="F4" s="1592" t="s">
        <v>398</v>
      </c>
      <c r="G4" s="10"/>
      <c r="H4" s="10"/>
    </row>
    <row r="5" spans="1:15" ht="10.5" hidden="1" customHeight="1">
      <c r="A5" s="10"/>
      <c r="B5" s="1593" t="s">
        <v>154</v>
      </c>
      <c r="C5" s="1594"/>
      <c r="D5" s="1594"/>
      <c r="E5" s="1595"/>
      <c r="F5" s="1596"/>
      <c r="G5" s="10"/>
      <c r="H5" s="10"/>
    </row>
    <row r="6" spans="1:15" ht="10.5" customHeight="1">
      <c r="A6" s="10"/>
      <c r="B6" s="1597" t="s">
        <v>14</v>
      </c>
      <c r="C6" s="1598"/>
      <c r="D6" s="1598"/>
      <c r="E6" s="1599"/>
      <c r="F6" s="1600"/>
      <c r="G6" s="10"/>
      <c r="H6" s="10"/>
    </row>
    <row r="7" spans="1:15" ht="10.5" customHeight="1">
      <c r="A7" s="10"/>
      <c r="B7" s="1601"/>
      <c r="C7" s="1602" t="s">
        <v>13</v>
      </c>
      <c r="D7" s="1602"/>
      <c r="E7" s="1603"/>
      <c r="F7" s="1604">
        <v>522501</v>
      </c>
      <c r="G7" s="10"/>
      <c r="H7" s="10"/>
      <c r="J7" s="1605"/>
    </row>
    <row r="8" spans="1:15" ht="10.5" customHeight="1">
      <c r="A8" s="10"/>
      <c r="B8" s="1601"/>
      <c r="C8" s="1602" t="s">
        <v>399</v>
      </c>
      <c r="D8" s="1602"/>
      <c r="E8" s="1603"/>
      <c r="F8" s="1606">
        <v>39377</v>
      </c>
      <c r="G8" s="10"/>
      <c r="H8" s="10"/>
      <c r="J8" s="1605"/>
    </row>
    <row r="9" spans="1:15" ht="10.5" customHeight="1">
      <c r="A9" s="10"/>
      <c r="B9" s="1601"/>
      <c r="C9" s="1607" t="s">
        <v>400</v>
      </c>
      <c r="D9" s="1608"/>
      <c r="E9" s="1603"/>
      <c r="F9" s="1606">
        <v>1344034</v>
      </c>
      <c r="G9" s="10"/>
      <c r="H9" s="10"/>
      <c r="J9" s="1605"/>
    </row>
    <row r="10" spans="1:15" ht="10.5" customHeight="1">
      <c r="A10" s="10"/>
      <c r="B10" s="1601"/>
      <c r="C10" s="1609" t="s">
        <v>401</v>
      </c>
      <c r="D10" s="1609"/>
      <c r="E10" s="1603"/>
      <c r="F10" s="1606">
        <v>5119125</v>
      </c>
      <c r="G10" s="10"/>
      <c r="H10" s="10"/>
      <c r="J10" s="1605"/>
    </row>
    <row r="11" spans="1:15" ht="10.5" hidden="1" customHeight="1">
      <c r="A11" s="10"/>
      <c r="B11" s="1601"/>
      <c r="C11" s="1609" t="s">
        <v>402</v>
      </c>
      <c r="D11" s="1609"/>
      <c r="E11" s="1603"/>
      <c r="F11" s="1606">
        <v>0</v>
      </c>
      <c r="G11" s="10"/>
      <c r="H11" s="10"/>
      <c r="J11" s="1605"/>
    </row>
    <row r="12" spans="1:15" ht="10.5" customHeight="1">
      <c r="A12" s="10"/>
      <c r="B12" s="1601"/>
      <c r="C12" s="1594" t="s">
        <v>403</v>
      </c>
      <c r="D12" s="1594"/>
      <c r="E12" s="1603"/>
      <c r="F12" s="1606">
        <v>764851</v>
      </c>
      <c r="G12" s="10"/>
      <c r="H12" s="10"/>
      <c r="J12" s="1605"/>
      <c r="O12" s="1605"/>
    </row>
    <row r="13" spans="1:15" ht="10.5" customHeight="1">
      <c r="A13" s="10"/>
      <c r="B13" s="1601"/>
      <c r="C13" s="1594" t="s">
        <v>404</v>
      </c>
      <c r="D13" s="1594"/>
      <c r="E13" s="1603"/>
      <c r="F13" s="1606">
        <v>309140</v>
      </c>
      <c r="G13" s="10"/>
      <c r="H13" s="10"/>
      <c r="J13" s="1605"/>
      <c r="O13" s="1605"/>
    </row>
    <row r="14" spans="1:15" ht="10.5" customHeight="1">
      <c r="A14" s="10"/>
      <c r="B14" s="1601"/>
      <c r="C14" s="1609" t="s">
        <v>405</v>
      </c>
      <c r="D14" s="1609"/>
      <c r="E14" s="1603"/>
      <c r="F14" s="1606">
        <v>1624775</v>
      </c>
      <c r="G14" s="10"/>
      <c r="H14" s="10"/>
      <c r="J14" s="1605"/>
      <c r="O14" s="1610"/>
    </row>
    <row r="15" spans="1:15" ht="10.5" customHeight="1">
      <c r="A15" s="10"/>
      <c r="B15" s="1611" t="s">
        <v>406</v>
      </c>
      <c r="C15" s="1612"/>
      <c r="D15" s="1613"/>
      <c r="E15" s="1614"/>
      <c r="F15" s="1615">
        <v>9723803</v>
      </c>
      <c r="G15" s="10"/>
      <c r="H15" s="10"/>
    </row>
    <row r="16" spans="1:15" ht="9.9499999999999993" hidden="1" customHeight="1">
      <c r="A16" s="10"/>
      <c r="B16" s="1616"/>
      <c r="C16" s="1590"/>
      <c r="D16" s="1590"/>
      <c r="E16" s="1603"/>
      <c r="F16" s="1617"/>
      <c r="G16" s="10"/>
      <c r="H16" s="10"/>
    </row>
    <row r="17" spans="1:10" ht="10.5" customHeight="1">
      <c r="A17" s="10"/>
      <c r="B17" s="1597" t="s">
        <v>309</v>
      </c>
      <c r="C17" s="1598"/>
      <c r="D17" s="1598"/>
      <c r="E17" s="1603"/>
      <c r="F17" s="1617"/>
      <c r="G17" s="10"/>
      <c r="H17" s="10"/>
    </row>
    <row r="18" spans="1:10" ht="10.5" customHeight="1">
      <c r="A18" s="10"/>
      <c r="B18" s="1618"/>
      <c r="C18" s="1594" t="s">
        <v>407</v>
      </c>
      <c r="D18" s="1594"/>
      <c r="E18" s="1603"/>
      <c r="F18" s="1619">
        <v>1507748</v>
      </c>
      <c r="G18" s="10"/>
      <c r="H18" s="10"/>
    </row>
    <row r="19" spans="1:10" ht="10.5" customHeight="1">
      <c r="A19" s="10"/>
      <c r="B19" s="1618"/>
      <c r="C19" s="1594" t="s">
        <v>408</v>
      </c>
      <c r="D19" s="1594"/>
      <c r="E19" s="1603"/>
      <c r="F19" s="1606">
        <v>110686</v>
      </c>
      <c r="G19" s="10"/>
      <c r="H19" s="10"/>
    </row>
    <row r="20" spans="1:10" ht="10.5" customHeight="1">
      <c r="A20" s="10"/>
      <c r="B20" s="1618"/>
      <c r="C20" s="1594" t="s">
        <v>409</v>
      </c>
      <c r="D20" s="1594"/>
      <c r="E20" s="1603"/>
      <c r="F20" s="1606">
        <v>30731</v>
      </c>
      <c r="G20" s="10"/>
      <c r="H20" s="10"/>
    </row>
    <row r="21" spans="1:10" ht="10.5" customHeight="1">
      <c r="A21" s="10"/>
      <c r="B21" s="1618"/>
      <c r="C21" s="1594" t="s">
        <v>410</v>
      </c>
      <c r="D21" s="1594"/>
      <c r="E21" s="1603"/>
      <c r="F21" s="1606">
        <v>438667</v>
      </c>
      <c r="G21" s="10"/>
      <c r="H21" s="10"/>
      <c r="J21" s="1620"/>
    </row>
    <row r="22" spans="1:10" ht="10.5" customHeight="1">
      <c r="A22" s="10"/>
      <c r="B22" s="1618"/>
      <c r="C22" s="1594" t="s">
        <v>309</v>
      </c>
      <c r="D22" s="1594"/>
      <c r="E22" s="1603"/>
      <c r="F22" s="1606">
        <v>594319</v>
      </c>
      <c r="G22" s="10"/>
      <c r="H22" s="10"/>
    </row>
    <row r="23" spans="1:10" ht="10.5" customHeight="1">
      <c r="A23" s="10"/>
      <c r="B23" s="1611" t="s">
        <v>310</v>
      </c>
      <c r="C23" s="1621"/>
      <c r="D23" s="1613"/>
      <c r="E23" s="1614"/>
      <c r="F23" s="1615">
        <v>2682151</v>
      </c>
      <c r="G23" s="10"/>
      <c r="H23" s="10"/>
    </row>
    <row r="24" spans="1:10" ht="9.9499999999999993" hidden="1" customHeight="1">
      <c r="A24" s="10"/>
      <c r="B24" s="1616"/>
      <c r="C24" s="1622"/>
      <c r="D24" s="1622"/>
      <c r="E24" s="1603"/>
      <c r="F24" s="1623"/>
      <c r="G24" s="10"/>
      <c r="H24" s="10"/>
    </row>
    <row r="25" spans="1:10" ht="10.5" customHeight="1">
      <c r="A25" s="10"/>
      <c r="B25" s="1597" t="s">
        <v>411</v>
      </c>
      <c r="C25" s="1598"/>
      <c r="D25" s="1598"/>
      <c r="E25" s="1603"/>
      <c r="F25" s="1623"/>
      <c r="G25" s="10"/>
      <c r="H25" s="10"/>
    </row>
    <row r="26" spans="1:10" ht="10.5" customHeight="1">
      <c r="A26" s="10"/>
      <c r="B26" s="1601"/>
      <c r="C26" s="1602" t="s">
        <v>412</v>
      </c>
      <c r="D26" s="1602"/>
      <c r="E26" s="1603"/>
      <c r="F26" s="1619">
        <v>-75524.402782979829</v>
      </c>
      <c r="G26" s="10"/>
      <c r="H26" s="1624"/>
    </row>
    <row r="27" spans="1:10" ht="10.5" customHeight="1">
      <c r="A27" s="10"/>
      <c r="B27" s="1601"/>
      <c r="C27" s="1594" t="s">
        <v>413</v>
      </c>
      <c r="D27" s="1594"/>
      <c r="E27" s="1603"/>
      <c r="F27" s="1619">
        <v>201942.11060219278</v>
      </c>
      <c r="G27" s="10"/>
      <c r="H27" s="1624"/>
      <c r="J27" s="646" t="s">
        <v>26</v>
      </c>
    </row>
    <row r="28" spans="1:10" ht="10.5" customHeight="1">
      <c r="A28" s="10"/>
      <c r="B28" s="1601"/>
      <c r="C28" s="1607" t="s">
        <v>414</v>
      </c>
      <c r="D28" s="1607"/>
      <c r="E28" s="1603"/>
      <c r="F28" s="1619">
        <v>-116781</v>
      </c>
      <c r="G28" s="10"/>
      <c r="H28" s="1624"/>
    </row>
    <row r="29" spans="1:10" ht="10.5" customHeight="1">
      <c r="A29" s="10"/>
      <c r="B29" s="1601"/>
      <c r="C29" s="1594" t="s">
        <v>415</v>
      </c>
      <c r="D29" s="1594"/>
      <c r="E29" s="1603"/>
      <c r="F29" s="1619">
        <v>115199</v>
      </c>
      <c r="G29" s="10"/>
      <c r="H29" s="1624"/>
    </row>
    <row r="30" spans="1:10" ht="4.5" customHeight="1">
      <c r="A30" s="10"/>
      <c r="B30" s="1625"/>
      <c r="C30" s="1626"/>
      <c r="D30" s="1626"/>
      <c r="E30" s="1627"/>
      <c r="F30" s="1628"/>
      <c r="G30" s="10"/>
      <c r="H30" s="1624"/>
    </row>
    <row r="31" spans="1:10" ht="10.5" customHeight="1">
      <c r="A31" s="10"/>
      <c r="B31" s="1597" t="s">
        <v>5</v>
      </c>
      <c r="C31" s="1598"/>
      <c r="D31" s="1598"/>
      <c r="E31" s="1603"/>
      <c r="F31" s="1629"/>
      <c r="G31" s="10"/>
      <c r="H31" s="1624"/>
    </row>
    <row r="32" spans="1:10" ht="9.9499999999999993" hidden="1" customHeight="1">
      <c r="A32" s="10"/>
      <c r="B32" s="1630"/>
      <c r="C32" s="1631"/>
      <c r="D32" s="1631"/>
      <c r="E32" s="1632"/>
      <c r="F32" s="1633"/>
      <c r="G32" s="10"/>
      <c r="H32" s="1624"/>
    </row>
    <row r="33" spans="1:16" ht="10.5" customHeight="1">
      <c r="A33" s="10"/>
      <c r="B33" s="1563"/>
      <c r="C33" s="651" t="s">
        <v>416</v>
      </c>
      <c r="D33" s="651"/>
      <c r="E33" s="1586"/>
      <c r="F33" s="1619">
        <v>3444294</v>
      </c>
      <c r="G33" s="10"/>
      <c r="H33" s="10"/>
      <c r="P33" s="1634"/>
    </row>
    <row r="34" spans="1:16" ht="10.5" customHeight="1">
      <c r="A34" s="10"/>
      <c r="B34" s="1563"/>
      <c r="C34" s="651" t="s">
        <v>417</v>
      </c>
      <c r="D34" s="651"/>
      <c r="E34" s="1586"/>
      <c r="F34" s="1619">
        <v>-15055</v>
      </c>
      <c r="G34" s="10"/>
      <c r="H34" s="10"/>
    </row>
    <row r="35" spans="1:16" ht="10.5" customHeight="1">
      <c r="A35" s="10"/>
      <c r="B35" s="1563"/>
      <c r="C35" s="651" t="s">
        <v>418</v>
      </c>
      <c r="D35" s="651"/>
      <c r="E35" s="1586"/>
      <c r="F35" s="1619">
        <v>64431</v>
      </c>
      <c r="G35" s="10"/>
      <c r="H35" s="1624"/>
    </row>
    <row r="36" spans="1:16" ht="10.5" hidden="1" customHeight="1">
      <c r="A36" s="10"/>
      <c r="B36" s="1635" t="s">
        <v>419</v>
      </c>
      <c r="C36" s="1636"/>
      <c r="D36" s="1636"/>
      <c r="E36" s="1637"/>
      <c r="F36" s="1638">
        <f>SUM(F33:F35)</f>
        <v>3493670</v>
      </c>
      <c r="G36" s="10"/>
      <c r="H36" s="10"/>
    </row>
    <row r="37" spans="1:16" ht="6" customHeight="1">
      <c r="A37" s="10"/>
      <c r="B37" s="1563"/>
      <c r="C37" s="1"/>
      <c r="D37" s="1"/>
      <c r="E37" s="1603"/>
      <c r="F37" s="1586"/>
      <c r="G37" s="10"/>
      <c r="H37" s="10"/>
    </row>
    <row r="38" spans="1:16" ht="10.5" customHeight="1">
      <c r="A38" s="10"/>
      <c r="B38" s="1639" t="s">
        <v>420</v>
      </c>
      <c r="C38" s="1640"/>
      <c r="D38" s="1640"/>
      <c r="E38" s="1640"/>
      <c r="F38" s="1640"/>
      <c r="G38" s="10"/>
      <c r="H38" s="10"/>
    </row>
    <row r="39" spans="1:16" ht="9.9499999999999993" hidden="1" customHeight="1">
      <c r="A39" s="10"/>
      <c r="B39" s="1641"/>
      <c r="C39" s="1642"/>
      <c r="D39" s="1642"/>
      <c r="E39" s="1643" t="s">
        <v>421</v>
      </c>
      <c r="F39" s="1644" t="s">
        <v>422</v>
      </c>
      <c r="G39" s="10"/>
      <c r="H39" s="10"/>
    </row>
    <row r="40" spans="1:16" ht="10.5" customHeight="1">
      <c r="A40" s="10"/>
      <c r="B40" s="1645" t="s">
        <v>423</v>
      </c>
      <c r="C40" s="643"/>
      <c r="D40" s="643"/>
      <c r="E40" s="1646"/>
      <c r="F40" s="1603"/>
      <c r="G40" s="10"/>
      <c r="H40" s="10"/>
    </row>
    <row r="41" spans="1:16" ht="10.5" customHeight="1">
      <c r="A41" s="10"/>
      <c r="B41" s="1506"/>
      <c r="C41" s="1647" t="s">
        <v>424</v>
      </c>
      <c r="D41" s="1647"/>
      <c r="E41" s="1648">
        <v>88203</v>
      </c>
      <c r="F41" s="1604">
        <v>352812</v>
      </c>
      <c r="G41" s="10"/>
      <c r="H41" s="1649"/>
    </row>
    <row r="42" spans="1:16" ht="10.5" customHeight="1">
      <c r="A42" s="10"/>
      <c r="B42" s="1506"/>
      <c r="C42" s="1647" t="s">
        <v>425</v>
      </c>
      <c r="D42" s="1647"/>
      <c r="E42" s="1650">
        <v>9467</v>
      </c>
      <c r="F42" s="1651">
        <v>39028</v>
      </c>
      <c r="G42" s="10"/>
      <c r="H42" s="10"/>
    </row>
    <row r="43" spans="1:16" ht="10.5" customHeight="1">
      <c r="A43" s="10"/>
      <c r="B43" s="1506"/>
      <c r="C43" s="1647" t="s">
        <v>426</v>
      </c>
      <c r="D43" s="1647"/>
      <c r="E43" s="1650">
        <v>-30244</v>
      </c>
      <c r="F43" s="1651">
        <v>-104904</v>
      </c>
      <c r="G43" s="10"/>
      <c r="H43" s="10"/>
    </row>
    <row r="44" spans="1:16" ht="10.5" customHeight="1">
      <c r="A44" s="10"/>
      <c r="B44" s="1652" t="s">
        <v>427</v>
      </c>
      <c r="C44" s="1653"/>
      <c r="D44" s="1654"/>
      <c r="E44" s="1655">
        <v>67426</v>
      </c>
      <c r="F44" s="1656">
        <v>286936</v>
      </c>
      <c r="G44" s="10"/>
      <c r="H44" s="10"/>
    </row>
    <row r="45" spans="1:16" ht="9.9499999999999993" hidden="1" customHeight="1">
      <c r="A45" s="10"/>
      <c r="B45" s="1563"/>
      <c r="C45" s="1"/>
      <c r="D45" s="1"/>
      <c r="E45" s="1657"/>
      <c r="F45" s="1658"/>
      <c r="G45" s="10"/>
      <c r="H45" s="10"/>
    </row>
    <row r="46" spans="1:16" ht="14.25">
      <c r="A46" s="10"/>
      <c r="B46" s="1659" t="s">
        <v>428</v>
      </c>
      <c r="C46" s="651"/>
      <c r="D46" s="651"/>
      <c r="E46" s="1648">
        <v>-15979</v>
      </c>
      <c r="F46" s="1604">
        <v>437032</v>
      </c>
      <c r="G46" s="10"/>
      <c r="H46" s="10"/>
    </row>
    <row r="47" spans="1:16" ht="10.5" customHeight="1">
      <c r="A47" s="10"/>
      <c r="B47" s="1645" t="s">
        <v>429</v>
      </c>
      <c r="C47" s="643"/>
      <c r="D47" s="643"/>
      <c r="E47" s="1660"/>
      <c r="F47" s="1604">
        <v>158010</v>
      </c>
      <c r="G47" s="10"/>
      <c r="H47" s="10"/>
    </row>
    <row r="48" spans="1:16" ht="10.5" customHeight="1">
      <c r="A48" s="10"/>
      <c r="B48" s="1645" t="s">
        <v>430</v>
      </c>
      <c r="C48" s="643"/>
      <c r="D48" s="643"/>
      <c r="E48" s="1648">
        <v>116</v>
      </c>
      <c r="F48" s="1604">
        <v>12710</v>
      </c>
      <c r="G48" s="10"/>
      <c r="H48" s="10"/>
    </row>
    <row r="49" spans="1:8" ht="6" customHeight="1">
      <c r="A49" s="10"/>
      <c r="B49" s="1563"/>
      <c r="C49" s="1"/>
      <c r="D49" s="1"/>
      <c r="E49" s="1603"/>
      <c r="F49" s="1603"/>
      <c r="G49" s="10"/>
      <c r="H49" s="10"/>
    </row>
    <row r="50" spans="1:8" ht="10.5" customHeight="1">
      <c r="A50" s="1558"/>
      <c r="B50" s="1639" t="s">
        <v>431</v>
      </c>
      <c r="C50" s="1640"/>
      <c r="D50" s="1640"/>
      <c r="E50" s="1640"/>
      <c r="F50" s="1640"/>
      <c r="G50" s="1558"/>
      <c r="H50" s="10"/>
    </row>
    <row r="51" spans="1:8" ht="9.9499999999999993" hidden="1" customHeight="1">
      <c r="A51" s="10"/>
      <c r="B51" s="1563"/>
      <c r="C51" s="1"/>
      <c r="D51" s="1"/>
      <c r="E51" s="1632"/>
      <c r="F51" s="1592" t="s">
        <v>432</v>
      </c>
      <c r="G51" s="10"/>
      <c r="H51" s="10"/>
    </row>
    <row r="52" spans="1:8" ht="10.5" hidden="1" customHeight="1">
      <c r="A52" s="10"/>
      <c r="B52" s="1645"/>
      <c r="C52" s="643"/>
      <c r="D52" s="643"/>
      <c r="E52" s="1586"/>
      <c r="F52" s="1661"/>
      <c r="G52" s="10"/>
      <c r="H52" s="10"/>
    </row>
    <row r="53" spans="1:8" ht="10.5" customHeight="1">
      <c r="A53" s="10"/>
      <c r="B53" s="651" t="s">
        <v>433</v>
      </c>
      <c r="C53" s="1662"/>
      <c r="D53" s="651"/>
      <c r="E53" s="1586"/>
      <c r="F53" s="1663">
        <v>25731723</v>
      </c>
      <c r="G53" s="10"/>
      <c r="H53" s="10"/>
    </row>
    <row r="54" spans="1:8" ht="10.5" customHeight="1">
      <c r="A54" s="10"/>
      <c r="B54" s="1647" t="s">
        <v>434</v>
      </c>
      <c r="C54" s="1662"/>
      <c r="D54" s="1647"/>
      <c r="E54" s="1586"/>
      <c r="F54" s="1663">
        <v>-15304</v>
      </c>
      <c r="G54" s="10"/>
      <c r="H54" s="10"/>
    </row>
    <row r="55" spans="1:8" ht="10.5" customHeight="1">
      <c r="A55" s="10"/>
      <c r="B55" s="651" t="s">
        <v>435</v>
      </c>
      <c r="C55" s="1662"/>
      <c r="D55" s="651"/>
      <c r="E55" s="1586"/>
      <c r="F55" s="1663">
        <v>3232250</v>
      </c>
      <c r="G55" s="10"/>
      <c r="H55" s="10"/>
    </row>
    <row r="56" spans="1:8" s="1665" customFormat="1" ht="1.5" customHeight="1">
      <c r="A56" s="1558"/>
      <c r="B56" s="651"/>
      <c r="C56" s="1662"/>
      <c r="D56" s="651"/>
      <c r="E56" s="1586"/>
      <c r="F56" s="1664">
        <v>28948669</v>
      </c>
      <c r="G56" s="1558"/>
      <c r="H56" s="1558"/>
    </row>
    <row r="57" spans="1:8" ht="10.5" customHeight="1">
      <c r="A57" s="10"/>
      <c r="B57" s="651" t="s">
        <v>436</v>
      </c>
      <c r="C57" s="1662"/>
      <c r="D57" s="651"/>
      <c r="E57" s="1586"/>
      <c r="F57" s="1663">
        <v>63948</v>
      </c>
      <c r="G57" s="10"/>
      <c r="H57" s="10"/>
    </row>
    <row r="58" spans="1:8" ht="4.5" customHeight="1">
      <c r="A58" s="10"/>
      <c r="B58" s="651"/>
      <c r="C58" s="1662"/>
      <c r="D58" s="651"/>
      <c r="E58" s="1586"/>
      <c r="F58" s="1666"/>
      <c r="G58" s="10"/>
      <c r="H58" s="10"/>
    </row>
    <row r="59" spans="1:8" ht="10.5" customHeight="1">
      <c r="A59" s="1558"/>
      <c r="B59" s="1639" t="s">
        <v>437</v>
      </c>
      <c r="C59" s="1640"/>
      <c r="D59" s="1640"/>
      <c r="E59" s="1640"/>
      <c r="F59" s="1640"/>
      <c r="G59" s="1558"/>
      <c r="H59" s="10"/>
    </row>
    <row r="60" spans="1:8" ht="10.5" customHeight="1">
      <c r="A60" s="10"/>
      <c r="B60" s="1506" t="s">
        <v>438</v>
      </c>
      <c r="C60" s="651"/>
      <c r="D60" s="651"/>
      <c r="E60" s="1586"/>
      <c r="F60" s="1667">
        <v>946645</v>
      </c>
      <c r="G60" s="10"/>
      <c r="H60" s="10"/>
    </row>
    <row r="61" spans="1:8">
      <c r="A61" s="10"/>
      <c r="B61" s="21"/>
      <c r="C61" s="21"/>
      <c r="D61" s="21"/>
      <c r="E61" s="1451"/>
      <c r="F61" s="1451"/>
      <c r="G61" s="10"/>
      <c r="H61" s="10"/>
    </row>
  </sheetData>
  <mergeCells count="26">
    <mergeCell ref="B52:D52"/>
    <mergeCell ref="B59:F59"/>
    <mergeCell ref="B32:D32"/>
    <mergeCell ref="B38:F38"/>
    <mergeCell ref="B40:D40"/>
    <mergeCell ref="B47:D47"/>
    <mergeCell ref="B48:D48"/>
    <mergeCell ref="B50:F50"/>
    <mergeCell ref="C22:D22"/>
    <mergeCell ref="B25:D25"/>
    <mergeCell ref="C26:D26"/>
    <mergeCell ref="C27:D27"/>
    <mergeCell ref="C29:D29"/>
    <mergeCell ref="B31:D31"/>
    <mergeCell ref="C13:D13"/>
    <mergeCell ref="B17:D17"/>
    <mergeCell ref="C18:D18"/>
    <mergeCell ref="C19:D19"/>
    <mergeCell ref="C20:D20"/>
    <mergeCell ref="C21:D21"/>
    <mergeCell ref="B3:F3"/>
    <mergeCell ref="B5:D5"/>
    <mergeCell ref="B6:D6"/>
    <mergeCell ref="C7:D7"/>
    <mergeCell ref="C8:D8"/>
    <mergeCell ref="C12:D12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251C-D9F1-4A52-A84F-6B10175CDC56}">
  <sheetPr>
    <pageSetUpPr fitToPage="1"/>
  </sheetPr>
  <dimension ref="A1:M48"/>
  <sheetViews>
    <sheetView showGridLines="0" zoomScaleNormal="100" zoomScalePageLayoutView="125" workbookViewId="0">
      <selection activeCell="H6" sqref="H6"/>
    </sheetView>
  </sheetViews>
  <sheetFormatPr defaultColWidth="8.85546875" defaultRowHeight="12"/>
  <cols>
    <col min="1" max="1" width="1.85546875" style="2" customWidth="1"/>
    <col min="2" max="2" width="1.42578125" style="2" hidden="1" customWidth="1"/>
    <col min="3" max="5" width="2.85546875" style="2" customWidth="1"/>
    <col min="6" max="6" width="100.28515625" style="2" customWidth="1"/>
    <col min="7" max="7" width="19.42578125" style="2" customWidth="1"/>
    <col min="8" max="8" width="18.85546875" style="2" customWidth="1"/>
    <col min="9" max="9" width="0.85546875" style="2" customWidth="1"/>
    <col min="10" max="10" width="19.85546875" style="2" hidden="1" customWidth="1"/>
    <col min="11" max="11" width="20.140625" style="2" hidden="1" customWidth="1"/>
    <col min="12" max="12" width="0.85546875" style="2" customWidth="1"/>
    <col min="13" max="13" width="10.85546875" style="69" bestFit="1" customWidth="1"/>
    <col min="14" max="15" width="14.5703125" style="2" customWidth="1"/>
    <col min="16" max="16384" width="8.85546875" style="2"/>
  </cols>
  <sheetData>
    <row r="1" spans="1:13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2" customHeight="1">
      <c r="A2" s="70"/>
      <c r="B2" s="70"/>
      <c r="C2" s="71"/>
      <c r="D2" s="72"/>
      <c r="E2" s="72"/>
      <c r="F2" s="72"/>
      <c r="G2" s="73" t="s">
        <v>28</v>
      </c>
      <c r="H2" s="73"/>
      <c r="I2" s="74"/>
      <c r="J2" s="73" t="s">
        <v>29</v>
      </c>
      <c r="K2" s="73"/>
      <c r="L2" s="1"/>
    </row>
    <row r="3" spans="1:13" s="76" customFormat="1" ht="12" customHeight="1">
      <c r="A3" s="75"/>
      <c r="B3" s="75"/>
      <c r="G3" s="77" t="s">
        <v>30</v>
      </c>
      <c r="H3" s="77"/>
      <c r="I3" s="78"/>
      <c r="J3" s="77" t="str">
        <f>G3</f>
        <v>March 31,</v>
      </c>
      <c r="K3" s="77"/>
      <c r="L3" s="79"/>
      <c r="M3" s="80"/>
    </row>
    <row r="4" spans="1:13" ht="12" customHeight="1">
      <c r="A4" s="81"/>
      <c r="B4" s="81"/>
      <c r="C4" s="82" t="s">
        <v>31</v>
      </c>
      <c r="D4" s="83"/>
      <c r="E4" s="83"/>
      <c r="F4" s="83"/>
      <c r="G4" s="84">
        <v>2023</v>
      </c>
      <c r="H4" s="85">
        <v>2022</v>
      </c>
      <c r="I4" s="86"/>
      <c r="J4" s="84">
        <v>2023</v>
      </c>
      <c r="K4" s="85">
        <v>2022</v>
      </c>
      <c r="L4" s="1"/>
    </row>
    <row r="5" spans="1:13" ht="12" customHeight="1">
      <c r="A5" s="87"/>
      <c r="B5" s="87"/>
      <c r="C5" s="88" t="s">
        <v>32</v>
      </c>
      <c r="D5" s="89"/>
      <c r="E5" s="89"/>
      <c r="F5" s="89"/>
      <c r="G5" s="90"/>
      <c r="H5" s="91"/>
      <c r="I5" s="92"/>
      <c r="J5" s="90"/>
      <c r="K5" s="93"/>
      <c r="L5" s="1"/>
    </row>
    <row r="6" spans="1:13" ht="12" customHeight="1">
      <c r="A6" s="87"/>
      <c r="B6" s="87"/>
      <c r="C6" s="94"/>
      <c r="D6" s="89" t="s">
        <v>33</v>
      </c>
      <c r="E6" s="89"/>
      <c r="F6" s="89"/>
      <c r="G6" s="23">
        <v>1633770</v>
      </c>
      <c r="H6" s="95">
        <v>1076861</v>
      </c>
      <c r="I6" s="96"/>
      <c r="J6" s="25">
        <f>'[2]PASTE EARNINGS'!H92</f>
        <v>1633770</v>
      </c>
      <c r="K6" s="97">
        <v>4147994</v>
      </c>
      <c r="L6" s="1"/>
    </row>
    <row r="7" spans="1:13" ht="12" customHeight="1">
      <c r="A7" s="87"/>
      <c r="B7" s="87"/>
      <c r="C7" s="94"/>
      <c r="D7" s="89" t="s">
        <v>34</v>
      </c>
      <c r="E7" s="89"/>
      <c r="F7" s="89"/>
      <c r="G7" s="26">
        <v>134701</v>
      </c>
      <c r="H7" s="98">
        <v>133925</v>
      </c>
      <c r="I7" s="96"/>
      <c r="J7" s="30">
        <f>'[2]PASTE EARNINGS'!H93</f>
        <v>134701</v>
      </c>
      <c r="K7" s="99">
        <v>590750</v>
      </c>
      <c r="L7" s="1"/>
    </row>
    <row r="8" spans="1:13" ht="12" customHeight="1">
      <c r="A8" s="87"/>
      <c r="B8" s="87"/>
      <c r="C8" s="94"/>
      <c r="D8" s="89" t="s">
        <v>35</v>
      </c>
      <c r="E8" s="89"/>
      <c r="F8" s="89"/>
      <c r="G8" s="26">
        <v>116</v>
      </c>
      <c r="H8" s="100">
        <v>8342</v>
      </c>
      <c r="I8" s="96"/>
      <c r="J8" s="30">
        <f>'[2]PASTE EARNINGS'!H94</f>
        <v>1633770</v>
      </c>
      <c r="K8" s="101">
        <v>20696</v>
      </c>
      <c r="L8" s="1"/>
    </row>
    <row r="9" spans="1:13" ht="12" customHeight="1">
      <c r="A9" s="87"/>
      <c r="B9" s="87"/>
      <c r="C9" s="94"/>
      <c r="D9" s="102"/>
      <c r="E9" s="103" t="s">
        <v>36</v>
      </c>
      <c r="F9" s="103"/>
      <c r="G9" s="53">
        <v>1768587</v>
      </c>
      <c r="H9" s="104">
        <v>1219128</v>
      </c>
      <c r="I9" s="96"/>
      <c r="J9" s="55">
        <f>SUM(J6:J8)</f>
        <v>3402241</v>
      </c>
      <c r="K9" s="105">
        <f>SUM(K6:K8)</f>
        <v>4759440</v>
      </c>
      <c r="L9" s="1"/>
    </row>
    <row r="10" spans="1:13" ht="12" hidden="1" customHeight="1">
      <c r="A10" s="87"/>
      <c r="B10" s="87"/>
      <c r="C10" s="94"/>
      <c r="D10" s="102"/>
      <c r="E10" s="102"/>
      <c r="F10" s="102"/>
      <c r="G10" s="106"/>
      <c r="H10" s="107"/>
      <c r="I10" s="96"/>
      <c r="J10" s="106"/>
      <c r="K10" s="108"/>
      <c r="L10" s="1"/>
    </row>
    <row r="11" spans="1:13" ht="12" customHeight="1">
      <c r="A11" s="109"/>
      <c r="B11" s="109"/>
      <c r="C11" s="110" t="s">
        <v>37</v>
      </c>
      <c r="D11" s="111"/>
      <c r="E11" s="111"/>
      <c r="F11" s="111"/>
      <c r="G11" s="112"/>
      <c r="H11" s="113"/>
      <c r="I11" s="96"/>
      <c r="J11" s="112"/>
      <c r="K11" s="114"/>
      <c r="L11" s="1"/>
    </row>
    <row r="12" spans="1:13" ht="12" customHeight="1">
      <c r="A12" s="87"/>
      <c r="B12" s="87"/>
      <c r="C12" s="94"/>
      <c r="D12" s="89" t="s">
        <v>38</v>
      </c>
      <c r="E12" s="89"/>
      <c r="F12" s="89"/>
      <c r="G12" s="26">
        <v>412554</v>
      </c>
      <c r="H12" s="98">
        <v>275674</v>
      </c>
      <c r="I12" s="96"/>
      <c r="J12" s="30">
        <f>'[2]PASTE EARNINGS'!H98</f>
        <v>412554</v>
      </c>
      <c r="K12" s="99">
        <v>1041316</v>
      </c>
      <c r="L12" s="1"/>
    </row>
    <row r="13" spans="1:13" ht="12" customHeight="1">
      <c r="A13" s="87"/>
      <c r="B13" s="87"/>
      <c r="C13" s="94"/>
      <c r="D13" s="89" t="s">
        <v>34</v>
      </c>
      <c r="E13" s="89"/>
      <c r="F13" s="89"/>
      <c r="G13" s="26">
        <v>71709</v>
      </c>
      <c r="H13" s="98">
        <v>51811</v>
      </c>
      <c r="I13" s="96"/>
      <c r="J13" s="30">
        <f>'[2]PASTE EARNINGS'!H99</f>
        <v>71709</v>
      </c>
      <c r="K13" s="99">
        <v>207171</v>
      </c>
      <c r="L13" s="1"/>
    </row>
    <row r="14" spans="1:13" ht="12" customHeight="1">
      <c r="A14" s="87"/>
      <c r="B14" s="87"/>
      <c r="C14" s="94"/>
      <c r="D14" s="89" t="s">
        <v>39</v>
      </c>
      <c r="E14" s="89"/>
      <c r="F14" s="89"/>
      <c r="G14" s="26">
        <v>99777</v>
      </c>
      <c r="H14" s="98">
        <v>74646</v>
      </c>
      <c r="I14" s="96"/>
      <c r="J14" s="30">
        <f>'[2]PASTE EARNINGS'!H100</f>
        <v>99777</v>
      </c>
      <c r="K14" s="99">
        <v>293167</v>
      </c>
      <c r="L14" s="1"/>
    </row>
    <row r="15" spans="1:13" ht="12" customHeight="1">
      <c r="A15" s="87"/>
      <c r="B15" s="87"/>
      <c r="C15" s="94"/>
      <c r="D15" s="89" t="s">
        <v>40</v>
      </c>
      <c r="E15" s="89"/>
      <c r="F15" s="89"/>
      <c r="G15" s="26">
        <v>602367</v>
      </c>
      <c r="H15" s="98">
        <v>396647</v>
      </c>
      <c r="I15" s="96"/>
      <c r="J15" s="30">
        <f>'[2]PASTE EARNINGS'!H101</f>
        <v>602367</v>
      </c>
      <c r="K15" s="99">
        <v>1577942</v>
      </c>
      <c r="L15" s="1"/>
    </row>
    <row r="16" spans="1:13" ht="12" customHeight="1">
      <c r="A16" s="87"/>
      <c r="B16" s="87"/>
      <c r="C16" s="94"/>
      <c r="D16" s="89" t="s">
        <v>41</v>
      </c>
      <c r="E16" s="89"/>
      <c r="F16" s="89"/>
      <c r="G16" s="26">
        <v>7184</v>
      </c>
      <c r="H16" s="100">
        <v>9589</v>
      </c>
      <c r="I16" s="96"/>
      <c r="J16" s="30">
        <f>'[2]PASTE EARNINGS'!H102</f>
        <v>7184</v>
      </c>
      <c r="K16" s="101">
        <v>22435</v>
      </c>
      <c r="L16" s="1"/>
    </row>
    <row r="17" spans="1:12" ht="12" customHeight="1">
      <c r="A17" s="87"/>
      <c r="B17" s="87"/>
      <c r="C17" s="94"/>
      <c r="D17" s="102"/>
      <c r="E17" s="115" t="s">
        <v>42</v>
      </c>
      <c r="F17" s="115"/>
      <c r="G17" s="53">
        <v>1193591</v>
      </c>
      <c r="H17" s="104">
        <v>808367</v>
      </c>
      <c r="I17" s="96"/>
      <c r="J17" s="55">
        <f>SUM(J12:J16)</f>
        <v>1193591</v>
      </c>
      <c r="K17" s="105">
        <f>SUM(K12:K16)</f>
        <v>3142031</v>
      </c>
      <c r="L17" s="1"/>
    </row>
    <row r="18" spans="1:12" ht="12" customHeight="1">
      <c r="A18" s="87"/>
      <c r="B18" s="87"/>
      <c r="C18" s="116"/>
      <c r="D18" s="87"/>
      <c r="E18" s="87"/>
      <c r="F18" s="87"/>
      <c r="G18" s="112"/>
      <c r="H18" s="113"/>
      <c r="I18" s="96"/>
      <c r="J18" s="112"/>
      <c r="K18" s="114"/>
      <c r="L18" s="1"/>
    </row>
    <row r="19" spans="1:12" ht="12" customHeight="1">
      <c r="A19" s="87"/>
      <c r="B19" s="87"/>
      <c r="C19" s="117" t="s">
        <v>43</v>
      </c>
      <c r="D19" s="118"/>
      <c r="E19" s="118"/>
      <c r="F19" s="118"/>
      <c r="G19" s="119">
        <v>574996</v>
      </c>
      <c r="H19" s="119">
        <v>410761</v>
      </c>
      <c r="I19" s="96"/>
      <c r="J19" s="120">
        <f>+J9-J17</f>
        <v>2208650</v>
      </c>
      <c r="K19" s="120">
        <f>+K9-K17</f>
        <v>1617409</v>
      </c>
      <c r="L19" s="1"/>
    </row>
    <row r="20" spans="1:12" ht="12" customHeight="1">
      <c r="A20" s="87"/>
      <c r="B20" s="87"/>
      <c r="C20" s="116"/>
      <c r="D20" s="121" t="s">
        <v>44</v>
      </c>
      <c r="E20" s="121"/>
      <c r="F20" s="121"/>
      <c r="G20" s="26">
        <v>0</v>
      </c>
      <c r="H20" s="98">
        <v>210206</v>
      </c>
      <c r="I20" s="96"/>
      <c r="J20" s="30">
        <f>'[2]PASTE EARNINGS'!H106</f>
        <v>0</v>
      </c>
      <c r="K20" s="99">
        <v>817017</v>
      </c>
      <c r="L20" s="1"/>
    </row>
    <row r="21" spans="1:12" ht="11.25" customHeight="1">
      <c r="A21" s="87"/>
      <c r="B21" s="87"/>
      <c r="C21" s="116"/>
      <c r="D21" s="121" t="s">
        <v>45</v>
      </c>
      <c r="E21" s="121"/>
      <c r="F21" s="121"/>
      <c r="G21" s="26">
        <v>4047</v>
      </c>
      <c r="H21" s="122">
        <v>584835</v>
      </c>
      <c r="I21" s="123"/>
      <c r="J21" s="30">
        <f>'[2]PASTE EARNINGS'!H107</f>
        <v>4047</v>
      </c>
      <c r="K21" s="124">
        <v>772570</v>
      </c>
      <c r="L21" s="1"/>
    </row>
    <row r="22" spans="1:12" ht="12" customHeight="1">
      <c r="A22" s="87"/>
      <c r="B22" s="87"/>
      <c r="C22" s="117" t="s">
        <v>46</v>
      </c>
      <c r="D22" s="118"/>
      <c r="E22" s="118"/>
      <c r="F22" s="118"/>
      <c r="G22" s="119">
        <v>579043</v>
      </c>
      <c r="H22" s="119">
        <v>1205802</v>
      </c>
      <c r="I22" s="96"/>
      <c r="J22" s="120">
        <f>SUM(J19:J21)</f>
        <v>2212697</v>
      </c>
      <c r="K22" s="120">
        <f>SUM(K19:K21)</f>
        <v>3206996</v>
      </c>
      <c r="L22" s="1"/>
    </row>
    <row r="23" spans="1:12" ht="12" hidden="1" customHeight="1">
      <c r="A23" s="87"/>
      <c r="B23" s="87"/>
      <c r="C23" s="116"/>
      <c r="D23" s="87"/>
      <c r="E23" s="87"/>
      <c r="F23" s="87"/>
      <c r="G23" s="125"/>
      <c r="H23" s="126"/>
      <c r="I23" s="96"/>
      <c r="J23" s="125"/>
      <c r="K23" s="126"/>
      <c r="L23" s="1"/>
    </row>
    <row r="24" spans="1:12" ht="12" customHeight="1">
      <c r="A24" s="87"/>
      <c r="B24" s="87"/>
      <c r="C24" s="110" t="s">
        <v>47</v>
      </c>
      <c r="D24" s="111"/>
      <c r="E24" s="111"/>
      <c r="F24" s="111"/>
      <c r="G24" s="127"/>
      <c r="H24" s="128"/>
      <c r="I24" s="96"/>
      <c r="J24" s="125"/>
      <c r="K24" s="126"/>
      <c r="L24" s="1"/>
    </row>
    <row r="25" spans="1:12">
      <c r="A25" s="109"/>
      <c r="B25" s="109"/>
      <c r="C25" s="94"/>
      <c r="D25" s="121" t="s">
        <v>48</v>
      </c>
      <c r="E25" s="121"/>
      <c r="F25" s="121"/>
      <c r="G25" s="26">
        <v>75779</v>
      </c>
      <c r="H25" s="98">
        <v>76962</v>
      </c>
      <c r="I25" s="96"/>
      <c r="J25" s="30" t="e">
        <f>'[2]PASTE EARNINGS'!H111+'[2]PASTE EARNINGS'!#REF!</f>
        <v>#REF!</v>
      </c>
      <c r="K25" s="99">
        <f>365955+38300</f>
        <v>404255</v>
      </c>
      <c r="L25" s="1"/>
    </row>
    <row r="26" spans="1:12" ht="12" hidden="1" customHeight="1">
      <c r="A26" s="87"/>
      <c r="B26" s="87"/>
      <c r="C26" s="94"/>
      <c r="D26" s="121" t="s">
        <v>49</v>
      </c>
      <c r="E26" s="121"/>
      <c r="F26" s="121"/>
      <c r="G26" s="26">
        <v>0</v>
      </c>
      <c r="H26" s="98"/>
      <c r="I26" s="96"/>
      <c r="J26" s="30"/>
      <c r="K26" s="99"/>
      <c r="L26" s="1"/>
    </row>
    <row r="27" spans="1:12" ht="12" customHeight="1">
      <c r="A27" s="87"/>
      <c r="B27" s="87"/>
      <c r="C27" s="94"/>
      <c r="D27" s="121" t="s">
        <v>50</v>
      </c>
      <c r="E27" s="121"/>
      <c r="F27" s="121"/>
      <c r="G27" s="26">
        <v>-136011</v>
      </c>
      <c r="H27" s="98">
        <v>-64064</v>
      </c>
      <c r="I27" s="96"/>
      <c r="J27" s="30">
        <f>'[2]PASTE EARNINGS'!H112</f>
        <v>-136011</v>
      </c>
      <c r="K27" s="99">
        <v>-266228</v>
      </c>
      <c r="L27" s="1"/>
    </row>
    <row r="28" spans="1:12" ht="12" customHeight="1">
      <c r="A28" s="87"/>
      <c r="B28" s="87"/>
      <c r="C28" s="94"/>
      <c r="D28" s="121" t="s">
        <v>51</v>
      </c>
      <c r="E28" s="121"/>
      <c r="F28" s="121"/>
      <c r="G28" s="26">
        <v>8614</v>
      </c>
      <c r="H28" s="98">
        <v>48409</v>
      </c>
      <c r="I28" s="96"/>
      <c r="J28" s="30">
        <f>'[2]PASTE EARNINGS'!H113</f>
        <v>8614</v>
      </c>
      <c r="K28" s="99">
        <v>165278</v>
      </c>
      <c r="L28" s="1"/>
    </row>
    <row r="29" spans="1:12" ht="12" customHeight="1">
      <c r="A29" s="87"/>
      <c r="B29" s="87"/>
      <c r="C29" s="94"/>
      <c r="D29" s="121" t="s">
        <v>52</v>
      </c>
      <c r="E29" s="121"/>
      <c r="F29" s="121"/>
      <c r="G29" s="26">
        <v>3275</v>
      </c>
      <c r="H29" s="100">
        <v>-18165</v>
      </c>
      <c r="I29" s="96"/>
      <c r="J29" s="30">
        <f>'[2]PASTE EARNINGS'!H114</f>
        <v>3275</v>
      </c>
      <c r="K29" s="101">
        <v>-187453</v>
      </c>
      <c r="L29" s="1"/>
    </row>
    <row r="30" spans="1:12" ht="12" customHeight="1">
      <c r="A30" s="87"/>
      <c r="B30" s="87"/>
      <c r="C30" s="94"/>
      <c r="D30" s="102"/>
      <c r="E30" s="129" t="s">
        <v>53</v>
      </c>
      <c r="F30" s="129"/>
      <c r="G30" s="53">
        <v>-48343</v>
      </c>
      <c r="H30" s="130">
        <v>43142</v>
      </c>
      <c r="I30" s="96"/>
      <c r="J30" s="55" t="e">
        <f>SUM(J25:J29)</f>
        <v>#REF!</v>
      </c>
      <c r="K30" s="131">
        <f>SUM(K25:K29)</f>
        <v>115852</v>
      </c>
      <c r="L30" s="1"/>
    </row>
    <row r="31" spans="1:12" ht="12" customHeight="1">
      <c r="A31" s="87"/>
      <c r="B31" s="87"/>
      <c r="C31" s="94"/>
      <c r="D31" s="102"/>
      <c r="E31" s="102"/>
      <c r="F31" s="102"/>
      <c r="G31" s="106"/>
      <c r="H31" s="107"/>
      <c r="I31" s="96"/>
      <c r="J31" s="106"/>
      <c r="K31" s="108"/>
      <c r="L31" s="1"/>
    </row>
    <row r="32" spans="1:12" ht="12" customHeight="1">
      <c r="A32" s="87"/>
      <c r="B32" s="87"/>
      <c r="C32" s="110" t="s">
        <v>54</v>
      </c>
      <c r="D32" s="111"/>
      <c r="E32" s="111"/>
      <c r="F32" s="111"/>
      <c r="G32" s="26">
        <v>530700</v>
      </c>
      <c r="H32" s="98">
        <v>1248944</v>
      </c>
      <c r="I32" s="96"/>
      <c r="J32" s="30" t="e">
        <f>+J22+J30</f>
        <v>#REF!</v>
      </c>
      <c r="K32" s="99">
        <v>3322848</v>
      </c>
      <c r="L32" s="1"/>
    </row>
    <row r="33" spans="1:12" ht="12" customHeight="1">
      <c r="A33" s="109"/>
      <c r="B33" s="109"/>
      <c r="C33" s="94"/>
      <c r="D33" s="121" t="s">
        <v>55</v>
      </c>
      <c r="E33" s="121"/>
      <c r="F33" s="121"/>
      <c r="G33" s="26">
        <v>-28494</v>
      </c>
      <c r="H33" s="98">
        <v>-21730</v>
      </c>
      <c r="I33" s="96"/>
      <c r="J33" s="30">
        <f>'[2]PASTE EARNINGS'!H118</f>
        <v>-28494</v>
      </c>
      <c r="K33" s="99">
        <v>-172936</v>
      </c>
      <c r="L33" s="1"/>
    </row>
    <row r="34" spans="1:12" ht="12" customHeight="1">
      <c r="A34" s="87"/>
      <c r="B34" s="87"/>
      <c r="C34" s="94"/>
      <c r="D34" s="121" t="s">
        <v>56</v>
      </c>
      <c r="E34" s="121"/>
      <c r="F34" s="121"/>
      <c r="G34" s="33">
        <v>-3577</v>
      </c>
      <c r="H34" s="98">
        <v>-7492</v>
      </c>
      <c r="I34" s="96"/>
      <c r="J34" s="37">
        <f>'[2]PASTE EARNINGS'!H119</f>
        <v>-3577</v>
      </c>
      <c r="K34" s="99">
        <v>-1322</v>
      </c>
      <c r="L34" s="1"/>
    </row>
    <row r="35" spans="1:12" ht="12" customHeight="1">
      <c r="A35" s="87"/>
      <c r="B35" s="87"/>
      <c r="C35" s="110" t="s">
        <v>57</v>
      </c>
      <c r="D35" s="111"/>
      <c r="E35" s="111"/>
      <c r="F35" s="111"/>
      <c r="G35" s="38">
        <v>498629</v>
      </c>
      <c r="H35" s="104">
        <v>1219722</v>
      </c>
      <c r="I35" s="96"/>
      <c r="J35" s="40" t="e">
        <f>J32+J34+J33</f>
        <v>#REF!</v>
      </c>
      <c r="K35" s="105">
        <f>SUM(K32:K34)</f>
        <v>3148590</v>
      </c>
      <c r="L35" s="1"/>
    </row>
    <row r="36" spans="1:12" ht="12" customHeight="1">
      <c r="A36" s="109"/>
      <c r="B36" s="109"/>
      <c r="C36" s="132" t="s">
        <v>58</v>
      </c>
      <c r="D36" s="121"/>
      <c r="E36" s="121"/>
      <c r="F36" s="121"/>
      <c r="G36" s="38">
        <v>-22357</v>
      </c>
      <c r="H36" s="100">
        <v>-36666</v>
      </c>
      <c r="I36" s="96"/>
      <c r="J36" s="40">
        <f>'[2]PASTE EARNINGS'!H121</f>
        <v>-22357</v>
      </c>
      <c r="K36" s="101">
        <v>-127075</v>
      </c>
      <c r="L36" s="1"/>
    </row>
    <row r="37" spans="1:12" ht="12" customHeight="1">
      <c r="A37" s="87"/>
      <c r="B37" s="87"/>
      <c r="C37" s="132" t="s">
        <v>59</v>
      </c>
      <c r="D37" s="121"/>
      <c r="E37" s="121"/>
      <c r="F37" s="121"/>
      <c r="G37" s="33">
        <v>-11649</v>
      </c>
      <c r="H37" s="133">
        <v>-32271</v>
      </c>
      <c r="I37" s="96"/>
      <c r="J37" s="37">
        <f>'[2]PASTE EARNINGS'!H122</f>
        <v>-11649</v>
      </c>
      <c r="K37" s="134">
        <v>-81792</v>
      </c>
      <c r="L37" s="1"/>
    </row>
    <row r="38" spans="1:12" ht="12" customHeight="1">
      <c r="A38" s="87"/>
      <c r="B38" s="87"/>
      <c r="C38" s="110" t="s">
        <v>60</v>
      </c>
      <c r="D38" s="111"/>
      <c r="E38" s="111"/>
      <c r="F38" s="111"/>
      <c r="G38" s="38">
        <v>464623</v>
      </c>
      <c r="H38" s="100">
        <v>1150785</v>
      </c>
      <c r="I38" s="96"/>
      <c r="J38" s="40" t="e">
        <f>SUM(J35:J37)</f>
        <v>#REF!</v>
      </c>
      <c r="K38" s="101">
        <f>SUM(K35:K37)</f>
        <v>2939723</v>
      </c>
      <c r="L38" s="1"/>
    </row>
    <row r="39" spans="1:12" ht="12" customHeight="1">
      <c r="A39" s="109"/>
      <c r="B39" s="109"/>
      <c r="C39" s="135" t="s">
        <v>61</v>
      </c>
      <c r="D39" s="89"/>
      <c r="E39" s="89"/>
      <c r="F39" s="89"/>
      <c r="G39" s="38">
        <v>-1453</v>
      </c>
      <c r="H39" s="98">
        <v>-1531</v>
      </c>
      <c r="I39" s="96"/>
      <c r="J39" s="40">
        <f>'[2]PASTE EARNINGS'!H124</f>
        <v>-1453</v>
      </c>
      <c r="K39" s="99">
        <v>-6152</v>
      </c>
      <c r="L39" s="1"/>
    </row>
    <row r="40" spans="1:12" ht="12" hidden="1" customHeight="1">
      <c r="A40" s="87"/>
      <c r="B40" s="87"/>
      <c r="C40" s="135" t="s">
        <v>62</v>
      </c>
      <c r="D40" s="89"/>
      <c r="E40" s="89"/>
      <c r="F40" s="89"/>
      <c r="G40" s="136">
        <v>0</v>
      </c>
      <c r="H40" s="99">
        <v>0</v>
      </c>
      <c r="I40" s="137"/>
      <c r="J40" s="136">
        <f>[3]Display!$F$81</f>
        <v>0</v>
      </c>
      <c r="K40" s="99"/>
      <c r="L40" s="1"/>
    </row>
    <row r="41" spans="1:12" ht="12" customHeight="1">
      <c r="A41" s="109"/>
      <c r="B41" s="109"/>
      <c r="C41" s="138" t="s">
        <v>63</v>
      </c>
      <c r="D41" s="139"/>
      <c r="E41" s="139"/>
      <c r="F41" s="139"/>
      <c r="G41" s="119">
        <v>463170</v>
      </c>
      <c r="H41" s="119">
        <v>1149254</v>
      </c>
      <c r="I41" s="140" t="e">
        <f>+I38+I39+#REF!</f>
        <v>#REF!</v>
      </c>
      <c r="J41" s="119" t="e">
        <f>+J38+J39+J40</f>
        <v>#REF!</v>
      </c>
      <c r="K41" s="119">
        <f>SUM(K38:K40)</f>
        <v>2933571</v>
      </c>
      <c r="L41" s="1"/>
    </row>
    <row r="42" spans="1:12" ht="12" customHeight="1">
      <c r="A42" s="109"/>
      <c r="B42" s="109"/>
      <c r="C42" s="132" t="s">
        <v>64</v>
      </c>
      <c r="D42" s="121"/>
      <c r="E42" s="121"/>
      <c r="F42" s="121"/>
      <c r="G42" s="26">
        <v>951624</v>
      </c>
      <c r="H42" s="98">
        <v>765517</v>
      </c>
      <c r="I42" s="96"/>
      <c r="J42" s="30">
        <f>'[2]PASTE EARNINGS'!H127</f>
        <v>951624.3670205446</v>
      </c>
      <c r="K42" s="99">
        <v>764762</v>
      </c>
      <c r="L42" s="1"/>
    </row>
    <row r="43" spans="1:12" ht="12" customHeight="1">
      <c r="A43" s="87"/>
      <c r="B43" s="87"/>
      <c r="C43" s="138" t="s">
        <v>65</v>
      </c>
      <c r="D43" s="139"/>
      <c r="E43" s="139"/>
      <c r="F43" s="139"/>
      <c r="G43" s="141">
        <v>0.5</v>
      </c>
      <c r="H43" s="141">
        <v>1.54</v>
      </c>
      <c r="I43" s="142"/>
      <c r="J43" s="141">
        <f>'[2]PASTE EARNINGS'!H128</f>
        <v>0.49905727688217882</v>
      </c>
      <c r="K43" s="141">
        <v>3.9432717276937086</v>
      </c>
      <c r="L43" s="1"/>
    </row>
    <row r="44" spans="1:12" ht="12" customHeight="1">
      <c r="A44" s="3"/>
      <c r="B44" s="3"/>
      <c r="C44" s="3"/>
      <c r="D44" s="3"/>
      <c r="E44" s="3"/>
      <c r="F44" s="3"/>
      <c r="G44" s="143"/>
      <c r="H44" s="1"/>
      <c r="I44" s="1"/>
      <c r="J44" s="143"/>
      <c r="K44" s="1"/>
      <c r="L44" s="1"/>
    </row>
    <row r="45" spans="1:12" ht="12" customHeight="1">
      <c r="A45" s="3"/>
      <c r="B45" s="3"/>
      <c r="C45" s="3"/>
      <c r="D45" s="3"/>
      <c r="E45" s="3"/>
      <c r="F45" s="3"/>
      <c r="G45" s="143"/>
      <c r="H45" s="1"/>
      <c r="I45" s="1"/>
      <c r="J45" s="1"/>
      <c r="K45" s="1"/>
      <c r="L45" s="1"/>
    </row>
    <row r="46" spans="1:12" hidden="1"/>
    <row r="47" spans="1:12" hidden="1">
      <c r="G47" s="144"/>
      <c r="H47" s="145"/>
    </row>
    <row r="48" spans="1:12" hidden="1"/>
  </sheetData>
  <sheetProtection formatCells="0" formatColumns="0" formatRows="0" sort="0" autoFilter="0" pivotTables="0"/>
  <mergeCells count="39">
    <mergeCell ref="C41:F41"/>
    <mergeCell ref="C42:F42"/>
    <mergeCell ref="C43:F43"/>
    <mergeCell ref="C35:F35"/>
    <mergeCell ref="C36:F36"/>
    <mergeCell ref="C37:F37"/>
    <mergeCell ref="C38:F38"/>
    <mergeCell ref="C39:F39"/>
    <mergeCell ref="C40:F40"/>
    <mergeCell ref="D27:F27"/>
    <mergeCell ref="D28:F28"/>
    <mergeCell ref="D29:F29"/>
    <mergeCell ref="C32:F32"/>
    <mergeCell ref="D33:F33"/>
    <mergeCell ref="D34:F34"/>
    <mergeCell ref="D20:F20"/>
    <mergeCell ref="D21:F21"/>
    <mergeCell ref="C22:F22"/>
    <mergeCell ref="C24:F24"/>
    <mergeCell ref="D25:F25"/>
    <mergeCell ref="D26:F26"/>
    <mergeCell ref="D13:F13"/>
    <mergeCell ref="D14:F14"/>
    <mergeCell ref="D15:F15"/>
    <mergeCell ref="D16:F16"/>
    <mergeCell ref="E17:F17"/>
    <mergeCell ref="C19:F19"/>
    <mergeCell ref="D6:F6"/>
    <mergeCell ref="D7:F7"/>
    <mergeCell ref="D8:F8"/>
    <mergeCell ref="E9:F9"/>
    <mergeCell ref="C11:F11"/>
    <mergeCell ref="D12:F12"/>
    <mergeCell ref="C2:F2"/>
    <mergeCell ref="G2:H2"/>
    <mergeCell ref="J2:K2"/>
    <mergeCell ref="G3:H3"/>
    <mergeCell ref="J3:K3"/>
    <mergeCell ref="C5:F5"/>
  </mergeCells>
  <pageMargins left="0.7" right="0.7" top="0.75" bottom="0.75" header="0.3" footer="0.3"/>
  <pageSetup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2CE55-4FC3-457F-AC12-2843EC8FB14A}">
  <sheetPr>
    <pageSetUpPr fitToPage="1"/>
  </sheetPr>
  <dimension ref="A1:S45"/>
  <sheetViews>
    <sheetView showGridLines="0" zoomScale="106" zoomScaleNormal="106" zoomScalePageLayoutView="125" workbookViewId="0">
      <selection activeCell="L32" sqref="L32"/>
    </sheetView>
  </sheetViews>
  <sheetFormatPr defaultColWidth="8.85546875" defaultRowHeight="12"/>
  <cols>
    <col min="1" max="1" width="1.7109375" style="148" customWidth="1"/>
    <col min="2" max="4" width="2.7109375" style="148" customWidth="1"/>
    <col min="5" max="5" width="104.28515625" style="148" customWidth="1"/>
    <col min="6" max="6" width="21.5703125" style="148" customWidth="1"/>
    <col min="7" max="7" width="19.42578125" style="148" customWidth="1"/>
    <col min="8" max="8" width="0.5703125" style="148" customWidth="1"/>
    <col min="9" max="10" width="16.7109375" style="148" hidden="1" customWidth="1"/>
    <col min="11" max="11" width="4" style="148" customWidth="1"/>
    <col min="12" max="12" width="10.28515625" style="147" customWidth="1"/>
    <col min="13" max="13" width="9.7109375" style="147" customWidth="1"/>
    <col min="14" max="14" width="9.5703125" style="146" customWidth="1"/>
    <col min="15" max="20" width="8.85546875" style="148" customWidth="1"/>
    <col min="21" max="16384" width="8.85546875" style="148"/>
  </cols>
  <sheetData>
    <row r="1" spans="1:19" ht="12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9" ht="12" customHeight="1">
      <c r="A2" s="146"/>
      <c r="B2" s="149"/>
      <c r="C2" s="149"/>
      <c r="D2" s="149"/>
      <c r="E2" s="149"/>
      <c r="F2" s="150" t="s">
        <v>28</v>
      </c>
      <c r="G2" s="150"/>
      <c r="H2" s="151"/>
      <c r="I2" s="150" t="s">
        <v>29</v>
      </c>
      <c r="J2" s="150"/>
      <c r="K2" s="146"/>
    </row>
    <row r="3" spans="1:19" ht="12" customHeight="1">
      <c r="A3" s="146"/>
      <c r="B3" s="152"/>
      <c r="C3" s="152"/>
      <c r="D3" s="152"/>
      <c r="E3" s="152"/>
      <c r="F3" s="153" t="s">
        <v>66</v>
      </c>
      <c r="G3" s="153"/>
      <c r="H3" s="151"/>
      <c r="I3" s="153" t="str">
        <f>F3</f>
        <v xml:space="preserve">March 31, </v>
      </c>
      <c r="J3" s="153"/>
      <c r="K3" s="146"/>
    </row>
    <row r="4" spans="1:19" ht="12" customHeight="1">
      <c r="A4" s="146"/>
      <c r="B4" s="154" t="s">
        <v>0</v>
      </c>
      <c r="C4" s="154"/>
      <c r="D4" s="154"/>
      <c r="E4" s="154"/>
      <c r="F4" s="155">
        <v>2023</v>
      </c>
      <c r="G4" s="156">
        <v>2022</v>
      </c>
      <c r="H4" s="151"/>
      <c r="I4" s="155">
        <v>2022</v>
      </c>
      <c r="J4" s="156">
        <v>2021</v>
      </c>
      <c r="K4" s="146"/>
    </row>
    <row r="5" spans="1:19" ht="3.95" hidden="1" customHeight="1">
      <c r="A5" s="146"/>
      <c r="B5" s="157"/>
      <c r="C5" s="157"/>
      <c r="D5" s="157"/>
      <c r="E5" s="157"/>
      <c r="F5" s="158"/>
      <c r="G5" s="159"/>
      <c r="H5" s="159"/>
      <c r="I5" s="160"/>
      <c r="J5" s="159"/>
      <c r="K5" s="146"/>
    </row>
    <row r="6" spans="1:19" ht="3.95" hidden="1" customHeight="1">
      <c r="A6" s="146"/>
      <c r="B6" s="161"/>
      <c r="C6" s="161"/>
      <c r="D6" s="161"/>
      <c r="E6" s="161"/>
      <c r="F6" s="158"/>
      <c r="G6" s="159"/>
      <c r="H6" s="159"/>
      <c r="I6" s="160"/>
      <c r="J6" s="159"/>
      <c r="K6" s="146"/>
    </row>
    <row r="7" spans="1:19" ht="13.15" customHeight="1">
      <c r="A7" s="146"/>
      <c r="B7" s="149" t="s">
        <v>67</v>
      </c>
      <c r="C7" s="149"/>
      <c r="D7" s="149"/>
      <c r="E7" s="149"/>
      <c r="F7" s="162">
        <v>463170</v>
      </c>
      <c r="G7" s="163">
        <v>1149254</v>
      </c>
      <c r="H7" s="164"/>
      <c r="I7" s="165">
        <f>F7+'[9]PQ YTD'!E7</f>
        <v>3236212</v>
      </c>
      <c r="J7" s="166">
        <v>2933571</v>
      </c>
      <c r="K7" s="167"/>
    </row>
    <row r="8" spans="1:19" ht="12" customHeight="1">
      <c r="A8" s="146"/>
      <c r="B8" s="149" t="s">
        <v>68</v>
      </c>
      <c r="C8" s="149"/>
      <c r="D8" s="149"/>
      <c r="E8" s="149"/>
      <c r="F8" s="168"/>
      <c r="G8" s="169"/>
      <c r="H8" s="170"/>
      <c r="I8" s="168"/>
      <c r="J8" s="171"/>
      <c r="K8" s="167"/>
    </row>
    <row r="9" spans="1:19" ht="13.15" customHeight="1">
      <c r="A9" s="146"/>
      <c r="B9" s="152"/>
      <c r="C9" s="149" t="s">
        <v>69</v>
      </c>
      <c r="D9" s="149"/>
      <c r="E9" s="149"/>
      <c r="F9" s="172">
        <v>590286</v>
      </c>
      <c r="G9" s="169">
        <v>384598</v>
      </c>
      <c r="H9" s="173"/>
      <c r="I9" s="174">
        <f>F9+'[9]PQ YTD'!E9</f>
        <v>1753551</v>
      </c>
      <c r="J9" s="171">
        <v>1533532</v>
      </c>
      <c r="K9" s="167"/>
    </row>
    <row r="10" spans="1:19" ht="13.15" customHeight="1">
      <c r="A10" s="146"/>
      <c r="B10" s="152"/>
      <c r="C10" s="175" t="s">
        <v>70</v>
      </c>
      <c r="D10" s="175"/>
      <c r="E10" s="175"/>
      <c r="F10" s="172">
        <v>-2565</v>
      </c>
      <c r="G10" s="169">
        <v>-589573</v>
      </c>
      <c r="H10" s="173"/>
      <c r="I10" s="174">
        <f>ROUND(F10+'[9]PQ YTD'!E10,0)</f>
        <v>-594061</v>
      </c>
      <c r="J10" s="171">
        <v>-748853.75291000004</v>
      </c>
      <c r="K10" s="167"/>
    </row>
    <row r="11" spans="1:19" ht="13.15" customHeight="1">
      <c r="A11" s="146"/>
      <c r="B11" s="152"/>
      <c r="C11" s="149" t="s">
        <v>71</v>
      </c>
      <c r="D11" s="149"/>
      <c r="E11" s="149"/>
      <c r="F11" s="172">
        <v>-18340</v>
      </c>
      <c r="G11" s="169">
        <v>16925</v>
      </c>
      <c r="H11" s="173"/>
      <c r="I11" s="174">
        <f>F11+'[9]PQ YTD'!E11</f>
        <v>-14527</v>
      </c>
      <c r="J11" s="171">
        <v>4957</v>
      </c>
      <c r="K11" s="167"/>
    </row>
    <row r="12" spans="1:19" ht="13.15" customHeight="1">
      <c r="A12" s="146"/>
      <c r="B12" s="152"/>
      <c r="C12" s="149" t="s">
        <v>72</v>
      </c>
      <c r="D12" s="149"/>
      <c r="E12" s="149"/>
      <c r="F12" s="172">
        <v>98377</v>
      </c>
      <c r="G12" s="169">
        <v>76842</v>
      </c>
      <c r="H12" s="173"/>
      <c r="I12" s="174">
        <f>ROUND(F12+'[9]PQ YTD'!E12,0)</f>
        <v>323297</v>
      </c>
      <c r="J12" s="171">
        <v>172850.182935238</v>
      </c>
      <c r="K12" s="167"/>
    </row>
    <row r="13" spans="1:19" ht="13.15" customHeight="1">
      <c r="A13" s="146"/>
      <c r="B13" s="152"/>
      <c r="C13" s="149" t="s">
        <v>73</v>
      </c>
      <c r="D13" s="149"/>
      <c r="E13" s="149"/>
      <c r="F13" s="172">
        <v>15757</v>
      </c>
      <c r="G13" s="169">
        <v>5481</v>
      </c>
      <c r="H13" s="173"/>
      <c r="I13" s="174">
        <f>F13+'[9]PQ YTD'!E13</f>
        <v>32089</v>
      </c>
      <c r="J13" s="171">
        <v>27554</v>
      </c>
      <c r="K13" s="167"/>
    </row>
    <row r="14" spans="1:19" ht="13.15" customHeight="1">
      <c r="A14" s="146"/>
      <c r="B14" s="176" t="s">
        <v>74</v>
      </c>
      <c r="C14" s="176"/>
      <c r="D14" s="176"/>
      <c r="E14" s="176"/>
      <c r="F14" s="177">
        <v>1146685</v>
      </c>
      <c r="G14" s="177">
        <v>1043526</v>
      </c>
      <c r="H14" s="178"/>
      <c r="I14" s="177">
        <f>SUM(I7:I13)</f>
        <v>4736561</v>
      </c>
      <c r="J14" s="177">
        <f>SUM(J7:J13)</f>
        <v>3923610.4300252376</v>
      </c>
      <c r="K14" s="167"/>
      <c r="N14" s="179"/>
    </row>
    <row r="15" spans="1:19" ht="13.15" customHeight="1">
      <c r="A15" s="146"/>
      <c r="B15" s="180"/>
      <c r="C15" s="180"/>
      <c r="D15" s="180"/>
      <c r="E15" s="180"/>
      <c r="F15" s="168"/>
      <c r="G15" s="181"/>
      <c r="H15" s="173"/>
      <c r="I15" s="168"/>
      <c r="J15" s="181"/>
      <c r="K15" s="167"/>
      <c r="N15" s="179"/>
    </row>
    <row r="16" spans="1:19" ht="13.15" customHeight="1">
      <c r="A16" s="146"/>
      <c r="B16" s="149" t="s">
        <v>75</v>
      </c>
      <c r="C16" s="149"/>
      <c r="D16" s="149"/>
      <c r="E16" s="149"/>
      <c r="F16" s="174"/>
      <c r="G16" s="169"/>
      <c r="H16" s="173"/>
      <c r="I16" s="174"/>
      <c r="J16" s="171"/>
      <c r="K16" s="167"/>
      <c r="N16" s="179"/>
      <c r="S16" s="182"/>
    </row>
    <row r="17" spans="1:19" ht="13.15" customHeight="1">
      <c r="A17" s="146"/>
      <c r="B17" s="152"/>
      <c r="C17" s="183" t="s">
        <v>76</v>
      </c>
      <c r="D17" s="183"/>
      <c r="E17" s="183"/>
      <c r="F17" s="172">
        <v>8702</v>
      </c>
      <c r="G17" s="169">
        <v>-32695</v>
      </c>
      <c r="H17" s="173"/>
      <c r="I17" s="174">
        <f>F17+'[9]PQ YTD'!E17</f>
        <v>-222779</v>
      </c>
      <c r="J17" s="171">
        <v>-172846</v>
      </c>
      <c r="K17" s="167"/>
      <c r="N17" s="179"/>
    </row>
    <row r="18" spans="1:19" ht="13.15" customHeight="1">
      <c r="A18" s="146"/>
      <c r="B18" s="152"/>
      <c r="C18" s="149" t="s">
        <v>56</v>
      </c>
      <c r="D18" s="149"/>
      <c r="E18" s="149"/>
      <c r="F18" s="172">
        <v>3577</v>
      </c>
      <c r="G18" s="169">
        <v>7492</v>
      </c>
      <c r="H18" s="173"/>
      <c r="I18" s="174">
        <f>F18+'[9]PQ YTD'!E18</f>
        <v>27291</v>
      </c>
      <c r="J18" s="171">
        <v>1322</v>
      </c>
      <c r="K18" s="167"/>
    </row>
    <row r="19" spans="1:19" ht="13.15" hidden="1" customHeight="1">
      <c r="A19" s="146"/>
      <c r="B19" s="152"/>
      <c r="C19" s="184" t="s">
        <v>77</v>
      </c>
      <c r="D19" s="152"/>
      <c r="E19" s="152"/>
      <c r="F19" s="172">
        <v>0</v>
      </c>
      <c r="G19" s="169">
        <v>0</v>
      </c>
      <c r="H19" s="173"/>
      <c r="I19" s="174">
        <f>F19+'[9]PQ YTD'!E19</f>
        <v>72</v>
      </c>
      <c r="J19" s="171">
        <v>2992</v>
      </c>
      <c r="K19" s="167"/>
    </row>
    <row r="20" spans="1:19" ht="13.15" hidden="1" customHeight="1">
      <c r="A20" s="146"/>
      <c r="B20" s="152"/>
      <c r="C20" s="149" t="s">
        <v>71</v>
      </c>
      <c r="D20" s="149"/>
      <c r="E20" s="149"/>
      <c r="F20" s="172">
        <v>0</v>
      </c>
      <c r="G20" s="169">
        <v>0</v>
      </c>
      <c r="H20" s="173"/>
      <c r="I20" s="174">
        <f>F20+'[9]PQ YTD'!E20</f>
        <v>0</v>
      </c>
      <c r="J20" s="171">
        <v>915</v>
      </c>
      <c r="K20" s="167"/>
    </row>
    <row r="21" spans="1:19" ht="13.15" customHeight="1">
      <c r="A21" s="146"/>
      <c r="B21" s="152"/>
      <c r="C21" s="149" t="s">
        <v>72</v>
      </c>
      <c r="D21" s="149"/>
      <c r="E21" s="149"/>
      <c r="F21" s="172">
        <v>-219</v>
      </c>
      <c r="G21" s="169">
        <v>-546</v>
      </c>
      <c r="H21" s="173"/>
      <c r="I21" s="174">
        <f>F21+'[9]PQ YTD'!E21</f>
        <v>-14263</v>
      </c>
      <c r="J21" s="171">
        <v>-1061</v>
      </c>
      <c r="K21" s="167"/>
    </row>
    <row r="22" spans="1:19" ht="13.15" customHeight="1">
      <c r="A22" s="146"/>
      <c r="B22" s="176" t="s">
        <v>78</v>
      </c>
      <c r="C22" s="176"/>
      <c r="D22" s="176"/>
      <c r="E22" s="176"/>
      <c r="F22" s="177">
        <v>1158745</v>
      </c>
      <c r="G22" s="177">
        <v>1017777</v>
      </c>
      <c r="H22" s="177">
        <f t="shared" ref="G22:I22" si="0">SUM(H14:H21)</f>
        <v>0</v>
      </c>
      <c r="I22" s="177">
        <f t="shared" si="0"/>
        <v>4526882</v>
      </c>
      <c r="J22" s="177">
        <f>SUM(J14:J21)</f>
        <v>3754932.4300252376</v>
      </c>
      <c r="K22" s="167"/>
      <c r="N22" s="179"/>
    </row>
    <row r="23" spans="1:19" ht="13.15" customHeight="1">
      <c r="A23" s="146"/>
      <c r="B23" s="185"/>
      <c r="C23" s="185"/>
      <c r="D23" s="185"/>
      <c r="E23" s="185"/>
      <c r="F23" s="168"/>
      <c r="G23" s="186"/>
      <c r="H23" s="173"/>
      <c r="I23" s="168"/>
      <c r="J23" s="181"/>
      <c r="K23" s="167"/>
      <c r="N23" s="179"/>
    </row>
    <row r="24" spans="1:19" ht="13.15" customHeight="1">
      <c r="A24" s="146"/>
      <c r="B24" s="149" t="s">
        <v>79</v>
      </c>
      <c r="C24" s="149"/>
      <c r="D24" s="149"/>
      <c r="E24" s="149"/>
      <c r="F24" s="174"/>
      <c r="G24" s="169"/>
      <c r="H24" s="173"/>
      <c r="I24" s="174"/>
      <c r="J24" s="171"/>
      <c r="K24" s="167"/>
      <c r="N24" s="179"/>
    </row>
    <row r="25" spans="1:19" ht="13.15" customHeight="1">
      <c r="A25" s="146"/>
      <c r="B25" s="152"/>
      <c r="C25" s="149" t="s">
        <v>44</v>
      </c>
      <c r="D25" s="149"/>
      <c r="E25" s="149"/>
      <c r="F25" s="172">
        <v>0</v>
      </c>
      <c r="G25" s="169">
        <v>-210206</v>
      </c>
      <c r="H25" s="173"/>
      <c r="I25" s="174">
        <f>F25+'[9]PQ YTD'!E25</f>
        <v>-390686</v>
      </c>
      <c r="J25" s="171">
        <v>-817017</v>
      </c>
      <c r="K25" s="167"/>
      <c r="N25" s="179"/>
    </row>
    <row r="26" spans="1:19" ht="13.15" customHeight="1">
      <c r="A26" s="146"/>
      <c r="B26" s="152"/>
      <c r="C26" s="149" t="s">
        <v>80</v>
      </c>
      <c r="D26" s="149"/>
      <c r="E26" s="149"/>
      <c r="F26" s="172">
        <v>671</v>
      </c>
      <c r="G26" s="169">
        <v>3659</v>
      </c>
      <c r="H26" s="173"/>
      <c r="I26" s="174">
        <f>F26+'[9]PQ YTD'!E26</f>
        <v>7718</v>
      </c>
      <c r="J26" s="171">
        <v>38006</v>
      </c>
      <c r="K26" s="167"/>
    </row>
    <row r="27" spans="1:19" ht="13.15" customHeight="1">
      <c r="A27" s="146"/>
      <c r="B27" s="152"/>
      <c r="C27" s="149" t="s">
        <v>81</v>
      </c>
      <c r="D27" s="149"/>
      <c r="E27" s="149"/>
      <c r="F27" s="172">
        <v>-3275</v>
      </c>
      <c r="G27" s="169">
        <v>18165</v>
      </c>
      <c r="H27" s="173"/>
      <c r="I27" s="174">
        <f>F27+'[9]PQ YTD'!E27</f>
        <v>15620</v>
      </c>
      <c r="J27" s="171">
        <v>187453</v>
      </c>
      <c r="K27" s="167"/>
      <c r="N27" s="179"/>
    </row>
    <row r="28" spans="1:19" ht="13.15" hidden="1" customHeight="1">
      <c r="A28" s="146"/>
      <c r="B28" s="152"/>
      <c r="C28" s="184" t="s">
        <v>82</v>
      </c>
      <c r="D28" s="184"/>
      <c r="E28" s="184"/>
      <c r="F28" s="174"/>
      <c r="G28" s="169"/>
      <c r="H28" s="173"/>
      <c r="I28" s="174">
        <f>F28+'[9]PQ YTD'!E28</f>
        <v>0</v>
      </c>
      <c r="J28" s="171"/>
      <c r="K28" s="167"/>
      <c r="N28" s="179"/>
    </row>
    <row r="29" spans="1:19" ht="13.15" customHeight="1">
      <c r="A29" s="146"/>
      <c r="B29" s="152"/>
      <c r="C29" s="149" t="s">
        <v>71</v>
      </c>
      <c r="D29" s="149"/>
      <c r="E29" s="149"/>
      <c r="F29" s="172">
        <v>0</v>
      </c>
      <c r="G29" s="169">
        <v>4484</v>
      </c>
      <c r="H29" s="173"/>
      <c r="I29" s="174">
        <f>F29+'[9]PQ YTD'!E29</f>
        <v>4484</v>
      </c>
      <c r="J29" s="171">
        <v>6610</v>
      </c>
      <c r="K29" s="167"/>
    </row>
    <row r="30" spans="1:19" ht="13.15" customHeight="1">
      <c r="A30" s="146"/>
      <c r="B30" s="152"/>
      <c r="C30" s="149" t="s">
        <v>72</v>
      </c>
      <c r="D30" s="149"/>
      <c r="E30" s="149"/>
      <c r="F30" s="172">
        <v>832</v>
      </c>
      <c r="G30" s="169">
        <v>0</v>
      </c>
      <c r="H30" s="173"/>
      <c r="I30" s="174">
        <f>F30+'[9]PQ YTD'!E30</f>
        <v>2058</v>
      </c>
      <c r="J30" s="171">
        <v>4348</v>
      </c>
      <c r="K30" s="167"/>
    </row>
    <row r="31" spans="1:19" ht="13.15" hidden="1" customHeight="1">
      <c r="A31" s="146"/>
      <c r="B31" s="152"/>
      <c r="C31" s="149" t="s">
        <v>73</v>
      </c>
      <c r="D31" s="149"/>
      <c r="E31" s="149"/>
      <c r="F31" s="172">
        <v>0</v>
      </c>
      <c r="G31" s="169">
        <v>0</v>
      </c>
      <c r="H31" s="173"/>
      <c r="I31" s="174">
        <f>F31+'[9]PQ YTD'!E31</f>
        <v>655</v>
      </c>
      <c r="J31" s="171">
        <v>-2049</v>
      </c>
      <c r="K31" s="167"/>
    </row>
    <row r="32" spans="1:19" ht="13.15" customHeight="1">
      <c r="A32" s="146"/>
      <c r="B32" s="176" t="s">
        <v>83</v>
      </c>
      <c r="C32" s="176"/>
      <c r="D32" s="176"/>
      <c r="E32" s="176"/>
      <c r="F32" s="177">
        <v>1156973</v>
      </c>
      <c r="G32" s="177">
        <v>833879</v>
      </c>
      <c r="H32" s="177">
        <f>SUM(H22:H31)</f>
        <v>0</v>
      </c>
      <c r="I32" s="177">
        <f>SUM(I22:I31)</f>
        <v>4166731</v>
      </c>
      <c r="J32" s="177">
        <f>SUM(J22:J31)</f>
        <v>3172283.4300252376</v>
      </c>
      <c r="K32" s="167"/>
      <c r="N32" s="187"/>
      <c r="P32" s="188"/>
      <c r="S32" s="188"/>
    </row>
    <row r="33" spans="1:19" ht="13.15" customHeight="1">
      <c r="A33" s="146"/>
      <c r="B33" s="161"/>
      <c r="C33" s="161"/>
      <c r="D33" s="161"/>
      <c r="E33" s="161"/>
      <c r="F33" s="189"/>
      <c r="G33" s="190"/>
      <c r="H33" s="170"/>
      <c r="I33" s="189"/>
      <c r="J33" s="191"/>
      <c r="K33" s="146"/>
    </row>
    <row r="34" spans="1:19" ht="13.15" customHeight="1">
      <c r="A34" s="146"/>
      <c r="B34" s="175" t="s">
        <v>84</v>
      </c>
      <c r="C34" s="175"/>
      <c r="D34" s="175"/>
      <c r="E34" s="175"/>
      <c r="F34" s="189" t="s">
        <v>26</v>
      </c>
      <c r="G34" s="190"/>
      <c r="H34" s="170"/>
      <c r="I34" s="189"/>
      <c r="J34" s="191"/>
      <c r="K34" s="167"/>
    </row>
    <row r="35" spans="1:19" ht="13.15" customHeight="1">
      <c r="A35" s="146"/>
      <c r="B35" s="192"/>
      <c r="C35" s="149" t="s">
        <v>44</v>
      </c>
      <c r="D35" s="149"/>
      <c r="E35" s="149"/>
      <c r="F35" s="172">
        <v>0</v>
      </c>
      <c r="G35" s="169">
        <v>210206</v>
      </c>
      <c r="H35" s="173"/>
      <c r="I35" s="174">
        <f>ROUND(-I25,0)</f>
        <v>390686</v>
      </c>
      <c r="J35" s="171">
        <v>817017</v>
      </c>
      <c r="K35" s="167"/>
    </row>
    <row r="36" spans="1:19" ht="13.15" customHeight="1">
      <c r="A36" s="146"/>
      <c r="B36" s="192"/>
      <c r="C36" s="149" t="s">
        <v>80</v>
      </c>
      <c r="D36" s="149"/>
      <c r="E36" s="149"/>
      <c r="F36" s="172">
        <v>-671</v>
      </c>
      <c r="G36" s="169">
        <v>-3659</v>
      </c>
      <c r="H36" s="173"/>
      <c r="I36" s="174">
        <f>ROUND(-I26,0)</f>
        <v>-7718</v>
      </c>
      <c r="J36" s="171">
        <v>-38006</v>
      </c>
      <c r="K36" s="167"/>
    </row>
    <row r="37" spans="1:19" ht="13.15" customHeight="1">
      <c r="A37" s="146"/>
      <c r="B37" s="152"/>
      <c r="C37" s="149" t="s">
        <v>85</v>
      </c>
      <c r="D37" s="149"/>
      <c r="E37" s="149"/>
      <c r="F37" s="172">
        <v>-147567</v>
      </c>
      <c r="G37" s="169">
        <v>-38510</v>
      </c>
      <c r="H37" s="173"/>
      <c r="I37" s="174">
        <f>F37+'[9]PQ YTD'!E37</f>
        <v>-259495</v>
      </c>
      <c r="J37" s="171">
        <v>-155613</v>
      </c>
      <c r="K37" s="167"/>
    </row>
    <row r="38" spans="1:19" ht="13.15" customHeight="1">
      <c r="A38" s="146"/>
      <c r="B38" s="152"/>
      <c r="C38" s="149" t="s">
        <v>86</v>
      </c>
      <c r="D38" s="149"/>
      <c r="E38" s="149"/>
      <c r="F38" s="172">
        <v>-19302</v>
      </c>
      <c r="G38" s="169">
        <v>-18280</v>
      </c>
      <c r="H38" s="173"/>
      <c r="I38" s="174">
        <f>F38+'[9]PQ YTD'!E38</f>
        <v>-136865</v>
      </c>
      <c r="J38" s="171">
        <v>-169933</v>
      </c>
      <c r="K38" s="167"/>
    </row>
    <row r="39" spans="1:19" ht="13.15" customHeight="1">
      <c r="A39" s="146"/>
      <c r="B39" s="152"/>
      <c r="C39" s="149" t="s">
        <v>87</v>
      </c>
      <c r="D39" s="149"/>
      <c r="E39" s="149"/>
      <c r="F39" s="172">
        <v>-78955</v>
      </c>
      <c r="G39" s="169">
        <v>-85024</v>
      </c>
      <c r="H39" s="173"/>
      <c r="I39" s="174">
        <f>F39+'[9]PQ YTD'!E39</f>
        <v>-341132</v>
      </c>
      <c r="J39" s="171">
        <v>-329059</v>
      </c>
      <c r="K39" s="167"/>
    </row>
    <row r="40" spans="1:19" ht="13.15" customHeight="1">
      <c r="A40" s="146"/>
      <c r="B40" s="193"/>
      <c r="C40" s="184" t="s">
        <v>88</v>
      </c>
      <c r="D40" s="193"/>
      <c r="E40" s="193"/>
      <c r="F40" s="172">
        <v>18240</v>
      </c>
      <c r="G40" s="169">
        <v>2634</v>
      </c>
      <c r="H40" s="173"/>
      <c r="I40" s="174">
        <f>F40+'[9]PQ YTD'!E40</f>
        <v>27093</v>
      </c>
      <c r="J40" s="171">
        <v>10501</v>
      </c>
      <c r="K40" s="167"/>
      <c r="N40" s="194"/>
    </row>
    <row r="41" spans="1:19" ht="13.15" customHeight="1">
      <c r="A41" s="146"/>
      <c r="B41" s="193"/>
      <c r="C41" s="184" t="s">
        <v>89</v>
      </c>
      <c r="D41" s="193"/>
      <c r="E41" s="193"/>
      <c r="F41" s="172">
        <v>62906</v>
      </c>
      <c r="G41" s="169">
        <v>41429</v>
      </c>
      <c r="H41" s="173"/>
      <c r="I41" s="174">
        <f>F41+'[9]PQ YTD'!E41</f>
        <v>202928</v>
      </c>
      <c r="J41" s="171">
        <v>113028</v>
      </c>
      <c r="K41" s="167"/>
    </row>
    <row r="42" spans="1:19" ht="13.15" customHeight="1">
      <c r="A42" s="146"/>
      <c r="B42" s="193"/>
      <c r="C42" s="184" t="s">
        <v>71</v>
      </c>
      <c r="D42" s="193"/>
      <c r="E42" s="193"/>
      <c r="F42" s="172">
        <v>6775</v>
      </c>
      <c r="G42" s="169">
        <v>7875</v>
      </c>
      <c r="H42" s="173"/>
      <c r="I42" s="174">
        <f>F42+'[9]PQ YTD'!E42</f>
        <v>40377</v>
      </c>
      <c r="J42" s="171">
        <v>34511</v>
      </c>
      <c r="K42" s="167"/>
    </row>
    <row r="43" spans="1:19" ht="13.15" customHeight="1">
      <c r="A43" s="146"/>
      <c r="B43" s="193"/>
      <c r="C43" s="184" t="s">
        <v>90</v>
      </c>
      <c r="D43" s="193"/>
      <c r="E43" s="193"/>
      <c r="F43" s="172">
        <v>-26802</v>
      </c>
      <c r="G43" s="169">
        <v>-28971</v>
      </c>
      <c r="H43" s="173"/>
      <c r="I43" s="174">
        <f>F43+'[9]PQ YTD'!E43</f>
        <v>-124250</v>
      </c>
      <c r="J43" s="171">
        <v>-122764</v>
      </c>
      <c r="K43" s="167"/>
    </row>
    <row r="44" spans="1:19" ht="13.15" customHeight="1">
      <c r="A44" s="146"/>
      <c r="B44" s="195" t="s">
        <v>91</v>
      </c>
      <c r="C44" s="196"/>
      <c r="D44" s="195"/>
      <c r="E44" s="195"/>
      <c r="F44" s="177">
        <v>971597</v>
      </c>
      <c r="G44" s="177">
        <v>921579</v>
      </c>
      <c r="H44" s="177">
        <f t="shared" ref="H44:I44" si="1">SUM(H32:H43)</f>
        <v>0</v>
      </c>
      <c r="I44" s="177">
        <f t="shared" si="1"/>
        <v>3958355</v>
      </c>
      <c r="J44" s="177">
        <f>SUM(J32:J43)</f>
        <v>3331965.4300252376</v>
      </c>
      <c r="K44" s="167"/>
      <c r="N44" s="187"/>
      <c r="P44" s="188"/>
      <c r="S44" s="188"/>
    </row>
    <row r="45" spans="1:19">
      <c r="F45" s="188"/>
    </row>
  </sheetData>
  <sheetProtection formatCells="0" formatColumns="0" formatRows="0" sort="0" autoFilter="0" pivotTables="0"/>
  <mergeCells count="34">
    <mergeCell ref="C36:E36"/>
    <mergeCell ref="C37:E37"/>
    <mergeCell ref="C38:E38"/>
    <mergeCell ref="C39:E39"/>
    <mergeCell ref="C29:E29"/>
    <mergeCell ref="C30:E30"/>
    <mergeCell ref="C31:E31"/>
    <mergeCell ref="B32:E32"/>
    <mergeCell ref="B34:E34"/>
    <mergeCell ref="C35:E35"/>
    <mergeCell ref="C21:E21"/>
    <mergeCell ref="B22:E22"/>
    <mergeCell ref="B24:E24"/>
    <mergeCell ref="C25:E25"/>
    <mergeCell ref="C26:E26"/>
    <mergeCell ref="C27:E27"/>
    <mergeCell ref="C13:E13"/>
    <mergeCell ref="B14:E14"/>
    <mergeCell ref="B16:E16"/>
    <mergeCell ref="C17:E17"/>
    <mergeCell ref="C18:E18"/>
    <mergeCell ref="C20:E20"/>
    <mergeCell ref="B7:E7"/>
    <mergeCell ref="B8:E8"/>
    <mergeCell ref="C9:E9"/>
    <mergeCell ref="C10:E10"/>
    <mergeCell ref="C11:E11"/>
    <mergeCell ref="C12:E12"/>
    <mergeCell ref="B2:E2"/>
    <mergeCell ref="F2:G2"/>
    <mergeCell ref="I2:J2"/>
    <mergeCell ref="F3:G3"/>
    <mergeCell ref="I3:J3"/>
    <mergeCell ref="B5:E5"/>
  </mergeCells>
  <pageMargins left="0.7" right="0.7" top="0.75" bottom="0.7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E260-B2DF-4DA7-BFF5-A374E2CEEF2B}">
  <sheetPr>
    <pageSetUpPr fitToPage="1"/>
  </sheetPr>
  <dimension ref="A1:K34"/>
  <sheetViews>
    <sheetView showGridLines="0" zoomScale="110" zoomScaleNormal="110" zoomScalePageLayoutView="125" workbookViewId="0">
      <selection activeCell="O21" sqref="O21"/>
    </sheetView>
  </sheetViews>
  <sheetFormatPr defaultColWidth="8.85546875" defaultRowHeight="12"/>
  <cols>
    <col min="1" max="1" width="1.7109375" style="148" customWidth="1"/>
    <col min="2" max="2" width="2.7109375" style="148" customWidth="1"/>
    <col min="3" max="3" width="0.28515625" style="148" customWidth="1"/>
    <col min="4" max="4" width="2.7109375" style="148" customWidth="1"/>
    <col min="5" max="5" width="96.140625" style="148" customWidth="1"/>
    <col min="6" max="6" width="18.5703125" style="148" customWidth="1"/>
    <col min="7" max="7" width="16.7109375" style="148" customWidth="1"/>
    <col min="8" max="8" width="0.5703125" style="148" customWidth="1"/>
    <col min="9" max="10" width="16.7109375" style="148" hidden="1" customWidth="1"/>
    <col min="11" max="11" width="0.85546875" style="148" customWidth="1"/>
    <col min="12" max="16384" width="8.85546875" style="148"/>
  </cols>
  <sheetData>
    <row r="1" spans="1:11" ht="12" customHeight="1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2" customHeight="1">
      <c r="A2" s="180"/>
      <c r="B2" s="149"/>
      <c r="C2" s="197"/>
      <c r="D2" s="197"/>
      <c r="E2" s="197"/>
      <c r="F2" s="150" t="s">
        <v>28</v>
      </c>
      <c r="G2" s="150"/>
      <c r="H2" s="198"/>
      <c r="I2" s="150" t="s">
        <v>29</v>
      </c>
      <c r="J2" s="150"/>
      <c r="K2" s="180"/>
    </row>
    <row r="3" spans="1:11" ht="12" customHeight="1">
      <c r="A3" s="180"/>
      <c r="B3" s="152"/>
      <c r="C3" s="152"/>
      <c r="D3" s="152"/>
      <c r="E3" s="152"/>
      <c r="F3" s="199" t="s">
        <v>30</v>
      </c>
      <c r="G3" s="200"/>
      <c r="H3" s="198"/>
      <c r="I3" s="200" t="str">
        <f>F3</f>
        <v>March 31,</v>
      </c>
      <c r="J3" s="200"/>
      <c r="K3" s="180"/>
    </row>
    <row r="4" spans="1:11" s="206" customFormat="1" ht="13.9" customHeight="1">
      <c r="A4" s="201"/>
      <c r="B4" s="202" t="s">
        <v>0</v>
      </c>
      <c r="C4" s="202"/>
      <c r="D4" s="202"/>
      <c r="E4" s="202"/>
      <c r="F4" s="203">
        <v>2023</v>
      </c>
      <c r="G4" s="204">
        <v>2022</v>
      </c>
      <c r="H4" s="205"/>
      <c r="I4" s="203">
        <v>2023</v>
      </c>
      <c r="J4" s="204">
        <v>2022</v>
      </c>
      <c r="K4" s="201"/>
    </row>
    <row r="5" spans="1:11" s="206" customFormat="1" ht="12" hidden="1" customHeight="1">
      <c r="A5" s="201"/>
      <c r="B5" s="207"/>
      <c r="C5" s="207"/>
      <c r="D5" s="207"/>
      <c r="E5" s="207"/>
      <c r="F5" s="208"/>
      <c r="G5" s="209"/>
      <c r="H5" s="210"/>
      <c r="I5" s="208"/>
      <c r="J5" s="209"/>
      <c r="K5" s="201"/>
    </row>
    <row r="6" spans="1:11" s="206" customFormat="1" ht="12" customHeight="1">
      <c r="A6" s="201"/>
      <c r="B6" s="211" t="s">
        <v>67</v>
      </c>
      <c r="C6" s="211"/>
      <c r="D6" s="211"/>
      <c r="E6" s="211"/>
      <c r="F6" s="212">
        <v>463170</v>
      </c>
      <c r="G6" s="213">
        <v>1149254</v>
      </c>
      <c r="H6" s="214"/>
      <c r="I6" s="215" t="e">
        <f>ROUND(([2]Display!$J$41),0)</f>
        <v>#REF!</v>
      </c>
      <c r="J6" s="216">
        <v>2933571</v>
      </c>
      <c r="K6" s="201"/>
    </row>
    <row r="7" spans="1:11" s="206" customFormat="1" ht="12" customHeight="1">
      <c r="A7" s="201"/>
      <c r="B7" s="217"/>
      <c r="C7" s="217"/>
      <c r="D7" s="218" t="s">
        <v>45</v>
      </c>
      <c r="E7" s="211"/>
      <c r="F7" s="219">
        <v>-4047</v>
      </c>
      <c r="G7" s="220">
        <v>-584835</v>
      </c>
      <c r="H7" s="221"/>
      <c r="I7" s="222">
        <f>-[2]Display!$J$21</f>
        <v>-4047</v>
      </c>
      <c r="J7" s="223">
        <v>-772570</v>
      </c>
      <c r="K7" s="201"/>
    </row>
    <row r="8" spans="1:11" s="206" customFormat="1" ht="12" customHeight="1">
      <c r="A8" s="201"/>
      <c r="B8" s="217"/>
      <c r="C8" s="217"/>
      <c r="D8" s="211" t="s">
        <v>92</v>
      </c>
      <c r="E8" s="211"/>
      <c r="F8" s="219">
        <v>602367</v>
      </c>
      <c r="G8" s="220">
        <v>396647</v>
      </c>
      <c r="H8" s="221"/>
      <c r="I8" s="222">
        <f>[2]Display!$J$15</f>
        <v>602367</v>
      </c>
      <c r="J8" s="223">
        <v>1577942</v>
      </c>
      <c r="K8" s="201"/>
    </row>
    <row r="9" spans="1:11" s="206" customFormat="1" ht="12" customHeight="1">
      <c r="A9" s="201"/>
      <c r="B9" s="217"/>
      <c r="C9" s="217"/>
      <c r="D9" s="211" t="s">
        <v>93</v>
      </c>
      <c r="E9" s="211"/>
      <c r="F9" s="219">
        <v>136011</v>
      </c>
      <c r="G9" s="220">
        <v>64064</v>
      </c>
      <c r="H9" s="221"/>
      <c r="I9" s="222">
        <f>-[2]Display!$J$27</f>
        <v>136011</v>
      </c>
      <c r="J9" s="223">
        <v>266228</v>
      </c>
      <c r="K9" s="201"/>
    </row>
    <row r="10" spans="1:11" s="206" customFormat="1" ht="12" customHeight="1">
      <c r="A10" s="201"/>
      <c r="B10" s="217"/>
      <c r="C10" s="217"/>
      <c r="D10" s="211" t="s">
        <v>94</v>
      </c>
      <c r="E10" s="211"/>
      <c r="F10" s="219">
        <v>32071</v>
      </c>
      <c r="G10" s="220">
        <v>29222</v>
      </c>
      <c r="H10" s="221"/>
      <c r="I10" s="222">
        <f>-[2]Display!$J$33-[2]Display!$J$34</f>
        <v>32071</v>
      </c>
      <c r="J10" s="223">
        <v>174258</v>
      </c>
      <c r="K10" s="201"/>
    </row>
    <row r="11" spans="1:11" s="206" customFormat="1" ht="12" hidden="1" customHeight="1">
      <c r="A11" s="201"/>
      <c r="B11" s="217"/>
      <c r="C11" s="217"/>
      <c r="D11" s="224" t="s">
        <v>82</v>
      </c>
      <c r="E11" s="224"/>
      <c r="F11" s="219"/>
      <c r="G11" s="220"/>
      <c r="H11" s="221"/>
      <c r="I11" s="222"/>
      <c r="J11" s="223"/>
      <c r="K11" s="201"/>
    </row>
    <row r="12" spans="1:11" s="206" customFormat="1" ht="12" customHeight="1">
      <c r="A12" s="201"/>
      <c r="B12" s="217"/>
      <c r="C12" s="217"/>
      <c r="D12" s="218" t="s">
        <v>59</v>
      </c>
      <c r="E12" s="218"/>
      <c r="F12" s="219">
        <v>11649</v>
      </c>
      <c r="G12" s="220">
        <v>32271</v>
      </c>
      <c r="H12" s="221"/>
      <c r="I12" s="222">
        <f>-[2]Display!$J$37</f>
        <v>11649</v>
      </c>
      <c r="J12" s="223">
        <v>81792</v>
      </c>
      <c r="K12" s="201"/>
    </row>
    <row r="13" spans="1:11" s="206" customFormat="1" ht="12" customHeight="1">
      <c r="A13" s="201"/>
      <c r="B13" s="217"/>
      <c r="C13" s="217"/>
      <c r="D13" s="218" t="s">
        <v>95</v>
      </c>
      <c r="E13" s="218"/>
      <c r="F13" s="219">
        <v>2899</v>
      </c>
      <c r="G13" s="220">
        <v>-1294</v>
      </c>
      <c r="H13" s="221"/>
      <c r="I13" s="222">
        <f>F13+'[10]PQ YTD'!F12</f>
        <v>11441</v>
      </c>
      <c r="J13" s="223">
        <v>-21584.177</v>
      </c>
      <c r="K13" s="201"/>
    </row>
    <row r="14" spans="1:11" s="206" customFormat="1" ht="12" customHeight="1">
      <c r="A14" s="201"/>
      <c r="B14" s="217"/>
      <c r="C14" s="217"/>
      <c r="D14" s="211" t="s">
        <v>61</v>
      </c>
      <c r="E14" s="211"/>
      <c r="F14" s="219">
        <v>1453</v>
      </c>
      <c r="G14" s="220">
        <v>1531</v>
      </c>
      <c r="H14" s="221"/>
      <c r="I14" s="222">
        <f>-[2]Display!$J$39</f>
        <v>1453</v>
      </c>
      <c r="J14" s="223">
        <v>6152</v>
      </c>
      <c r="K14" s="201"/>
    </row>
    <row r="15" spans="1:11" s="206" customFormat="1" ht="12" customHeight="1">
      <c r="A15" s="201"/>
      <c r="B15" s="217"/>
      <c r="C15" s="217"/>
      <c r="D15" s="211" t="s">
        <v>76</v>
      </c>
      <c r="E15" s="211"/>
      <c r="F15" s="219">
        <v>8702</v>
      </c>
      <c r="G15" s="220">
        <v>-32695</v>
      </c>
      <c r="H15" s="221"/>
      <c r="I15" s="222">
        <f>[9]Display!$I$17</f>
        <v>-222779</v>
      </c>
      <c r="J15" s="223">
        <v>-172846</v>
      </c>
      <c r="K15" s="201"/>
    </row>
    <row r="16" spans="1:11" s="206" customFormat="1" ht="12" customHeight="1">
      <c r="A16" s="201"/>
      <c r="B16" s="217"/>
      <c r="C16" s="217"/>
      <c r="D16" s="224" t="s">
        <v>89</v>
      </c>
      <c r="E16" s="224"/>
      <c r="F16" s="219">
        <v>62906</v>
      </c>
      <c r="G16" s="220">
        <v>41429</v>
      </c>
      <c r="H16" s="221"/>
      <c r="I16" s="222">
        <f>ROUND(([9]Display!$I$41),0)</f>
        <v>202928</v>
      </c>
      <c r="J16" s="223">
        <v>113028</v>
      </c>
      <c r="K16" s="201"/>
    </row>
    <row r="17" spans="1:11" s="206" customFormat="1" ht="12" customHeight="1">
      <c r="A17" s="201"/>
      <c r="B17" s="217"/>
      <c r="C17" s="217"/>
      <c r="D17" s="225" t="s">
        <v>81</v>
      </c>
      <c r="E17" s="225"/>
      <c r="F17" s="219">
        <v>-3275</v>
      </c>
      <c r="G17" s="220">
        <v>18165</v>
      </c>
      <c r="H17" s="221"/>
      <c r="I17" s="222">
        <f>F17+'[10]PQ YTD'!F16</f>
        <v>15620</v>
      </c>
      <c r="J17" s="223">
        <v>187453</v>
      </c>
      <c r="K17" s="201"/>
    </row>
    <row r="18" spans="1:11" s="206" customFormat="1" ht="12" customHeight="1">
      <c r="A18" s="226"/>
      <c r="B18" s="201"/>
      <c r="C18" s="201"/>
      <c r="D18" s="218" t="s">
        <v>71</v>
      </c>
      <c r="E18" s="218"/>
      <c r="F18" s="219">
        <v>-32158</v>
      </c>
      <c r="G18" s="220">
        <v>-16096</v>
      </c>
      <c r="H18" s="227"/>
      <c r="I18" s="222">
        <f>'[10]PQ YTD'!F19+F18</f>
        <v>-108903</v>
      </c>
      <c r="J18" s="223">
        <v>-75644</v>
      </c>
      <c r="K18" s="201"/>
    </row>
    <row r="19" spans="1:11" s="206" customFormat="1" ht="12" customHeight="1">
      <c r="A19" s="226"/>
      <c r="B19" s="201"/>
      <c r="C19" s="201"/>
      <c r="D19" s="211" t="s">
        <v>90</v>
      </c>
      <c r="E19" s="211"/>
      <c r="F19" s="219">
        <v>148686</v>
      </c>
      <c r="G19" s="220">
        <v>112103</v>
      </c>
      <c r="H19" s="227"/>
      <c r="I19" s="222">
        <f>'[10]PQ YTD'!F20+F19</f>
        <v>469162</v>
      </c>
      <c r="J19" s="223">
        <v>313713</v>
      </c>
      <c r="K19" s="201"/>
    </row>
    <row r="20" spans="1:11" s="206" customFormat="1" ht="12" customHeight="1">
      <c r="A20" s="226"/>
      <c r="B20" s="228" t="s">
        <v>96</v>
      </c>
      <c r="C20" s="228"/>
      <c r="D20" s="228"/>
      <c r="E20" s="228"/>
      <c r="F20" s="229">
        <v>1430434</v>
      </c>
      <c r="G20" s="229">
        <v>1209766</v>
      </c>
      <c r="H20" s="230"/>
      <c r="I20" s="229" t="e">
        <f>SUM(I6:I19)</f>
        <v>#REF!</v>
      </c>
      <c r="J20" s="229">
        <f>SUM(J6:J19)</f>
        <v>4611492.8229999999</v>
      </c>
      <c r="K20" s="226"/>
    </row>
    <row r="21" spans="1:11">
      <c r="F21" s="231"/>
      <c r="I21" s="232"/>
    </row>
    <row r="22" spans="1:11">
      <c r="F22" s="231"/>
      <c r="I22" s="233"/>
    </row>
    <row r="23" spans="1:11">
      <c r="F23" s="231"/>
      <c r="I23" s="233"/>
    </row>
    <row r="24" spans="1:11">
      <c r="F24" s="231"/>
      <c r="I24" s="233"/>
    </row>
    <row r="25" spans="1:11">
      <c r="F25" s="233"/>
      <c r="I25" s="233"/>
    </row>
    <row r="26" spans="1:11">
      <c r="F26" s="234"/>
      <c r="I26" s="233"/>
    </row>
    <row r="27" spans="1:11">
      <c r="F27" s="235"/>
      <c r="I27" s="233"/>
    </row>
    <row r="28" spans="1:11">
      <c r="I28" s="233"/>
    </row>
    <row r="29" spans="1:11">
      <c r="I29" s="233"/>
    </row>
    <row r="30" spans="1:11">
      <c r="I30" s="233"/>
    </row>
    <row r="31" spans="1:11">
      <c r="I31" s="233"/>
    </row>
    <row r="32" spans="1:11">
      <c r="I32" s="233"/>
    </row>
    <row r="33" spans="5:9">
      <c r="I33" s="233"/>
    </row>
    <row r="34" spans="5:9">
      <c r="E34" s="236"/>
    </row>
  </sheetData>
  <sheetProtection formatCells="0" formatColumns="0" formatRows="0" sort="0" autoFilter="0" pivotTables="0"/>
  <mergeCells count="18">
    <mergeCell ref="D14:E14"/>
    <mergeCell ref="D15:E15"/>
    <mergeCell ref="D17:E17"/>
    <mergeCell ref="D18:E18"/>
    <mergeCell ref="D19:E19"/>
    <mergeCell ref="B20:E20"/>
    <mergeCell ref="D7:E7"/>
    <mergeCell ref="D8:E8"/>
    <mergeCell ref="D9:E9"/>
    <mergeCell ref="D10:E10"/>
    <mergeCell ref="D12:E12"/>
    <mergeCell ref="D13:E13"/>
    <mergeCell ref="B2:E2"/>
    <mergeCell ref="F2:G2"/>
    <mergeCell ref="I2:J2"/>
    <mergeCell ref="F3:G3"/>
    <mergeCell ref="I3:J3"/>
    <mergeCell ref="B6:E6"/>
  </mergeCells>
  <pageMargins left="0.5" right="0.5" top="0.5" bottom="0.5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03862-1211-4BC5-8ADF-7B9B89048B5B}">
  <sheetPr>
    <pageSetUpPr fitToPage="1"/>
  </sheetPr>
  <dimension ref="A1:W47"/>
  <sheetViews>
    <sheetView showGridLines="0" zoomScale="90" zoomScaleNormal="90" workbookViewId="0">
      <selection activeCell="W30" sqref="W30"/>
    </sheetView>
  </sheetViews>
  <sheetFormatPr defaultColWidth="9.140625" defaultRowHeight="12"/>
  <cols>
    <col min="1" max="1" width="1.5703125" style="237" customWidth="1"/>
    <col min="2" max="3" width="2.5703125" style="237" customWidth="1"/>
    <col min="4" max="4" width="40.7109375" style="237" customWidth="1"/>
    <col min="5" max="5" width="12.5703125" style="237" customWidth="1"/>
    <col min="6" max="6" width="0.5703125" style="237" customWidth="1"/>
    <col min="7" max="9" width="13.85546875" style="237" customWidth="1"/>
    <col min="10" max="10" width="0.5703125" style="237" customWidth="1"/>
    <col min="11" max="12" width="13.85546875" style="237" customWidth="1"/>
    <col min="13" max="13" width="0.5703125" style="237" customWidth="1"/>
    <col min="14" max="15" width="13.85546875" style="237" customWidth="1"/>
    <col min="16" max="16" width="1" style="237" customWidth="1"/>
    <col min="17" max="17" width="9.140625" style="237"/>
    <col min="18" max="18" width="12.140625" style="238" bestFit="1" customWidth="1"/>
    <col min="19" max="19" width="11.42578125" style="238" bestFit="1" customWidth="1"/>
    <col min="20" max="20" width="9.140625" style="237"/>
    <col min="21" max="21" width="10.42578125" style="238" bestFit="1" customWidth="1"/>
    <col min="22" max="16384" width="9.140625" style="237"/>
  </cols>
  <sheetData>
    <row r="1" spans="1:23" ht="12.95" customHeight="1"/>
    <row r="2" spans="1:23" s="239" customFormat="1" ht="11.1" customHeight="1">
      <c r="B2" s="240" t="s">
        <v>97</v>
      </c>
      <c r="C2" s="241"/>
      <c r="D2" s="241"/>
      <c r="E2" s="242" t="s">
        <v>98</v>
      </c>
      <c r="F2" s="243"/>
      <c r="G2" s="244" t="s">
        <v>99</v>
      </c>
      <c r="H2" s="244"/>
      <c r="I2" s="244"/>
      <c r="J2" s="245"/>
      <c r="K2" s="244" t="s">
        <v>100</v>
      </c>
      <c r="L2" s="244"/>
      <c r="M2" s="245"/>
      <c r="N2" s="244" t="s">
        <v>101</v>
      </c>
      <c r="O2" s="244"/>
      <c r="R2" s="246"/>
      <c r="S2" s="246"/>
      <c r="U2" s="246"/>
    </row>
    <row r="3" spans="1:23" s="239" customFormat="1" ht="26.25">
      <c r="A3" s="247"/>
      <c r="B3" s="248"/>
      <c r="C3" s="249"/>
      <c r="D3" s="249"/>
      <c r="E3" s="250" t="s">
        <v>102</v>
      </c>
      <c r="F3" s="245"/>
      <c r="G3" s="251" t="s">
        <v>103</v>
      </c>
      <c r="H3" s="252" t="s">
        <v>104</v>
      </c>
      <c r="I3" s="251" t="s">
        <v>105</v>
      </c>
      <c r="J3" s="245"/>
      <c r="K3" s="252" t="s">
        <v>106</v>
      </c>
      <c r="L3" s="251" t="s">
        <v>107</v>
      </c>
      <c r="M3" s="245"/>
      <c r="N3" s="252" t="s">
        <v>106</v>
      </c>
      <c r="O3" s="251" t="s">
        <v>107</v>
      </c>
      <c r="P3" s="247"/>
      <c r="R3" s="246"/>
      <c r="S3" s="246"/>
      <c r="U3" s="246"/>
    </row>
    <row r="4" spans="1:23" ht="3.75" hidden="1" customHeight="1">
      <c r="B4" s="253"/>
      <c r="C4" s="254"/>
      <c r="D4" s="254"/>
      <c r="E4" s="255"/>
      <c r="F4" s="256"/>
      <c r="G4" s="256"/>
      <c r="H4" s="257"/>
      <c r="I4" s="256"/>
      <c r="J4" s="256"/>
      <c r="K4" s="257"/>
      <c r="L4" s="258"/>
      <c r="M4" s="256"/>
      <c r="N4" s="259"/>
      <c r="O4" s="258"/>
    </row>
    <row r="5" spans="1:23" ht="11.1" customHeight="1">
      <c r="A5" s="260"/>
      <c r="B5" s="261"/>
      <c r="C5" s="262" t="s">
        <v>108</v>
      </c>
      <c r="D5" s="262"/>
      <c r="E5" s="263">
        <v>526</v>
      </c>
      <c r="F5" s="264"/>
      <c r="G5" s="265">
        <v>118390</v>
      </c>
      <c r="H5" s="266">
        <v>96991</v>
      </c>
      <c r="I5" s="267">
        <v>13.8</v>
      </c>
      <c r="J5" s="268"/>
      <c r="K5" s="269">
        <v>98.6</v>
      </c>
      <c r="L5" s="270">
        <v>98.8</v>
      </c>
      <c r="M5" s="271"/>
      <c r="N5" s="269">
        <v>98.6</v>
      </c>
      <c r="O5" s="270">
        <v>98.9</v>
      </c>
      <c r="Q5" s="272"/>
      <c r="R5" s="272"/>
      <c r="S5" s="272"/>
      <c r="T5" s="273"/>
      <c r="W5" s="274"/>
    </row>
    <row r="6" spans="1:23" ht="11.1" customHeight="1">
      <c r="A6" s="260"/>
      <c r="B6" s="261"/>
      <c r="C6" s="275" t="s">
        <v>109</v>
      </c>
      <c r="D6" s="275"/>
      <c r="E6" s="263">
        <v>196</v>
      </c>
      <c r="F6" s="276"/>
      <c r="G6" s="265">
        <v>51564</v>
      </c>
      <c r="H6" s="266">
        <v>41133</v>
      </c>
      <c r="I6" s="267">
        <v>5.8</v>
      </c>
      <c r="J6" s="277"/>
      <c r="K6" s="269">
        <v>98.6</v>
      </c>
      <c r="L6" s="270">
        <v>98.4</v>
      </c>
      <c r="M6" s="278"/>
      <c r="N6" s="269">
        <v>98.6</v>
      </c>
      <c r="O6" s="270">
        <v>98.4</v>
      </c>
      <c r="Q6" s="272"/>
      <c r="R6" s="272"/>
      <c r="S6" s="272"/>
      <c r="T6" s="273"/>
      <c r="W6" s="274"/>
    </row>
    <row r="7" spans="1:23" ht="11.1" customHeight="1">
      <c r="A7" s="260"/>
      <c r="B7" s="261"/>
      <c r="C7" s="275" t="s">
        <v>110</v>
      </c>
      <c r="D7" s="275"/>
      <c r="E7" s="263">
        <v>325</v>
      </c>
      <c r="F7" s="276"/>
      <c r="G7" s="265">
        <v>70411</v>
      </c>
      <c r="H7" s="266">
        <v>54563</v>
      </c>
      <c r="I7" s="267">
        <v>7.7</v>
      </c>
      <c r="J7" s="277"/>
      <c r="K7" s="269">
        <v>98.4</v>
      </c>
      <c r="L7" s="270">
        <v>98.5</v>
      </c>
      <c r="M7" s="278"/>
      <c r="N7" s="269">
        <v>98.9</v>
      </c>
      <c r="O7" s="270">
        <v>99.1</v>
      </c>
      <c r="R7" s="272"/>
      <c r="S7" s="272"/>
      <c r="T7" s="273"/>
      <c r="W7" s="274"/>
    </row>
    <row r="8" spans="1:23" ht="11.1" customHeight="1">
      <c r="A8" s="260"/>
      <c r="B8" s="261"/>
      <c r="C8" s="275" t="s">
        <v>111</v>
      </c>
      <c r="D8" s="275"/>
      <c r="E8" s="263">
        <v>274</v>
      </c>
      <c r="F8" s="276"/>
      <c r="G8" s="265">
        <v>25995</v>
      </c>
      <c r="H8" s="266">
        <v>20925</v>
      </c>
      <c r="I8" s="267">
        <v>3</v>
      </c>
      <c r="J8" s="277"/>
      <c r="K8" s="269">
        <v>95.9</v>
      </c>
      <c r="L8" s="270">
        <v>95.3</v>
      </c>
      <c r="M8" s="278"/>
      <c r="N8" s="269">
        <v>97.4</v>
      </c>
      <c r="O8" s="270">
        <v>97.1</v>
      </c>
      <c r="Q8" s="272"/>
      <c r="R8" s="272"/>
      <c r="S8" s="272"/>
      <c r="T8" s="273"/>
      <c r="V8" s="279"/>
      <c r="W8" s="274"/>
    </row>
    <row r="9" spans="1:23" ht="11.1" customHeight="1">
      <c r="A9" s="260"/>
      <c r="B9" s="261"/>
      <c r="C9" s="275" t="s">
        <v>112</v>
      </c>
      <c r="D9" s="275"/>
      <c r="E9" s="263">
        <v>238</v>
      </c>
      <c r="F9" s="276"/>
      <c r="G9" s="265">
        <v>50003</v>
      </c>
      <c r="H9" s="266">
        <v>41978</v>
      </c>
      <c r="I9" s="267">
        <v>6</v>
      </c>
      <c r="J9" s="277"/>
      <c r="K9" s="269">
        <v>98</v>
      </c>
      <c r="L9" s="270">
        <v>98.4</v>
      </c>
      <c r="M9" s="278"/>
      <c r="N9" s="269">
        <v>98.8</v>
      </c>
      <c r="O9" s="270">
        <v>99.2</v>
      </c>
      <c r="Q9" s="272"/>
      <c r="R9" s="272"/>
      <c r="S9" s="272"/>
      <c r="T9" s="273"/>
      <c r="V9" s="279"/>
      <c r="W9" s="274"/>
    </row>
    <row r="10" spans="1:23" ht="11.1" customHeight="1">
      <c r="A10" s="260"/>
      <c r="B10" s="261"/>
      <c r="C10" s="275" t="s">
        <v>113</v>
      </c>
      <c r="D10" s="275"/>
      <c r="E10" s="263">
        <v>222</v>
      </c>
      <c r="F10" s="276"/>
      <c r="G10" s="265">
        <v>28667</v>
      </c>
      <c r="H10" s="266">
        <v>22663</v>
      </c>
      <c r="I10" s="267">
        <v>3.2</v>
      </c>
      <c r="J10" s="277"/>
      <c r="K10" s="269">
        <v>97.4</v>
      </c>
      <c r="L10" s="270">
        <v>97.3</v>
      </c>
      <c r="M10" s="278"/>
      <c r="N10" s="269">
        <v>97.8</v>
      </c>
      <c r="O10" s="270">
        <v>97.7</v>
      </c>
      <c r="R10" s="272"/>
      <c r="S10" s="272"/>
      <c r="T10" s="273"/>
      <c r="V10" s="279"/>
      <c r="W10" s="274"/>
    </row>
    <row r="11" spans="1:23" ht="11.1" customHeight="1">
      <c r="A11" s="260"/>
      <c r="B11" s="261"/>
      <c r="C11" s="275" t="s">
        <v>114</v>
      </c>
      <c r="D11" s="275"/>
      <c r="E11" s="263">
        <v>219</v>
      </c>
      <c r="F11" s="276"/>
      <c r="G11" s="265">
        <v>48377</v>
      </c>
      <c r="H11" s="266">
        <v>42724</v>
      </c>
      <c r="I11" s="267">
        <v>6.1</v>
      </c>
      <c r="J11" s="277"/>
      <c r="K11" s="269">
        <v>99.4</v>
      </c>
      <c r="L11" s="270">
        <v>99.6</v>
      </c>
      <c r="M11" s="278"/>
      <c r="N11" s="269">
        <v>99.7</v>
      </c>
      <c r="O11" s="270">
        <v>99.8</v>
      </c>
      <c r="Q11" s="272"/>
      <c r="R11" s="272"/>
      <c r="S11" s="272"/>
      <c r="V11" s="279"/>
      <c r="W11" s="274"/>
    </row>
    <row r="12" spans="1:23" ht="11.1" customHeight="1">
      <c r="A12" s="260"/>
      <c r="B12" s="261"/>
      <c r="C12" s="275" t="s">
        <v>115</v>
      </c>
      <c r="D12" s="275"/>
      <c r="E12" s="263">
        <v>76</v>
      </c>
      <c r="F12" s="276"/>
      <c r="G12" s="265">
        <v>33734</v>
      </c>
      <c r="H12" s="266">
        <v>30785</v>
      </c>
      <c r="I12" s="267">
        <v>4.4000000000000004</v>
      </c>
      <c r="J12" s="277"/>
      <c r="K12" s="269">
        <v>100</v>
      </c>
      <c r="L12" s="270">
        <v>100</v>
      </c>
      <c r="M12" s="278"/>
      <c r="N12" s="269">
        <v>100</v>
      </c>
      <c r="O12" s="270">
        <v>100</v>
      </c>
      <c r="Q12" s="384"/>
      <c r="R12" s="272"/>
      <c r="S12" s="272"/>
      <c r="T12" s="273"/>
      <c r="V12" s="279"/>
      <c r="W12" s="274"/>
    </row>
    <row r="13" spans="1:23" ht="11.1" customHeight="1">
      <c r="A13" s="260"/>
      <c r="B13" s="261"/>
      <c r="C13" s="275" t="s">
        <v>116</v>
      </c>
      <c r="D13" s="275"/>
      <c r="E13" s="263">
        <v>232</v>
      </c>
      <c r="F13" s="276"/>
      <c r="G13" s="265">
        <v>36415</v>
      </c>
      <c r="H13" s="266">
        <v>30249</v>
      </c>
      <c r="I13" s="267">
        <v>4.3</v>
      </c>
      <c r="J13" s="277"/>
      <c r="K13" s="269">
        <v>96.2</v>
      </c>
      <c r="L13" s="270">
        <v>96.9</v>
      </c>
      <c r="M13" s="278"/>
      <c r="N13" s="269">
        <v>98</v>
      </c>
      <c r="O13" s="270">
        <v>97.9</v>
      </c>
      <c r="Q13" s="272"/>
      <c r="R13" s="272"/>
      <c r="S13" s="272"/>
      <c r="T13" s="273"/>
      <c r="V13" s="279"/>
      <c r="W13" s="274"/>
    </row>
    <row r="14" spans="1:23" ht="11.1" customHeight="1">
      <c r="A14" s="260"/>
      <c r="B14" s="261"/>
      <c r="C14" s="275" t="s">
        <v>117</v>
      </c>
      <c r="D14" s="275"/>
      <c r="E14" s="263">
        <v>161</v>
      </c>
      <c r="F14" s="276"/>
      <c r="G14" s="265">
        <v>24263</v>
      </c>
      <c r="H14" s="266">
        <v>16767</v>
      </c>
      <c r="I14" s="267">
        <v>2.4</v>
      </c>
      <c r="J14" s="277"/>
      <c r="K14" s="269">
        <v>96.5</v>
      </c>
      <c r="L14" s="270">
        <v>96.5</v>
      </c>
      <c r="M14" s="278"/>
      <c r="N14" s="269">
        <v>96.6</v>
      </c>
      <c r="O14" s="270">
        <v>96.6</v>
      </c>
      <c r="Q14" s="272"/>
      <c r="R14" s="272"/>
      <c r="S14" s="272"/>
      <c r="V14" s="279"/>
      <c r="W14" s="274"/>
    </row>
    <row r="15" spans="1:23" ht="11.1" customHeight="1">
      <c r="A15" s="260"/>
      <c r="B15" s="261"/>
      <c r="C15" s="275" t="s">
        <v>118</v>
      </c>
      <c r="D15" s="275"/>
      <c r="E15" s="263">
        <v>44</v>
      </c>
      <c r="F15" s="276"/>
      <c r="G15" s="265">
        <v>22659</v>
      </c>
      <c r="H15" s="266">
        <v>21428</v>
      </c>
      <c r="I15" s="267">
        <v>3</v>
      </c>
      <c r="J15" s="277"/>
      <c r="K15" s="269">
        <v>97.5</v>
      </c>
      <c r="L15" s="270">
        <v>97.4</v>
      </c>
      <c r="M15" s="278"/>
      <c r="N15" s="269">
        <v>97.5</v>
      </c>
      <c r="O15" s="270">
        <v>97.4</v>
      </c>
      <c r="R15" s="272"/>
      <c r="S15" s="272"/>
      <c r="T15" s="273"/>
      <c r="V15" s="279"/>
      <c r="W15" s="274"/>
    </row>
    <row r="16" spans="1:23" ht="11.1" customHeight="1">
      <c r="A16" s="260"/>
      <c r="B16" s="261"/>
      <c r="C16" s="275" t="s">
        <v>119</v>
      </c>
      <c r="D16" s="275"/>
      <c r="E16" s="263">
        <v>125</v>
      </c>
      <c r="F16" s="276"/>
      <c r="G16" s="265">
        <v>16783</v>
      </c>
      <c r="H16" s="266">
        <v>13404</v>
      </c>
      <c r="I16" s="267">
        <v>1.9</v>
      </c>
      <c r="J16" s="277"/>
      <c r="K16" s="269">
        <v>95.4</v>
      </c>
      <c r="L16" s="270">
        <v>95.6</v>
      </c>
      <c r="M16" s="278"/>
      <c r="N16" s="269">
        <v>95.8</v>
      </c>
      <c r="O16" s="270">
        <v>96</v>
      </c>
      <c r="Q16" s="272"/>
      <c r="R16" s="272"/>
      <c r="S16" s="272"/>
      <c r="T16" s="273"/>
      <c r="V16" s="279"/>
      <c r="W16" s="274"/>
    </row>
    <row r="17" spans="1:23" ht="11.1" customHeight="1">
      <c r="A17" s="260"/>
      <c r="B17" s="261"/>
      <c r="C17" s="275" t="s">
        <v>120</v>
      </c>
      <c r="D17" s="275"/>
      <c r="E17" s="263">
        <v>110</v>
      </c>
      <c r="F17" s="276"/>
      <c r="G17" s="265">
        <v>14803</v>
      </c>
      <c r="H17" s="266">
        <v>13104</v>
      </c>
      <c r="I17" s="267">
        <v>1.9</v>
      </c>
      <c r="J17" s="277"/>
      <c r="K17" s="269">
        <v>99.2</v>
      </c>
      <c r="L17" s="270">
        <v>99</v>
      </c>
      <c r="M17" s="278"/>
      <c r="N17" s="269">
        <v>99.8</v>
      </c>
      <c r="O17" s="270">
        <v>99.8</v>
      </c>
      <c r="R17" s="272"/>
      <c r="S17" s="272"/>
      <c r="T17" s="273"/>
      <c r="V17" s="279"/>
      <c r="W17" s="274"/>
    </row>
    <row r="18" spans="1:23" ht="11.1" customHeight="1">
      <c r="A18" s="260"/>
      <c r="B18" s="261"/>
      <c r="C18" s="275" t="s">
        <v>121</v>
      </c>
      <c r="D18" s="275"/>
      <c r="E18" s="263">
        <v>38</v>
      </c>
      <c r="F18" s="276"/>
      <c r="G18" s="265">
        <v>18947</v>
      </c>
      <c r="H18" s="266">
        <v>14379</v>
      </c>
      <c r="I18" s="267">
        <v>2</v>
      </c>
      <c r="J18" s="277"/>
      <c r="K18" s="269">
        <v>100</v>
      </c>
      <c r="L18" s="270">
        <v>100</v>
      </c>
      <c r="M18" s="278"/>
      <c r="N18" s="269">
        <v>100</v>
      </c>
      <c r="O18" s="270">
        <v>100</v>
      </c>
      <c r="Q18" s="272"/>
      <c r="R18" s="272"/>
      <c r="S18" s="272"/>
      <c r="T18" s="273"/>
      <c r="V18" s="279"/>
      <c r="W18" s="274"/>
    </row>
    <row r="19" spans="1:23" ht="11.1" customHeight="1">
      <c r="A19" s="260"/>
      <c r="B19" s="261"/>
      <c r="C19" s="275" t="s">
        <v>122</v>
      </c>
      <c r="D19" s="275"/>
      <c r="E19" s="263">
        <v>59</v>
      </c>
      <c r="F19" s="276"/>
      <c r="G19" s="265">
        <v>14662</v>
      </c>
      <c r="H19" s="266">
        <v>11743</v>
      </c>
      <c r="I19" s="267">
        <v>1.7</v>
      </c>
      <c r="J19" s="277"/>
      <c r="K19" s="269">
        <v>96.7</v>
      </c>
      <c r="L19" s="270">
        <v>96.3</v>
      </c>
      <c r="M19" s="278"/>
      <c r="N19" s="269">
        <v>96.7</v>
      </c>
      <c r="O19" s="270">
        <v>96.3</v>
      </c>
      <c r="Q19" s="272"/>
      <c r="R19" s="272"/>
      <c r="S19" s="272"/>
      <c r="T19" s="273"/>
      <c r="V19" s="279"/>
      <c r="W19" s="274"/>
    </row>
    <row r="20" spans="1:23" ht="11.1" customHeight="1">
      <c r="A20" s="260"/>
      <c r="B20" s="261"/>
      <c r="C20" s="281" t="s">
        <v>123</v>
      </c>
      <c r="D20" s="281"/>
      <c r="E20" s="263">
        <v>67</v>
      </c>
      <c r="F20" s="276"/>
      <c r="G20" s="265">
        <v>18522</v>
      </c>
      <c r="H20" s="266">
        <v>16056</v>
      </c>
      <c r="I20" s="267">
        <v>2.2999999999999998</v>
      </c>
      <c r="J20" s="277"/>
      <c r="K20" s="269">
        <v>97.4</v>
      </c>
      <c r="L20" s="270">
        <v>98.3</v>
      </c>
      <c r="M20" s="278"/>
      <c r="N20" s="269">
        <v>97.4</v>
      </c>
      <c r="O20" s="270">
        <v>98.3</v>
      </c>
      <c r="Q20" s="272"/>
      <c r="R20" s="272"/>
      <c r="S20" s="272"/>
      <c r="T20" s="273"/>
      <c r="V20" s="279"/>
      <c r="W20" s="274"/>
    </row>
    <row r="21" spans="1:23" ht="11.1" customHeight="1">
      <c r="A21" s="260"/>
      <c r="B21" s="261"/>
      <c r="C21" s="275" t="s">
        <v>124</v>
      </c>
      <c r="D21" s="275"/>
      <c r="E21" s="263">
        <v>73</v>
      </c>
      <c r="F21" s="276"/>
      <c r="G21" s="265">
        <v>12511</v>
      </c>
      <c r="H21" s="266">
        <v>10501</v>
      </c>
      <c r="I21" s="267">
        <v>1.5</v>
      </c>
      <c r="J21" s="277"/>
      <c r="K21" s="269">
        <v>99.1</v>
      </c>
      <c r="L21" s="270">
        <v>98.9</v>
      </c>
      <c r="M21" s="278"/>
      <c r="N21" s="269">
        <v>99.1</v>
      </c>
      <c r="O21" s="270">
        <v>98.9</v>
      </c>
      <c r="R21" s="272"/>
      <c r="S21" s="272"/>
      <c r="T21" s="273"/>
      <c r="V21" s="279"/>
      <c r="W21" s="274"/>
    </row>
    <row r="22" spans="1:23" ht="11.1" customHeight="1">
      <c r="A22" s="260"/>
      <c r="B22" s="261"/>
      <c r="C22" s="275" t="s">
        <v>125</v>
      </c>
      <c r="D22" s="275"/>
      <c r="E22" s="263">
        <v>70</v>
      </c>
      <c r="F22" s="282"/>
      <c r="G22" s="265">
        <v>11853</v>
      </c>
      <c r="H22" s="266">
        <v>7565</v>
      </c>
      <c r="I22" s="267">
        <v>1.1000000000000001</v>
      </c>
      <c r="J22" s="283"/>
      <c r="K22" s="269">
        <v>98.5</v>
      </c>
      <c r="L22" s="270">
        <v>98.4</v>
      </c>
      <c r="M22" s="284"/>
      <c r="N22" s="269">
        <v>98.7</v>
      </c>
      <c r="O22" s="270">
        <v>98.6</v>
      </c>
      <c r="Q22" s="272"/>
      <c r="R22" s="272"/>
      <c r="S22" s="272"/>
      <c r="T22" s="273"/>
      <c r="V22" s="279"/>
      <c r="W22" s="274"/>
    </row>
    <row r="23" spans="1:23" ht="11.1" customHeight="1">
      <c r="A23" s="260"/>
      <c r="B23" s="261"/>
      <c r="C23" s="275" t="s">
        <v>126</v>
      </c>
      <c r="D23" s="275"/>
      <c r="E23" s="263">
        <v>49</v>
      </c>
      <c r="F23" s="282"/>
      <c r="G23" s="265">
        <v>17190</v>
      </c>
      <c r="H23" s="266">
        <v>12718</v>
      </c>
      <c r="I23" s="267">
        <v>1.8</v>
      </c>
      <c r="J23" s="283"/>
      <c r="K23" s="269">
        <v>99.1</v>
      </c>
      <c r="L23" s="270">
        <v>98.8</v>
      </c>
      <c r="M23" s="284"/>
      <c r="N23" s="269">
        <v>99.1</v>
      </c>
      <c r="O23" s="270">
        <v>98.8</v>
      </c>
      <c r="Q23" s="272"/>
      <c r="R23" s="272"/>
      <c r="S23" s="272"/>
      <c r="T23" s="273"/>
      <c r="V23" s="279"/>
      <c r="W23" s="274"/>
    </row>
    <row r="24" spans="1:23" ht="11.1" customHeight="1">
      <c r="A24" s="260"/>
      <c r="B24" s="261"/>
      <c r="C24" s="285" t="s">
        <v>127</v>
      </c>
      <c r="D24" s="285"/>
      <c r="E24" s="263">
        <v>377</v>
      </c>
      <c r="F24" s="282"/>
      <c r="G24" s="265">
        <v>69168</v>
      </c>
      <c r="H24" s="266">
        <v>59166</v>
      </c>
      <c r="I24" s="267">
        <v>8.4</v>
      </c>
      <c r="J24" s="286"/>
      <c r="K24" s="269">
        <v>98.9</v>
      </c>
      <c r="L24" s="270">
        <v>98.8</v>
      </c>
      <c r="M24" s="284"/>
      <c r="N24" s="269">
        <v>99.1</v>
      </c>
      <c r="O24" s="270">
        <v>99</v>
      </c>
      <c r="Q24" s="272"/>
      <c r="R24" s="272"/>
      <c r="S24" s="272"/>
      <c r="T24" s="273"/>
      <c r="V24" s="279"/>
      <c r="W24" s="274"/>
    </row>
    <row r="25" spans="1:23" s="287" customFormat="1" ht="11.1" customHeight="1">
      <c r="B25" s="288" t="s">
        <v>128</v>
      </c>
      <c r="C25" s="289"/>
      <c r="D25" s="289"/>
      <c r="E25" s="290">
        <v>3481</v>
      </c>
      <c r="F25" s="291"/>
      <c r="G25" s="290">
        <v>704917</v>
      </c>
      <c r="H25" s="290">
        <v>578842</v>
      </c>
      <c r="I25" s="292">
        <v>82.3</v>
      </c>
      <c r="J25" s="293"/>
      <c r="K25" s="294">
        <v>98.2</v>
      </c>
      <c r="L25" s="294">
        <v>98.3</v>
      </c>
      <c r="M25" s="295"/>
      <c r="N25" s="294">
        <v>98.6</v>
      </c>
      <c r="O25" s="296">
        <v>98.7</v>
      </c>
      <c r="P25" s="297"/>
      <c r="Q25" s="272"/>
      <c r="R25" s="272"/>
      <c r="S25" s="272"/>
      <c r="T25" s="273"/>
      <c r="U25" s="298"/>
      <c r="V25" s="299"/>
    </row>
    <row r="26" spans="1:23" ht="11.1" customHeight="1">
      <c r="B26" s="300"/>
      <c r="C26" s="301" t="s">
        <v>129</v>
      </c>
      <c r="D26" s="301"/>
      <c r="E26" s="302">
        <v>226</v>
      </c>
      <c r="F26" s="303"/>
      <c r="G26" s="265">
        <v>44021</v>
      </c>
      <c r="H26" s="266">
        <v>21309</v>
      </c>
      <c r="I26" s="267">
        <v>3</v>
      </c>
      <c r="J26" s="304"/>
      <c r="K26" s="269">
        <v>98.4</v>
      </c>
      <c r="L26" s="270">
        <v>98.5</v>
      </c>
      <c r="M26" s="305"/>
      <c r="N26" s="269">
        <v>98.4</v>
      </c>
      <c r="O26" s="270">
        <v>98.5</v>
      </c>
      <c r="P26" s="260"/>
      <c r="Q26" s="272"/>
      <c r="R26" s="272"/>
      <c r="S26" s="272"/>
      <c r="T26" s="273"/>
      <c r="V26" s="279"/>
    </row>
    <row r="27" spans="1:23" ht="11.1" customHeight="1">
      <c r="B27" s="300"/>
      <c r="C27" s="306" t="s">
        <v>130</v>
      </c>
      <c r="D27" s="306"/>
      <c r="E27" s="302">
        <v>34</v>
      </c>
      <c r="F27" s="307"/>
      <c r="G27" s="265">
        <v>10021</v>
      </c>
      <c r="H27" s="266">
        <v>10021</v>
      </c>
      <c r="I27" s="267">
        <v>1.4</v>
      </c>
      <c r="J27" s="304"/>
      <c r="K27" s="269">
        <v>100</v>
      </c>
      <c r="L27" s="270">
        <v>100</v>
      </c>
      <c r="M27" s="305"/>
      <c r="N27" s="269">
        <v>100</v>
      </c>
      <c r="O27" s="270">
        <v>100</v>
      </c>
      <c r="P27" s="260"/>
      <c r="Q27" s="272"/>
      <c r="R27" s="272"/>
      <c r="S27" s="272"/>
      <c r="T27" s="273"/>
      <c r="V27" s="279"/>
    </row>
    <row r="28" spans="1:23" ht="11.1" customHeight="1">
      <c r="B28" s="300"/>
      <c r="C28" s="308" t="s">
        <v>131</v>
      </c>
      <c r="D28" s="308"/>
      <c r="E28" s="302">
        <v>40</v>
      </c>
      <c r="F28" s="309"/>
      <c r="G28" s="265">
        <v>16856</v>
      </c>
      <c r="H28" s="266">
        <v>3452</v>
      </c>
      <c r="I28" s="267">
        <v>0.5</v>
      </c>
      <c r="J28" s="310"/>
      <c r="K28" s="269">
        <v>98.3</v>
      </c>
      <c r="L28" s="270">
        <v>98.3</v>
      </c>
      <c r="M28" s="305"/>
      <c r="N28" s="269">
        <v>98.3</v>
      </c>
      <c r="O28" s="270">
        <v>98.3</v>
      </c>
      <c r="P28" s="260"/>
      <c r="Q28" s="272"/>
      <c r="R28" s="272"/>
      <c r="S28" s="272"/>
      <c r="T28" s="273"/>
      <c r="V28" s="279"/>
    </row>
    <row r="29" spans="1:23" ht="11.1" customHeight="1">
      <c r="B29" s="311" t="s">
        <v>132</v>
      </c>
      <c r="C29" s="312"/>
      <c r="D29" s="312"/>
      <c r="E29" s="313">
        <v>300</v>
      </c>
      <c r="F29" s="314"/>
      <c r="G29" s="313">
        <v>70898</v>
      </c>
      <c r="H29" s="313">
        <v>34782</v>
      </c>
      <c r="I29" s="315">
        <v>4.9000000000000004</v>
      </c>
      <c r="J29" s="316"/>
      <c r="K29" s="317">
        <v>98.6</v>
      </c>
      <c r="L29" s="317">
        <v>98.9</v>
      </c>
      <c r="M29" s="318"/>
      <c r="N29" s="317">
        <v>98.6</v>
      </c>
      <c r="O29" s="317">
        <v>98.9</v>
      </c>
      <c r="Q29" s="272"/>
      <c r="R29" s="272"/>
      <c r="S29" s="272"/>
      <c r="T29" s="273"/>
      <c r="V29" s="279"/>
    </row>
    <row r="30" spans="1:23" ht="11.1" customHeight="1">
      <c r="B30" s="300"/>
      <c r="C30" s="301" t="s">
        <v>133</v>
      </c>
      <c r="D30" s="301"/>
      <c r="E30" s="302">
        <v>163</v>
      </c>
      <c r="F30" s="303"/>
      <c r="G30" s="265">
        <v>31293</v>
      </c>
      <c r="H30" s="266">
        <v>12430</v>
      </c>
      <c r="I30" s="267">
        <v>1.8</v>
      </c>
      <c r="J30" s="304"/>
      <c r="K30" s="269">
        <v>98.2</v>
      </c>
      <c r="L30" s="270">
        <v>97.2</v>
      </c>
      <c r="M30" s="305"/>
      <c r="N30" s="269">
        <v>98.2</v>
      </c>
      <c r="O30" s="270">
        <v>97.2</v>
      </c>
      <c r="Q30" s="272"/>
      <c r="R30" s="272"/>
      <c r="S30" s="272"/>
      <c r="T30" s="273"/>
    </row>
    <row r="31" spans="1:23" ht="11.1" customHeight="1">
      <c r="B31" s="300"/>
      <c r="C31" s="306" t="s">
        <v>134</v>
      </c>
      <c r="D31" s="306"/>
      <c r="E31" s="302">
        <v>143</v>
      </c>
      <c r="F31" s="319"/>
      <c r="G31" s="265">
        <v>34452</v>
      </c>
      <c r="H31" s="266">
        <v>10860</v>
      </c>
      <c r="I31" s="267">
        <v>1.5</v>
      </c>
      <c r="J31" s="304"/>
      <c r="K31" s="269">
        <v>97.8</v>
      </c>
      <c r="L31" s="270">
        <v>97.8</v>
      </c>
      <c r="M31" s="305"/>
      <c r="N31" s="269">
        <v>97.8</v>
      </c>
      <c r="O31" s="270">
        <v>97.8</v>
      </c>
      <c r="Q31" s="272"/>
      <c r="R31" s="272"/>
      <c r="S31" s="272"/>
      <c r="U31" s="237"/>
    </row>
    <row r="32" spans="1:23" ht="11.1" customHeight="1">
      <c r="B32" s="300"/>
      <c r="C32" s="320" t="s">
        <v>135</v>
      </c>
      <c r="D32" s="320"/>
      <c r="E32" s="302">
        <v>131</v>
      </c>
      <c r="F32" s="309"/>
      <c r="G32" s="265">
        <v>31016</v>
      </c>
      <c r="H32" s="266">
        <v>8865</v>
      </c>
      <c r="I32" s="267">
        <v>1.3</v>
      </c>
      <c r="J32" s="304"/>
      <c r="K32" s="269">
        <v>98.8</v>
      </c>
      <c r="L32" s="270">
        <v>98.9</v>
      </c>
      <c r="M32" s="305"/>
      <c r="N32" s="269">
        <v>98.8</v>
      </c>
      <c r="O32" s="270">
        <v>98.9</v>
      </c>
      <c r="Q32" s="272"/>
      <c r="R32" s="272"/>
      <c r="S32" s="272"/>
      <c r="U32" s="237"/>
    </row>
    <row r="33" spans="2:21" ht="11.1" customHeight="1">
      <c r="B33" s="300"/>
      <c r="C33" s="320" t="s">
        <v>136</v>
      </c>
      <c r="D33" s="320"/>
      <c r="E33" s="302">
        <v>110</v>
      </c>
      <c r="F33" s="309"/>
      <c r="G33" s="265">
        <v>28926</v>
      </c>
      <c r="H33" s="266">
        <v>8639</v>
      </c>
      <c r="I33" s="267">
        <v>1.2</v>
      </c>
      <c r="J33" s="304"/>
      <c r="K33" s="269">
        <v>99.6</v>
      </c>
      <c r="L33" s="270">
        <v>99.6</v>
      </c>
      <c r="M33" s="305"/>
      <c r="N33" s="269">
        <v>99.6</v>
      </c>
      <c r="O33" s="270">
        <v>99.6</v>
      </c>
      <c r="Q33" s="272"/>
      <c r="R33" s="272"/>
      <c r="S33" s="272"/>
      <c r="U33" s="237"/>
    </row>
    <row r="34" spans="2:21" ht="11.1" customHeight="1">
      <c r="B34" s="300"/>
      <c r="C34" s="321" t="s">
        <v>137</v>
      </c>
      <c r="D34" s="321"/>
      <c r="E34" s="302">
        <v>467</v>
      </c>
      <c r="F34" s="309"/>
      <c r="G34" s="265">
        <v>98292</v>
      </c>
      <c r="H34" s="266">
        <v>32249</v>
      </c>
      <c r="I34" s="267">
        <v>4.5999999999999996</v>
      </c>
      <c r="J34" s="310"/>
      <c r="K34" s="269">
        <v>98.6</v>
      </c>
      <c r="L34" s="270">
        <v>98.7</v>
      </c>
      <c r="M34" s="305"/>
      <c r="N34" s="269">
        <v>98.8</v>
      </c>
      <c r="O34" s="270">
        <v>98.9</v>
      </c>
      <c r="Q34" s="272"/>
      <c r="R34" s="272"/>
      <c r="S34" s="272"/>
      <c r="T34" s="273"/>
    </row>
    <row r="35" spans="2:21" ht="11.1" customHeight="1">
      <c r="B35" s="322" t="s">
        <v>138</v>
      </c>
      <c r="C35" s="323"/>
      <c r="D35" s="323"/>
      <c r="E35" s="313">
        <v>1014</v>
      </c>
      <c r="F35" s="314"/>
      <c r="G35" s="313">
        <v>223979</v>
      </c>
      <c r="H35" s="313">
        <v>73043</v>
      </c>
      <c r="I35" s="324">
        <v>10.4</v>
      </c>
      <c r="J35" s="316"/>
      <c r="K35" s="317">
        <v>98.6</v>
      </c>
      <c r="L35" s="317">
        <v>98.4</v>
      </c>
      <c r="M35" s="318"/>
      <c r="N35" s="317">
        <v>98.7</v>
      </c>
      <c r="O35" s="317">
        <v>98.5</v>
      </c>
      <c r="Q35" s="272"/>
      <c r="R35" s="272"/>
      <c r="S35" s="272"/>
      <c r="T35" s="273"/>
    </row>
    <row r="36" spans="2:21" ht="11.1" customHeight="1">
      <c r="B36" s="300"/>
      <c r="C36" s="301" t="s">
        <v>139</v>
      </c>
      <c r="D36" s="301"/>
      <c r="E36" s="302">
        <v>63</v>
      </c>
      <c r="F36" s="303"/>
      <c r="G36" s="265">
        <v>45166</v>
      </c>
      <c r="H36" s="266">
        <v>8673</v>
      </c>
      <c r="I36" s="267">
        <v>1.2</v>
      </c>
      <c r="J36" s="304"/>
      <c r="K36" s="269">
        <v>97.8</v>
      </c>
      <c r="L36" s="270">
        <v>98.2</v>
      </c>
      <c r="M36" s="305"/>
      <c r="N36" s="269">
        <v>97.8</v>
      </c>
      <c r="O36" s="270">
        <v>98.2</v>
      </c>
      <c r="Q36" s="272"/>
      <c r="R36" s="272"/>
      <c r="S36" s="272"/>
      <c r="T36" s="273"/>
    </row>
    <row r="37" spans="2:21" ht="11.1" customHeight="1">
      <c r="B37" s="300"/>
      <c r="C37" s="306" t="s">
        <v>140</v>
      </c>
      <c r="D37" s="306"/>
      <c r="E37" s="302">
        <v>162</v>
      </c>
      <c r="F37" s="319"/>
      <c r="G37" s="265">
        <v>46791</v>
      </c>
      <c r="H37" s="266">
        <v>7159</v>
      </c>
      <c r="I37" s="267">
        <v>1</v>
      </c>
      <c r="J37" s="304"/>
      <c r="K37" s="269">
        <v>91.7</v>
      </c>
      <c r="L37" s="270">
        <v>91.8</v>
      </c>
      <c r="M37" s="305"/>
      <c r="N37" s="269">
        <v>93.3</v>
      </c>
      <c r="O37" s="270">
        <v>93.3</v>
      </c>
      <c r="Q37" s="272"/>
      <c r="R37" s="272"/>
      <c r="S37" s="272"/>
      <c r="T37" s="273"/>
      <c r="U37" s="325"/>
    </row>
    <row r="38" spans="2:21" ht="11.1" customHeight="1">
      <c r="B38" s="300"/>
      <c r="C38" s="321" t="s">
        <v>141</v>
      </c>
      <c r="D38" s="321"/>
      <c r="E38" s="302">
        <v>5</v>
      </c>
      <c r="F38" s="307"/>
      <c r="G38" s="265">
        <v>951</v>
      </c>
      <c r="H38" s="266">
        <v>951</v>
      </c>
      <c r="I38" s="267">
        <v>0.2</v>
      </c>
      <c r="J38" s="310"/>
      <c r="K38" s="269">
        <v>98.3</v>
      </c>
      <c r="L38" s="270">
        <v>98.3</v>
      </c>
      <c r="M38" s="305"/>
      <c r="N38" s="269">
        <v>98.3</v>
      </c>
      <c r="O38" s="270">
        <v>98.3</v>
      </c>
      <c r="Q38" s="272"/>
      <c r="R38" s="272"/>
      <c r="S38" s="272"/>
      <c r="T38" s="273"/>
    </row>
    <row r="39" spans="2:21" ht="11.1" customHeight="1">
      <c r="B39" s="326" t="s">
        <v>142</v>
      </c>
      <c r="C39" s="327"/>
      <c r="D39" s="327"/>
      <c r="E39" s="328">
        <v>230</v>
      </c>
      <c r="F39" s="329"/>
      <c r="G39" s="328">
        <v>92908</v>
      </c>
      <c r="H39" s="328">
        <v>16783</v>
      </c>
      <c r="I39" s="324">
        <v>2.4</v>
      </c>
      <c r="J39" s="316"/>
      <c r="K39" s="330">
        <v>94.7</v>
      </c>
      <c r="L39" s="317">
        <v>95.5</v>
      </c>
      <c r="M39" s="318"/>
      <c r="N39" s="330">
        <v>95.5</v>
      </c>
      <c r="O39" s="330">
        <v>96.1</v>
      </c>
      <c r="Q39" s="272"/>
      <c r="R39" s="272"/>
      <c r="S39" s="272"/>
      <c r="T39" s="273"/>
    </row>
    <row r="40" spans="2:21" ht="11.1" customHeight="1">
      <c r="B40" s="331"/>
      <c r="C40" s="332"/>
      <c r="D40" s="332"/>
      <c r="E40" s="333"/>
      <c r="F40" s="309"/>
      <c r="G40" s="333"/>
      <c r="H40" s="334"/>
      <c r="I40" s="335"/>
      <c r="J40" s="310"/>
      <c r="K40" s="336"/>
      <c r="L40" s="336"/>
      <c r="M40" s="337"/>
      <c r="N40" s="336"/>
      <c r="O40" s="336"/>
      <c r="Q40" s="272"/>
      <c r="R40" s="272"/>
      <c r="S40" s="272"/>
    </row>
    <row r="41" spans="2:21" s="346" customFormat="1" ht="11.1" customHeight="1">
      <c r="B41" s="338" t="s">
        <v>143</v>
      </c>
      <c r="C41" s="339"/>
      <c r="D41" s="339"/>
      <c r="E41" s="340">
        <v>1544</v>
      </c>
      <c r="F41" s="341"/>
      <c r="G41" s="340">
        <v>387785</v>
      </c>
      <c r="H41" s="340">
        <v>124608</v>
      </c>
      <c r="I41" s="342">
        <v>17.7</v>
      </c>
      <c r="J41" s="343"/>
      <c r="K41" s="344">
        <v>97.7</v>
      </c>
      <c r="L41" s="344">
        <v>98.2</v>
      </c>
      <c r="M41" s="345"/>
      <c r="N41" s="344">
        <v>97.9</v>
      </c>
      <c r="O41" s="344">
        <v>98.3</v>
      </c>
      <c r="Q41" s="347"/>
      <c r="R41" s="272"/>
      <c r="S41" s="272"/>
      <c r="T41" s="348"/>
      <c r="U41" s="298"/>
    </row>
    <row r="42" spans="2:21" ht="11.1" customHeight="1">
      <c r="B42" s="331"/>
      <c r="C42" s="332"/>
      <c r="D42" s="332"/>
      <c r="E42" s="333"/>
      <c r="F42" s="309"/>
      <c r="G42" s="333"/>
      <c r="H42" s="334"/>
      <c r="I42" s="335"/>
      <c r="J42" s="310"/>
      <c r="K42" s="349"/>
      <c r="L42" s="349"/>
      <c r="M42" s="305"/>
      <c r="N42" s="349"/>
      <c r="O42" s="349"/>
      <c r="R42" s="272"/>
      <c r="S42" s="272"/>
    </row>
    <row r="43" spans="2:21" s="346" customFormat="1" ht="11.1" customHeight="1">
      <c r="B43" s="350" t="s">
        <v>144</v>
      </c>
      <c r="C43" s="351"/>
      <c r="D43" s="351"/>
      <c r="E43" s="352">
        <v>5025</v>
      </c>
      <c r="F43" s="353"/>
      <c r="G43" s="352">
        <v>1092702</v>
      </c>
      <c r="H43" s="352">
        <v>703450</v>
      </c>
      <c r="I43" s="354">
        <v>100</v>
      </c>
      <c r="J43" s="355"/>
      <c r="K43" s="356">
        <v>98</v>
      </c>
      <c r="L43" s="356">
        <v>98.3</v>
      </c>
      <c r="M43" s="357"/>
      <c r="N43" s="356">
        <v>98.3</v>
      </c>
      <c r="O43" s="356">
        <v>98.6</v>
      </c>
      <c r="P43" s="358"/>
      <c r="Q43" s="347"/>
      <c r="R43" s="272"/>
      <c r="S43" s="272"/>
      <c r="T43" s="348"/>
      <c r="U43" s="298"/>
    </row>
    <row r="44" spans="2:21" ht="12" hidden="1" customHeight="1">
      <c r="B44" s="331"/>
      <c r="C44" s="359"/>
      <c r="D44" s="359"/>
      <c r="E44" s="360"/>
      <c r="F44" s="361"/>
      <c r="G44" s="362"/>
      <c r="H44" s="360"/>
      <c r="I44" s="363"/>
      <c r="J44" s="364"/>
      <c r="K44" s="365"/>
      <c r="L44" s="363"/>
      <c r="M44" s="366"/>
      <c r="N44" s="365"/>
      <c r="O44" s="363"/>
    </row>
    <row r="45" spans="2:21" ht="11.1" hidden="1" customHeight="1">
      <c r="B45" s="367" t="s">
        <v>145</v>
      </c>
      <c r="C45" s="301"/>
      <c r="D45" s="301"/>
      <c r="E45" s="302">
        <v>3258</v>
      </c>
      <c r="F45" s="361"/>
      <c r="G45" s="368">
        <v>698869</v>
      </c>
      <c r="H45" s="302">
        <v>422798</v>
      </c>
      <c r="I45" s="369">
        <f>ROUND((IFERROR(+H45/$H$43,0)),5)*100</f>
        <v>60.102999999999994</v>
      </c>
      <c r="J45" s="364"/>
      <c r="K45" s="370">
        <v>95.372335201253009</v>
      </c>
      <c r="L45" s="369">
        <v>95.411059948614366</v>
      </c>
      <c r="M45" s="366"/>
      <c r="N45" s="370">
        <v>95.872912721881647</v>
      </c>
      <c r="O45" s="369">
        <v>95.74543673327095</v>
      </c>
      <c r="Q45" s="272"/>
      <c r="R45" s="272"/>
    </row>
    <row r="46" spans="2:21" ht="11.1" hidden="1" customHeight="1">
      <c r="B46" s="371" t="s">
        <v>146</v>
      </c>
      <c r="C46" s="372"/>
      <c r="D46" s="372"/>
      <c r="E46" s="373">
        <v>763</v>
      </c>
      <c r="F46" s="361"/>
      <c r="G46" s="374">
        <v>135354</v>
      </c>
      <c r="H46" s="373">
        <v>89943</v>
      </c>
      <c r="I46" s="375">
        <f>ROUND((IFERROR(+H46/$H$43,0)),5)*100</f>
        <v>12.786</v>
      </c>
      <c r="J46" s="364"/>
      <c r="K46" s="376">
        <v>96.181163484516944</v>
      </c>
      <c r="L46" s="375">
        <v>95.596503211042759</v>
      </c>
      <c r="M46" s="366"/>
      <c r="N46" s="376">
        <v>96.676337130782372</v>
      </c>
      <c r="O46" s="375">
        <v>96.010957092168198</v>
      </c>
      <c r="Q46" s="272"/>
      <c r="R46" s="272"/>
    </row>
    <row r="47" spans="2:21">
      <c r="B47" s="377"/>
      <c r="C47" s="377"/>
      <c r="D47" s="377"/>
      <c r="E47" s="378"/>
      <c r="F47" s="379"/>
      <c r="G47" s="378"/>
      <c r="H47" s="378"/>
      <c r="I47" s="380"/>
      <c r="J47" s="381"/>
      <c r="K47" s="380"/>
      <c r="L47" s="380"/>
      <c r="M47" s="382"/>
      <c r="N47" s="380"/>
      <c r="O47" s="380"/>
    </row>
  </sheetData>
  <mergeCells count="42">
    <mergeCell ref="B47:D47"/>
    <mergeCell ref="B39:D39"/>
    <mergeCell ref="B41:D41"/>
    <mergeCell ref="B43:D43"/>
    <mergeCell ref="C44:D44"/>
    <mergeCell ref="B45:D45"/>
    <mergeCell ref="B46:D46"/>
    <mergeCell ref="C31:D31"/>
    <mergeCell ref="C34:D34"/>
    <mergeCell ref="B35:D35"/>
    <mergeCell ref="C36:D36"/>
    <mergeCell ref="C37:D37"/>
    <mergeCell ref="C38:D38"/>
    <mergeCell ref="B25:D25"/>
    <mergeCell ref="C26:D26"/>
    <mergeCell ref="C27:D27"/>
    <mergeCell ref="C28:D28"/>
    <mergeCell ref="B29:D29"/>
    <mergeCell ref="C30:D30"/>
    <mergeCell ref="C18:D18"/>
    <mergeCell ref="C19:D19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7:D7"/>
    <mergeCell ref="C8:D8"/>
    <mergeCell ref="C9:D9"/>
    <mergeCell ref="C10:D10"/>
    <mergeCell ref="C11:D11"/>
    <mergeCell ref="C12:D12"/>
    <mergeCell ref="B2:D3"/>
    <mergeCell ref="G2:I2"/>
    <mergeCell ref="K2:L2"/>
    <mergeCell ref="N2:O2"/>
    <mergeCell ref="B4:D4"/>
    <mergeCell ref="C6:D6"/>
  </mergeCells>
  <printOptions headings="1" gridLines="1"/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DD0DB-CDA8-4509-A210-3BF5D5F6A77A}">
  <sheetPr>
    <pageSetUpPr fitToPage="1"/>
  </sheetPr>
  <dimension ref="A1:T53"/>
  <sheetViews>
    <sheetView showGridLines="0" zoomScale="90" zoomScaleNormal="90" workbookViewId="0">
      <selection activeCell="P39" sqref="P39"/>
    </sheetView>
  </sheetViews>
  <sheetFormatPr defaultColWidth="9.140625" defaultRowHeight="12"/>
  <cols>
    <col min="1" max="1" width="1.85546875" style="237" customWidth="1"/>
    <col min="2" max="3" width="2.5703125" style="237" customWidth="1"/>
    <col min="4" max="4" width="47.5703125" style="237" customWidth="1"/>
    <col min="5" max="7" width="16.85546875" style="237" customWidth="1"/>
    <col min="8" max="8" width="0.5703125" style="237" customWidth="1"/>
    <col min="9" max="10" width="16.85546875" style="237" customWidth="1"/>
    <col min="11" max="11" width="15.140625" style="237" customWidth="1"/>
    <col min="12" max="12" width="1.85546875" style="237" customWidth="1"/>
    <col min="13" max="14" width="12" style="237" bestFit="1" customWidth="1"/>
    <col min="15" max="15" width="9.140625" style="237"/>
    <col min="16" max="16" width="9.140625" style="238"/>
    <col min="17" max="16384" width="9.140625" style="237"/>
  </cols>
  <sheetData>
    <row r="1" spans="1:16" ht="12" customHeight="1"/>
    <row r="2" spans="1:16" s="239" customFormat="1" ht="11.45" customHeight="1">
      <c r="B2" s="240" t="s">
        <v>147</v>
      </c>
      <c r="C2" s="241"/>
      <c r="D2" s="241"/>
      <c r="E2" s="385" t="s">
        <v>148</v>
      </c>
      <c r="F2" s="385"/>
      <c r="G2" s="385"/>
      <c r="H2" s="243"/>
      <c r="I2" s="385" t="s">
        <v>149</v>
      </c>
      <c r="J2" s="385"/>
      <c r="K2" s="385"/>
      <c r="P2" s="246"/>
    </row>
    <row r="3" spans="1:16" s="239" customFormat="1" ht="24" customHeight="1">
      <c r="A3" s="247"/>
      <c r="B3" s="248"/>
      <c r="C3" s="249"/>
      <c r="D3" s="249"/>
      <c r="E3" s="250" t="s">
        <v>103</v>
      </c>
      <c r="F3" s="386" t="s">
        <v>150</v>
      </c>
      <c r="G3" s="250" t="s">
        <v>105</v>
      </c>
      <c r="H3" s="245"/>
      <c r="I3" s="387" t="s">
        <v>106</v>
      </c>
      <c r="J3" s="250" t="s">
        <v>107</v>
      </c>
      <c r="K3" s="387" t="s">
        <v>105</v>
      </c>
      <c r="L3" s="247"/>
      <c r="P3" s="246"/>
    </row>
    <row r="4" spans="1:16" ht="3.75" hidden="1" customHeight="1">
      <c r="B4" s="388"/>
      <c r="C4" s="389"/>
      <c r="D4" s="389"/>
      <c r="E4" s="390"/>
      <c r="F4" s="391"/>
      <c r="G4" s="392"/>
      <c r="H4" s="393"/>
      <c r="I4" s="393"/>
      <c r="J4" s="392"/>
      <c r="K4" s="393"/>
    </row>
    <row r="5" spans="1:16" ht="11.1" customHeight="1">
      <c r="B5" s="394"/>
      <c r="C5" s="262" t="s">
        <v>108</v>
      </c>
      <c r="D5" s="262"/>
      <c r="E5" s="395">
        <v>302504</v>
      </c>
      <c r="F5" s="396">
        <v>252422</v>
      </c>
      <c r="G5" s="397">
        <v>19.5</v>
      </c>
      <c r="H5" s="398"/>
      <c r="I5" s="396">
        <v>18127955</v>
      </c>
      <c r="J5" s="395">
        <v>15465112</v>
      </c>
      <c r="K5" s="399">
        <v>19.399999999999999</v>
      </c>
      <c r="M5" s="400"/>
      <c r="N5" s="400"/>
    </row>
    <row r="6" spans="1:16" ht="11.1" customHeight="1">
      <c r="B6" s="394"/>
      <c r="C6" s="275" t="s">
        <v>109</v>
      </c>
      <c r="D6" s="275"/>
      <c r="E6" s="401">
        <v>146569</v>
      </c>
      <c r="F6" s="402">
        <v>117733</v>
      </c>
      <c r="G6" s="403">
        <v>9.1</v>
      </c>
      <c r="H6" s="404"/>
      <c r="I6" s="402">
        <v>8693208</v>
      </c>
      <c r="J6" s="401">
        <v>7193629</v>
      </c>
      <c r="K6" s="405">
        <v>9.1</v>
      </c>
      <c r="M6" s="400"/>
      <c r="N6" s="400"/>
    </row>
    <row r="7" spans="1:16" ht="11.1" customHeight="1">
      <c r="B7" s="394"/>
      <c r="C7" s="275" t="s">
        <v>110</v>
      </c>
      <c r="D7" s="275"/>
      <c r="E7" s="401">
        <v>99197</v>
      </c>
      <c r="F7" s="402">
        <v>76705</v>
      </c>
      <c r="G7" s="403">
        <v>5.9</v>
      </c>
      <c r="H7" s="404"/>
      <c r="I7" s="402">
        <v>6453719</v>
      </c>
      <c r="J7" s="401">
        <v>5038574</v>
      </c>
      <c r="K7" s="405">
        <v>6.3</v>
      </c>
      <c r="M7" s="400"/>
      <c r="N7" s="400"/>
    </row>
    <row r="8" spans="1:16" ht="11.1" customHeight="1">
      <c r="B8" s="394"/>
      <c r="C8" s="275" t="s">
        <v>111</v>
      </c>
      <c r="D8" s="275"/>
      <c r="E8" s="401">
        <v>86303</v>
      </c>
      <c r="F8" s="402">
        <v>69924</v>
      </c>
      <c r="G8" s="403">
        <v>5.4</v>
      </c>
      <c r="H8" s="404"/>
      <c r="I8" s="402">
        <v>3876651</v>
      </c>
      <c r="J8" s="401">
        <v>3103919</v>
      </c>
      <c r="K8" s="405">
        <v>3.9</v>
      </c>
      <c r="M8" s="400"/>
      <c r="N8" s="400"/>
    </row>
    <row r="9" spans="1:16" ht="11.1" customHeight="1">
      <c r="B9" s="394"/>
      <c r="C9" s="275" t="s">
        <v>112</v>
      </c>
      <c r="D9" s="275"/>
      <c r="E9" s="401">
        <v>72018</v>
      </c>
      <c r="F9" s="402">
        <v>60080</v>
      </c>
      <c r="G9" s="403">
        <v>4.5999999999999996</v>
      </c>
      <c r="H9" s="404"/>
      <c r="I9" s="402">
        <v>4077021</v>
      </c>
      <c r="J9" s="401">
        <v>3409258</v>
      </c>
      <c r="K9" s="405">
        <v>4.3</v>
      </c>
      <c r="M9" s="400"/>
      <c r="N9" s="400"/>
    </row>
    <row r="10" spans="1:16" ht="11.1" customHeight="1">
      <c r="B10" s="394"/>
      <c r="C10" s="275" t="s">
        <v>113</v>
      </c>
      <c r="D10" s="275"/>
      <c r="E10" s="401">
        <v>71751</v>
      </c>
      <c r="F10" s="402">
        <v>57862</v>
      </c>
      <c r="G10" s="403">
        <v>4.5</v>
      </c>
      <c r="H10" s="404"/>
      <c r="I10" s="402">
        <v>4873383</v>
      </c>
      <c r="J10" s="401">
        <v>4001856</v>
      </c>
      <c r="K10" s="405">
        <v>5</v>
      </c>
      <c r="M10" s="400"/>
    </row>
    <row r="11" spans="1:16" ht="11.1" customHeight="1">
      <c r="B11" s="394"/>
      <c r="C11" s="275" t="s">
        <v>114</v>
      </c>
      <c r="D11" s="275"/>
      <c r="E11" s="401">
        <v>63609</v>
      </c>
      <c r="F11" s="402">
        <v>55473</v>
      </c>
      <c r="G11" s="403">
        <v>4.3</v>
      </c>
      <c r="H11" s="404"/>
      <c r="I11" s="402">
        <v>3851678</v>
      </c>
      <c r="J11" s="401">
        <v>3432885</v>
      </c>
      <c r="K11" s="405">
        <v>4.3</v>
      </c>
      <c r="M11" s="400"/>
      <c r="N11" s="400"/>
    </row>
    <row r="12" spans="1:16" ht="11.1" customHeight="1">
      <c r="B12" s="394"/>
      <c r="C12" s="275" t="s">
        <v>115</v>
      </c>
      <c r="D12" s="275"/>
      <c r="E12" s="401">
        <v>58488</v>
      </c>
      <c r="F12" s="402">
        <v>53906</v>
      </c>
      <c r="G12" s="403">
        <v>4.0999999999999996</v>
      </c>
      <c r="H12" s="404"/>
      <c r="I12" s="402">
        <v>4178939</v>
      </c>
      <c r="J12" s="401">
        <v>3924760</v>
      </c>
      <c r="K12" s="405">
        <v>4.9000000000000004</v>
      </c>
      <c r="M12" s="400"/>
      <c r="N12" s="400"/>
    </row>
    <row r="13" spans="1:16" ht="11.1" customHeight="1">
      <c r="B13" s="394"/>
      <c r="C13" s="275" t="s">
        <v>116</v>
      </c>
      <c r="D13" s="275"/>
      <c r="E13" s="401">
        <v>50384</v>
      </c>
      <c r="F13" s="402">
        <v>42415</v>
      </c>
      <c r="G13" s="403">
        <v>3.3</v>
      </c>
      <c r="H13" s="404"/>
      <c r="I13" s="402">
        <v>3657489</v>
      </c>
      <c r="J13" s="401">
        <v>3122726</v>
      </c>
      <c r="K13" s="405">
        <v>3.9</v>
      </c>
      <c r="M13" s="400"/>
      <c r="N13" s="400"/>
    </row>
    <row r="14" spans="1:16" ht="11.1" customHeight="1">
      <c r="B14" s="394"/>
      <c r="C14" s="275" t="s">
        <v>117</v>
      </c>
      <c r="D14" s="275"/>
      <c r="E14" s="401">
        <v>58057</v>
      </c>
      <c r="F14" s="402">
        <v>41461</v>
      </c>
      <c r="G14" s="403">
        <v>3.2</v>
      </c>
      <c r="H14" s="404"/>
      <c r="I14" s="402">
        <v>3532210</v>
      </c>
      <c r="J14" s="401">
        <v>2662718</v>
      </c>
      <c r="K14" s="405">
        <v>3.4</v>
      </c>
      <c r="M14" s="400"/>
    </row>
    <row r="15" spans="1:16" ht="11.1" customHeight="1">
      <c r="B15" s="394"/>
      <c r="C15" s="275" t="s">
        <v>118</v>
      </c>
      <c r="D15" s="275"/>
      <c r="E15" s="401">
        <v>35973</v>
      </c>
      <c r="F15" s="402">
        <v>33701</v>
      </c>
      <c r="G15" s="403">
        <v>2.6</v>
      </c>
      <c r="H15" s="404"/>
      <c r="I15" s="402">
        <v>1909297</v>
      </c>
      <c r="J15" s="401">
        <v>1806302</v>
      </c>
      <c r="K15" s="405">
        <v>2.2999999999999998</v>
      </c>
      <c r="M15" s="400"/>
      <c r="N15" s="400"/>
    </row>
    <row r="16" spans="1:16" ht="11.1" customHeight="1">
      <c r="B16" s="394"/>
      <c r="C16" s="275" t="s">
        <v>119</v>
      </c>
      <c r="D16" s="275"/>
      <c r="E16" s="401">
        <v>38037</v>
      </c>
      <c r="F16" s="402">
        <v>31133</v>
      </c>
      <c r="G16" s="403">
        <v>2.4</v>
      </c>
      <c r="H16" s="404"/>
      <c r="I16" s="402">
        <v>2107326</v>
      </c>
      <c r="J16" s="401">
        <v>1746126</v>
      </c>
      <c r="K16" s="405">
        <v>2.2000000000000002</v>
      </c>
      <c r="M16" s="400"/>
      <c r="N16" s="400"/>
    </row>
    <row r="17" spans="2:14" ht="11.1" customHeight="1">
      <c r="B17" s="394"/>
      <c r="C17" s="275" t="s">
        <v>120</v>
      </c>
      <c r="D17" s="275"/>
      <c r="E17" s="401">
        <v>24086</v>
      </c>
      <c r="F17" s="402">
        <v>21415</v>
      </c>
      <c r="G17" s="403">
        <v>1.6</v>
      </c>
      <c r="H17" s="404"/>
      <c r="I17" s="402">
        <v>1507604</v>
      </c>
      <c r="J17" s="401">
        <v>1354811</v>
      </c>
      <c r="K17" s="405">
        <v>1.7</v>
      </c>
      <c r="M17" s="400"/>
    </row>
    <row r="18" spans="2:14" ht="11.1" customHeight="1">
      <c r="B18" s="394"/>
      <c r="C18" s="275" t="s">
        <v>121</v>
      </c>
      <c r="D18" s="275"/>
      <c r="E18" s="401">
        <v>27321</v>
      </c>
      <c r="F18" s="402">
        <v>21145</v>
      </c>
      <c r="G18" s="403">
        <v>1.6</v>
      </c>
      <c r="H18" s="404"/>
      <c r="I18" s="402">
        <v>1610945</v>
      </c>
      <c r="J18" s="401">
        <v>1280513</v>
      </c>
      <c r="K18" s="405">
        <v>1.6</v>
      </c>
      <c r="M18" s="400"/>
      <c r="N18" s="400"/>
    </row>
    <row r="19" spans="2:14" ht="11.1" customHeight="1">
      <c r="B19" s="394"/>
      <c r="C19" s="275" t="s">
        <v>122</v>
      </c>
      <c r="D19" s="275"/>
      <c r="E19" s="401">
        <v>23823</v>
      </c>
      <c r="F19" s="402">
        <v>20293</v>
      </c>
      <c r="G19" s="403">
        <v>1.6</v>
      </c>
      <c r="H19" s="404"/>
      <c r="I19" s="402">
        <v>1202725</v>
      </c>
      <c r="J19" s="401">
        <v>1027655</v>
      </c>
      <c r="K19" s="405">
        <v>1.3</v>
      </c>
      <c r="M19" s="400"/>
    </row>
    <row r="20" spans="2:14" ht="11.1" customHeight="1">
      <c r="B20" s="394"/>
      <c r="C20" s="281" t="s">
        <v>123</v>
      </c>
      <c r="D20" s="281"/>
      <c r="E20" s="401">
        <v>22867</v>
      </c>
      <c r="F20" s="402">
        <v>20265</v>
      </c>
      <c r="G20" s="403">
        <v>1.6</v>
      </c>
      <c r="H20" s="404"/>
      <c r="I20" s="402">
        <v>1255827</v>
      </c>
      <c r="J20" s="401">
        <v>1118543</v>
      </c>
      <c r="K20" s="405">
        <v>1.4</v>
      </c>
      <c r="M20" s="400"/>
    </row>
    <row r="21" spans="2:14" ht="11.1" customHeight="1">
      <c r="B21" s="394"/>
      <c r="C21" s="275" t="s">
        <v>124</v>
      </c>
      <c r="D21" s="275"/>
      <c r="E21" s="401">
        <v>20003</v>
      </c>
      <c r="F21" s="402">
        <v>16429</v>
      </c>
      <c r="G21" s="403">
        <v>1.3</v>
      </c>
      <c r="H21" s="404"/>
      <c r="I21" s="402">
        <v>1219587</v>
      </c>
      <c r="J21" s="401">
        <v>1000366</v>
      </c>
      <c r="K21" s="405">
        <v>1.3</v>
      </c>
      <c r="M21" s="400"/>
    </row>
    <row r="22" spans="2:14" ht="11.1" customHeight="1">
      <c r="B22" s="394"/>
      <c r="C22" s="275" t="s">
        <v>125</v>
      </c>
      <c r="D22" s="275"/>
      <c r="E22" s="401">
        <v>23714</v>
      </c>
      <c r="F22" s="402">
        <v>15456</v>
      </c>
      <c r="G22" s="403">
        <v>1.2</v>
      </c>
      <c r="H22" s="404"/>
      <c r="I22" s="402">
        <v>1158954</v>
      </c>
      <c r="J22" s="401">
        <v>715722</v>
      </c>
      <c r="K22" s="405">
        <v>0.9</v>
      </c>
      <c r="M22" s="400"/>
      <c r="N22" s="400"/>
    </row>
    <row r="23" spans="2:14" ht="11.1" customHeight="1">
      <c r="B23" s="394"/>
      <c r="C23" s="275" t="s">
        <v>126</v>
      </c>
      <c r="D23" s="275"/>
      <c r="E23" s="401">
        <v>19095</v>
      </c>
      <c r="F23" s="402">
        <v>14333</v>
      </c>
      <c r="G23" s="403">
        <v>1.1000000000000001</v>
      </c>
      <c r="H23" s="404"/>
      <c r="I23" s="402">
        <v>1100619</v>
      </c>
      <c r="J23" s="401">
        <v>857689</v>
      </c>
      <c r="K23" s="405">
        <v>1.1000000000000001</v>
      </c>
      <c r="M23" s="400"/>
      <c r="N23" s="400"/>
    </row>
    <row r="24" spans="2:14" ht="11.1" customHeight="1">
      <c r="B24" s="394"/>
      <c r="C24" s="285" t="s">
        <v>127</v>
      </c>
      <c r="D24" s="285"/>
      <c r="E24" s="406">
        <v>102422</v>
      </c>
      <c r="F24" s="407">
        <v>87912</v>
      </c>
      <c r="G24" s="408">
        <v>6.8</v>
      </c>
      <c r="H24" s="409"/>
      <c r="I24" s="410">
        <v>5601708</v>
      </c>
      <c r="J24" s="411">
        <v>4801064</v>
      </c>
      <c r="K24" s="412">
        <v>6</v>
      </c>
      <c r="M24" s="400"/>
      <c r="N24" s="400"/>
    </row>
    <row r="25" spans="2:14" ht="11.1" customHeight="1">
      <c r="B25" s="413" t="s">
        <v>128</v>
      </c>
      <c r="C25" s="414"/>
      <c r="D25" s="414"/>
      <c r="E25" s="415">
        <v>1346221</v>
      </c>
      <c r="F25" s="415">
        <v>1110063</v>
      </c>
      <c r="G25" s="416">
        <v>85.7</v>
      </c>
      <c r="H25" s="415"/>
      <c r="I25" s="415">
        <v>79996845</v>
      </c>
      <c r="J25" s="415">
        <v>67064228</v>
      </c>
      <c r="K25" s="416">
        <v>84.3</v>
      </c>
      <c r="L25" s="358"/>
      <c r="M25" s="400"/>
      <c r="N25" s="417"/>
    </row>
    <row r="26" spans="2:14" ht="11.1" customHeight="1">
      <c r="B26" s="418"/>
      <c r="C26" s="419" t="s">
        <v>129</v>
      </c>
      <c r="D26" s="419"/>
      <c r="E26" s="401">
        <v>65791</v>
      </c>
      <c r="F26" s="402">
        <v>31831</v>
      </c>
      <c r="G26" s="420">
        <v>2.4</v>
      </c>
      <c r="H26" s="404"/>
      <c r="I26" s="402">
        <v>2943688</v>
      </c>
      <c r="J26" s="401">
        <v>1423320</v>
      </c>
      <c r="K26" s="399">
        <v>1.8</v>
      </c>
      <c r="M26" s="400"/>
      <c r="N26" s="400"/>
    </row>
    <row r="27" spans="2:14" ht="11.1" customHeight="1">
      <c r="B27" s="418"/>
      <c r="C27" s="275" t="s">
        <v>130</v>
      </c>
      <c r="D27" s="275"/>
      <c r="E27" s="401">
        <v>16637</v>
      </c>
      <c r="F27" s="402">
        <v>16637</v>
      </c>
      <c r="G27" s="421">
        <v>1.3</v>
      </c>
      <c r="H27" s="404"/>
      <c r="I27" s="402">
        <v>845493</v>
      </c>
      <c r="J27" s="401">
        <v>845493</v>
      </c>
      <c r="K27" s="405">
        <v>1</v>
      </c>
      <c r="M27" s="400"/>
      <c r="N27" s="400"/>
    </row>
    <row r="28" spans="2:14" ht="11.1" customHeight="1">
      <c r="B28" s="418"/>
      <c r="C28" s="422" t="s">
        <v>131</v>
      </c>
      <c r="D28" s="422"/>
      <c r="E28" s="401">
        <v>21252</v>
      </c>
      <c r="F28" s="402">
        <v>4737</v>
      </c>
      <c r="G28" s="420">
        <v>0.4</v>
      </c>
      <c r="H28" s="404"/>
      <c r="I28" s="402">
        <v>894194</v>
      </c>
      <c r="J28" s="401">
        <v>209227</v>
      </c>
      <c r="K28" s="412">
        <v>0.3</v>
      </c>
      <c r="M28" s="400"/>
      <c r="N28" s="400"/>
    </row>
    <row r="29" spans="2:14" ht="11.1" customHeight="1">
      <c r="B29" s="423" t="s">
        <v>132</v>
      </c>
      <c r="C29" s="424"/>
      <c r="D29" s="424"/>
      <c r="E29" s="425">
        <v>103680</v>
      </c>
      <c r="F29" s="425">
        <v>53205</v>
      </c>
      <c r="G29" s="426">
        <v>4.0999999999999996</v>
      </c>
      <c r="H29" s="427"/>
      <c r="I29" s="425">
        <v>4683375</v>
      </c>
      <c r="J29" s="425">
        <v>2478040</v>
      </c>
      <c r="K29" s="428">
        <v>3.1</v>
      </c>
      <c r="M29" s="400"/>
      <c r="N29" s="417"/>
    </row>
    <row r="30" spans="2:14" ht="11.1" customHeight="1">
      <c r="B30" s="418"/>
      <c r="C30" s="419" t="s">
        <v>133</v>
      </c>
      <c r="D30" s="419"/>
      <c r="E30" s="401">
        <v>71772</v>
      </c>
      <c r="F30" s="402">
        <v>28634</v>
      </c>
      <c r="G30" s="429">
        <v>2.2000000000000002</v>
      </c>
      <c r="H30" s="404"/>
      <c r="I30" s="402">
        <v>7313703</v>
      </c>
      <c r="J30" s="401">
        <v>2957067</v>
      </c>
      <c r="K30" s="399">
        <v>3.7</v>
      </c>
      <c r="M30" s="400"/>
      <c r="N30" s="400"/>
    </row>
    <row r="31" spans="2:14" ht="11.1" customHeight="1">
      <c r="B31" s="418"/>
      <c r="C31" s="275" t="s">
        <v>134</v>
      </c>
      <c r="D31" s="275"/>
      <c r="E31" s="401">
        <v>45707</v>
      </c>
      <c r="F31" s="402">
        <v>14021</v>
      </c>
      <c r="G31" s="420">
        <v>1.1000000000000001</v>
      </c>
      <c r="H31" s="404"/>
      <c r="I31" s="402">
        <v>3313744</v>
      </c>
      <c r="J31" s="401">
        <v>960034</v>
      </c>
      <c r="K31" s="405">
        <v>1.2</v>
      </c>
      <c r="M31" s="400"/>
    </row>
    <row r="32" spans="2:14" ht="11.1" customHeight="1">
      <c r="B32" s="418"/>
      <c r="C32" s="275" t="s">
        <v>135</v>
      </c>
      <c r="D32" s="275"/>
      <c r="E32" s="401">
        <v>45821</v>
      </c>
      <c r="F32" s="402">
        <v>13472</v>
      </c>
      <c r="G32" s="420">
        <v>1</v>
      </c>
      <c r="H32" s="404"/>
      <c r="I32" s="402">
        <v>3216248</v>
      </c>
      <c r="J32" s="401">
        <v>894328</v>
      </c>
      <c r="K32" s="405">
        <v>1.1000000000000001</v>
      </c>
      <c r="M32" s="400"/>
    </row>
    <row r="33" spans="2:20" ht="11.1" customHeight="1">
      <c r="B33" s="418"/>
      <c r="C33" s="275" t="s">
        <v>136</v>
      </c>
      <c r="D33" s="275"/>
      <c r="E33" s="401">
        <v>42394</v>
      </c>
      <c r="F33" s="402">
        <v>12546</v>
      </c>
      <c r="G33" s="420">
        <v>1</v>
      </c>
      <c r="H33" s="404"/>
      <c r="I33" s="402">
        <v>3097984</v>
      </c>
      <c r="J33" s="401">
        <v>885238</v>
      </c>
      <c r="K33" s="405">
        <v>1.1000000000000001</v>
      </c>
      <c r="M33" s="400"/>
    </row>
    <row r="34" spans="2:20" ht="11.1" customHeight="1">
      <c r="B34" s="418"/>
      <c r="C34" s="280" t="s">
        <v>137</v>
      </c>
      <c r="D34" s="280"/>
      <c r="E34" s="401">
        <v>122820</v>
      </c>
      <c r="F34" s="410">
        <v>40656</v>
      </c>
      <c r="G34" s="420">
        <v>3.1</v>
      </c>
      <c r="H34" s="404"/>
      <c r="I34" s="410">
        <v>7942814</v>
      </c>
      <c r="J34" s="430">
        <v>2504829</v>
      </c>
      <c r="K34" s="412">
        <v>3.2</v>
      </c>
      <c r="M34" s="400"/>
      <c r="N34" s="400"/>
    </row>
    <row r="35" spans="2:20" ht="11.1" customHeight="1">
      <c r="B35" s="431" t="s">
        <v>138</v>
      </c>
      <c r="C35" s="432"/>
      <c r="D35" s="432"/>
      <c r="E35" s="425">
        <v>328514</v>
      </c>
      <c r="F35" s="425">
        <v>109329</v>
      </c>
      <c r="G35" s="426">
        <v>8.4</v>
      </c>
      <c r="H35" s="427"/>
      <c r="I35" s="425">
        <v>24884493</v>
      </c>
      <c r="J35" s="425">
        <v>8201496</v>
      </c>
      <c r="K35" s="428">
        <v>10.3</v>
      </c>
      <c r="M35" s="400"/>
      <c r="N35" s="417"/>
    </row>
    <row r="36" spans="2:20" ht="11.1" customHeight="1">
      <c r="B36" s="418"/>
      <c r="C36" s="433" t="s">
        <v>139</v>
      </c>
      <c r="D36" s="433"/>
      <c r="E36" s="401">
        <v>86668</v>
      </c>
      <c r="F36" s="402">
        <v>15147</v>
      </c>
      <c r="G36" s="429">
        <v>1.2</v>
      </c>
      <c r="H36" s="404"/>
      <c r="I36" s="402">
        <v>6815710</v>
      </c>
      <c r="J36" s="401">
        <v>1206563</v>
      </c>
      <c r="K36" s="399">
        <v>1.5</v>
      </c>
      <c r="M36" s="400"/>
      <c r="N36" s="400"/>
    </row>
    <row r="37" spans="2:20" ht="11.1" customHeight="1">
      <c r="B37" s="418"/>
      <c r="C37" s="275" t="s">
        <v>140</v>
      </c>
      <c r="D37" s="275"/>
      <c r="E37" s="401">
        <v>35193</v>
      </c>
      <c r="F37" s="402">
        <v>5412</v>
      </c>
      <c r="G37" s="420">
        <v>0.4</v>
      </c>
      <c r="H37" s="404"/>
      <c r="I37" s="402">
        <v>3162076</v>
      </c>
      <c r="J37" s="401">
        <v>485172</v>
      </c>
      <c r="K37" s="405">
        <v>0.6</v>
      </c>
      <c r="M37" s="400"/>
      <c r="N37" s="400"/>
    </row>
    <row r="38" spans="2:20" ht="11.1" customHeight="1">
      <c r="B38" s="418"/>
      <c r="C38" s="422" t="s">
        <v>141</v>
      </c>
      <c r="D38" s="422"/>
      <c r="E38" s="401">
        <v>2178</v>
      </c>
      <c r="F38" s="402">
        <v>2178</v>
      </c>
      <c r="G38" s="434">
        <v>0.2</v>
      </c>
      <c r="H38" s="404"/>
      <c r="I38" s="402">
        <v>143701</v>
      </c>
      <c r="J38" s="401">
        <v>143701</v>
      </c>
      <c r="K38" s="412">
        <v>0.2</v>
      </c>
      <c r="M38" s="400"/>
      <c r="N38" s="400"/>
    </row>
    <row r="39" spans="2:20" ht="11.1" customHeight="1">
      <c r="B39" s="435" t="s">
        <v>142</v>
      </c>
      <c r="C39" s="436"/>
      <c r="D39" s="436"/>
      <c r="E39" s="437">
        <v>124039</v>
      </c>
      <c r="F39" s="437">
        <v>22737</v>
      </c>
      <c r="G39" s="438">
        <v>1.8</v>
      </c>
      <c r="H39" s="427"/>
      <c r="I39" s="437">
        <v>10121487</v>
      </c>
      <c r="J39" s="437">
        <v>1835436</v>
      </c>
      <c r="K39" s="439">
        <v>2.2999999999999998</v>
      </c>
      <c r="M39" s="400"/>
      <c r="N39" s="417"/>
    </row>
    <row r="40" spans="2:20" ht="11.1" customHeight="1">
      <c r="B40" s="440"/>
      <c r="C40" s="441"/>
      <c r="D40" s="441"/>
      <c r="E40" s="442"/>
      <c r="F40" s="443"/>
      <c r="G40" s="444"/>
      <c r="H40" s="404"/>
      <c r="I40" s="442"/>
      <c r="J40" s="445"/>
      <c r="K40" s="444"/>
      <c r="M40" s="400"/>
    </row>
    <row r="41" spans="2:20" ht="11.1" customHeight="1">
      <c r="B41" s="446" t="s">
        <v>143</v>
      </c>
      <c r="C41" s="447"/>
      <c r="D41" s="447"/>
      <c r="E41" s="448">
        <v>556233</v>
      </c>
      <c r="F41" s="448">
        <v>185271</v>
      </c>
      <c r="G41" s="449">
        <v>14.3</v>
      </c>
      <c r="H41" s="450"/>
      <c r="I41" s="448">
        <v>39689355</v>
      </c>
      <c r="J41" s="448">
        <v>12514972</v>
      </c>
      <c r="K41" s="449">
        <v>15.7</v>
      </c>
      <c r="M41" s="400"/>
      <c r="N41" s="451"/>
    </row>
    <row r="42" spans="2:20" ht="11.1" customHeight="1">
      <c r="B42" s="440"/>
      <c r="C42" s="441"/>
      <c r="D42" s="441"/>
      <c r="E42" s="442"/>
      <c r="F42" s="443"/>
      <c r="G42" s="444"/>
      <c r="H42" s="404"/>
      <c r="I42" s="442"/>
      <c r="J42" s="443"/>
      <c r="K42" s="444"/>
      <c r="M42" s="400"/>
    </row>
    <row r="43" spans="2:20" ht="11.1" customHeight="1">
      <c r="B43" s="413" t="s">
        <v>144</v>
      </c>
      <c r="C43" s="414"/>
      <c r="D43" s="414"/>
      <c r="E43" s="452">
        <v>1902454</v>
      </c>
      <c r="F43" s="452">
        <v>1295334</v>
      </c>
      <c r="G43" s="416">
        <v>100</v>
      </c>
      <c r="H43" s="453"/>
      <c r="I43" s="452">
        <v>119686200</v>
      </c>
      <c r="J43" s="452">
        <v>79579200</v>
      </c>
      <c r="K43" s="416">
        <v>100</v>
      </c>
      <c r="L43" s="358"/>
      <c r="M43" s="400"/>
      <c r="T43" s="237" t="s">
        <v>151</v>
      </c>
    </row>
    <row r="44" spans="2:20" ht="11.1" hidden="1" customHeight="1">
      <c r="B44" s="440"/>
      <c r="C44" s="454"/>
      <c r="D44" s="454"/>
      <c r="E44" s="455"/>
      <c r="F44" s="456"/>
      <c r="G44" s="457"/>
      <c r="H44" s="458"/>
      <c r="I44" s="456"/>
      <c r="J44" s="455"/>
      <c r="K44" s="459"/>
    </row>
    <row r="45" spans="2:20" ht="11.1" hidden="1" customHeight="1">
      <c r="B45" s="460" t="s">
        <v>145</v>
      </c>
      <c r="C45" s="419"/>
      <c r="D45" s="419"/>
      <c r="E45" s="461">
        <v>998501</v>
      </c>
      <c r="F45" s="462">
        <v>595651</v>
      </c>
      <c r="G45" s="429">
        <f>ROUND((IFERROR(+F45/$F$43,0)),3)*100</f>
        <v>46</v>
      </c>
      <c r="H45" s="463"/>
      <c r="I45" s="462">
        <v>69136288</v>
      </c>
      <c r="J45" s="461">
        <v>41810108</v>
      </c>
      <c r="K45" s="464">
        <f>ROUND((IFERROR(+J45/$J$43,0)),3)*100</f>
        <v>52.5</v>
      </c>
    </row>
    <row r="46" spans="2:20" ht="11.1" hidden="1" customHeight="1">
      <c r="B46" s="465" t="s">
        <v>146</v>
      </c>
      <c r="C46" s="285"/>
      <c r="D46" s="285"/>
      <c r="E46" s="466">
        <v>155848</v>
      </c>
      <c r="F46" s="467">
        <v>100633</v>
      </c>
      <c r="G46" s="468">
        <f>ROUND((IFERROR(+F46/$F$43,0)),3)*100</f>
        <v>7.8</v>
      </c>
      <c r="H46" s="463"/>
      <c r="I46" s="467">
        <v>9341690</v>
      </c>
      <c r="J46" s="466">
        <v>6107949</v>
      </c>
      <c r="K46" s="469">
        <f>ROUND((IFERROR(+J46/$J$43,0)),3)*100</f>
        <v>7.7</v>
      </c>
    </row>
    <row r="47" spans="2:20" ht="11.25" hidden="1" customHeight="1">
      <c r="B47" s="377"/>
      <c r="C47" s="377"/>
      <c r="D47" s="377"/>
      <c r="E47" s="470"/>
      <c r="F47" s="470"/>
      <c r="G47" s="471"/>
      <c r="H47" s="472"/>
      <c r="I47" s="470"/>
      <c r="J47" s="470"/>
      <c r="K47" s="471"/>
      <c r="L47" s="473"/>
      <c r="M47" s="473"/>
      <c r="N47" s="473"/>
    </row>
    <row r="48" spans="2:20" hidden="1">
      <c r="E48" s="474"/>
      <c r="F48" s="474"/>
      <c r="I48" s="474"/>
      <c r="J48" s="474"/>
    </row>
    <row r="49" spans="5:7" hidden="1"/>
    <row r="50" spans="5:7" hidden="1"/>
    <row r="52" spans="5:7">
      <c r="G52" s="475"/>
    </row>
    <row r="53" spans="5:7">
      <c r="E53" s="476"/>
      <c r="F53" s="476"/>
      <c r="G53" s="272"/>
    </row>
  </sheetData>
  <mergeCells count="43">
    <mergeCell ref="B47:D47"/>
    <mergeCell ref="B39:D39"/>
    <mergeCell ref="B41:D41"/>
    <mergeCell ref="B43:D43"/>
    <mergeCell ref="C44:D44"/>
    <mergeCell ref="B45:D45"/>
    <mergeCell ref="B46:D46"/>
    <mergeCell ref="C33:D33"/>
    <mergeCell ref="C34:D34"/>
    <mergeCell ref="B35:D35"/>
    <mergeCell ref="C36:D36"/>
    <mergeCell ref="C37:D37"/>
    <mergeCell ref="C38:D38"/>
    <mergeCell ref="C27:D27"/>
    <mergeCell ref="C28:D28"/>
    <mergeCell ref="B29:D29"/>
    <mergeCell ref="C30:D30"/>
    <mergeCell ref="C31:D31"/>
    <mergeCell ref="C32:D32"/>
    <mergeCell ref="C21:D21"/>
    <mergeCell ref="C22:D22"/>
    <mergeCell ref="C23:D23"/>
    <mergeCell ref="C24:D24"/>
    <mergeCell ref="B25:D25"/>
    <mergeCell ref="C26:D26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B2:D3"/>
    <mergeCell ref="E2:G2"/>
    <mergeCell ref="I2:K2"/>
    <mergeCell ref="B4:D4"/>
    <mergeCell ref="C6:D6"/>
    <mergeCell ref="C7:D7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6183-8F6D-45AB-8AE8-68FCDBEDBE81}">
  <sheetPr>
    <pageSetUpPr fitToPage="1"/>
  </sheetPr>
  <dimension ref="B1:AA49"/>
  <sheetViews>
    <sheetView showGridLines="0" zoomScale="90" zoomScaleNormal="90" zoomScalePageLayoutView="150" workbookViewId="0">
      <selection activeCell="M36" sqref="M36"/>
    </sheetView>
  </sheetViews>
  <sheetFormatPr defaultColWidth="9.140625" defaultRowHeight="12"/>
  <cols>
    <col min="1" max="1" width="1.5703125" style="332" customWidth="1"/>
    <col min="2" max="3" width="2.5703125" style="332" customWidth="1"/>
    <col min="4" max="4" width="37.85546875" style="332" customWidth="1"/>
    <col min="5" max="5" width="13.5703125" style="332" customWidth="1"/>
    <col min="6" max="6" width="0.5703125" style="332" customWidth="1"/>
    <col min="7" max="8" width="13.5703125" style="332" customWidth="1"/>
    <col min="9" max="9" width="0.85546875" style="332" customWidth="1"/>
    <col min="10" max="10" width="13.5703125" style="332" customWidth="1"/>
    <col min="11" max="11" width="0.5703125" style="332" customWidth="1"/>
    <col min="12" max="13" width="13.42578125" style="332" customWidth="1"/>
    <col min="14" max="14" width="0.5703125" style="332" customWidth="1"/>
    <col min="15" max="16" width="13.42578125" style="332" customWidth="1"/>
    <col min="17" max="17" width="2.5703125" style="332" customWidth="1"/>
    <col min="18" max="16384" width="9.140625" style="332"/>
  </cols>
  <sheetData>
    <row r="1" spans="2:18" ht="12" customHeight="1"/>
    <row r="2" spans="2:18" s="441" customFormat="1" ht="12" customHeight="1">
      <c r="B2" s="477"/>
      <c r="C2" s="308"/>
      <c r="D2" s="308"/>
      <c r="E2" s="242" t="s">
        <v>98</v>
      </c>
      <c r="F2" s="478"/>
      <c r="G2" s="479" t="s">
        <v>99</v>
      </c>
      <c r="H2" s="479"/>
      <c r="I2" s="479"/>
      <c r="J2" s="480"/>
      <c r="K2" s="245"/>
      <c r="L2" s="479" t="s">
        <v>100</v>
      </c>
      <c r="M2" s="480"/>
      <c r="N2" s="245"/>
      <c r="O2" s="479" t="s">
        <v>101</v>
      </c>
      <c r="P2" s="479"/>
    </row>
    <row r="3" spans="2:18" s="441" customFormat="1" ht="24" customHeight="1">
      <c r="B3" s="481" t="s">
        <v>152</v>
      </c>
      <c r="C3" s="482"/>
      <c r="D3" s="482"/>
      <c r="E3" s="483" t="s">
        <v>106</v>
      </c>
      <c r="F3" s="478"/>
      <c r="G3" s="484" t="s">
        <v>106</v>
      </c>
      <c r="H3" s="485" t="s">
        <v>107</v>
      </c>
      <c r="I3" s="485"/>
      <c r="J3" s="486" t="s">
        <v>105</v>
      </c>
      <c r="K3" s="245"/>
      <c r="L3" s="485" t="s">
        <v>106</v>
      </c>
      <c r="M3" s="486" t="s">
        <v>153</v>
      </c>
      <c r="N3" s="245"/>
      <c r="O3" s="485" t="s">
        <v>106</v>
      </c>
      <c r="P3" s="484" t="s">
        <v>153</v>
      </c>
    </row>
    <row r="4" spans="2:18" ht="12" hidden="1" customHeight="1">
      <c r="B4" s="487"/>
      <c r="C4" s="488"/>
      <c r="D4" s="488"/>
      <c r="E4" s="489"/>
      <c r="F4" s="490"/>
      <c r="G4" s="491"/>
      <c r="H4" s="492"/>
      <c r="I4" s="492"/>
      <c r="J4" s="493"/>
      <c r="K4" s="494"/>
      <c r="L4" s="492"/>
      <c r="M4" s="493"/>
      <c r="N4" s="494"/>
      <c r="O4" s="492"/>
      <c r="P4" s="494"/>
    </row>
    <row r="5" spans="2:18" ht="12" customHeight="1">
      <c r="B5" s="495" t="s">
        <v>154</v>
      </c>
      <c r="C5" s="496"/>
      <c r="D5" s="496"/>
      <c r="E5" s="497"/>
      <c r="F5" s="498"/>
      <c r="G5" s="491"/>
      <c r="H5" s="499"/>
      <c r="I5" s="499"/>
      <c r="J5" s="493"/>
      <c r="K5" s="494"/>
      <c r="L5" s="499"/>
      <c r="M5" s="493"/>
      <c r="N5" s="494"/>
      <c r="O5" s="499"/>
      <c r="P5" s="494"/>
      <c r="Q5" s="500"/>
    </row>
    <row r="6" spans="2:18" ht="12" customHeight="1">
      <c r="B6" s="394"/>
      <c r="C6" s="501" t="s">
        <v>128</v>
      </c>
      <c r="D6" s="501"/>
      <c r="E6" s="502">
        <v>2747</v>
      </c>
      <c r="F6" s="503"/>
      <c r="G6" s="504">
        <v>581973</v>
      </c>
      <c r="H6" s="505">
        <v>546606</v>
      </c>
      <c r="I6" s="506"/>
      <c r="J6" s="507">
        <v>77.7</v>
      </c>
      <c r="K6" s="508">
        <v>0.62520308604522101</v>
      </c>
      <c r="L6" s="509">
        <v>98.3</v>
      </c>
      <c r="M6" s="507">
        <v>98.3</v>
      </c>
      <c r="N6" s="508"/>
      <c r="O6" s="509">
        <v>98.6</v>
      </c>
      <c r="P6" s="510">
        <v>98.7</v>
      </c>
      <c r="Q6" s="511"/>
      <c r="R6" s="642"/>
    </row>
    <row r="7" spans="2:18" ht="12" customHeight="1">
      <c r="B7" s="394"/>
      <c r="C7" s="422" t="s">
        <v>143</v>
      </c>
      <c r="D7" s="422"/>
      <c r="E7" s="502">
        <v>86</v>
      </c>
      <c r="F7" s="503"/>
      <c r="G7" s="504">
        <v>20057</v>
      </c>
      <c r="H7" s="505">
        <v>19982</v>
      </c>
      <c r="I7" s="506"/>
      <c r="J7" s="507">
        <v>2.8</v>
      </c>
      <c r="K7" s="508">
        <v>3.3523215790245545E-2</v>
      </c>
      <c r="L7" s="509">
        <v>98.5</v>
      </c>
      <c r="M7" s="507">
        <v>98.5</v>
      </c>
      <c r="N7" s="508"/>
      <c r="O7" s="509">
        <v>98.5</v>
      </c>
      <c r="P7" s="510">
        <v>98.5</v>
      </c>
      <c r="Q7" s="511"/>
      <c r="R7" s="642"/>
    </row>
    <row r="8" spans="2:18" s="523" customFormat="1" ht="12" customHeight="1">
      <c r="B8" s="512" t="s">
        <v>155</v>
      </c>
      <c r="C8" s="513"/>
      <c r="D8" s="513"/>
      <c r="E8" s="514">
        <v>2833</v>
      </c>
      <c r="F8" s="515"/>
      <c r="G8" s="516">
        <v>602030</v>
      </c>
      <c r="H8" s="517">
        <v>566588</v>
      </c>
      <c r="I8" s="518"/>
      <c r="J8" s="519">
        <v>80.5</v>
      </c>
      <c r="K8" s="520"/>
      <c r="L8" s="521">
        <v>98.3</v>
      </c>
      <c r="M8" s="522">
        <v>98.3</v>
      </c>
      <c r="N8" s="520"/>
      <c r="O8" s="521">
        <v>98.6</v>
      </c>
      <c r="P8" s="521">
        <v>98.7</v>
      </c>
      <c r="Q8" s="511"/>
      <c r="R8" s="642"/>
    </row>
    <row r="9" spans="2:18" ht="12" customHeight="1">
      <c r="B9" s="524"/>
      <c r="C9" s="525"/>
      <c r="D9" s="525"/>
      <c r="E9" s="526"/>
      <c r="F9" s="503"/>
      <c r="G9" s="527"/>
      <c r="H9" s="528"/>
      <c r="I9" s="528"/>
      <c r="J9" s="529"/>
      <c r="K9" s="530"/>
      <c r="L9" s="531"/>
      <c r="M9" s="532"/>
      <c r="N9" s="530"/>
      <c r="O9" s="531"/>
      <c r="P9" s="530"/>
      <c r="Q9" s="511"/>
      <c r="R9" s="642"/>
    </row>
    <row r="10" spans="2:18" ht="12" customHeight="1">
      <c r="B10" s="495" t="s">
        <v>156</v>
      </c>
      <c r="C10" s="496"/>
      <c r="D10" s="496"/>
      <c r="E10" s="533"/>
      <c r="F10" s="515"/>
      <c r="G10" s="527"/>
      <c r="H10" s="528"/>
      <c r="I10" s="528"/>
      <c r="J10" s="529"/>
      <c r="K10" s="530"/>
      <c r="L10" s="531"/>
      <c r="M10" s="532"/>
      <c r="N10" s="530"/>
      <c r="O10" s="531"/>
      <c r="P10" s="530"/>
      <c r="Q10" s="511"/>
      <c r="R10" s="642"/>
    </row>
    <row r="11" spans="2:18" ht="12" customHeight="1">
      <c r="B11" s="394"/>
      <c r="C11" s="501" t="s">
        <v>128</v>
      </c>
      <c r="D11" s="501"/>
      <c r="E11" s="502">
        <v>734</v>
      </c>
      <c r="F11" s="503"/>
      <c r="G11" s="504">
        <v>122944</v>
      </c>
      <c r="H11" s="505">
        <v>32236</v>
      </c>
      <c r="I11" s="506"/>
      <c r="J11" s="507">
        <v>4.5999999999999996</v>
      </c>
      <c r="K11" s="508">
        <v>0.62520308604522101</v>
      </c>
      <c r="L11" s="509">
        <v>98.1</v>
      </c>
      <c r="M11" s="507">
        <v>98.1</v>
      </c>
      <c r="N11" s="508"/>
      <c r="O11" s="509">
        <v>98.6</v>
      </c>
      <c r="P11" s="510">
        <v>98.6</v>
      </c>
      <c r="Q11" s="511"/>
      <c r="R11" s="642"/>
    </row>
    <row r="12" spans="2:18" ht="12" customHeight="1">
      <c r="B12" s="394"/>
      <c r="C12" s="422" t="s">
        <v>143</v>
      </c>
      <c r="D12" s="422"/>
      <c r="E12" s="534">
        <v>1458</v>
      </c>
      <c r="F12" s="503"/>
      <c r="G12" s="362">
        <v>367728</v>
      </c>
      <c r="H12" s="535">
        <v>104626</v>
      </c>
      <c r="I12" s="536"/>
      <c r="J12" s="507">
        <v>14.9</v>
      </c>
      <c r="K12" s="508">
        <v>3.3523215790245545E-2</v>
      </c>
      <c r="L12" s="537">
        <v>97.6</v>
      </c>
      <c r="M12" s="538">
        <v>98.1</v>
      </c>
      <c r="N12" s="508"/>
      <c r="O12" s="537">
        <v>97.9</v>
      </c>
      <c r="P12" s="539">
        <v>98.3</v>
      </c>
      <c r="Q12" s="511"/>
      <c r="R12" s="642"/>
    </row>
    <row r="13" spans="2:18" s="523" customFormat="1" ht="12" customHeight="1">
      <c r="B13" s="512" t="s">
        <v>157</v>
      </c>
      <c r="C13" s="513"/>
      <c r="D13" s="513"/>
      <c r="E13" s="516">
        <v>2192</v>
      </c>
      <c r="F13" s="515"/>
      <c r="G13" s="516">
        <v>490672</v>
      </c>
      <c r="H13" s="517">
        <v>136862</v>
      </c>
      <c r="I13" s="518"/>
      <c r="J13" s="519">
        <v>19.5</v>
      </c>
      <c r="K13" s="520"/>
      <c r="L13" s="521">
        <v>97.7</v>
      </c>
      <c r="M13" s="522">
        <v>98.1</v>
      </c>
      <c r="N13" s="520"/>
      <c r="O13" s="521">
        <v>98.1</v>
      </c>
      <c r="P13" s="521">
        <v>98.4</v>
      </c>
      <c r="Q13" s="511"/>
      <c r="R13" s="642"/>
    </row>
    <row r="14" spans="2:18" ht="12" customHeight="1">
      <c r="B14" s="524"/>
      <c r="C14" s="525"/>
      <c r="D14" s="525"/>
      <c r="E14" s="526"/>
      <c r="F14" s="503"/>
      <c r="G14" s="333"/>
      <c r="H14" s="540"/>
      <c r="I14" s="540"/>
      <c r="J14" s="529"/>
      <c r="K14" s="541"/>
      <c r="L14" s="542"/>
      <c r="M14" s="543"/>
      <c r="N14" s="541"/>
      <c r="O14" s="542"/>
      <c r="P14" s="541"/>
      <c r="Q14" s="511"/>
      <c r="R14" s="642"/>
    </row>
    <row r="15" spans="2:18" ht="12" customHeight="1">
      <c r="B15" s="495" t="s">
        <v>158</v>
      </c>
      <c r="C15" s="496"/>
      <c r="D15" s="496"/>
      <c r="E15" s="533"/>
      <c r="F15" s="515"/>
      <c r="G15" s="333"/>
      <c r="H15" s="540"/>
      <c r="I15" s="540"/>
      <c r="J15" s="529"/>
      <c r="K15" s="541"/>
      <c r="L15" s="542"/>
      <c r="M15" s="543"/>
      <c r="N15" s="541"/>
      <c r="O15" s="542"/>
      <c r="P15" s="541"/>
      <c r="Q15" s="511"/>
      <c r="R15" s="642"/>
    </row>
    <row r="16" spans="2:18" ht="12" customHeight="1">
      <c r="B16" s="394"/>
      <c r="C16" s="501" t="s">
        <v>128</v>
      </c>
      <c r="D16" s="501"/>
      <c r="E16" s="502">
        <v>3481</v>
      </c>
      <c r="F16" s="503"/>
      <c r="G16" s="504">
        <v>704917</v>
      </c>
      <c r="H16" s="505">
        <v>578842</v>
      </c>
      <c r="I16" s="506"/>
      <c r="J16" s="544">
        <v>82.3</v>
      </c>
      <c r="K16" s="508">
        <v>0.62520308604522101</v>
      </c>
      <c r="L16" s="509">
        <v>98.2</v>
      </c>
      <c r="M16" s="507">
        <v>98.3</v>
      </c>
      <c r="N16" s="508"/>
      <c r="O16" s="509">
        <v>98.6</v>
      </c>
      <c r="P16" s="510">
        <v>98.7</v>
      </c>
      <c r="Q16" s="511"/>
      <c r="R16" s="642"/>
    </row>
    <row r="17" spans="2:27" ht="12" customHeight="1">
      <c r="B17" s="394"/>
      <c r="C17" s="422" t="s">
        <v>143</v>
      </c>
      <c r="D17" s="422"/>
      <c r="E17" s="545">
        <v>1544</v>
      </c>
      <c r="F17" s="503"/>
      <c r="G17" s="362">
        <v>387785</v>
      </c>
      <c r="H17" s="545">
        <v>124608</v>
      </c>
      <c r="I17" s="536"/>
      <c r="J17" s="546">
        <v>17.7</v>
      </c>
      <c r="K17" s="508">
        <v>3.3523215790245545E-2</v>
      </c>
      <c r="L17" s="537">
        <v>97.7</v>
      </c>
      <c r="M17" s="539">
        <v>98.2</v>
      </c>
      <c r="N17" s="508"/>
      <c r="O17" s="537">
        <v>97.9</v>
      </c>
      <c r="P17" s="539">
        <v>98.3</v>
      </c>
      <c r="Q17" s="511"/>
      <c r="R17" s="642"/>
    </row>
    <row r="18" spans="2:27" ht="12" customHeight="1">
      <c r="B18" s="547" t="s">
        <v>144</v>
      </c>
      <c r="C18" s="548"/>
      <c r="D18" s="548"/>
      <c r="E18" s="352">
        <v>5025</v>
      </c>
      <c r="F18" s="352"/>
      <c r="G18" s="352">
        <v>1092702</v>
      </c>
      <c r="H18" s="549">
        <v>703450</v>
      </c>
      <c r="I18" s="549"/>
      <c r="J18" s="550">
        <v>100</v>
      </c>
      <c r="K18" s="550"/>
      <c r="L18" s="551">
        <v>98</v>
      </c>
      <c r="M18" s="551">
        <v>98.3</v>
      </c>
      <c r="N18" s="550"/>
      <c r="O18" s="551">
        <v>98.3</v>
      </c>
      <c r="P18" s="551">
        <v>98.6</v>
      </c>
      <c r="Q18" s="511"/>
      <c r="R18" s="642"/>
    </row>
    <row r="19" spans="2:27" ht="12" customHeight="1">
      <c r="B19" s="524"/>
      <c r="C19" s="422" t="s">
        <v>159</v>
      </c>
      <c r="D19" s="422"/>
      <c r="E19" s="545">
        <v>26</v>
      </c>
      <c r="F19" s="333"/>
      <c r="G19" s="362">
        <v>4726</v>
      </c>
      <c r="H19" s="552">
        <v>4359</v>
      </c>
      <c r="I19" s="553"/>
      <c r="J19" s="554"/>
      <c r="K19" s="555"/>
      <c r="L19" s="556">
        <v>35.299999999999997</v>
      </c>
      <c r="M19" s="557">
        <v>35.4</v>
      </c>
      <c r="N19" s="554"/>
      <c r="O19" s="556">
        <v>44.8</v>
      </c>
      <c r="P19" s="557">
        <v>45.7</v>
      </c>
      <c r="Q19" s="511"/>
      <c r="R19" s="642"/>
    </row>
    <row r="20" spans="2:27" ht="12" customHeight="1">
      <c r="B20" s="394"/>
      <c r="C20" s="422" t="s">
        <v>160</v>
      </c>
      <c r="D20" s="422"/>
      <c r="E20" s="534">
        <v>20</v>
      </c>
      <c r="F20" s="503"/>
      <c r="G20" s="362">
        <v>2494</v>
      </c>
      <c r="H20" s="535">
        <v>662</v>
      </c>
      <c r="I20" s="536"/>
      <c r="J20" s="529"/>
      <c r="K20" s="508"/>
      <c r="L20" s="537">
        <v>42.6</v>
      </c>
      <c r="M20" s="538">
        <v>41.6</v>
      </c>
      <c r="N20" s="508"/>
      <c r="O20" s="537">
        <v>44.5</v>
      </c>
      <c r="P20" s="539">
        <v>43.4</v>
      </c>
      <c r="Q20" s="558"/>
      <c r="R20" s="642"/>
    </row>
    <row r="21" spans="2:27" s="523" customFormat="1" ht="12" customHeight="1">
      <c r="B21" s="559" t="s">
        <v>161</v>
      </c>
      <c r="C21" s="559"/>
      <c r="D21" s="559"/>
      <c r="E21" s="560">
        <v>5071</v>
      </c>
      <c r="F21" s="561"/>
      <c r="G21" s="562">
        <v>1099922</v>
      </c>
      <c r="H21" s="563">
        <v>708471</v>
      </c>
      <c r="I21" s="564"/>
      <c r="J21" s="565"/>
      <c r="K21" s="566"/>
      <c r="L21" s="567">
        <v>97.6</v>
      </c>
      <c r="M21" s="568">
        <v>97.9</v>
      </c>
      <c r="N21" s="566"/>
      <c r="O21" s="567">
        <v>98</v>
      </c>
      <c r="P21" s="568">
        <v>98.2</v>
      </c>
      <c r="Q21" s="511"/>
      <c r="R21" s="642"/>
    </row>
    <row r="22" spans="2:27" ht="12" customHeight="1">
      <c r="B22" s="569"/>
      <c r="C22" s="570"/>
      <c r="D22" s="570"/>
      <c r="E22" s="571"/>
      <c r="F22" s="571"/>
      <c r="G22" s="571"/>
      <c r="H22" s="572"/>
      <c r="I22" s="572"/>
      <c r="J22" s="573"/>
      <c r="K22" s="574"/>
      <c r="L22" s="572"/>
      <c r="M22" s="572"/>
      <c r="N22" s="572"/>
      <c r="O22" s="572"/>
      <c r="P22" s="572"/>
      <c r="Q22" s="500"/>
    </row>
    <row r="23" spans="2:27" ht="12" hidden="1" customHeight="1">
      <c r="B23" s="569"/>
      <c r="C23" s="570"/>
      <c r="D23" s="570"/>
      <c r="E23" s="571"/>
      <c r="F23" s="571"/>
      <c r="G23" s="571"/>
      <c r="H23" s="572"/>
      <c r="I23" s="572"/>
      <c r="J23" s="573"/>
      <c r="K23" s="574"/>
      <c r="L23" s="572"/>
      <c r="M23" s="572"/>
      <c r="N23" s="572"/>
      <c r="O23" s="572"/>
      <c r="P23" s="572"/>
      <c r="Q23" s="500"/>
    </row>
    <row r="24" spans="2:27" ht="12" hidden="1" customHeight="1">
      <c r="B24" s="575"/>
      <c r="C24" s="570"/>
      <c r="D24" s="570"/>
      <c r="E24" s="573"/>
      <c r="F24" s="573"/>
      <c r="G24" s="573"/>
      <c r="H24" s="573"/>
      <c r="I24" s="573"/>
      <c r="J24" s="573"/>
      <c r="K24" s="573"/>
      <c r="L24" s="573"/>
      <c r="M24" s="573"/>
      <c r="N24" s="573"/>
      <c r="O24" s="573"/>
      <c r="P24" s="573"/>
    </row>
    <row r="25" spans="2:27" s="441" customFormat="1" ht="12" customHeight="1">
      <c r="B25" s="495"/>
      <c r="C25" s="496"/>
      <c r="D25" s="496"/>
      <c r="E25" s="479" t="s">
        <v>148</v>
      </c>
      <c r="F25" s="479"/>
      <c r="G25" s="479"/>
      <c r="H25" s="479"/>
      <c r="I25" s="245"/>
      <c r="J25" s="479" t="s">
        <v>149</v>
      </c>
      <c r="K25" s="479"/>
      <c r="L25" s="479"/>
      <c r="M25" s="479"/>
      <c r="N25" s="576"/>
      <c r="O25" s="576"/>
      <c r="P25" s="576"/>
    </row>
    <row r="26" spans="2:27" s="441" customFormat="1" ht="24">
      <c r="B26" s="577"/>
      <c r="C26" s="482"/>
      <c r="D26" s="482"/>
      <c r="E26" s="485" t="s">
        <v>106</v>
      </c>
      <c r="F26" s="578"/>
      <c r="G26" s="484" t="s">
        <v>153</v>
      </c>
      <c r="H26" s="485" t="s">
        <v>105</v>
      </c>
      <c r="I26" s="245"/>
      <c r="J26" s="484" t="s">
        <v>106</v>
      </c>
      <c r="K26" s="484"/>
      <c r="L26" s="485" t="s">
        <v>107</v>
      </c>
      <c r="M26" s="484" t="s">
        <v>105</v>
      </c>
      <c r="N26" s="576"/>
      <c r="O26" s="576"/>
      <c r="P26" s="576"/>
    </row>
    <row r="27" spans="2:27" ht="9.75" customHeight="1">
      <c r="B27" s="579"/>
      <c r="C27" s="580"/>
      <c r="D27" s="580"/>
      <c r="E27" s="581"/>
      <c r="F27" s="581"/>
      <c r="G27" s="582"/>
      <c r="H27" s="581"/>
      <c r="I27" s="582"/>
      <c r="J27" s="582"/>
      <c r="K27" s="582"/>
      <c r="L27" s="581"/>
      <c r="M27" s="582"/>
      <c r="N27" s="393"/>
      <c r="O27" s="393"/>
      <c r="P27" s="393"/>
    </row>
    <row r="28" spans="2:27" ht="12" customHeight="1">
      <c r="B28" s="495" t="s">
        <v>154</v>
      </c>
      <c r="C28" s="496"/>
      <c r="D28" s="496"/>
      <c r="E28" s="540"/>
      <c r="F28" s="540"/>
      <c r="G28" s="333"/>
      <c r="H28" s="540"/>
      <c r="I28" s="333"/>
      <c r="J28" s="583"/>
      <c r="K28" s="333"/>
      <c r="L28" s="540"/>
      <c r="M28" s="333"/>
      <c r="N28" s="393"/>
      <c r="O28" s="393"/>
      <c r="P28" s="393"/>
    </row>
    <row r="29" spans="2:27" ht="12" customHeight="1">
      <c r="B29" s="394"/>
      <c r="C29" s="433" t="s">
        <v>128</v>
      </c>
      <c r="D29" s="433"/>
      <c r="E29" s="584">
        <v>1114277</v>
      </c>
      <c r="F29" s="585"/>
      <c r="G29" s="586">
        <v>1049240</v>
      </c>
      <c r="H29" s="587">
        <v>81</v>
      </c>
      <c r="I29" s="333"/>
      <c r="J29" s="588">
        <v>67395796</v>
      </c>
      <c r="K29" s="589"/>
      <c r="L29" s="590">
        <v>63760233</v>
      </c>
      <c r="M29" s="591">
        <v>80.099999999999994</v>
      </c>
      <c r="N29" s="592"/>
      <c r="O29" s="592"/>
      <c r="P29" s="592"/>
      <c r="V29" s="593"/>
      <c r="AA29" s="593"/>
    </row>
    <row r="30" spans="2:27" ht="12" customHeight="1">
      <c r="B30" s="394"/>
      <c r="C30" s="422" t="s">
        <v>143</v>
      </c>
      <c r="D30" s="422"/>
      <c r="E30" s="594">
        <v>35054</v>
      </c>
      <c r="F30" s="536"/>
      <c r="G30" s="595">
        <v>34844</v>
      </c>
      <c r="H30" s="596">
        <v>2.7</v>
      </c>
      <c r="I30" s="554"/>
      <c r="J30" s="362">
        <v>2018854</v>
      </c>
      <c r="K30" s="597"/>
      <c r="L30" s="535">
        <v>2014832</v>
      </c>
      <c r="M30" s="546">
        <v>2.6</v>
      </c>
      <c r="N30" s="592"/>
      <c r="O30" s="592"/>
      <c r="P30" s="592"/>
      <c r="V30" s="593"/>
      <c r="AA30" s="593"/>
    </row>
    <row r="31" spans="2:27" s="523" customFormat="1" ht="12" customHeight="1">
      <c r="B31" s="512" t="s">
        <v>155</v>
      </c>
      <c r="C31" s="513"/>
      <c r="D31" s="513"/>
      <c r="E31" s="598">
        <v>1149331</v>
      </c>
      <c r="F31" s="599"/>
      <c r="G31" s="600">
        <v>1084084</v>
      </c>
      <c r="H31" s="601">
        <v>83.7</v>
      </c>
      <c r="I31" s="602"/>
      <c r="J31" s="600">
        <v>69414650</v>
      </c>
      <c r="K31" s="599"/>
      <c r="L31" s="598">
        <v>65775065</v>
      </c>
      <c r="M31" s="601">
        <v>82.699999999999989</v>
      </c>
      <c r="N31" s="603"/>
      <c r="O31" s="604"/>
      <c r="P31" s="605"/>
      <c r="V31" s="606"/>
      <c r="AA31" s="606"/>
    </row>
    <row r="32" spans="2:27" ht="9" customHeight="1">
      <c r="B32" s="524"/>
      <c r="C32" s="525"/>
      <c r="D32" s="525"/>
      <c r="E32" s="540"/>
      <c r="F32" s="540"/>
      <c r="G32" s="333"/>
      <c r="H32" s="542"/>
      <c r="I32" s="541"/>
      <c r="J32" s="333"/>
      <c r="K32" s="333"/>
      <c r="L32" s="540"/>
      <c r="M32" s="541"/>
      <c r="N32" s="607"/>
      <c r="O32" s="607"/>
      <c r="P32" s="607"/>
      <c r="Q32" s="608"/>
      <c r="AA32" s="593"/>
    </row>
    <row r="33" spans="2:27" ht="12" customHeight="1">
      <c r="B33" s="495" t="s">
        <v>156</v>
      </c>
      <c r="C33" s="496"/>
      <c r="D33" s="496"/>
      <c r="E33" s="540"/>
      <c r="F33" s="540"/>
      <c r="G33" s="333"/>
      <c r="H33" s="542"/>
      <c r="I33" s="541"/>
      <c r="J33" s="333"/>
      <c r="K33" s="333"/>
      <c r="L33" s="540"/>
      <c r="M33" s="508"/>
      <c r="N33" s="609"/>
      <c r="O33" s="592"/>
      <c r="P33" s="592"/>
      <c r="Q33" s="608"/>
      <c r="AA33" s="593"/>
    </row>
    <row r="34" spans="2:27" ht="12" customHeight="1">
      <c r="B34" s="394"/>
      <c r="C34" s="433" t="s">
        <v>128</v>
      </c>
      <c r="D34" s="433"/>
      <c r="E34" s="610">
        <v>231944</v>
      </c>
      <c r="F34" s="585"/>
      <c r="G34" s="586">
        <v>60823</v>
      </c>
      <c r="H34" s="587">
        <v>4.7</v>
      </c>
      <c r="I34" s="554"/>
      <c r="J34" s="588">
        <v>12601049</v>
      </c>
      <c r="K34" s="589"/>
      <c r="L34" s="590">
        <v>3303995</v>
      </c>
      <c r="M34" s="591">
        <v>4.1000000000000005</v>
      </c>
      <c r="N34" s="611"/>
      <c r="O34" s="592"/>
      <c r="P34" s="592"/>
      <c r="Q34" s="608"/>
      <c r="V34" s="593"/>
      <c r="AA34" s="593"/>
    </row>
    <row r="35" spans="2:27" ht="12" customHeight="1">
      <c r="B35" s="394"/>
      <c r="C35" s="422" t="s">
        <v>143</v>
      </c>
      <c r="D35" s="422"/>
      <c r="E35" s="545">
        <v>521179</v>
      </c>
      <c r="F35" s="536"/>
      <c r="G35" s="595">
        <v>150427</v>
      </c>
      <c r="H35" s="596">
        <v>11.6</v>
      </c>
      <c r="I35" s="554"/>
      <c r="J35" s="362">
        <v>37670501</v>
      </c>
      <c r="K35" s="597"/>
      <c r="L35" s="535">
        <v>10500140</v>
      </c>
      <c r="M35" s="546">
        <v>13.2</v>
      </c>
      <c r="N35" s="611"/>
      <c r="O35" s="592"/>
      <c r="P35" s="592"/>
      <c r="Q35" s="608"/>
      <c r="V35" s="593"/>
      <c r="AA35" s="593"/>
    </row>
    <row r="36" spans="2:27" s="523" customFormat="1" ht="12" customHeight="1">
      <c r="B36" s="512" t="s">
        <v>157</v>
      </c>
      <c r="C36" s="513"/>
      <c r="D36" s="513"/>
      <c r="E36" s="598">
        <v>753123</v>
      </c>
      <c r="F36" s="599"/>
      <c r="G36" s="600">
        <v>211250</v>
      </c>
      <c r="H36" s="612">
        <v>16.3</v>
      </c>
      <c r="I36" s="602"/>
      <c r="J36" s="600">
        <v>50271550</v>
      </c>
      <c r="K36" s="599"/>
      <c r="L36" s="598">
        <v>13804135</v>
      </c>
      <c r="M36" s="601">
        <v>17.3</v>
      </c>
      <c r="N36" s="603"/>
      <c r="O36" s="604"/>
      <c r="P36" s="605"/>
      <c r="V36" s="606"/>
      <c r="AA36" s="606"/>
    </row>
    <row r="37" spans="2:27" ht="12" customHeight="1">
      <c r="B37" s="524"/>
      <c r="C37" s="525"/>
      <c r="D37" s="525"/>
      <c r="E37" s="540"/>
      <c r="F37" s="540"/>
      <c r="G37" s="333"/>
      <c r="H37" s="542"/>
      <c r="I37" s="541"/>
      <c r="J37" s="333"/>
      <c r="K37" s="333"/>
      <c r="L37" s="540"/>
      <c r="M37" s="541"/>
      <c r="N37" s="607"/>
      <c r="O37" s="607"/>
      <c r="P37" s="607"/>
      <c r="Q37" s="608"/>
      <c r="V37" s="593"/>
      <c r="AA37" s="593"/>
    </row>
    <row r="38" spans="2:27" ht="9.75" hidden="1" customHeight="1">
      <c r="B38" s="495" t="s">
        <v>158</v>
      </c>
      <c r="C38" s="496"/>
      <c r="D38" s="496"/>
      <c r="E38" s="540"/>
      <c r="F38" s="540"/>
      <c r="G38" s="333"/>
      <c r="H38" s="542"/>
      <c r="I38" s="541"/>
      <c r="J38" s="333"/>
      <c r="K38" s="333"/>
      <c r="L38" s="540"/>
      <c r="M38" s="508"/>
      <c r="N38" s="607"/>
      <c r="O38" s="592"/>
      <c r="P38" s="592"/>
      <c r="Q38" s="608"/>
      <c r="AA38" s="593"/>
    </row>
    <row r="39" spans="2:27" ht="15" hidden="1" customHeight="1">
      <c r="B39" s="394"/>
      <c r="C39" s="433" t="s">
        <v>128</v>
      </c>
      <c r="D39" s="433"/>
      <c r="E39" s="613">
        <v>1346221</v>
      </c>
      <c r="F39" s="614"/>
      <c r="G39" s="615">
        <v>1110063</v>
      </c>
      <c r="H39" s="616">
        <v>85.7</v>
      </c>
      <c r="I39" s="554"/>
      <c r="J39" s="615">
        <v>55243886</v>
      </c>
      <c r="K39" s="589"/>
      <c r="L39" s="585">
        <v>67064228</v>
      </c>
      <c r="M39" s="617">
        <v>84.199999999999989</v>
      </c>
      <c r="N39" s="592"/>
      <c r="O39" s="592"/>
      <c r="P39" s="592"/>
      <c r="Q39" s="608"/>
      <c r="V39" s="593"/>
      <c r="AA39" s="593"/>
    </row>
    <row r="40" spans="2:27" ht="17.25" hidden="1" customHeight="1">
      <c r="B40" s="394"/>
      <c r="C40" s="422" t="s">
        <v>143</v>
      </c>
      <c r="D40" s="422"/>
      <c r="E40" s="540">
        <v>556233</v>
      </c>
      <c r="F40" s="536"/>
      <c r="G40" s="597">
        <v>185271</v>
      </c>
      <c r="H40" s="618">
        <v>14.3</v>
      </c>
      <c r="I40" s="554"/>
      <c r="J40" s="597">
        <v>34329579</v>
      </c>
      <c r="K40" s="597"/>
      <c r="L40" s="536">
        <v>12514972</v>
      </c>
      <c r="M40" s="508">
        <v>15.799999999999999</v>
      </c>
      <c r="N40" s="592"/>
      <c r="O40" s="592"/>
      <c r="P40" s="592"/>
      <c r="Q40" s="608"/>
      <c r="V40" s="593"/>
      <c r="AA40" s="593"/>
    </row>
    <row r="41" spans="2:27" ht="13.5" hidden="1" customHeight="1">
      <c r="B41" s="547" t="s">
        <v>162</v>
      </c>
      <c r="C41" s="548"/>
      <c r="D41" s="548"/>
      <c r="E41" s="619">
        <v>1902454</v>
      </c>
      <c r="F41" s="620"/>
      <c r="G41" s="620">
        <v>1295334</v>
      </c>
      <c r="H41" s="550">
        <v>100</v>
      </c>
      <c r="I41" s="621"/>
      <c r="J41" s="620">
        <v>89573465</v>
      </c>
      <c r="K41" s="620"/>
      <c r="L41" s="620">
        <v>79579200</v>
      </c>
      <c r="M41" s="550">
        <v>99.999999999999986</v>
      </c>
      <c r="N41" s="622"/>
      <c r="O41" s="622"/>
      <c r="P41" s="623"/>
    </row>
    <row r="42" spans="2:27" ht="12" customHeight="1">
      <c r="B42" s="524"/>
      <c r="C42" s="422" t="s">
        <v>159</v>
      </c>
      <c r="D42" s="422"/>
      <c r="E42" s="624">
        <v>373</v>
      </c>
      <c r="F42" s="536"/>
      <c r="G42" s="625">
        <v>163</v>
      </c>
      <c r="H42" s="542"/>
      <c r="I42" s="541"/>
      <c r="J42" s="626">
        <v>764851</v>
      </c>
      <c r="K42" s="597"/>
      <c r="L42" s="627">
        <v>648070</v>
      </c>
      <c r="M42" s="508"/>
      <c r="N42" s="623"/>
      <c r="O42" s="623"/>
      <c r="P42" s="623"/>
    </row>
    <row r="43" spans="2:27" ht="12" customHeight="1">
      <c r="B43" s="525"/>
      <c r="C43" s="422" t="s">
        <v>160</v>
      </c>
      <c r="D43" s="422"/>
      <c r="E43" s="624">
        <v>1184</v>
      </c>
      <c r="F43" s="553"/>
      <c r="G43" s="628">
        <v>275</v>
      </c>
      <c r="H43" s="542"/>
      <c r="I43" s="541"/>
      <c r="J43" s="626">
        <v>438153</v>
      </c>
      <c r="K43" s="629"/>
      <c r="L43" s="630">
        <v>115199</v>
      </c>
      <c r="M43" s="554"/>
      <c r="N43" s="631"/>
      <c r="O43" s="632"/>
      <c r="P43" s="633"/>
    </row>
    <row r="44" spans="2:27" ht="13.5" hidden="1" customHeight="1">
      <c r="B44" s="634" t="s">
        <v>161</v>
      </c>
      <c r="C44" s="635"/>
      <c r="D44" s="635"/>
      <c r="E44" s="636">
        <f>SUM(E41:E43)</f>
        <v>1904011</v>
      </c>
      <c r="F44" s="637"/>
      <c r="G44" s="638">
        <f>SUM(G41:G43)</f>
        <v>1295772</v>
      </c>
      <c r="H44" s="542"/>
      <c r="I44" s="541"/>
      <c r="J44" s="638">
        <f>SUM(J41:J43)</f>
        <v>90776469</v>
      </c>
      <c r="K44" s="638"/>
      <c r="L44" s="637">
        <f>SUM(L41:L43)</f>
        <v>80342469</v>
      </c>
      <c r="M44" s="530"/>
      <c r="N44" s="622"/>
      <c r="O44" s="639"/>
      <c r="P44" s="623"/>
    </row>
    <row r="45" spans="2:27">
      <c r="E45" s="511"/>
      <c r="F45" s="511"/>
      <c r="G45" s="511"/>
      <c r="H45" s="511"/>
      <c r="I45" s="511"/>
      <c r="J45" s="511"/>
      <c r="K45" s="511"/>
      <c r="L45" s="511"/>
      <c r="M45" s="511"/>
      <c r="N45" s="500"/>
      <c r="O45" s="500"/>
      <c r="P45" s="500"/>
    </row>
    <row r="46" spans="2:27">
      <c r="E46" s="500"/>
      <c r="F46" s="500"/>
      <c r="G46" s="500"/>
      <c r="H46" s="500"/>
      <c r="I46" s="500"/>
      <c r="J46" s="640"/>
      <c r="K46" s="500"/>
      <c r="L46" s="641"/>
      <c r="M46" s="640"/>
      <c r="N46" s="500"/>
      <c r="O46" s="500"/>
    </row>
    <row r="47" spans="2:27">
      <c r="E47" s="500"/>
      <c r="F47" s="500"/>
      <c r="G47" s="500"/>
      <c r="H47" s="500"/>
      <c r="I47" s="500"/>
      <c r="J47" s="640"/>
      <c r="K47" s="500"/>
      <c r="L47" s="641"/>
      <c r="M47" s="640"/>
      <c r="N47" s="500"/>
      <c r="O47" s="500"/>
    </row>
    <row r="48" spans="2:27">
      <c r="E48" s="500"/>
      <c r="F48" s="500"/>
      <c r="G48" s="500"/>
      <c r="H48" s="500"/>
      <c r="I48" s="500"/>
      <c r="J48" s="500"/>
      <c r="K48" s="500"/>
      <c r="L48" s="500"/>
      <c r="M48" s="640"/>
      <c r="N48" s="500"/>
      <c r="O48" s="500"/>
    </row>
    <row r="49" spans="5:15">
      <c r="E49" s="500"/>
      <c r="F49" s="500"/>
      <c r="G49" s="500"/>
      <c r="H49" s="500"/>
      <c r="I49" s="500"/>
      <c r="J49" s="500"/>
      <c r="K49" s="500"/>
      <c r="L49" s="500"/>
      <c r="M49" s="640"/>
      <c r="N49" s="500"/>
      <c r="O49" s="500"/>
    </row>
  </sheetData>
  <sheetProtection formatCells="0" formatColumns="0" formatRows="0" sort="0" autoFilter="0" pivotTables="0"/>
  <mergeCells count="30">
    <mergeCell ref="B38:D38"/>
    <mergeCell ref="C39:D39"/>
    <mergeCell ref="C40:D40"/>
    <mergeCell ref="C42:D42"/>
    <mergeCell ref="C43:D43"/>
    <mergeCell ref="B44:D44"/>
    <mergeCell ref="B28:D28"/>
    <mergeCell ref="C29:D29"/>
    <mergeCell ref="C30:D30"/>
    <mergeCell ref="B33:D33"/>
    <mergeCell ref="C34:D34"/>
    <mergeCell ref="C35:D35"/>
    <mergeCell ref="C17:D17"/>
    <mergeCell ref="C19:D19"/>
    <mergeCell ref="C20:D20"/>
    <mergeCell ref="B25:D25"/>
    <mergeCell ref="E25:H25"/>
    <mergeCell ref="J25:M25"/>
    <mergeCell ref="C7:D7"/>
    <mergeCell ref="B10:D10"/>
    <mergeCell ref="C11:D11"/>
    <mergeCell ref="C12:D12"/>
    <mergeCell ref="B15:D15"/>
    <mergeCell ref="C16:D16"/>
    <mergeCell ref="B2:D2"/>
    <mergeCell ref="G2:J2"/>
    <mergeCell ref="L2:M2"/>
    <mergeCell ref="O2:P2"/>
    <mergeCell ref="B5:D5"/>
    <mergeCell ref="C6:D6"/>
  </mergeCells>
  <pageMargins left="0.39" right="0.28000000000000003" top="0.46" bottom="0.44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68EE-FF3D-4319-A43A-FB5836114F9B}">
  <sheetPr>
    <pageSetUpPr fitToPage="1"/>
  </sheetPr>
  <dimension ref="A1:L37"/>
  <sheetViews>
    <sheetView showGridLines="0" zoomScale="110" zoomScaleNormal="110" workbookViewId="0">
      <selection activeCell="R21" sqref="R21"/>
    </sheetView>
  </sheetViews>
  <sheetFormatPr defaultColWidth="8.85546875" defaultRowHeight="12"/>
  <cols>
    <col min="1" max="1" width="1.7109375" style="655" customWidth="1"/>
    <col min="2" max="2" width="2.7109375" style="724" customWidth="1"/>
    <col min="3" max="3" width="34.28515625" style="655" customWidth="1"/>
    <col min="4" max="4" width="14.7109375" style="655" customWidth="1"/>
    <col min="5" max="5" width="14.7109375" style="726" customWidth="1"/>
    <col min="6" max="6" width="5.7109375" style="655" customWidth="1"/>
    <col min="7" max="7" width="22.7109375" style="655" customWidth="1"/>
    <col min="8" max="11" width="14.7109375" style="655" customWidth="1"/>
    <col min="12" max="16384" width="8.85546875" style="655"/>
  </cols>
  <sheetData>
    <row r="1" spans="1:12" s="646" customFormat="1" ht="12" customHeight="1">
      <c r="A1" s="1"/>
      <c r="B1" s="643" t="s">
        <v>163</v>
      </c>
      <c r="C1" s="643"/>
      <c r="D1" s="643"/>
      <c r="E1" s="643"/>
      <c r="F1" s="644"/>
      <c r="G1" s="645" t="s">
        <v>164</v>
      </c>
      <c r="H1" s="645"/>
      <c r="I1" s="645"/>
      <c r="J1" s="645"/>
      <c r="K1" s="645"/>
    </row>
    <row r="2" spans="1:12" s="648" customFormat="1" ht="12" customHeight="1">
      <c r="A2" s="1"/>
      <c r="B2" s="643"/>
      <c r="C2" s="643"/>
      <c r="D2" s="643"/>
      <c r="E2" s="643"/>
      <c r="F2" s="647"/>
      <c r="G2" s="645"/>
      <c r="H2" s="645"/>
      <c r="I2" s="645"/>
      <c r="J2" s="645"/>
      <c r="K2" s="645"/>
    </row>
    <row r="3" spans="1:12" s="648" customFormat="1" ht="12" customHeight="1">
      <c r="A3" s="1"/>
      <c r="B3" s="649" t="s">
        <v>165</v>
      </c>
      <c r="C3" s="649"/>
      <c r="D3" s="650"/>
      <c r="E3" s="650"/>
      <c r="F3" s="647"/>
      <c r="G3" s="651" t="s">
        <v>166</v>
      </c>
      <c r="H3" s="650"/>
      <c r="I3" s="652"/>
      <c r="J3" s="652"/>
      <c r="K3" s="652"/>
    </row>
    <row r="4" spans="1:12" ht="12" customHeight="1">
      <c r="A4" s="1"/>
      <c r="B4" s="653"/>
      <c r="C4" s="653"/>
      <c r="D4" s="653"/>
      <c r="E4" s="653"/>
      <c r="F4" s="647"/>
      <c r="G4" s="653"/>
      <c r="H4" s="653"/>
      <c r="I4" s="653"/>
      <c r="J4" s="653"/>
      <c r="K4" s="654"/>
    </row>
    <row r="5" spans="1:12" ht="12" customHeight="1">
      <c r="A5" s="1"/>
      <c r="B5" s="656" t="s">
        <v>167</v>
      </c>
      <c r="C5" s="653"/>
      <c r="D5" s="653"/>
      <c r="E5" s="653"/>
      <c r="F5" s="652"/>
      <c r="G5" s="653" t="s">
        <v>167</v>
      </c>
      <c r="H5" s="653"/>
      <c r="I5" s="653"/>
      <c r="J5" s="653"/>
      <c r="K5" s="654"/>
      <c r="L5" s="652"/>
    </row>
    <row r="6" spans="1:12" ht="12" customHeight="1">
      <c r="A6" s="1"/>
      <c r="B6" s="657"/>
      <c r="C6" s="658"/>
      <c r="D6" s="659" t="s">
        <v>168</v>
      </c>
      <c r="E6" s="659" t="s">
        <v>169</v>
      </c>
      <c r="F6" s="660"/>
      <c r="G6" s="661"/>
      <c r="H6" s="659" t="s">
        <v>170</v>
      </c>
      <c r="I6" s="662" t="s">
        <v>171</v>
      </c>
      <c r="J6" s="662"/>
      <c r="K6" s="663"/>
      <c r="L6" s="660"/>
    </row>
    <row r="7" spans="1:12" ht="12" customHeight="1">
      <c r="A7" s="1"/>
      <c r="B7" s="664"/>
      <c r="C7" s="665"/>
      <c r="D7" s="666"/>
      <c r="E7" s="666"/>
      <c r="F7" s="660"/>
      <c r="G7" s="667"/>
      <c r="H7" s="666"/>
      <c r="I7" s="668" t="s">
        <v>172</v>
      </c>
      <c r="J7" s="669" t="s">
        <v>173</v>
      </c>
      <c r="K7" s="670" t="s">
        <v>174</v>
      </c>
    </row>
    <row r="8" spans="1:12" ht="13.15" customHeight="1">
      <c r="A8" s="1"/>
      <c r="B8" s="657">
        <v>1</v>
      </c>
      <c r="C8" s="658" t="s">
        <v>175</v>
      </c>
      <c r="D8" s="671">
        <v>5.2</v>
      </c>
      <c r="E8" s="672">
        <v>43090</v>
      </c>
      <c r="F8" s="660"/>
      <c r="G8" s="673" t="s">
        <v>176</v>
      </c>
      <c r="H8" s="672">
        <v>90205</v>
      </c>
      <c r="I8" s="674">
        <v>534558</v>
      </c>
      <c r="J8" s="675">
        <v>7.34</v>
      </c>
      <c r="K8" s="676">
        <v>5.9260000000000002</v>
      </c>
    </row>
    <row r="9" spans="1:12" ht="13.15" customHeight="1">
      <c r="A9" s="1"/>
      <c r="B9" s="677">
        <v>2</v>
      </c>
      <c r="C9" s="678" t="s">
        <v>177</v>
      </c>
      <c r="D9" s="679">
        <v>1.7</v>
      </c>
      <c r="E9" s="680">
        <v>17382</v>
      </c>
      <c r="F9" s="660"/>
      <c r="G9" s="673" t="s">
        <v>178</v>
      </c>
      <c r="H9" s="680">
        <v>153115</v>
      </c>
      <c r="I9" s="681">
        <v>911539</v>
      </c>
      <c r="J9" s="682">
        <v>12.53</v>
      </c>
      <c r="K9" s="676">
        <v>5.9532999999999996</v>
      </c>
    </row>
    <row r="10" spans="1:12" ht="13.15" customHeight="1">
      <c r="A10" s="1"/>
      <c r="B10" s="677">
        <v>3</v>
      </c>
      <c r="C10" s="678" t="s">
        <v>179</v>
      </c>
      <c r="D10" s="679">
        <v>1.4</v>
      </c>
      <c r="E10" s="680">
        <v>10072</v>
      </c>
      <c r="F10" s="660"/>
      <c r="G10" s="673">
        <v>2025</v>
      </c>
      <c r="H10" s="680">
        <v>158185</v>
      </c>
      <c r="I10" s="681">
        <v>980583</v>
      </c>
      <c r="J10" s="682">
        <v>13.469999999999999</v>
      </c>
      <c r="K10" s="676">
        <v>6.1989999999999998</v>
      </c>
    </row>
    <row r="11" spans="1:12" ht="13.15" customHeight="1">
      <c r="A11" s="1"/>
      <c r="B11" s="677">
        <v>4</v>
      </c>
      <c r="C11" s="678" t="s">
        <v>180</v>
      </c>
      <c r="D11" s="679">
        <v>1.3</v>
      </c>
      <c r="E11" s="680">
        <v>17486</v>
      </c>
      <c r="F11" s="660"/>
      <c r="G11" s="673">
        <v>2026</v>
      </c>
      <c r="H11" s="672">
        <v>152312</v>
      </c>
      <c r="I11" s="681">
        <v>1003582</v>
      </c>
      <c r="J11" s="675">
        <v>13.79</v>
      </c>
      <c r="K11" s="676">
        <v>6.5890000000000004</v>
      </c>
    </row>
    <row r="12" spans="1:12" ht="13.15" customHeight="1">
      <c r="A12" s="1"/>
      <c r="B12" s="677">
        <v>5</v>
      </c>
      <c r="C12" s="678" t="s">
        <v>181</v>
      </c>
      <c r="D12" s="679">
        <v>1.2</v>
      </c>
      <c r="E12" s="680">
        <v>12765</v>
      </c>
      <c r="F12" s="683"/>
      <c r="G12" s="673">
        <v>2027</v>
      </c>
      <c r="H12" s="680">
        <v>143183</v>
      </c>
      <c r="I12" s="681">
        <v>1023906</v>
      </c>
      <c r="J12" s="682">
        <v>14.069999999999999</v>
      </c>
      <c r="K12" s="676">
        <v>7.1509999999999998</v>
      </c>
    </row>
    <row r="13" spans="1:12" ht="13.15" customHeight="1">
      <c r="A13" s="1"/>
      <c r="B13" s="677">
        <v>6</v>
      </c>
      <c r="C13" s="678" t="s">
        <v>182</v>
      </c>
      <c r="D13" s="679">
        <v>0.9</v>
      </c>
      <c r="E13" s="680">
        <v>12519</v>
      </c>
      <c r="F13" s="1"/>
      <c r="G13" s="684" t="s">
        <v>183</v>
      </c>
      <c r="H13" s="680">
        <v>374141</v>
      </c>
      <c r="I13" s="685">
        <v>2823107</v>
      </c>
      <c r="J13" s="682">
        <v>38.79</v>
      </c>
      <c r="K13" s="686">
        <v>7.5456000000000003</v>
      </c>
    </row>
    <row r="14" spans="1:12" ht="13.15" customHeight="1">
      <c r="A14" s="1"/>
      <c r="B14" s="677">
        <v>7</v>
      </c>
      <c r="C14" s="658" t="s">
        <v>184</v>
      </c>
      <c r="D14" s="679">
        <v>0.9</v>
      </c>
      <c r="E14" s="680">
        <v>10544</v>
      </c>
      <c r="F14" s="687"/>
      <c r="G14" s="688"/>
      <c r="H14" s="689">
        <v>1071141</v>
      </c>
      <c r="I14" s="689">
        <v>7277275</v>
      </c>
      <c r="J14" s="690">
        <v>99.99</v>
      </c>
      <c r="K14" s="691">
        <v>6.7938999999999998</v>
      </c>
    </row>
    <row r="15" spans="1:12" ht="13.15" customHeight="1">
      <c r="A15" s="1"/>
      <c r="B15" s="677">
        <v>8</v>
      </c>
      <c r="C15" s="678" t="s">
        <v>185</v>
      </c>
      <c r="D15" s="679">
        <v>0.8</v>
      </c>
      <c r="E15" s="680">
        <v>8582</v>
      </c>
      <c r="F15" s="1"/>
      <c r="G15" s="692" t="s">
        <v>186</v>
      </c>
      <c r="H15" s="692"/>
      <c r="I15" s="692"/>
      <c r="J15" s="693"/>
      <c r="K15" s="694" t="s">
        <v>187</v>
      </c>
    </row>
    <row r="16" spans="1:12" s="646" customFormat="1" ht="13.15" customHeight="1">
      <c r="A16" s="1"/>
      <c r="B16" s="677">
        <v>9</v>
      </c>
      <c r="C16" s="678" t="s">
        <v>188</v>
      </c>
      <c r="D16" s="679">
        <v>0.8</v>
      </c>
      <c r="E16" s="680">
        <v>6553</v>
      </c>
      <c r="F16" s="1"/>
      <c r="G16" s="692"/>
      <c r="H16" s="695"/>
      <c r="I16" s="695"/>
      <c r="J16" s="696"/>
      <c r="K16" s="697"/>
    </row>
    <row r="17" spans="1:12" ht="13.15" customHeight="1">
      <c r="A17" s="1"/>
      <c r="B17" s="698">
        <v>10</v>
      </c>
      <c r="C17" s="678" t="s">
        <v>189</v>
      </c>
      <c r="D17" s="699">
        <v>0.6</v>
      </c>
      <c r="E17" s="700">
        <v>6454</v>
      </c>
      <c r="F17" s="1"/>
      <c r="G17" s="701"/>
      <c r="H17" s="701"/>
      <c r="I17" s="653"/>
      <c r="J17" s="653"/>
      <c r="K17" s="654"/>
    </row>
    <row r="18" spans="1:12" ht="13.15" customHeight="1">
      <c r="A18" s="1"/>
      <c r="B18" s="702" t="s">
        <v>190</v>
      </c>
      <c r="C18" s="703"/>
      <c r="D18" s="704">
        <v>14.800000000000002</v>
      </c>
      <c r="E18" s="689">
        <v>145447</v>
      </c>
      <c r="F18" s="1"/>
      <c r="G18" s="653" t="s">
        <v>191</v>
      </c>
      <c r="H18" s="653"/>
      <c r="I18" s="653"/>
      <c r="J18" s="653"/>
      <c r="K18" s="654"/>
      <c r="L18" s="652"/>
    </row>
    <row r="19" spans="1:12" ht="13.15" customHeight="1">
      <c r="A19" s="1"/>
      <c r="B19" s="657">
        <v>11</v>
      </c>
      <c r="C19" s="658" t="s">
        <v>192</v>
      </c>
      <c r="D19" s="705">
        <v>0.6</v>
      </c>
      <c r="E19" s="672">
        <v>6975</v>
      </c>
      <c r="F19" s="1"/>
      <c r="G19" s="661"/>
      <c r="H19" s="706" t="s">
        <v>170</v>
      </c>
      <c r="I19" s="662" t="s">
        <v>171</v>
      </c>
      <c r="J19" s="662"/>
      <c r="K19" s="663"/>
      <c r="L19" s="660"/>
    </row>
    <row r="20" spans="1:12" ht="13.15" customHeight="1">
      <c r="A20" s="1"/>
      <c r="B20" s="677">
        <v>12</v>
      </c>
      <c r="C20" s="678" t="s">
        <v>193</v>
      </c>
      <c r="D20" s="707">
        <v>0.6</v>
      </c>
      <c r="E20" s="680">
        <v>6995</v>
      </c>
      <c r="F20" s="1"/>
      <c r="G20" s="667"/>
      <c r="H20" s="666"/>
      <c r="I20" s="668" t="s">
        <v>172</v>
      </c>
      <c r="J20" s="669" t="s">
        <v>173</v>
      </c>
      <c r="K20" s="670" t="s">
        <v>174</v>
      </c>
    </row>
    <row r="21" spans="1:12" ht="13.15" customHeight="1">
      <c r="A21" s="1"/>
      <c r="B21" s="677">
        <v>13</v>
      </c>
      <c r="C21" s="678" t="s">
        <v>194</v>
      </c>
      <c r="D21" s="707">
        <v>0.5</v>
      </c>
      <c r="E21" s="680">
        <v>3668</v>
      </c>
      <c r="F21" s="1"/>
      <c r="G21" s="673" t="s">
        <v>176</v>
      </c>
      <c r="H21" s="672">
        <v>51797</v>
      </c>
      <c r="I21" s="674">
        <v>327987</v>
      </c>
      <c r="J21" s="671">
        <v>6.69</v>
      </c>
      <c r="K21" s="676">
        <v>6.3322000000000003</v>
      </c>
    </row>
    <row r="22" spans="1:12" ht="13.15" customHeight="1">
      <c r="A22" s="1"/>
      <c r="B22" s="677">
        <v>14</v>
      </c>
      <c r="C22" s="678" t="s">
        <v>195</v>
      </c>
      <c r="D22" s="707">
        <v>0.5</v>
      </c>
      <c r="E22" s="680">
        <v>4886</v>
      </c>
      <c r="F22" s="1"/>
      <c r="G22" s="673" t="s">
        <v>178</v>
      </c>
      <c r="H22" s="680">
        <v>93284</v>
      </c>
      <c r="I22" s="681">
        <v>588273</v>
      </c>
      <c r="J22" s="679">
        <v>12.004999999999999</v>
      </c>
      <c r="K22" s="676">
        <v>6.3063000000000002</v>
      </c>
    </row>
    <row r="23" spans="1:12" ht="13.15" customHeight="1">
      <c r="A23" s="1"/>
      <c r="B23" s="677">
        <v>15</v>
      </c>
      <c r="C23" s="678" t="s">
        <v>196</v>
      </c>
      <c r="D23" s="707">
        <v>0.5</v>
      </c>
      <c r="E23" s="680">
        <v>5008</v>
      </c>
      <c r="F23" s="1"/>
      <c r="G23" s="673">
        <v>2025</v>
      </c>
      <c r="H23" s="680">
        <v>96002</v>
      </c>
      <c r="I23" s="681">
        <v>615167</v>
      </c>
      <c r="J23" s="679">
        <v>12.54</v>
      </c>
      <c r="K23" s="676">
        <v>6.4078999999999997</v>
      </c>
    </row>
    <row r="24" spans="1:12" ht="13.15" customHeight="1">
      <c r="A24" s="1"/>
      <c r="B24" s="677">
        <v>16</v>
      </c>
      <c r="C24" s="678" t="s">
        <v>197</v>
      </c>
      <c r="D24" s="707">
        <v>0.4</v>
      </c>
      <c r="E24" s="680">
        <v>5751</v>
      </c>
      <c r="F24" s="1"/>
      <c r="G24" s="673">
        <v>2026</v>
      </c>
      <c r="H24" s="672">
        <v>99695</v>
      </c>
      <c r="I24" s="681">
        <v>672249</v>
      </c>
      <c r="J24" s="671">
        <v>13.719999999999999</v>
      </c>
      <c r="K24" s="676">
        <v>6.7431000000000001</v>
      </c>
    </row>
    <row r="25" spans="1:12" ht="13.15" customHeight="1">
      <c r="A25" s="1"/>
      <c r="B25" s="677">
        <v>17</v>
      </c>
      <c r="C25" s="678" t="s">
        <v>198</v>
      </c>
      <c r="D25" s="707">
        <v>0.4</v>
      </c>
      <c r="E25" s="680">
        <v>3352</v>
      </c>
      <c r="F25" s="1"/>
      <c r="G25" s="673">
        <v>2027</v>
      </c>
      <c r="H25" s="680">
        <v>95473</v>
      </c>
      <c r="I25" s="681">
        <v>698649</v>
      </c>
      <c r="J25" s="679">
        <v>14.26</v>
      </c>
      <c r="K25" s="676">
        <v>7.3178000000000001</v>
      </c>
    </row>
    <row r="26" spans="1:12" ht="13.15" customHeight="1">
      <c r="A26" s="1"/>
      <c r="B26" s="677">
        <v>18</v>
      </c>
      <c r="C26" s="678" t="s">
        <v>199</v>
      </c>
      <c r="D26" s="707">
        <v>0.4</v>
      </c>
      <c r="E26" s="680">
        <v>3620</v>
      </c>
      <c r="F26" s="1"/>
      <c r="G26" s="684" t="s">
        <v>183</v>
      </c>
      <c r="H26" s="680">
        <v>255228</v>
      </c>
      <c r="I26" s="685">
        <v>1996686</v>
      </c>
      <c r="J26" s="679">
        <v>40.760000000000005</v>
      </c>
      <c r="K26" s="686">
        <v>7.8231000000000002</v>
      </c>
    </row>
    <row r="27" spans="1:12" ht="13.15" customHeight="1">
      <c r="A27" s="1"/>
      <c r="B27" s="677">
        <v>19</v>
      </c>
      <c r="C27" s="678" t="s">
        <v>200</v>
      </c>
      <c r="D27" s="707">
        <v>0.4</v>
      </c>
      <c r="E27" s="680">
        <v>3352</v>
      </c>
      <c r="F27" s="1"/>
      <c r="G27" s="708"/>
      <c r="H27" s="689">
        <v>691479</v>
      </c>
      <c r="I27" s="689">
        <v>4899011</v>
      </c>
      <c r="J27" s="690">
        <v>99.974999999999994</v>
      </c>
      <c r="K27" s="691">
        <v>7.0848000000000004</v>
      </c>
    </row>
    <row r="28" spans="1:12" ht="13.15" customHeight="1">
      <c r="A28" s="1"/>
      <c r="B28" s="677">
        <v>20</v>
      </c>
      <c r="C28" s="678" t="s">
        <v>201</v>
      </c>
      <c r="D28" s="707">
        <v>0.4</v>
      </c>
      <c r="E28" s="680">
        <v>4666</v>
      </c>
      <c r="F28" s="1"/>
      <c r="G28" s="709" t="s">
        <v>186</v>
      </c>
      <c r="H28" s="710"/>
      <c r="I28" s="710"/>
      <c r="J28" s="711"/>
      <c r="K28" s="694" t="s">
        <v>202</v>
      </c>
    </row>
    <row r="29" spans="1:12" ht="13.15" customHeight="1">
      <c r="A29" s="1"/>
      <c r="B29" s="677">
        <v>21</v>
      </c>
      <c r="C29" s="678" t="s">
        <v>203</v>
      </c>
      <c r="D29" s="707">
        <v>0.4</v>
      </c>
      <c r="E29" s="680">
        <v>4052</v>
      </c>
      <c r="F29" s="1"/>
    </row>
    <row r="30" spans="1:12" ht="13.15" customHeight="1">
      <c r="A30" s="1"/>
      <c r="B30" s="677">
        <v>22</v>
      </c>
      <c r="C30" s="678" t="s">
        <v>204</v>
      </c>
      <c r="D30" s="707">
        <v>0.3</v>
      </c>
      <c r="E30" s="680">
        <v>4979</v>
      </c>
      <c r="F30" s="1"/>
      <c r="G30" s="1"/>
      <c r="H30" s="712"/>
      <c r="I30" s="713"/>
      <c r="J30" s="712"/>
      <c r="K30" s="712"/>
    </row>
    <row r="31" spans="1:12" ht="13.15" customHeight="1">
      <c r="A31" s="1"/>
      <c r="B31" s="677">
        <v>23</v>
      </c>
      <c r="C31" s="678" t="s">
        <v>205</v>
      </c>
      <c r="D31" s="707">
        <v>0.3</v>
      </c>
      <c r="E31" s="680">
        <v>2987</v>
      </c>
      <c r="F31" s="1"/>
      <c r="G31" s="714"/>
      <c r="H31" s="714"/>
      <c r="I31" s="714"/>
      <c r="J31" s="714"/>
      <c r="K31" s="714"/>
    </row>
    <row r="32" spans="1:12" ht="13.15" customHeight="1">
      <c r="A32" s="1"/>
      <c r="B32" s="677">
        <v>24</v>
      </c>
      <c r="C32" s="678" t="s">
        <v>206</v>
      </c>
      <c r="D32" s="707">
        <v>0.3</v>
      </c>
      <c r="E32" s="680">
        <v>2635</v>
      </c>
      <c r="F32" s="1"/>
      <c r="G32" s="1"/>
      <c r="H32" s="1"/>
      <c r="I32" s="715"/>
      <c r="J32" s="715"/>
      <c r="K32" s="715"/>
    </row>
    <row r="33" spans="1:11" ht="13.15" customHeight="1">
      <c r="A33" s="1"/>
      <c r="B33" s="698">
        <v>25</v>
      </c>
      <c r="C33" s="716" t="s">
        <v>207</v>
      </c>
      <c r="D33" s="717">
        <v>0.3</v>
      </c>
      <c r="E33" s="700">
        <v>2228</v>
      </c>
      <c r="F33" s="1"/>
      <c r="G33" s="1"/>
      <c r="H33" s="718"/>
      <c r="I33" s="718"/>
      <c r="J33" s="718"/>
      <c r="K33" s="718"/>
    </row>
    <row r="34" spans="1:11" ht="13.15" customHeight="1">
      <c r="B34" s="702" t="s">
        <v>208</v>
      </c>
      <c r="C34" s="703"/>
      <c r="D34" s="704">
        <v>21.1</v>
      </c>
      <c r="E34" s="689">
        <v>210601</v>
      </c>
      <c r="G34" s="719"/>
      <c r="H34" s="720"/>
      <c r="I34" s="720"/>
      <c r="J34" s="720"/>
      <c r="K34" s="720"/>
    </row>
    <row r="35" spans="1:11">
      <c r="B35" s="721"/>
      <c r="C35" s="1"/>
      <c r="D35" s="722"/>
      <c r="E35" s="723"/>
      <c r="G35" s="1"/>
      <c r="H35" s="1"/>
      <c r="I35" s="1"/>
      <c r="J35" s="1"/>
      <c r="K35" s="1"/>
    </row>
    <row r="36" spans="1:11">
      <c r="E36" s="725"/>
    </row>
    <row r="37" spans="1:11">
      <c r="E37" s="725"/>
    </row>
  </sheetData>
  <sheetProtection formatCells="0" formatColumns="0" formatRows="0" sort="0" autoFilter="0" pivotTables="0"/>
  <mergeCells count="14">
    <mergeCell ref="G17:H17"/>
    <mergeCell ref="B18:C18"/>
    <mergeCell ref="G19:G20"/>
    <mergeCell ref="H19:H20"/>
    <mergeCell ref="I19:K19"/>
    <mergeCell ref="B34:C34"/>
    <mergeCell ref="B1:E2"/>
    <mergeCell ref="G1:K2"/>
    <mergeCell ref="B3:C3"/>
    <mergeCell ref="D6:D7"/>
    <mergeCell ref="E6:E7"/>
    <mergeCell ref="G6:G7"/>
    <mergeCell ref="H6:H7"/>
    <mergeCell ref="I6:K6"/>
  </mergeCells>
  <pageMargins left="0.25" right="0.25" top="0.75" bottom="0.75" header="0.3" footer="0.3"/>
  <pageSetup scale="80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5D9-5952-41A7-A9CB-FE848BB1665C}">
  <sheetPr>
    <pageSetUpPr fitToPage="1"/>
  </sheetPr>
  <dimension ref="A1:N44"/>
  <sheetViews>
    <sheetView showGridLines="0" topLeftCell="B1" zoomScaleNormal="100" workbookViewId="0">
      <selection activeCell="M37" sqref="M37"/>
    </sheetView>
  </sheetViews>
  <sheetFormatPr defaultColWidth="9.140625" defaultRowHeight="11.25"/>
  <cols>
    <col min="1" max="1" width="1.5703125" style="729" customWidth="1"/>
    <col min="2" max="3" width="2.85546875" style="729" customWidth="1"/>
    <col min="4" max="4" width="37.85546875" style="729" customWidth="1"/>
    <col min="5" max="7" width="18.140625" style="729" customWidth="1"/>
    <col min="8" max="8" width="0.5703125" style="729" customWidth="1"/>
    <col min="9" max="11" width="18.140625" style="729" customWidth="1"/>
    <col min="12" max="12" width="2.140625" style="729" customWidth="1"/>
    <col min="13" max="16384" width="9.140625" style="729"/>
  </cols>
  <sheetData>
    <row r="1" spans="1:14" ht="13.15" customHeight="1">
      <c r="A1" s="727"/>
      <c r="B1" s="727"/>
      <c r="C1" s="727"/>
      <c r="D1" s="727"/>
      <c r="E1" s="728"/>
      <c r="F1" s="728"/>
      <c r="G1" s="728"/>
      <c r="H1" s="728"/>
      <c r="I1" s="728"/>
      <c r="J1" s="728"/>
      <c r="K1" s="728"/>
      <c r="L1" s="728"/>
    </row>
    <row r="2" spans="1:14" ht="11.25" customHeight="1">
      <c r="A2" s="727"/>
      <c r="B2" s="730" t="s">
        <v>209</v>
      </c>
      <c r="C2" s="730"/>
      <c r="D2" s="730"/>
      <c r="E2" s="244" t="s">
        <v>210</v>
      </c>
      <c r="F2" s="244"/>
      <c r="G2" s="244"/>
      <c r="H2" s="478"/>
      <c r="I2" s="244" t="s">
        <v>211</v>
      </c>
      <c r="J2" s="244"/>
      <c r="K2" s="244"/>
      <c r="L2" s="728"/>
    </row>
    <row r="3" spans="1:14" ht="24" customHeight="1">
      <c r="A3" s="731"/>
      <c r="B3" s="732"/>
      <c r="C3" s="732"/>
      <c r="D3" s="732"/>
      <c r="E3" s="252" t="s">
        <v>106</v>
      </c>
      <c r="F3" s="251" t="s">
        <v>107</v>
      </c>
      <c r="G3" s="252" t="s">
        <v>212</v>
      </c>
      <c r="H3" s="478"/>
      <c r="I3" s="251" t="s">
        <v>102</v>
      </c>
      <c r="J3" s="252" t="s">
        <v>107</v>
      </c>
      <c r="K3" s="251" t="s">
        <v>105</v>
      </c>
      <c r="L3" s="733"/>
    </row>
    <row r="4" spans="1:14" ht="12" hidden="1" customHeight="1">
      <c r="A4" s="727"/>
      <c r="B4" s="734"/>
      <c r="C4" s="734"/>
      <c r="D4" s="734"/>
      <c r="E4" s="735"/>
      <c r="F4" s="736"/>
      <c r="G4" s="735"/>
      <c r="H4" s="490"/>
      <c r="I4" s="736"/>
      <c r="J4" s="737"/>
      <c r="K4" s="736"/>
      <c r="L4" s="738"/>
    </row>
    <row r="5" spans="1:14" ht="11.25" customHeight="1">
      <c r="A5" s="727"/>
      <c r="B5" s="739"/>
      <c r="C5" s="740" t="s">
        <v>108</v>
      </c>
      <c r="D5" s="740"/>
      <c r="E5" s="741">
        <v>494</v>
      </c>
      <c r="F5" s="742">
        <v>494</v>
      </c>
      <c r="G5" s="741">
        <v>8822</v>
      </c>
      <c r="H5" s="743"/>
      <c r="I5" s="744">
        <v>470143</v>
      </c>
      <c r="J5" s="745">
        <v>470143</v>
      </c>
      <c r="K5" s="746">
        <v>13.5</v>
      </c>
      <c r="L5" s="738"/>
      <c r="M5" s="802"/>
    </row>
    <row r="6" spans="1:14" ht="11.25" customHeight="1">
      <c r="A6" s="727"/>
      <c r="B6" s="739"/>
      <c r="C6" s="747" t="s">
        <v>109</v>
      </c>
      <c r="D6" s="747"/>
      <c r="E6" s="748">
        <v>194</v>
      </c>
      <c r="F6" s="749">
        <v>194</v>
      </c>
      <c r="G6" s="748">
        <v>2889</v>
      </c>
      <c r="H6" s="750"/>
      <c r="I6" s="751">
        <v>282081</v>
      </c>
      <c r="J6" s="752">
        <v>282081</v>
      </c>
      <c r="K6" s="746">
        <v>8.1</v>
      </c>
      <c r="L6" s="738"/>
      <c r="M6" s="802"/>
      <c r="N6" s="753"/>
    </row>
    <row r="7" spans="1:14" ht="11.25" customHeight="1">
      <c r="A7" s="727"/>
      <c r="B7" s="739"/>
      <c r="C7" s="747" t="s">
        <v>110</v>
      </c>
      <c r="D7" s="747"/>
      <c r="E7" s="748">
        <v>103</v>
      </c>
      <c r="F7" s="749">
        <v>103</v>
      </c>
      <c r="G7" s="748">
        <v>1850</v>
      </c>
      <c r="H7" s="750"/>
      <c r="I7" s="751">
        <v>36405</v>
      </c>
      <c r="J7" s="752">
        <v>36405</v>
      </c>
      <c r="K7" s="746">
        <v>1</v>
      </c>
      <c r="L7" s="738"/>
      <c r="M7" s="802"/>
    </row>
    <row r="8" spans="1:14" ht="11.25" customHeight="1">
      <c r="A8" s="727"/>
      <c r="B8" s="739"/>
      <c r="C8" s="747" t="s">
        <v>111</v>
      </c>
      <c r="D8" s="747"/>
      <c r="E8" s="748">
        <v>0</v>
      </c>
      <c r="F8" s="749">
        <v>0</v>
      </c>
      <c r="G8" s="748">
        <v>0</v>
      </c>
      <c r="H8" s="750"/>
      <c r="I8" s="751">
        <v>0</v>
      </c>
      <c r="J8" s="752">
        <v>0</v>
      </c>
      <c r="K8" s="754">
        <v>0</v>
      </c>
      <c r="L8" s="738"/>
      <c r="M8" s="802"/>
    </row>
    <row r="9" spans="1:14" ht="11.25" customHeight="1">
      <c r="A9" s="727"/>
      <c r="B9" s="739"/>
      <c r="C9" s="747" t="s">
        <v>112</v>
      </c>
      <c r="D9" s="747"/>
      <c r="E9" s="748">
        <v>397</v>
      </c>
      <c r="F9" s="749">
        <v>397</v>
      </c>
      <c r="G9" s="748">
        <v>5847</v>
      </c>
      <c r="H9" s="750"/>
      <c r="I9" s="751">
        <v>124713</v>
      </c>
      <c r="J9" s="752">
        <v>124713</v>
      </c>
      <c r="K9" s="746">
        <v>3.6</v>
      </c>
      <c r="L9" s="738"/>
      <c r="M9" s="802"/>
    </row>
    <row r="10" spans="1:14" ht="11.25" customHeight="1">
      <c r="A10" s="727"/>
      <c r="B10" s="739"/>
      <c r="C10" s="747" t="s">
        <v>113</v>
      </c>
      <c r="D10" s="747"/>
      <c r="E10" s="748">
        <v>118</v>
      </c>
      <c r="F10" s="749">
        <v>117</v>
      </c>
      <c r="G10" s="748">
        <v>1809</v>
      </c>
      <c r="H10" s="750"/>
      <c r="I10" s="751">
        <v>113964</v>
      </c>
      <c r="J10" s="752">
        <v>113599</v>
      </c>
      <c r="K10" s="746">
        <v>3.2</v>
      </c>
      <c r="L10" s="738"/>
      <c r="M10" s="802"/>
    </row>
    <row r="11" spans="1:14" ht="11.25" customHeight="1">
      <c r="A11" s="727"/>
      <c r="B11" s="739"/>
      <c r="C11" s="747" t="s">
        <v>114</v>
      </c>
      <c r="D11" s="747"/>
      <c r="E11" s="748">
        <v>546</v>
      </c>
      <c r="F11" s="749">
        <v>546</v>
      </c>
      <c r="G11" s="748">
        <v>5691</v>
      </c>
      <c r="H11" s="750"/>
      <c r="I11" s="751">
        <v>48454</v>
      </c>
      <c r="J11" s="752">
        <v>48454</v>
      </c>
      <c r="K11" s="746">
        <v>1.4</v>
      </c>
      <c r="L11" s="738"/>
      <c r="M11" s="802"/>
    </row>
    <row r="12" spans="1:14" ht="11.25" customHeight="1">
      <c r="A12" s="727"/>
      <c r="B12" s="739"/>
      <c r="C12" s="747" t="s">
        <v>115</v>
      </c>
      <c r="D12" s="747"/>
      <c r="E12" s="748">
        <v>105</v>
      </c>
      <c r="F12" s="749">
        <v>105</v>
      </c>
      <c r="G12" s="748">
        <v>1029</v>
      </c>
      <c r="H12" s="750"/>
      <c r="I12" s="751">
        <v>35579</v>
      </c>
      <c r="J12" s="752">
        <v>35579</v>
      </c>
      <c r="K12" s="746">
        <v>1</v>
      </c>
      <c r="L12" s="738"/>
      <c r="M12" s="802"/>
    </row>
    <row r="13" spans="1:14" ht="11.25" customHeight="1">
      <c r="A13" s="727"/>
      <c r="B13" s="739"/>
      <c r="C13" s="747" t="s">
        <v>116</v>
      </c>
      <c r="D13" s="747"/>
      <c r="E13" s="748">
        <v>443</v>
      </c>
      <c r="F13" s="749">
        <v>431</v>
      </c>
      <c r="G13" s="748">
        <v>5531</v>
      </c>
      <c r="H13" s="750"/>
      <c r="I13" s="751">
        <v>143883</v>
      </c>
      <c r="J13" s="752">
        <v>142235</v>
      </c>
      <c r="K13" s="746">
        <v>4.0999999999999996</v>
      </c>
      <c r="L13" s="738"/>
      <c r="M13" s="802"/>
    </row>
    <row r="14" spans="1:14" ht="11.25" customHeight="1">
      <c r="A14" s="727"/>
      <c r="B14" s="739"/>
      <c r="C14" s="747" t="s">
        <v>117</v>
      </c>
      <c r="D14" s="747"/>
      <c r="E14" s="748">
        <v>149</v>
      </c>
      <c r="F14" s="749">
        <v>149</v>
      </c>
      <c r="G14" s="748">
        <v>2193</v>
      </c>
      <c r="H14" s="750"/>
      <c r="I14" s="751">
        <v>104005</v>
      </c>
      <c r="J14" s="752">
        <v>104005</v>
      </c>
      <c r="K14" s="746">
        <v>3</v>
      </c>
      <c r="L14" s="738"/>
      <c r="M14" s="802"/>
    </row>
    <row r="15" spans="1:14" ht="11.25" customHeight="1">
      <c r="A15" s="727"/>
      <c r="B15" s="739"/>
      <c r="C15" s="747" t="s">
        <v>118</v>
      </c>
      <c r="D15" s="747"/>
      <c r="E15" s="748">
        <v>803</v>
      </c>
      <c r="F15" s="749">
        <v>803</v>
      </c>
      <c r="G15" s="748">
        <v>13707</v>
      </c>
      <c r="H15" s="750"/>
      <c r="I15" s="751">
        <v>266804</v>
      </c>
      <c r="J15" s="752">
        <v>266804</v>
      </c>
      <c r="K15" s="746">
        <v>7.6</v>
      </c>
      <c r="L15" s="738"/>
      <c r="M15" s="802"/>
    </row>
    <row r="16" spans="1:14" ht="11.25" customHeight="1">
      <c r="A16" s="727"/>
      <c r="B16" s="739"/>
      <c r="C16" s="747" t="s">
        <v>119</v>
      </c>
      <c r="D16" s="747"/>
      <c r="E16" s="748">
        <v>36</v>
      </c>
      <c r="F16" s="749">
        <v>36</v>
      </c>
      <c r="G16" s="748">
        <v>421</v>
      </c>
      <c r="H16" s="750"/>
      <c r="I16" s="751">
        <v>14841</v>
      </c>
      <c r="J16" s="752">
        <v>14841</v>
      </c>
      <c r="K16" s="746">
        <v>0.4</v>
      </c>
      <c r="L16" s="738"/>
      <c r="M16" s="802"/>
    </row>
    <row r="17" spans="1:14" ht="11.25" customHeight="1">
      <c r="A17" s="727"/>
      <c r="B17" s="739"/>
      <c r="C17" s="747" t="s">
        <v>120</v>
      </c>
      <c r="D17" s="747"/>
      <c r="E17" s="748">
        <v>123</v>
      </c>
      <c r="F17" s="749">
        <v>106</v>
      </c>
      <c r="G17" s="748">
        <v>1582</v>
      </c>
      <c r="H17" s="750"/>
      <c r="I17" s="751">
        <v>35456</v>
      </c>
      <c r="J17" s="752">
        <v>30872</v>
      </c>
      <c r="K17" s="746">
        <v>0.9</v>
      </c>
      <c r="L17" s="738"/>
      <c r="M17" s="802"/>
    </row>
    <row r="18" spans="1:14" ht="11.25" customHeight="1">
      <c r="A18" s="727"/>
      <c r="B18" s="739"/>
      <c r="C18" s="747" t="s">
        <v>121</v>
      </c>
      <c r="D18" s="747"/>
      <c r="E18" s="748">
        <v>0</v>
      </c>
      <c r="F18" s="749">
        <v>0</v>
      </c>
      <c r="G18" s="748">
        <v>0</v>
      </c>
      <c r="H18" s="750"/>
      <c r="I18" s="751">
        <v>0</v>
      </c>
      <c r="J18" s="752">
        <v>0</v>
      </c>
      <c r="K18" s="754">
        <v>0</v>
      </c>
      <c r="L18" s="738"/>
      <c r="M18" s="802"/>
    </row>
    <row r="19" spans="1:14" ht="11.25" customHeight="1">
      <c r="A19" s="727"/>
      <c r="B19" s="739"/>
      <c r="C19" s="747" t="s">
        <v>122</v>
      </c>
      <c r="D19" s="747"/>
      <c r="E19" s="748">
        <v>353</v>
      </c>
      <c r="F19" s="749">
        <v>353</v>
      </c>
      <c r="G19" s="748">
        <v>4648</v>
      </c>
      <c r="H19" s="750"/>
      <c r="I19" s="751">
        <v>97732</v>
      </c>
      <c r="J19" s="752">
        <v>97732</v>
      </c>
      <c r="K19" s="746">
        <v>2.8</v>
      </c>
      <c r="L19" s="738"/>
      <c r="M19" s="802"/>
    </row>
    <row r="20" spans="1:14" ht="11.25" customHeight="1">
      <c r="A20" s="727"/>
      <c r="B20" s="739"/>
      <c r="C20" s="747" t="s">
        <v>123</v>
      </c>
      <c r="D20" s="747"/>
      <c r="E20" s="748">
        <v>0</v>
      </c>
      <c r="F20" s="749">
        <v>0</v>
      </c>
      <c r="G20" s="748">
        <v>0</v>
      </c>
      <c r="H20" s="750"/>
      <c r="I20" s="751">
        <v>0</v>
      </c>
      <c r="J20" s="752">
        <v>0</v>
      </c>
      <c r="K20" s="754">
        <v>0</v>
      </c>
      <c r="L20" s="738"/>
      <c r="M20" s="802"/>
    </row>
    <row r="21" spans="1:14" ht="11.25" customHeight="1">
      <c r="A21" s="727"/>
      <c r="B21" s="739"/>
      <c r="C21" s="747" t="s">
        <v>124</v>
      </c>
      <c r="D21" s="747"/>
      <c r="E21" s="748">
        <v>8</v>
      </c>
      <c r="F21" s="749">
        <v>8</v>
      </c>
      <c r="G21" s="748">
        <v>131</v>
      </c>
      <c r="H21" s="750"/>
      <c r="I21" s="751">
        <v>9300</v>
      </c>
      <c r="J21" s="752">
        <v>9300</v>
      </c>
      <c r="K21" s="746">
        <v>0.3</v>
      </c>
      <c r="L21" s="738"/>
      <c r="M21" s="802"/>
    </row>
    <row r="22" spans="1:14" ht="11.25" customHeight="1">
      <c r="A22" s="727"/>
      <c r="B22" s="739"/>
      <c r="C22" s="747" t="s">
        <v>125</v>
      </c>
      <c r="D22" s="747"/>
      <c r="E22" s="748">
        <v>343</v>
      </c>
      <c r="F22" s="749">
        <v>343</v>
      </c>
      <c r="G22" s="748">
        <v>5317</v>
      </c>
      <c r="H22" s="750"/>
      <c r="I22" s="751">
        <v>228326</v>
      </c>
      <c r="J22" s="752">
        <v>228324</v>
      </c>
      <c r="K22" s="746">
        <v>6.5</v>
      </c>
      <c r="L22" s="738"/>
      <c r="M22" s="802"/>
    </row>
    <row r="23" spans="1:14" ht="11.25" customHeight="1">
      <c r="A23" s="727"/>
      <c r="B23" s="739"/>
      <c r="C23" s="755" t="s">
        <v>126</v>
      </c>
      <c r="D23" s="755"/>
      <c r="E23" s="756">
        <v>4</v>
      </c>
      <c r="F23" s="757">
        <v>4</v>
      </c>
      <c r="G23" s="756">
        <v>38</v>
      </c>
      <c r="H23" s="750"/>
      <c r="I23" s="758">
        <v>284</v>
      </c>
      <c r="J23" s="759">
        <v>284</v>
      </c>
      <c r="K23" s="746">
        <v>0</v>
      </c>
      <c r="L23" s="738"/>
      <c r="M23" s="802"/>
    </row>
    <row r="24" spans="1:14" ht="11.25" customHeight="1">
      <c r="A24" s="727"/>
      <c r="B24" s="739"/>
      <c r="C24" s="755" t="s">
        <v>127</v>
      </c>
      <c r="D24" s="755"/>
      <c r="E24" s="756">
        <v>613</v>
      </c>
      <c r="F24" s="757">
        <v>610</v>
      </c>
      <c r="G24" s="756">
        <v>10145</v>
      </c>
      <c r="H24" s="750"/>
      <c r="I24" s="758">
        <v>192976</v>
      </c>
      <c r="J24" s="759">
        <v>192203</v>
      </c>
      <c r="K24" s="760">
        <v>5.5</v>
      </c>
      <c r="L24" s="738"/>
      <c r="M24" s="802"/>
    </row>
    <row r="25" spans="1:14" ht="11.25" customHeight="1">
      <c r="A25" s="727"/>
      <c r="B25" s="761" t="s">
        <v>128</v>
      </c>
      <c r="C25" s="761"/>
      <c r="D25" s="761"/>
      <c r="E25" s="340">
        <v>4832</v>
      </c>
      <c r="F25" s="340">
        <v>4799</v>
      </c>
      <c r="G25" s="340">
        <v>71650</v>
      </c>
      <c r="H25" s="762"/>
      <c r="I25" s="340">
        <v>2204946</v>
      </c>
      <c r="J25" s="340">
        <v>2197574</v>
      </c>
      <c r="K25" s="763">
        <v>62.9</v>
      </c>
      <c r="L25" s="764"/>
      <c r="M25" s="802"/>
    </row>
    <row r="26" spans="1:14" ht="11.25" customHeight="1">
      <c r="A26" s="727"/>
      <c r="B26" s="765"/>
      <c r="C26" s="766" t="s">
        <v>129</v>
      </c>
      <c r="D26" s="766"/>
      <c r="E26" s="266">
        <v>751</v>
      </c>
      <c r="F26" s="767">
        <v>751</v>
      </c>
      <c r="G26" s="266">
        <v>13827</v>
      </c>
      <c r="H26" s="750"/>
      <c r="I26" s="768">
        <v>156915</v>
      </c>
      <c r="J26" s="769">
        <v>156915</v>
      </c>
      <c r="K26" s="746">
        <v>4.5</v>
      </c>
      <c r="L26" s="738"/>
      <c r="M26" s="802"/>
    </row>
    <row r="27" spans="1:14" ht="11.25" customHeight="1">
      <c r="A27" s="727"/>
      <c r="B27" s="765"/>
      <c r="C27" s="770" t="s">
        <v>130</v>
      </c>
      <c r="D27" s="770"/>
      <c r="E27" s="266">
        <v>292</v>
      </c>
      <c r="F27" s="767">
        <v>292</v>
      </c>
      <c r="G27" s="266">
        <v>4933</v>
      </c>
      <c r="H27" s="750"/>
      <c r="I27" s="771">
        <v>435449</v>
      </c>
      <c r="J27" s="772">
        <v>435449</v>
      </c>
      <c r="K27" s="746">
        <v>12.5</v>
      </c>
      <c r="L27" s="738"/>
      <c r="M27" s="802"/>
    </row>
    <row r="28" spans="1:14" ht="11.25" customHeight="1">
      <c r="A28" s="727"/>
      <c r="B28" s="765"/>
      <c r="C28" s="773" t="s">
        <v>131</v>
      </c>
      <c r="D28" s="773"/>
      <c r="E28" s="545">
        <v>488</v>
      </c>
      <c r="F28" s="774">
        <v>301</v>
      </c>
      <c r="G28" s="545">
        <v>10412</v>
      </c>
      <c r="H28" s="750"/>
      <c r="I28" s="775">
        <v>111141</v>
      </c>
      <c r="J28" s="776">
        <v>66645</v>
      </c>
      <c r="K28" s="746">
        <v>1.9</v>
      </c>
      <c r="L28" s="738"/>
      <c r="M28" s="802"/>
    </row>
    <row r="29" spans="1:14" s="785" customFormat="1" ht="11.25" customHeight="1">
      <c r="A29" s="777"/>
      <c r="B29" s="778" t="s">
        <v>213</v>
      </c>
      <c r="C29" s="779"/>
      <c r="D29" s="779"/>
      <c r="E29" s="780">
        <v>1531</v>
      </c>
      <c r="F29" s="780">
        <v>1344</v>
      </c>
      <c r="G29" s="780">
        <v>29172</v>
      </c>
      <c r="H29" s="781"/>
      <c r="I29" s="782">
        <v>703505</v>
      </c>
      <c r="J29" s="782">
        <v>659009</v>
      </c>
      <c r="K29" s="783">
        <v>18.899999999999999</v>
      </c>
      <c r="L29" s="784"/>
      <c r="M29" s="802"/>
    </row>
    <row r="30" spans="1:14" ht="11.25" customHeight="1">
      <c r="A30" s="727"/>
      <c r="B30" s="765"/>
      <c r="C30" s="786" t="s">
        <v>133</v>
      </c>
      <c r="D30" s="786"/>
      <c r="E30" s="545">
        <v>207</v>
      </c>
      <c r="F30" s="774">
        <v>207</v>
      </c>
      <c r="G30" s="545">
        <v>3410</v>
      </c>
      <c r="H30" s="750"/>
      <c r="I30" s="775">
        <v>211726</v>
      </c>
      <c r="J30" s="776">
        <v>211726</v>
      </c>
      <c r="K30" s="746">
        <v>6.1</v>
      </c>
      <c r="L30" s="738"/>
      <c r="M30" s="802"/>
      <c r="N30" s="787"/>
    </row>
    <row r="31" spans="1:14" ht="11.25" customHeight="1">
      <c r="A31" s="727"/>
      <c r="B31" s="765"/>
      <c r="C31" s="788" t="s">
        <v>134</v>
      </c>
      <c r="D31" s="788"/>
      <c r="E31" s="748">
        <v>171</v>
      </c>
      <c r="F31" s="749">
        <v>124</v>
      </c>
      <c r="G31" s="748">
        <v>4063</v>
      </c>
      <c r="H31" s="750"/>
      <c r="I31" s="751">
        <v>132228</v>
      </c>
      <c r="J31" s="752">
        <v>124277</v>
      </c>
      <c r="K31" s="746">
        <v>3.5</v>
      </c>
      <c r="L31" s="738"/>
      <c r="M31" s="802"/>
    </row>
    <row r="32" spans="1:14" ht="11.25" customHeight="1">
      <c r="A32" s="727"/>
      <c r="B32" s="765"/>
      <c r="C32" s="788" t="s">
        <v>135</v>
      </c>
      <c r="D32" s="788"/>
      <c r="E32" s="748">
        <v>142</v>
      </c>
      <c r="F32" s="749">
        <v>106</v>
      </c>
      <c r="G32" s="748">
        <v>3136</v>
      </c>
      <c r="H32" s="750"/>
      <c r="I32" s="751">
        <v>136709</v>
      </c>
      <c r="J32" s="752">
        <v>97606</v>
      </c>
      <c r="K32" s="746">
        <v>2.8</v>
      </c>
      <c r="L32" s="738"/>
      <c r="M32" s="802"/>
    </row>
    <row r="33" spans="1:13" ht="11.25" customHeight="1">
      <c r="A33" s="727"/>
      <c r="B33" s="765"/>
      <c r="C33" s="789" t="s">
        <v>136</v>
      </c>
      <c r="D33" s="789"/>
      <c r="E33" s="748">
        <v>15</v>
      </c>
      <c r="F33" s="749">
        <v>15</v>
      </c>
      <c r="G33" s="748">
        <v>488</v>
      </c>
      <c r="H33" s="750"/>
      <c r="I33" s="751">
        <v>9326</v>
      </c>
      <c r="J33" s="752">
        <v>9326</v>
      </c>
      <c r="K33" s="746">
        <v>0.3</v>
      </c>
      <c r="L33" s="738"/>
      <c r="M33" s="802"/>
    </row>
    <row r="34" spans="1:13" ht="11.25" customHeight="1">
      <c r="A34" s="727"/>
      <c r="B34" s="765"/>
      <c r="C34" s="790" t="s">
        <v>137</v>
      </c>
      <c r="D34" s="790"/>
      <c r="E34" s="545">
        <v>808</v>
      </c>
      <c r="F34" s="774">
        <v>736</v>
      </c>
      <c r="G34" s="545">
        <v>16981</v>
      </c>
      <c r="H34" s="750"/>
      <c r="I34" s="775">
        <v>160780</v>
      </c>
      <c r="J34" s="776">
        <v>141179</v>
      </c>
      <c r="K34" s="746">
        <v>4</v>
      </c>
      <c r="L34" s="738"/>
      <c r="M34" s="802"/>
    </row>
    <row r="35" spans="1:13" s="785" customFormat="1" ht="11.25" customHeight="1">
      <c r="A35" s="777"/>
      <c r="B35" s="778" t="s">
        <v>138</v>
      </c>
      <c r="C35" s="779"/>
      <c r="D35" s="779"/>
      <c r="E35" s="780">
        <v>1343</v>
      </c>
      <c r="F35" s="780">
        <v>1188</v>
      </c>
      <c r="G35" s="780">
        <v>28078</v>
      </c>
      <c r="H35" s="781"/>
      <c r="I35" s="782">
        <v>650769</v>
      </c>
      <c r="J35" s="782">
        <v>584114</v>
      </c>
      <c r="K35" s="783">
        <v>16.7</v>
      </c>
      <c r="L35" s="784"/>
      <c r="M35" s="802"/>
    </row>
    <row r="36" spans="1:13" ht="11.25" customHeight="1">
      <c r="A36" s="727"/>
      <c r="B36" s="765"/>
      <c r="C36" s="786" t="s">
        <v>139</v>
      </c>
      <c r="D36" s="786"/>
      <c r="E36" s="545">
        <v>51</v>
      </c>
      <c r="F36" s="774">
        <v>51</v>
      </c>
      <c r="G36" s="545">
        <v>3682</v>
      </c>
      <c r="H36" s="750"/>
      <c r="I36" s="775">
        <v>50965</v>
      </c>
      <c r="J36" s="776">
        <v>50965</v>
      </c>
      <c r="K36" s="746">
        <v>1.4</v>
      </c>
      <c r="L36" s="738"/>
      <c r="M36" s="802"/>
    </row>
    <row r="37" spans="1:13" ht="11.25" customHeight="1">
      <c r="A37" s="727"/>
      <c r="B37" s="765"/>
      <c r="C37" s="788" t="s">
        <v>140</v>
      </c>
      <c r="D37" s="788"/>
      <c r="E37" s="748">
        <v>47</v>
      </c>
      <c r="F37" s="749">
        <v>7</v>
      </c>
      <c r="G37" s="748">
        <v>1275</v>
      </c>
      <c r="H37" s="750"/>
      <c r="I37" s="751">
        <v>13387</v>
      </c>
      <c r="J37" s="752">
        <v>2008</v>
      </c>
      <c r="K37" s="746">
        <v>0.1</v>
      </c>
      <c r="L37" s="738"/>
      <c r="M37" s="802"/>
    </row>
    <row r="38" spans="1:13" ht="11.25" hidden="1" customHeight="1">
      <c r="A38" s="727"/>
      <c r="B38" s="765"/>
      <c r="C38" s="790" t="s">
        <v>141</v>
      </c>
      <c r="D38" s="790"/>
      <c r="E38" s="545">
        <v>0</v>
      </c>
      <c r="F38" s="774">
        <v>0</v>
      </c>
      <c r="G38" s="545">
        <v>0</v>
      </c>
      <c r="H38" s="750"/>
      <c r="I38" s="774">
        <v>24871</v>
      </c>
      <c r="J38" s="545">
        <v>18166</v>
      </c>
      <c r="K38" s="774">
        <v>0.5</v>
      </c>
      <c r="L38" s="738"/>
      <c r="M38" s="802"/>
    </row>
    <row r="39" spans="1:13" s="785" customFormat="1" ht="11.25" customHeight="1">
      <c r="A39" s="777"/>
      <c r="B39" s="778" t="s">
        <v>214</v>
      </c>
      <c r="C39" s="779"/>
      <c r="D39" s="779"/>
      <c r="E39" s="780">
        <v>98</v>
      </c>
      <c r="F39" s="780">
        <v>58</v>
      </c>
      <c r="G39" s="780">
        <v>4957</v>
      </c>
      <c r="H39" s="781"/>
      <c r="I39" s="780">
        <v>64352</v>
      </c>
      <c r="J39" s="780">
        <v>52973</v>
      </c>
      <c r="K39" s="791">
        <v>1.5</v>
      </c>
      <c r="L39" s="784"/>
      <c r="M39" s="802"/>
    </row>
    <row r="40" spans="1:13" ht="11.25" customHeight="1">
      <c r="A40" s="727"/>
      <c r="B40" s="765"/>
      <c r="C40" s="765"/>
      <c r="D40" s="765"/>
      <c r="E40" s="540"/>
      <c r="F40" s="792"/>
      <c r="G40" s="793"/>
      <c r="H40" s="794"/>
      <c r="I40" s="795"/>
      <c r="J40" s="796"/>
      <c r="K40" s="797"/>
      <c r="L40" s="738"/>
      <c r="M40" s="802"/>
    </row>
    <row r="41" spans="1:13" ht="11.25" customHeight="1">
      <c r="A41" s="727"/>
      <c r="B41" s="761" t="s">
        <v>143</v>
      </c>
      <c r="C41" s="761"/>
      <c r="D41" s="761"/>
      <c r="E41" s="340">
        <v>2972</v>
      </c>
      <c r="F41" s="340">
        <v>2590</v>
      </c>
      <c r="G41" s="340">
        <v>62207</v>
      </c>
      <c r="H41" s="762"/>
      <c r="I41" s="340">
        <v>1418626</v>
      </c>
      <c r="J41" s="340">
        <v>1296096</v>
      </c>
      <c r="K41" s="798">
        <v>37.1</v>
      </c>
      <c r="L41" s="738"/>
      <c r="M41" s="802"/>
    </row>
    <row r="42" spans="1:13" ht="11.25" customHeight="1">
      <c r="A42" s="727"/>
      <c r="B42" s="799"/>
      <c r="C42" s="799"/>
      <c r="D42" s="799"/>
      <c r="E42" s="540"/>
      <c r="F42" s="792"/>
      <c r="G42" s="793"/>
      <c r="H42" s="794"/>
      <c r="I42" s="795"/>
      <c r="J42" s="796"/>
      <c r="K42" s="797"/>
      <c r="L42" s="738"/>
      <c r="M42" s="802"/>
    </row>
    <row r="43" spans="1:13" ht="11.25" customHeight="1">
      <c r="A43" s="727"/>
      <c r="B43" s="761" t="s">
        <v>215</v>
      </c>
      <c r="C43" s="761"/>
      <c r="D43" s="761"/>
      <c r="E43" s="340">
        <v>7804</v>
      </c>
      <c r="F43" s="340">
        <v>7389</v>
      </c>
      <c r="G43" s="340">
        <v>133857</v>
      </c>
      <c r="H43" s="762"/>
      <c r="I43" s="800">
        <v>3623572</v>
      </c>
      <c r="J43" s="800">
        <v>3493670</v>
      </c>
      <c r="K43" s="798">
        <v>100</v>
      </c>
      <c r="L43" s="764"/>
      <c r="M43" s="802"/>
    </row>
    <row r="44" spans="1:13">
      <c r="E44" s="801"/>
      <c r="F44" s="801"/>
      <c r="G44" s="801"/>
      <c r="H44" s="801"/>
      <c r="I44" s="801"/>
      <c r="J44" s="801"/>
      <c r="K44" s="801"/>
    </row>
  </sheetData>
  <mergeCells count="13">
    <mergeCell ref="C38:D38"/>
    <mergeCell ref="C30:D30"/>
    <mergeCell ref="C31:D31"/>
    <mergeCell ref="C32:D32"/>
    <mergeCell ref="C34:D34"/>
    <mergeCell ref="C36:D36"/>
    <mergeCell ref="C37:D37"/>
    <mergeCell ref="B2:D3"/>
    <mergeCell ref="E2:G2"/>
    <mergeCell ref="I2:K2"/>
    <mergeCell ref="C26:D26"/>
    <mergeCell ref="C27:D27"/>
    <mergeCell ref="C28:D28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25</vt:i4>
      </vt:variant>
    </vt:vector>
  </HeadingPairs>
  <TitlesOfParts>
    <vt:vector size="42" baseType="lpstr">
      <vt:lpstr>Consolidated Balance Sheet</vt:lpstr>
      <vt:lpstr>Consolidated Income Statement</vt:lpstr>
      <vt:lpstr>Recon of Net Earnings to FFO</vt:lpstr>
      <vt:lpstr>Recon of Net Earnings to 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</vt:lpstr>
      <vt:lpstr>Strategic Capital Information</vt:lpstr>
      <vt:lpstr>Non-GAAP prorata</vt:lpstr>
      <vt:lpstr>Debt Components I</vt:lpstr>
      <vt:lpstr>Debt Components II</vt:lpstr>
      <vt:lpstr>NAV Components I</vt:lpstr>
      <vt:lpstr>NAV Components II</vt:lpstr>
      <vt:lpstr>IS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'Debt Components II'!Print_Area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prorata'!Print_Area</vt:lpstr>
      <vt:lpstr>'Operating Portfolio I'!Print_Area</vt:lpstr>
      <vt:lpstr>'Operating Portfolio II'!Print_Area</vt:lpstr>
      <vt:lpstr>'Recon of Net Earnings to EBITDA'!Print_Area</vt:lpstr>
      <vt:lpstr>'Recon of Net Earnings to FFO'!Print_Area</vt:lpstr>
      <vt:lpstr>'Strategic Capital Highlights'!Print_Area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prorata'!SP4.3</vt:lpstr>
      <vt:lpstr>'Strategic Capital Information'!SP4.3</vt:lpstr>
      <vt:lpstr>'Strategic Capital Highlights'!SP4.4</vt:lpstr>
      <vt:lpstr>'NAV Components I'!SP7.1A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Yonkee, Alexis</dc:creator>
  <cp:lastModifiedBy>Yonkee, Alexis</cp:lastModifiedBy>
  <dcterms:created xsi:type="dcterms:W3CDTF">2023-04-18T18:53:29Z</dcterms:created>
  <dcterms:modified xsi:type="dcterms:W3CDTF">2023-04-18T19:27:37Z</dcterms:modified>
</cp:coreProperties>
</file>