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2022/Q3 2022/Final/"/>
    </mc:Choice>
  </mc:AlternateContent>
  <xr:revisionPtr revIDLastSave="0" documentId="8_{347B2075-4DCE-473C-899E-66601ABDC041}" xr6:coauthVersionLast="47" xr6:coauthVersionMax="47" xr10:uidLastSave="{00000000-0000-0000-0000-000000000000}"/>
  <bookViews>
    <workbookView xWindow="57504" yWindow="-96" windowWidth="51792" windowHeight="21342" tabRatio="954"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Income Statement History" sheetId="21" r:id="rId6"/>
    <sheet name="EBITDA Reconciliation" sheetId="27" r:id="rId7"/>
    <sheet name="REI Investment Segment Detail" sheetId="23" r:id="rId8"/>
    <sheet name="Balance Sheet History" sheetId="30" r:id="rId9"/>
    <sheet name="Cash Flow History" sheetId="31" r:id="rId10"/>
    <sheet name="Non-GAAP Financial Measures" sheetId="1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A">#REF!</definedName>
    <definedName name="\B">#REF!</definedName>
    <definedName name="\C">#REF!</definedName>
    <definedName name="\D">#REF!</definedName>
    <definedName name="\E">'[1]curr yr bs'!$J$9</definedName>
    <definedName name="\F">'[1]curr yr bs'!$J$10</definedName>
    <definedName name="\G">'[1]curr yr bs'!$J$11</definedName>
    <definedName name="\H">#REF!</definedName>
    <definedName name="\K">#REF!</definedName>
    <definedName name="\M">#REF!</definedName>
    <definedName name="\O">'[1]curr yr bs'!$J$17</definedName>
    <definedName name="\P">'[1]curr yr bs'!$J$15:$J$17</definedName>
    <definedName name="\Q">'[1]curr yr bs'!$J$20</definedName>
    <definedName name="\S">#REF!</definedName>
    <definedName name="\T">#REF!</definedName>
    <definedName name="\X">'[1]curr yr bs'!$J$17</definedName>
    <definedName name="\Y">#REF!</definedName>
    <definedName name="\Z">#REF!</definedName>
    <definedName name="__1234Graph_B" hidden="1">[2]soc1!#REF!</definedName>
    <definedName name="__123Graph_A" hidden="1">[2]soc1!#REF!</definedName>
    <definedName name="__123Graph_A1" hidden="1">[2]soc1!#REF!</definedName>
    <definedName name="__123Graph_AGraph1" hidden="1">[3]Daily!#REF!</definedName>
    <definedName name="__123Graph_AGraph2" hidden="1">[3]Daily!#REF!</definedName>
    <definedName name="__123Graph_AGraph7" hidden="1">[3]Daily!#REF!</definedName>
    <definedName name="__123Graph_AGraph8" hidden="1">[3]Daily!#REF!</definedName>
    <definedName name="__123Graph_AINC2" hidden="1">[4]הכנסות!#REF!</definedName>
    <definedName name="__123Graph_AINC3" hidden="1">[4]הכנסות!#REF!</definedName>
    <definedName name="__123Graph_AMULT" hidden="1">'[5]D - Beta'!$N$247:$N$269</definedName>
    <definedName name="__123Graph_B" hidden="1">[2]soc1!#REF!</definedName>
    <definedName name="__123Graph_B1" hidden="1">[2]soc1!#REF!</definedName>
    <definedName name="__123Graph_BINC2" hidden="1">[4]הכנסות!#REF!</definedName>
    <definedName name="__123Graph_C" hidden="1">[2]soc1!#REF!</definedName>
    <definedName name="__123Graph_CINC2" hidden="1">[4]הכנסות!#REF!</definedName>
    <definedName name="__123Graph_D" hidden="1">[2]soc1!#REF!</definedName>
    <definedName name="__123Graph_D1" hidden="1">[2]soc1!#REF!</definedName>
    <definedName name="__123Graph_DINC2" hidden="1">[4]הכנסות!#REF!</definedName>
    <definedName name="__123Graph_E" hidden="1">[2]soc1!#REF!</definedName>
    <definedName name="__123Graph_E1" hidden="1">[2]soc1!#REF!</definedName>
    <definedName name="__123Graph_EINC2" hidden="1">[4]הכנסות!#REF!</definedName>
    <definedName name="__123Graph_F" hidden="1">[2]soc1!#REF!</definedName>
    <definedName name="__123Graph_LBL_A" hidden="1">'[5]D - Beta'!$O$247:$O$269</definedName>
    <definedName name="__123Graph_LBL_AMULT" hidden="1">'[5]D - Beta'!$O$247:$O$269</definedName>
    <definedName name="__123Graph_X" hidden="1">[6]soc1!#REF!</definedName>
    <definedName name="__123Graph_XINC3" hidden="1">[4]הכנסות!#REF!</definedName>
    <definedName name="__123Graph_XMULT" hidden="1">'[5]D - Beta'!$M$247:$M$269</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001_Annual_Targets">#REF!</definedName>
    <definedName name="_1__123Graph_BCHART_6" hidden="1">[7]Sheet1!$B$101:$B$101</definedName>
    <definedName name="_123Graph_B" hidden="1">[2]soc1!#REF!</definedName>
    <definedName name="_123Graph_F" hidden="1">[2]soc1!#REF!</definedName>
    <definedName name="_126_0_S" hidden="1">[8]FINANCIALS!#REF!</definedName>
    <definedName name="_127_0_S" hidden="1">[8]FINANCIALS!#REF!</definedName>
    <definedName name="_128_0_S" hidden="1">[8]FINANCIALS!#REF!</definedName>
    <definedName name="_129_0_S" hidden="1">[8]FINANCIALS!#REF!</definedName>
    <definedName name="_185_0_Table2_" hidden="1">[9]BEV!#REF!</definedName>
    <definedName name="_186_0_Table2_" hidden="1">[9]BEV!#REF!</definedName>
    <definedName name="_187_0_Table2_" hidden="1">[9]BEV!#REF!</definedName>
    <definedName name="_188_0_Table2_" hidden="1">[9]BEV!#REF!</definedName>
    <definedName name="_244_0_Table2_" hidden="1">[9]BEV!#REF!</definedName>
    <definedName name="_245_0_Table2_" hidden="1">[9]BEV!#REF!</definedName>
    <definedName name="_246_0_Table2_" hidden="1">[9]BEV!#REF!</definedName>
    <definedName name="_247_0_Table2_" hidden="1">[9]BEV!#REF!</definedName>
    <definedName name="_56_0_Table2_" hidden="1">[9]BEV!#REF!</definedName>
    <definedName name="_57_0_Table2_" hidden="1">[9]BEV!#REF!</definedName>
    <definedName name="_58_0_Table2_" hidden="1">[9]BEV!#REF!</definedName>
    <definedName name="_59_0_Table2_" hidden="1">[9]BEV!#REF!</definedName>
    <definedName name="_a2" localSheetId="0" hidden="1">{"YTDONLY",#N/A,FALSE,"09-SUM  ";"REGULAR1",#N/A,FALSE,"09-SUM  "}</definedName>
    <definedName name="_a2" hidden="1">{"YTDONLY",#N/A,FALSE,"09-SUM  ";"REGULAR1",#N/A,FALSE,"09-SUM  "}</definedName>
    <definedName name="_ALL01">#REF!</definedName>
    <definedName name="_asd1">#REF!</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C1___REF">#REF!</definedName>
    <definedName name="_CIP1">#REF!</definedName>
    <definedName name="_CIP2">#REF!</definedName>
    <definedName name="_del01">#REF!</definedName>
    <definedName name="_Dist_Bin" hidden="1">#REF!</definedName>
    <definedName name="_Dist_Values" hidden="1">#REF!</definedName>
    <definedName name="_esg98">#REF!</definedName>
    <definedName name="_eur98">#REF!</definedName>
    <definedName name="_Fill" hidden="1">#REF!</definedName>
    <definedName name="_xlnm._FilterDatabase" hidden="1">#REF!</definedName>
    <definedName name="_Ftr01">#REF!</definedName>
    <definedName name="_gt1" localSheetId="0" hidden="1">{"YTDONLY",#N/A,FALSE,"09-SUM  ";"REGULAR1",#N/A,FALSE,"09-SUM  "}</definedName>
    <definedName name="_gt1" hidden="1">{"YTDONLY",#N/A,FALSE,"09-SUM  ";"REGULAR1",#N/A,FALSE,"09-SUM  "}</definedName>
    <definedName name="_ind1">#REF!</definedName>
    <definedName name="_inf1">#REF!</definedName>
    <definedName name="_irg98">#REF!</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lyn1">#REF!</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16">#REF!</definedName>
    <definedName name="_OP17">#REF!</definedName>
    <definedName name="_OP18">#REF!</definedName>
    <definedName name="_OP19">#REF!</definedName>
    <definedName name="_OPT1">#REF!</definedName>
    <definedName name="_Order1" hidden="1">0</definedName>
    <definedName name="_Order1a" hidden="1">0</definedName>
    <definedName name="_Order2" hidden="1">255</definedName>
    <definedName name="_PER2">#REF!</definedName>
    <definedName name="_Regression_Out" hidden="1">#REF!</definedName>
    <definedName name="_Regression_X" hidden="1">#REF!</definedName>
    <definedName name="_Regression_Y" hidden="1">#REF!</definedName>
    <definedName name="_scn1">#REF!</definedName>
    <definedName name="_SE1">#REF!</definedName>
    <definedName name="_SOC1">'[1]curr yr bs'!$A$33:$S$90</definedName>
    <definedName name="_SOC2">'[1]curr yr bs'!$A$98:$S$430</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X3">#REF!</definedName>
    <definedName name="_TAX4">#REF!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ver1">#REF!</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_Yr2">#REF!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[10]Menu!$C$17</definedName>
    <definedName name="Accts">#REF!</definedName>
    <definedName name="ACT">#REF!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aytum_view_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LLOC">#REF!</definedName>
    <definedName name="allocate">#REF!</definedName>
    <definedName name="ALLOW">#REF!</definedName>
    <definedName name="ALLOW1">#REF!</definedName>
    <definedName name="anscount" hidden="1">1</definedName>
    <definedName name="ap">#REF!</definedName>
    <definedName name="AP_Accrued_Expenses">#REF!</definedName>
    <definedName name="APA">#REF!</definedName>
    <definedName name="APN">#REF!</definedName>
    <definedName name="Arial">#REF!</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[11]Report!$EC$462</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[2]soc1!#REF!</definedName>
    <definedName name="ASOFDATE">#REF!</definedName>
    <definedName name="ASSETPAGE">#REF!</definedName>
    <definedName name="ASSETS">'[1]curr yr bs'!$A$115</definedName>
    <definedName name="Assets_Under_Management">#REF!</definedName>
    <definedName name="Assets_Under_Managementnew">#REF!</definedName>
    <definedName name="association" localSheetId="0" hidden="1">{"YTDONLY",#N/A,FALSE,"09-SUM  ";"REGULAR1",#N/A,FALSE,"09-SUM  "}</definedName>
    <definedName name="association" hidden="1">{"YTDONLY",#N/A,FALSE,"09-SUM  ";"REGULAR1",#N/A,FALSE,"09-SUM  "}</definedName>
    <definedName name="BAL">#REF!</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ONUS">#REF!</definedName>
    <definedName name="BonusInformation060502">#REF!</definedName>
    <definedName name="BORDER">'[1]curr yr bs'!$A$92:$A$96</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[12]Sheet1!$B$101:$B$101</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LL">#REF!</definedName>
    <definedName name="Capital_In_Excess">#REF!</definedName>
    <definedName name="Capital_Lease">#REF!</definedName>
    <definedName name="CarriedOverNvsElapsedTime">0.00342326388636138</definedName>
    <definedName name="CarriedOverNvsEndTime">36990.545359838</definedName>
    <definedName name="Cash">#REF!</definedName>
    <definedName name="catherine" localSheetId="0" hidden="1">{"detail",#N/A,FALSE,"ENT_MENT (show)"}</definedName>
    <definedName name="catherine" hidden="1">{"detail",#N/A,FALSE,"ENT_MENT (show)"}</definedName>
    <definedName name="CBACQ">#REF!</definedName>
    <definedName name="CBCGI">#REF!</definedName>
    <definedName name="cbppcperaug2002">#REF!</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WKS">#REF!</definedName>
    <definedName name="ChangeRange" hidden="1">[13]!ChangeRange</definedName>
    <definedName name="cif" localSheetId="0" hidden="1">{"TRSONLY",#N/A,FALSE,"08-SUM ";"MISCUNITS",#N/A,FALSE,"08-SUM "}</definedName>
    <definedName name="cif" hidden="1">{"TRSONLY",#N/A,FALSE,"08-SUM ";"MISCUNITS",#N/A,FALSE,"08-SUM "}</definedName>
    <definedName name="CIP">#REF!</definedName>
    <definedName name="CIQWBGuid" hidden="1">"15be3d18-33c4-4d71-86fb-7baf85c76a49"</definedName>
    <definedName name="CkGRP">#REF!</definedName>
    <definedName name="CODE">#REF!</definedName>
    <definedName name="Common_Stock">#REF!</definedName>
    <definedName name="Common_Stock_Outstanding">#REF!</definedName>
    <definedName name="CommSect">#REF!</definedName>
    <definedName name="Comp_Benefits">#REF!</definedName>
    <definedName name="CompanyID" hidden="1">[14]Reference!$E$4</definedName>
    <definedName name="CompanyName" hidden="1">[14]Reference!$D$4</definedName>
    <definedName name="Compare_BON_AP">#REF!</definedName>
    <definedName name="CONS">'[1]curr yr bs'!$V$492:$AE$559</definedName>
    <definedName name="CONS1">#REF!</definedName>
    <definedName name="CONSOL">#REF!</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[13]!ContentsHelp</definedName>
    <definedName name="COPY">#REF!</definedName>
    <definedName name="CORP1">#REF!</definedName>
    <definedName name="CORPS">#REF!</definedName>
    <definedName name="CreateTable" hidden="1">[13]!CreateTable</definedName>
    <definedName name="CUASSET">#REF!</definedName>
    <definedName name="CUASSET1">#REF!</definedName>
    <definedName name="CULIAB">#REF!</definedName>
    <definedName name="CULIAB1">#REF!</definedName>
    <definedName name="Cur_Other_Loans">#REF!</definedName>
    <definedName name="Cur_Sr_Sub">#REF!</definedName>
    <definedName name="curperiod">#REF!</definedName>
    <definedName name="CURR">#REF!</definedName>
    <definedName name="Curr_Portion_Senior">#REF!</definedName>
    <definedName name="CURRCO">#REF!</definedName>
    <definedName name="CurrencyID" hidden="1">[14]Reference!$H$4</definedName>
    <definedName name="CurrencyUnits" hidden="1">[14]Reference!$C$99</definedName>
    <definedName name="CURRMO">'[1]curr yr bs'!$K$42:$K$83</definedName>
    <definedName name="cvb" localSheetId="0" hidden="1">{"YTDONLY",#N/A,FALSE,"09-SUM  ";"REGULAR1",#N/A,FALSE,"09-SUM  "}</definedName>
    <definedName name="cvb" hidden="1">{"YTDONLY",#N/A,FALSE,"09-SUM  ";"REGULAR1",#N/A,FALSE,"09-SUM  "}</definedName>
    <definedName name="d" hidden="1">[2]soc1!#REF!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[15]Analyst!$A:$IV</definedName>
    <definedName name="Data_BalanceSheet" hidden="1">#REF!</definedName>
    <definedName name="DATE">#REF!</definedName>
    <definedName name="DATE1">#REF!</definedName>
    <definedName name="DATE2">'[1]curr yr bs'!$W$492</definedName>
    <definedName name="DATE3">'[1]curr yr bs'!$B$94</definedName>
    <definedName name="DATE4">'[1]curr yr bs'!$I$40</definedName>
    <definedName name="DATE5">'[1]curr yr bs'!$K$40</definedName>
    <definedName name="DATE6">'[1]curr yr bs'!$W$494</definedName>
    <definedName name="DATE7">'[1]curr yr bs'!$B$433</definedName>
    <definedName name="DATE8">'[1]curr yr bs'!$B$94</definedName>
    <definedName name="DATEA">#REF!</definedName>
    <definedName name="DATENEW">#REF!</definedName>
    <definedName name="dd">#REF!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f_Stock">#REF!</definedName>
    <definedName name="Deferred_Compensation">#REF!</definedName>
    <definedName name="Deferred_Taxes">#REF!</definedName>
    <definedName name="Deferred_Taxes_2">#REF!</definedName>
    <definedName name="Deferred_Taxes_3">#REF!</definedName>
    <definedName name="Del_GRP">#REF!</definedName>
    <definedName name="Del_SUMM">#REF!</definedName>
    <definedName name="DeleteRange" hidden="1">[13]!DeleteRange</definedName>
    <definedName name="DeleteTable" hidden="1">[13]!DeleteTable</definedName>
    <definedName name="DEPR">#REF!</definedName>
    <definedName name="DEPR1">#REF!</definedName>
    <definedName name="DeptTree">#REF!</definedName>
    <definedName name="depttree1">#REF!</definedName>
    <definedName name="DESCR">#REF!</definedName>
    <definedName name="descr1">#REF!</definedName>
    <definedName name="dev_tech" hidden="1">[16]BEV!#REF!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gf">#REF!</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[17]ORLANDO!#REF!</definedName>
    <definedName name="dist_vlalue" hidden="1">[18]BS!#REF!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ue_Fr_Rel_Party">#REF!</definedName>
    <definedName name="dwe" hidden="1">[2]soc1!#REF!</definedName>
    <definedName name="EBITDA">#REF!</definedName>
    <definedName name="ELIM">#REF!</definedName>
    <definedName name="EMPL.ID">#REF!</definedName>
    <definedName name="Ending">#REF!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VMTD">'[19]Equity Earnings Summary'!$C$37</definedName>
    <definedName name="EVYTD">'[19]Equity Earnings Summary'!$I$37</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[2]soc1!#REF!</definedName>
    <definedName name="FD" hidden="1">'[20]FDCD OCT'!$C$38</definedName>
    <definedName name="FD.XLS" hidden="1">'[20]FDCD OCT'!$C$385:$I$518</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ed_State_Income_Taxes">#REF!</definedName>
    <definedName name="FeeLINE">#REF!</definedName>
    <definedName name="ffffff" localSheetId="0" hidden="1">{"COM",#N/A,FALSE,"800 10th"}</definedName>
    <definedName name="ffffff" hidden="1">{"COM",#N/A,FALSE,"800 10th"}</definedName>
    <definedName name="fg">#REF!</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l_Table">#REF!</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FUNDA">#REF!</definedName>
    <definedName name="g" hidden="1">[2]soc1!#REF!</definedName>
    <definedName name="gfgfsd" hidden="1">'[21]Balance sheet'!#REF!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#REF!</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oodwill">#REF!</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ossLINE">#REF!</definedName>
    <definedName name="GrpData">#REF!</definedName>
    <definedName name="Grpp00">#REF!</definedName>
    <definedName name="Grpp01">#REF!</definedName>
    <definedName name="Grpp02">#REF!</definedName>
    <definedName name="Grpp03">#REF!</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[6]QUERY!#REF!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[22]BS!#REF!</definedName>
    <definedName name="hh">#REF!</definedName>
    <definedName name="hi" localSheetId="0" hidden="1">{"YTDONLY",#N/A,FALSE,"09-SUM  ";"REGULAR1",#N/A,FALSE,"09-SUM  "}</definedName>
    <definedName name="hi" hidden="1">{"YTDONLY",#N/A,FALSE,"09-SUM  ";"REGULAR1",#N/A,FALSE,"09-SUM  "}</definedName>
    <definedName name="Hide_SUMM">#REF!</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C">#REF!</definedName>
    <definedName name="IDN">#REF!</definedName>
    <definedName name="IFN">#REF!</definedName>
    <definedName name="Int_E">#REF!</definedName>
    <definedName name="Int_R">#REF!</definedName>
    <definedName name="Intangible_Assets">#REF!</definedName>
    <definedName name="Intercompany_Payable">#REF!</definedName>
    <definedName name="Inv_Prop">#REF!</definedName>
    <definedName name="Inven_Prop">#REF!</definedName>
    <definedName name="Invest_Advances_Unconsol_Subs">#REF!</definedName>
    <definedName name="Investment_LT">#REF!</definedName>
    <definedName name="Investments">#REF!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43_">#REF!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39_">#REF!</definedName>
    <definedName name="Labels_BalanceSheet" hidden="1">#REF!</definedName>
    <definedName name="labs01">#REF!</definedName>
    <definedName name="LASTMO">#REF!</definedName>
    <definedName name="limcount" hidden="1">1</definedName>
    <definedName name="list1">#REF!</definedName>
    <definedName name="list2">#REF!</definedName>
    <definedName name="list3">#REF!</definedName>
    <definedName name="list4">#REF!</definedName>
    <definedName name="ListOffset" hidden="1">1</definedName>
    <definedName name="lkj" localSheetId="0" hidden="1">{"YTDONLY",#N/A,FALSE,"09-SUM  ";"REGULAR1",#N/A,FALSE,"09-SUM  "}</definedName>
    <definedName name="lkj" hidden="1">{"YTDONLY",#N/A,FALSE,"09-SUM  ";"REGULAR1",#N/A,FALSE,"09-SUM  "}</definedName>
    <definedName name="ll">#REF!</definedName>
    <definedName name="lo" localSheetId="0" hidden="1">{"YTDONLY",#N/A,FALSE,"09-SUM  ";"REGULAR1",#N/A,FALSE,"09-SUM  "}</definedName>
    <definedName name="lo" hidden="1">{"YTDONLY",#N/A,FALSE,"09-SUM  ";"REGULAR1",#N/A,FALSE,"09-SUM  "}</definedName>
    <definedName name="LOB">#REF!</definedName>
    <definedName name="LOB_Summ">#REF!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LTASSET">#REF!</definedName>
    <definedName name="LTASSET1">#REF!</definedName>
    <definedName name="LTASSET2">#REF!</definedName>
    <definedName name="LTLIAB3">#REF!</definedName>
    <definedName name="LTLIAB4">#REF!</definedName>
    <definedName name="lu">[23]lookup!$J$2:$M$21</definedName>
    <definedName name="LYN">#REF!</definedName>
    <definedName name="MATT" localSheetId="0" hidden="1">{#N/A,#N/A,TRUE,"Main Issues";#N/A,#N/A,TRUE,"Income statement ($)"}</definedName>
    <definedName name="MATT" hidden="1">{#N/A,#N/A,TRUE,"Main Issues";#N/A,#N/A,TRUE,"Income statement ($)"}</definedName>
    <definedName name="MENU">#REF!</definedName>
    <definedName name="MerrillPrintIt" hidden="1">[13]!MerrillPrintIt</definedName>
    <definedName name="mmm" localSheetId="0" hidden="1">{"AnnMarg",#N/A,FALSE,"FALCON";"Q",#N/A,FALSE,"Qtrs."}</definedName>
    <definedName name="mmm" hidden="1">{"AnnMarg",#N/A,FALSE,"FALCON";"Q",#N/A,FALSE,"Qtrs."}</definedName>
    <definedName name="Month" hidden="1">[14]Reference!$C$75</definedName>
    <definedName name="Month2">[24]Info!$B$6</definedName>
    <definedName name="Month3">[24]Info!$B$7</definedName>
    <definedName name="MonthAndYear" hidden="1">[14]Reference!$F$75</definedName>
    <definedName name="MonthIndex" hidden="1">[14]Reference!$F$4</definedName>
    <definedName name="MonthList" hidden="1">[25]Reference!$C$60:$C$71</definedName>
    <definedName name="Monthly" localSheetId="0" hidden="1">{"YTDONLY",#N/A,FALSE,"09-SUM  ";"REGULAR1",#N/A,FALSE,"09-SUM  "}</definedName>
    <definedName name="Monthly" hidden="1">{"YTDONLY",#N/A,FALSE,"09-SUM  ";"REGULAR1",#N/A,FALSE,"09-SUM  "}</definedName>
    <definedName name="Months">#REF!</definedName>
    <definedName name="MonthTextLen" hidden="1">[14]Reference!$C$96</definedName>
    <definedName name="Mths">#REF!</definedName>
    <definedName name="NA_AFA">#REF!</definedName>
    <definedName name="NA_AFD">#REF!</definedName>
    <definedName name="NA_AVA">#REF!</definedName>
    <definedName name="NA_AVD">#REF!</definedName>
    <definedName name="NA_FFA">#REF!</definedName>
    <definedName name="NA_FFD">#REF!</definedName>
    <definedName name="NA_FVA">#REF!</definedName>
    <definedName name="NA_FVD">#REF!</definedName>
    <definedName name="NAACQ">#REF!</definedName>
    <definedName name="NAME">'[1]curr yr bs'!$B$33</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t_Cost_Calculation">#REF!</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[13]!NewRange</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NvsAnswerCol">"[CBGL1366.xls]Depts!$A$3:$A$6"</definedName>
    <definedName name="NvsASD">"V2016-03-31"</definedName>
    <definedName name="nvsasd1">"V2007-02-28"</definedName>
    <definedName name="NvsAutoDrillOk">"VY"</definedName>
    <definedName name="NvsDateToNumber">"Y"</definedName>
    <definedName name="NvsElapsedTime">0.00350694444205146</definedName>
    <definedName name="nvselapsedtime1">0.00373842592671281</definedName>
    <definedName name="NvsEndTime">42485.4844907407</definedName>
    <definedName name="nvsendtime1">39156.3932291667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"%,X,RNF.TREE_NODE.,CZF.."</definedName>
    <definedName name="NvsPanelBusUnit">"V"</definedName>
    <definedName name="NvsPanelEffdt">"V2017-12-31"</definedName>
    <definedName name="NvsPanelSetid">"VSHARE"</definedName>
    <definedName name="NvsParentRef">#REF!</definedName>
    <definedName name="NvsReqBU">"V10020"</definedName>
    <definedName name="NvsReqBUOnly">"VN"</definedName>
    <definedName name="NvsTransLed">"VN"</definedName>
    <definedName name="NvsTreeASD">"V2016-03-31"</definedName>
    <definedName name="NvsValTbl.ACCOUNT">"GL_ACCOUNT_TBL"</definedName>
    <definedName name="NvsValTbl.AFFILIATE">"AFFILIATE_VW"</definedName>
    <definedName name="NvsValTbl.BOOK_CODE">"BOOK_CODE_TBL"</definedName>
    <definedName name="NvsValTbl.BUSINESS_UNIT">"BUS_UNIT_TBL_GL"</definedName>
    <definedName name="NvsValTbl.CURRENCY_CD">"CURRENCY_CD_TBL"</definedName>
    <definedName name="NvsValTbl.DEPTID">"DEPT_TBL"</definedName>
    <definedName name="NvsValTbl.PROFIT_CENTER">"PROFIT_CNTR_TBL"</definedName>
    <definedName name="NvsValTbl.SCENARIO">"BD_SCENARIO_TBL"</definedName>
    <definedName name="NvsValTbl.SUB_ACCOUNT">"SUB_ACCOUNT_TBL"</definedName>
    <definedName name="NvsValTbl.SUMMARY_PROFIT_CTR">"SUMTREE_FUN_VW"</definedName>
    <definedName name="ok" localSheetId="0" hidden="1">{"TRSONLY",#N/A,FALSE,"08-SUM ";"MISCUNITS",#N/A,FALSE,"08-SUM "}</definedName>
    <definedName name="ok" hidden="1">{"TRSONLY",#N/A,FALSE,"08-SUM ";"MISCUNITS",#N/A,FALSE,"08-SUM "}</definedName>
    <definedName name="OLIAB">#REF!</definedName>
    <definedName name="OLIAB1">#REF!</definedName>
    <definedName name="one" localSheetId="0" hidden="1">{"YTDONLY",#N/A,FALSE,"09-SUM  ";"REGULAR1",#N/A,FALSE,"09-SUM  "}</definedName>
    <definedName name="one" hidden="1">{"YTDONLY",#N/A,FALSE,"09-SUM  ";"REGULAR1",#N/A,FALSE,"09-SUM  "}</definedName>
    <definedName name="OP">#REF!</definedName>
    <definedName name="OP0">#REF!</definedName>
    <definedName name="OP1YE">#REF!</definedName>
    <definedName name="OPT">#REF!</definedName>
    <definedName name="OPTION">#REF!</definedName>
    <definedName name="other" localSheetId="0" hidden="1">{"YTDONLY",#N/A,FALSE,"09-SUM  ";"REGULAR1",#N/A,FALSE,"09-SUM  "}</definedName>
    <definedName name="other" hidden="1">{"YTDONLY",#N/A,FALSE,"09-SUM  ";"REGULAR1",#N/A,FALSE,"09-SUM  "}</definedName>
    <definedName name="Other_Asset_2">#REF!</definedName>
    <definedName name="Other_Assets">#REF!</definedName>
    <definedName name="Other_Loans">#REF!</definedName>
    <definedName name="Other_Long_Term_Liab">#REF!</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s">#REF!</definedName>
    <definedName name="otherv2" localSheetId="0" hidden="1">{"YTDONLY",#N/A,FALSE,"09-SUM  ";"REGULAR1",#N/A,FALSE,"09-SUM  "}</definedName>
    <definedName name="otherv2" hidden="1">{"YTDONLY",#N/A,FALSE,"09-SUM  ";"REGULAR1",#N/A,FALSE,"09-SUM  "}</definedName>
    <definedName name="PAGE4">#REF!</definedName>
    <definedName name="PED">#REF!</definedName>
    <definedName name="PER">#REF!</definedName>
    <definedName name="PLAN">#REF!</definedName>
    <definedName name="ppdoo" localSheetId="0" hidden="1">{#N/A,#N/A,FALSE,"COVER.XLS";#N/A,#N/A,FALSE,"STDBS.XLS";#N/A,#N/A,FALSE,"STDPL.XLS";#N/A,#N/A,FALSE,"NOTES.XLS"}</definedName>
    <definedName name="ppdoo" hidden="1">{#N/A,#N/A,FALSE,"COVER.XLS";#N/A,#N/A,FALSE,"STDBS.XLS";#N/A,#N/A,FALSE,"STDPL.XLS";#N/A,#N/A,FALSE,"NOTES.XLS"}</definedName>
    <definedName name="PRD">#REF!</definedName>
    <definedName name="Preferred_Stock">#REF!</definedName>
    <definedName name="PREPAID">#REF!</definedName>
    <definedName name="Prepaid_Expenses">#REF!</definedName>
    <definedName name="PREPAID1">#REF!</definedName>
    <definedName name="print" localSheetId="0" hidden="1">{"page1",#N/A,FALSE,"Casual RLE";"page2",#N/A,FALSE,"Casual RLE"}</definedName>
    <definedName name="print" hidden="1">{"page1",#N/A,FALSE,"Casual RLE";"page2",#N/A,FALSE,"Casual RLE"}</definedName>
    <definedName name="_xlnm.Print_Area" localSheetId="8">'Balance Sheet History'!$A$1:$P$42</definedName>
    <definedName name="_xlnm.Print_Area" localSheetId="9">'Cash Flow History'!$A$1:$P$90</definedName>
    <definedName name="_xlnm.Print_Area" localSheetId="0">Cover!$A$1:$N$10</definedName>
    <definedName name="_xlnm.Print_Area" localSheetId="6">'EBITDA Reconciliation'!$A$1:$Q$30</definedName>
    <definedName name="_xlnm.Print_Area" localSheetId="5">'Income Statement History'!$A$1:$P$146</definedName>
    <definedName name="_xlnm.Print_Area" localSheetId="10">'Non-GAAP Financial Measures'!$A$1:$B$21</definedName>
    <definedName name="_xlnm.Print_Area" localSheetId="1">'Operating Results'!$A$1:$M$45</definedName>
    <definedName name="_xlnm.Print_Area" localSheetId="7">'REI Investment Segment Detail'!$A$1:$Q$43</definedName>
    <definedName name="_xlnm.Print_Area" localSheetId="4">'Segment EBITDA Detail History'!$A$1:$Q$158</definedName>
    <definedName name="_xlnm.Print_Area" localSheetId="2">'Segment Results'!$A$1:$J$42</definedName>
    <definedName name="_xlnm.Print_Area" localSheetId="3">'Segment Revenue Detail History'!$A$1:$Q$64</definedName>
    <definedName name="Print_Area_MI">#REF!</definedName>
    <definedName name="_xlnm.Print_Titles" localSheetId="5">'Income Statement History'!$1:$3</definedName>
    <definedName name="_xlnm.Print_Titles" localSheetId="4">'Segment EBITDA Detail History'!$1:$3</definedName>
    <definedName name="_xlnm.Print_Titles" localSheetId="3">'Segment Revenue Detail History'!$1:$3</definedName>
    <definedName name="PRIOR">#REF!</definedName>
    <definedName name="PRIORCO">#REF!</definedName>
    <definedName name="PriorYear">[24]Info!$B$5</definedName>
    <definedName name="PRMO">'[1]curr yr bs'!$I$42:$I$83</definedName>
    <definedName name="PRNASSET">#REF!</definedName>
    <definedName name="PROJECT">#REF!</definedName>
    <definedName name="Property_Equipment_Net">#REF!</definedName>
    <definedName name="Property_Under_Cap">#REF!</definedName>
    <definedName name="PROV">#REF!</definedName>
    <definedName name="PROV0">#REF!</definedName>
    <definedName name="PROV1">#REF!</definedName>
    <definedName name="PROV10">#REF!</definedName>
    <definedName name="PROV11">#REF!</definedName>
    <definedName name="PROV12">#REF!</definedName>
    <definedName name="PROV13">#REF!</definedName>
    <definedName name="PROV14">#REF!</definedName>
    <definedName name="PROV15">#REF!</definedName>
    <definedName name="PROV16">#REF!</definedName>
    <definedName name="PROV17">#REF!</definedName>
    <definedName name="PROV18">#REF!</definedName>
    <definedName name="PROV19">#REF!</definedName>
    <definedName name="PRQTR">#REF!</definedName>
    <definedName name="Prueba" localSheetId="0" hidden="1">{"COM",#N/A,FALSE,"800 10th"}</definedName>
    <definedName name="Prueba" hidden="1">{"COM",#N/A,FALSE,"800 10th"}</definedName>
    <definedName name="PS">#REF!</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TR">'[1]curr yr bs'!$H$1</definedName>
    <definedName name="Quarter">[26]CurrentMonth!$D$2</definedName>
    <definedName name="Quarter1">[24]Info!$B$9</definedName>
    <definedName name="Quarter3">[24]Info!$B$11</definedName>
    <definedName name="Quarter4">[24]Info!$B$12</definedName>
    <definedName name="Quarter55\">[27]CurrentMonth!$D$2</definedName>
    <definedName name="Query1">#REF!</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#REF!</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alty1">#REF!</definedName>
    <definedName name="Receivables">#REF!</definedName>
    <definedName name="Receivables_Long_Term">#REF!</definedName>
    <definedName name="RECLSS">#REF!</definedName>
    <definedName name="RedefinePrintTableRange" hidden="1">[13]!RedefinePrintTableRange</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ffo">#REF!</definedName>
    <definedName name="report">#REF!</definedName>
    <definedName name="ReportEnd">#REF!</definedName>
    <definedName name="ReportGroup" hidden="1">0</definedName>
    <definedName name="REPTBOTTOM">#REF!</definedName>
    <definedName name="Reserve_For_Bonus">#REF!</definedName>
    <definedName name="restr" localSheetId="0" hidden="1">{"YTDONLY",#N/A,FALSE,"09-SUM  ";"REGULAR1",#N/A,FALSE,"09-SUM  "}</definedName>
    <definedName name="restr" hidden="1">{"YTDONLY",#N/A,FALSE,"09-SUM  ";"REGULAR1",#N/A,FALSE,"09-SUM  "}</definedName>
    <definedName name="Restricted_Cash">#REF!</definedName>
    <definedName name="Retained_Earnings">#REF!</definedName>
    <definedName name="REYE">#REF!</definedName>
    <definedName name="RID">#REF!</definedName>
    <definedName name="ROUND">#REF!</definedName>
    <definedName name="rrgw" localSheetId="0" hidden="1">{#N/A,#N/A,TRUE,"Main Issues";#N/A,#N/A,TRUE,"Income statement ($)"}</definedName>
    <definedName name="rrgw" hidden="1">{#N/A,#N/A,TRUE,"Main Issues";#N/A,#N/A,TRUE,"Income statement ($)"}</definedName>
    <definedName name="RTT">#REF!</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D">#REF!</definedName>
    <definedName name="SCDD">#REF!</definedName>
    <definedName name="SCHEDULE" hidden="1">[28]soc1!#REF!</definedName>
    <definedName name="SCN">#REF!</definedName>
    <definedName name="SCV">#REF!</definedName>
    <definedName name="sd">"V2003-05-31"</definedName>
    <definedName name="sdf" localSheetId="0" hidden="1">{"YTDONLY",#N/A,FALSE,"09-SUM  ";"REGULAR1",#N/A,FALSE,"09-SUM  "}</definedName>
    <definedName name="sdf" hidden="1">{"YTDONLY",#N/A,FALSE,"09-SUM  ";"REGULAR1",#N/A,FALSE,"09-SUM  "}</definedName>
    <definedName name="sdfd">#REF!</definedName>
    <definedName name="SE">#REF!</definedName>
    <definedName name="Segment_3mo_CY" comment="Segment table CY 3 months">'Segment Results'!$A$3:$G$37</definedName>
    <definedName name="Segment_3mo_PY" comment="Segment table PY 3 months" localSheetId="9">'[29]Segment Results'!#REF!</definedName>
    <definedName name="Segment_3mo_PY" comment="Segment table PY 3 months" localSheetId="0">'[30]Segment Results'!#REF!</definedName>
    <definedName name="Segment_3mo_PY" comment="Segment table PY 3 months" localSheetId="7">'[31]Segment Results'!#REF!</definedName>
    <definedName name="Segment_3mo_PY" comment="Segment table PY 3 months" localSheetId="4">'[32]Segment Results'!#REF!</definedName>
    <definedName name="Segment_3mo_PY" comment="Segment table PY 3 months">'Segment Results'!#REF!</definedName>
    <definedName name="Segment_YTD_CY" comment="Segment table CY YTD" localSheetId="9">'[29]Segment Results'!#REF!</definedName>
    <definedName name="Segment_YTD_CY" comment="Segment table CY YTD" localSheetId="0">'[30]Segment Results'!#REF!</definedName>
    <definedName name="Segment_YTD_CY" comment="Segment table CY YTD" localSheetId="7">'[31]Segment Results'!#REF!</definedName>
    <definedName name="Segment_YTD_CY" comment="Segment table CY YTD" localSheetId="4">'[32]Segment Results'!#REF!</definedName>
    <definedName name="Segment_YTD_CY" comment="Segment table CY YTD">'Segment Results'!#REF!</definedName>
    <definedName name="Segment_YTD_PY" comment="Segment table PY YTD" localSheetId="9">'[29]Segment Results'!#REF!</definedName>
    <definedName name="Segment_YTD_PY" comment="Segment table PY YTD" localSheetId="0">'[30]Segment Results'!#REF!</definedName>
    <definedName name="Segment_YTD_PY" comment="Segment table PY YTD" localSheetId="7">'[31]Segment Results'!#REF!</definedName>
    <definedName name="Segment_YTD_PY" comment="Segment table PY YTD" localSheetId="4">'[32]Segment Results'!#REF!</definedName>
    <definedName name="Segment_YTD_PY" comment="Segment table PY YTD">'Segment Results'!#REF!</definedName>
    <definedName name="Senior_Secured_Revolving">#REF!</definedName>
    <definedName name="Senior_Subordinated_Term">#REF!</definedName>
    <definedName name="Senior_Term_Loan">#REF!</definedName>
    <definedName name="SFD">#REF!</definedName>
    <definedName name="SFDD">#REF!</definedName>
    <definedName name="SFDT">#REF!</definedName>
    <definedName name="SFN">#REF!</definedName>
    <definedName name="SFV">#REF!</definedName>
    <definedName name="SFVD">#REF!</definedName>
    <definedName name="SFVT">#REF!</definedName>
    <definedName name="Short_Term_Investments">#REF!</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C">'[1]curr yr bs'!$A$431:$S$486</definedName>
    <definedName name="SOCFN">#REF!</definedName>
    <definedName name="SOCPRINT">#REF!</definedName>
    <definedName name="SOCWK">#REF!</definedName>
    <definedName name="solver_lin" hidden="1">0</definedName>
    <definedName name="solver_num" hidden="1">0</definedName>
    <definedName name="solver_tmp" hidden="1">#NULL!</definedName>
    <definedName name="solver_typ" hidden="1">1</definedName>
    <definedName name="solver_val" hidden="1">0</definedName>
    <definedName name="Span">#REF!</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[33]BEV!#REF!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ummaryData">#REF!</definedName>
    <definedName name="Supp">#REF!</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#REF!</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ARGET">#REF!</definedName>
    <definedName name="TemplateVersion" hidden="1">[34]Reference!$C$4</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HEY">#REF!</definedName>
    <definedName name="TImeDescr">#REF!</definedName>
    <definedName name="tm1\\_1_H">"{ ""server"" : ""https://uscdcctm18.us.cbre.net"", ""cube"" : ""{ \""server\"" : \""Global FPA\"", \""cube\"" : \""Global Reporting\""}""}"</definedName>
    <definedName name="TM1REBUILDOPTION">1</definedName>
    <definedName name="TOC">#REF!</definedName>
    <definedName name="Today">38909.6508564815</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[10]Menu!$C$19</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#REF!</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VIEWATTA">#REF!</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BAL">#REF!</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[35]ETD!$A$1:$IV$2,[35]ETD!$A$13:$IV$14,[35]ETD!$A$29:$IV$29</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KSHT">'[1]curr yr bs'!$A$39</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 localSheetId="0" hidden="1">{"YTDONLY",#N/A,FALSE,"09-SUM  ";"REGULAR1",#N/A,FALSE,"09-SUM  "}</definedName>
    <definedName name="www" hidden="1">{"YTDONLY",#N/A,FALSE,"09-SUM  ";"REGULAR1",#N/A,FALSE,"09-SUM  "}</definedName>
    <definedName name="XATTA">#REF!</definedName>
    <definedName name="XREF_COLUMN_1" hidden="1">'[36]2. Perm Analysis'!#REF!</definedName>
    <definedName name="XREF_COLUMN_2" hidden="1">'[37]A-DTA Samples'!$C$1:$C$65536</definedName>
    <definedName name="XREF_COLUMN_5" hidden="1">'[36]3. Temp Analysis'!#REF!</definedName>
    <definedName name="XRefColumnsCount" hidden="1">5</definedName>
    <definedName name="XRefCopy10" hidden="1">'[36]3. Temp Analysis'!#REF!</definedName>
    <definedName name="XRefCopy1Row" hidden="1">#REF!</definedName>
    <definedName name="XRefCopy2" hidden="1">'[38]130.1 - Tax Account RF'!#REF!</definedName>
    <definedName name="XRefCopy28Row" hidden="1">[39]XREF!#REF!</definedName>
    <definedName name="XRefCopy2Row" hidden="1">#REF!</definedName>
    <definedName name="XRefCopy3" hidden="1">'[38]130.1 - Tax Account RF'!#REF!</definedName>
    <definedName name="XRefCopy3Row" hidden="1">#REF!</definedName>
    <definedName name="XRefCopy4" hidden="1">'[38]130.1 - Tax Account RF'!#REF!</definedName>
    <definedName name="XRefCopy4Row" hidden="1">#REF!</definedName>
    <definedName name="XRefCopy5" hidden="1">'[37]A-DTA Samples'!$B$6</definedName>
    <definedName name="XRefCopy8Row" hidden="1">[39]XREF!#REF!</definedName>
    <definedName name="XRefCopy9" hidden="1">'[36]3. Temp Analysis'!#REF!</definedName>
    <definedName name="XRefCopyRangeCount" hidden="1">32</definedName>
    <definedName name="XRefPaste10" hidden="1">'[36]3. Temp Analysis'!#REF!</definedName>
    <definedName name="XRefPaste11" hidden="1">'[36]3. Temp Analysis'!#REF!</definedName>
    <definedName name="XRefPaste12" hidden="1">'[36]3. Temp Analysis'!#REF!</definedName>
    <definedName name="XRefPaste2" hidden="1">'[37]A-DTA Samples'!#REF!</definedName>
    <definedName name="XRefPaste2Row" hidden="1">#REF!</definedName>
    <definedName name="XRefPaste4" hidden="1">'[36]3. Temp Analysis'!#REF!</definedName>
    <definedName name="XRefPaste5" hidden="1">'[36]3. Temp Analysis'!#REF!</definedName>
    <definedName name="XRefPaste6" hidden="1">'[36]3. Temp Analysis'!#REF!</definedName>
    <definedName name="XRefPaste7" hidden="1">'[36]3. Temp Analysis'!#REF!</definedName>
    <definedName name="XRefPaste8" hidden="1">'[36]3. Temp Analysis'!#REF!</definedName>
    <definedName name="XRefPaste9" hidden="1">'[36]3. Temp Analysis'!#REF!</definedName>
    <definedName name="XRefPasteRangeCount" hidden="1">12</definedName>
    <definedName name="xvxvxvxvx" localSheetId="0" hidden="1">{"YTDONLY",#N/A,FALSE,"09-SUM  ";"REGULAR1",#N/A,FALSE,"09-SUM  "}</definedName>
    <definedName name="xvxvxvxvx" hidden="1">{"YTDONLY",#N/A,FALSE,"09-SUM  ";"REGULAR1",#N/A,FALSE,"09-SUM  "}</definedName>
    <definedName name="xx">#REF!</definedName>
    <definedName name="xxx" localSheetId="0" hidden="1">{"COM",#N/A,FALSE,"800 10th"}</definedName>
    <definedName name="xxx" hidden="1">{"COM",#N/A,FALSE,"800 10th"}</definedName>
    <definedName name="xxxxxd" hidden="1">'[40]FD Stats FRB_2010'!$A$40</definedName>
    <definedName name="xy">#REF!</definedName>
    <definedName name="YEAR">#REF!</definedName>
    <definedName name="YEAR1">#REF!</definedName>
    <definedName name="Year4">#REF!</definedName>
    <definedName name="YECIP">#REF!</definedName>
    <definedName name="YEOP">#REF!</definedName>
    <definedName name="YERC">#REF!</definedName>
    <definedName name="YERE">#REF!</definedName>
    <definedName name="YETAX">#REF!</definedName>
    <definedName name="YoHomey" localSheetId="0" hidden="1">{"TRSONLY",#N/A,FALSE,"08-SUM ";"MISCUNITS",#N/A,FALSE,"08-SUM "}</definedName>
    <definedName name="YoHomey" hidden="1">{"TRSONLY",#N/A,FALSE,"08-SUM ";"MISCUNITS",#N/A,FALSE,"08-SUM "}</definedName>
    <definedName name="Yrss4">[41]Draw!$D$80</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'[42]Cogent P&amp;L'!#REF!,'[42]Cogent P&amp;L'!#REF!,'[42]Cogent P&amp;L'!#REF!,'[42]Cogent P&amp;L'!#REF!,'[42]Cogent P&amp;L'!#REF!,'[42]Cogent P&amp;L'!#REF!,'[42]Cogent P&amp;L'!#REF!</definedName>
    <definedName name="Z_0B6B4B97_0A7F_41DF_9662_5DB5B96724C7_.wvu.PrintArea" hidden="1">#REF!</definedName>
    <definedName name="Z_0B6B4B97_0A7F_41DF_9662_5DB5B96724C7_.wvu.PrintTitles" hidden="1">#REF!</definedName>
    <definedName name="Z_0B6B4B97_0A7F_41DF_9662_5DB5B96724C7_.wvu.Rows" hidden="1">'[42]Cogent P&amp;L'!#REF!</definedName>
    <definedName name="Z_0E7486A7_4B83_4690_AB9A_7DCEC766CF83_.wvu.Cols" hidden="1">'[42]KMBS P&amp;L'!$C$1:$C$65536,'[42]KMBS P&amp;L'!$D$1:$E$65536,'[42]KMBS P&amp;L'!$K$1:$K$65536,'[42]KMBS P&amp;L'!$L$1:$M$65536,'[42]KMBS P&amp;L'!$R$1:$R$65536,'[42]KMBS P&amp;L'!$S$1:$S$65536,'[42]KMBS P&amp;L'!#REF!</definedName>
    <definedName name="Z_0E7486A7_4B83_4690_AB9A_7DCEC766CF83_.wvu.PrintArea" hidden="1">#REF!</definedName>
    <definedName name="Z_0E7486A7_4B83_4690_AB9A_7DCEC766CF83_.wvu.PrintTitles" hidden="1">#REF!</definedName>
    <definedName name="Z_0E7486A7_4B83_4690_AB9A_7DCEC766CF83_.wvu.Rows" hidden="1">'[42]KMBS P&amp;L'!#REF!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'[42]KMBS P&amp;L'!#REF!,'[42]KMBS P&amp;L'!#REF!,'[42]KMBS P&amp;L'!#REF!,'[42]KMBS P&amp;L'!#REF!,'[42]KMBS P&amp;L'!#REF!,'[42]KMBS P&amp;L'!#REF!,'[42]KMBS P&amp;L'!#REF!</definedName>
    <definedName name="Z_417E2DDD_6A67_4B58_84C7_3D5CDF17F580_.wvu.PrintArea" hidden="1">#REF!</definedName>
    <definedName name="Z_417E2DDD_6A67_4B58_84C7_3D5CDF17F580_.wvu.PrintTitles" hidden="1">#REF!</definedName>
    <definedName name="Z_417E2DDD_6A67_4B58_84C7_3D5CDF17F580_.wvu.Rows" hidden="1">'[42]KMBS P&amp;L'!#REF!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'[42]Cogent P&amp;L'!$C$1:$C$65536,'[42]Cogent P&amp;L'!$D$1:$E$65536,'[42]Cogent P&amp;L'!$K$1:$K$65536,'[42]Cogent P&amp;L'!$L$1:$M$65536,'[42]Cogent P&amp;L'!$R$1:$R$65536,'[42]Cogent P&amp;L'!$S$1:$S$65536,'[42]Cogent P&amp;L'!#REF!</definedName>
    <definedName name="Z_716DE069_AE05_483A_A43C_06293A9811DB_.wvu.PrintArea" hidden="1">#REF!</definedName>
    <definedName name="Z_716DE069_AE05_483A_A43C_06293A9811DB_.wvu.PrintTitles" hidden="1">#REF!</definedName>
    <definedName name="Z_716DE069_AE05_483A_A43C_06293A9811DB_.wvu.Rows" hidden="1">'[42]Cogent P&amp;L'!#REF!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[35]Cons!$A$1:$IV$2,[35]Cons!$A$31:$IV$34</definedName>
    <definedName name="Z_C12274AE_2A86_11D1_8551_0001C85657D0_.wvu.Rows" hidden="1">[35]Cons!$A$1:$IV$2,[35]Cons!$A$5:$IV$13,[35]Cons!$A$31:$IV$33</definedName>
    <definedName name="Z_C12274AF_2A86_11D1_8551_0001C85657D0_.wvu.Rows" hidden="1">[35]Cons!$A$1:$IV$2,[35]Cons!$A$9:$IV$14,[35]Cons!$A$29:$IV$29</definedName>
    <definedName name="Z_C12274B0_2A86_11D1_8551_0001C85657D0_.wvu.Rows" hidden="1">[35]ETD!$A$1:$IV$2,[35]ETD!$A$13:$IV$14,[35]ETD!$A$29:$IV$29</definedName>
    <definedName name="Z_C12274B1_2A86_11D1_8551_0001C85657D0_.wvu.Rows" hidden="1">[35]Cons!$A$1:$IV$2,[35]Cons!$A$5:$IV$10,[35]Cons!$A$14:$IV$14,[35]Cons!$A$31:$IV$33</definedName>
    <definedName name="Z_C12274B2_2A86_11D1_8551_0001C85657D0_.wvu.Rows" hidden="1">[35]Cons!$A$1:$IV$2,[35]Cons!$A$13:$IV$14,[35]Cons!$A$31:$IV$36</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'[43]Reporting Package'!#REF!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'[43]Reporting Package'!#REF!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iterate="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77" i="31" l="1"/>
  <c r="R76" i="31"/>
  <c r="R71" i="31"/>
  <c r="R68" i="31"/>
  <c r="R70" i="31" s="1"/>
  <c r="R72" i="31" s="1"/>
  <c r="S71" i="31" s="1"/>
  <c r="S67" i="31"/>
  <c r="R66" i="31"/>
  <c r="R52" i="31"/>
  <c r="S43" i="31"/>
  <c r="S30" i="31"/>
  <c r="S31" i="31" s="1"/>
  <c r="S37" i="30"/>
  <c r="R36" i="30"/>
  <c r="R35" i="30"/>
  <c r="R37" i="30" s="1"/>
  <c r="S30" i="30"/>
  <c r="S39" i="30" s="1"/>
  <c r="R29" i="30"/>
  <c r="R28" i="30"/>
  <c r="R27" i="30"/>
  <c r="R26" i="30"/>
  <c r="R25" i="30"/>
  <c r="R24" i="30"/>
  <c r="R23" i="30"/>
  <c r="R22" i="30"/>
  <c r="R21" i="30"/>
  <c r="R30" i="30" s="1"/>
  <c r="R39" i="30" s="1"/>
  <c r="S18" i="30"/>
  <c r="R17" i="30"/>
  <c r="R15" i="30"/>
  <c r="R14" i="30"/>
  <c r="R13" i="30"/>
  <c r="R12" i="30"/>
  <c r="R11" i="30"/>
  <c r="R10" i="30"/>
  <c r="R9" i="30"/>
  <c r="R8" i="30"/>
  <c r="R7" i="30"/>
  <c r="R6" i="30"/>
  <c r="R18" i="30" s="1"/>
  <c r="S70" i="31" l="1"/>
  <c r="S72" i="31" s="1"/>
  <c r="R29" i="26"/>
  <c r="Q29" i="26"/>
  <c r="P29" i="26"/>
  <c r="O29" i="26"/>
  <c r="N29" i="26"/>
  <c r="M29" i="26"/>
  <c r="L29" i="26"/>
  <c r="K29" i="26"/>
  <c r="J29" i="26"/>
  <c r="I29" i="26"/>
  <c r="H29" i="26"/>
  <c r="G29" i="26"/>
  <c r="F29" i="26"/>
  <c r="E29" i="26"/>
  <c r="D29" i="26"/>
  <c r="C29" i="26"/>
  <c r="B29" i="26"/>
  <c r="Q30" i="26" l="1"/>
  <c r="P30" i="26"/>
  <c r="O30" i="26"/>
  <c r="N30" i="26"/>
  <c r="M30" i="26"/>
  <c r="L30" i="26"/>
  <c r="K30" i="26"/>
  <c r="J30" i="26"/>
  <c r="I30" i="26"/>
  <c r="H30" i="26"/>
  <c r="G30" i="26"/>
  <c r="F30" i="26"/>
  <c r="E30" i="26"/>
  <c r="D30" i="26"/>
  <c r="C30" i="26"/>
  <c r="B30" i="26"/>
  <c r="R30" i="26"/>
  <c r="O20" i="23"/>
  <c r="O22" i="23" s="1"/>
  <c r="P21" i="23"/>
  <c r="P19" i="23"/>
  <c r="P20" i="23" l="1"/>
  <c r="P22" i="23" s="1"/>
</calcChain>
</file>

<file path=xl/sharedStrings.xml><?xml version="1.0" encoding="utf-8"?>
<sst xmlns="http://schemas.openxmlformats.org/spreadsheetml/2006/main" count="686" uniqueCount="339">
  <si>
    <t xml:space="preserve">Local currency percent changes are non-GAAP measures.  These percent changes are calculated by comparing current year quarter results at </t>
  </si>
  <si>
    <t>Due to rounding, numbers presented throughout this document may not add up precisely to the totals provided and percentages may not precisely reflect the</t>
  </si>
  <si>
    <t>absolute figures.</t>
  </si>
  <si>
    <t>Operating Results</t>
  </si>
  <si>
    <t>($ in millions), Numbers have been rounded for presentation purposes</t>
  </si>
  <si>
    <t xml:space="preserve"> </t>
  </si>
  <si>
    <t>GAAP                           Consolidated</t>
  </si>
  <si>
    <t>Depreciation &amp; Amortization</t>
  </si>
  <si>
    <t>Fair value adjustments to real estate assets acquired in the Telford Acquisition that were sold in period</t>
  </si>
  <si>
    <t>Carried Interest</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</si>
  <si>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</si>
  <si>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</si>
  <si>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</si>
  <si>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</si>
  <si>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</si>
  <si>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</si>
  <si>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</si>
  <si>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</si>
  <si>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</si>
  <si>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</si>
  <si>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</si>
  <si>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</si>
  <si>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</si>
  <si>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</si>
  <si>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Equity income from unconsolidated subsidiaries</t>
  </si>
  <si>
    <t>Interest expense, net of interest income</t>
  </si>
  <si>
    <t>Write-off of financing costs on extinguished debt</t>
  </si>
  <si>
    <t>Income before provision for income taxes</t>
  </si>
  <si>
    <t>Provision for income taxes</t>
  </si>
  <si>
    <r>
      <t xml:space="preserve">Tax rate </t>
    </r>
    <r>
      <rPr>
        <vertAlign val="superscript"/>
        <sz val="11"/>
        <rFont val="Arial"/>
        <family val="2"/>
      </rPr>
      <t>(1)</t>
    </r>
  </si>
  <si>
    <t>Net income</t>
  </si>
  <si>
    <t>Less: Net income attributable to non-controlling interests</t>
  </si>
  <si>
    <t xml:space="preserve">Net income attributable to CBRE Group, Inc. </t>
  </si>
  <si>
    <t>Add:</t>
  </si>
  <si>
    <t>EBITDA</t>
  </si>
  <si>
    <t>Weighted avg. shares outstanding for diluted EPS</t>
  </si>
  <si>
    <t>(1) Prior to Q3 2020, calculation of tax rate adjusts profit before taxes to remove the portion attributable to non-controlling interests.</t>
  </si>
  <si>
    <t>Segment Results</t>
  </si>
  <si>
    <t>Global</t>
  </si>
  <si>
    <t>Advisory</t>
  </si>
  <si>
    <t>Workplace</t>
  </si>
  <si>
    <t>Real Estate</t>
  </si>
  <si>
    <t>Corporate</t>
  </si>
  <si>
    <t>Services</t>
  </si>
  <si>
    <t>Solutions</t>
  </si>
  <si>
    <t>Investments</t>
  </si>
  <si>
    <t>and eliminations</t>
  </si>
  <si>
    <t>Revenue:</t>
  </si>
  <si>
    <t xml:space="preserve">Costs and expenses: </t>
  </si>
  <si>
    <t xml:space="preserve">Operating, administrative and other </t>
  </si>
  <si>
    <t xml:space="preserve">Depreciation and amortization </t>
  </si>
  <si>
    <t>Equity income (loss) from unconsolidated subsidiaries</t>
  </si>
  <si>
    <t>Add-back: Depreciation and amortization</t>
  </si>
  <si>
    <t>Add-back: Asset impairments</t>
  </si>
  <si>
    <t>Adjustments:</t>
  </si>
  <si>
    <t>Integration and other costs related to acquisitions</t>
  </si>
  <si>
    <t>Costs incurred related to legal entity restructuring</t>
  </si>
  <si>
    <t>Provision associated with Telford’s fire safety remediation efforts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</si>
  <si>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</si>
  <si>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</si>
  <si>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</si>
  <si>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</si>
  <si>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</si>
  <si>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</si>
  <si>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</si>
  <si>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</si>
  <si>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</si>
  <si>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</si>
  <si>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</si>
  <si>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</si>
  <si>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</si>
  <si>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</si>
  <si>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</si>
  <si>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</si>
  <si>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</si>
  <si>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</si>
  <si>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</si>
  <si>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</si>
  <si>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</si>
  <si>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</si>
  <si>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</si>
  <si>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</si>
  <si>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</si>
  <si>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</si>
  <si>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</si>
  <si>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</si>
  <si>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</si>
  <si>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</si>
  <si>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</si>
  <si>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</si>
  <si>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</si>
  <si>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</si>
  <si>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</si>
  <si>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</si>
  <si>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</si>
  <si>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</si>
  <si>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</si>
  <si>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Other income (loss)</t>
  </si>
  <si>
    <r>
      <t xml:space="preserve">Add: Normalized Adjustments </t>
    </r>
    <r>
      <rPr>
        <vertAlign val="superscript"/>
        <sz val="11"/>
        <rFont val="Arial"/>
        <family val="2"/>
      </rPr>
      <t>(1)</t>
    </r>
  </si>
  <si>
    <t>Less: Net fair value adjustments on strategic non-core investments</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</si>
  <si>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</si>
  <si>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</si>
  <si>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</si>
  <si>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</si>
  <si>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</si>
  <si>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</si>
  <si>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</si>
  <si>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Operating (loss) income</t>
  </si>
  <si>
    <t>Segment Operating (Loss) Profit</t>
  </si>
  <si>
    <t>CORPORATE AND ELIMINATIONS</t>
  </si>
  <si>
    <t>Operating loss</t>
  </si>
  <si>
    <t>Segment Operating Loss</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</si>
  <si>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</si>
  <si>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t>Income Statement History</t>
  </si>
  <si>
    <t>GAAP CONSOLIDATED INCOME STATEMENT</t>
  </si>
  <si>
    <r>
      <t xml:space="preserve">Interest expense, net of interest income </t>
    </r>
    <r>
      <rPr>
        <vertAlign val="superscript"/>
        <sz val="11"/>
        <rFont val="Arial"/>
        <family val="2"/>
      </rPr>
      <t>(1)</t>
    </r>
  </si>
  <si>
    <t>Income before (benefit from) provision for income taxes</t>
  </si>
  <si>
    <t>Provision for (benefit from) income taxes</t>
  </si>
  <si>
    <r>
      <t xml:space="preserve">Tax rate </t>
    </r>
    <r>
      <rPr>
        <vertAlign val="superscript"/>
        <sz val="11"/>
        <rFont val="Arial"/>
        <family val="2"/>
      </rPr>
      <t>(2) (3)</t>
    </r>
  </si>
  <si>
    <t>Less: Net income (loss) attributable to non-controlling interests</t>
  </si>
  <si>
    <t>Net income (loss) attributable to non-controlling interests</t>
  </si>
  <si>
    <t>Diluted EPS attributable to CBRE Group, Inc.</t>
  </si>
  <si>
    <r>
      <t xml:space="preserve">ADJUSTMENTS TO GAAP CONSOLIDATED </t>
    </r>
    <r>
      <rPr>
        <b/>
        <vertAlign val="superscript"/>
        <sz val="12"/>
        <color theme="0"/>
        <rFont val="Arial"/>
        <family val="2"/>
      </rPr>
      <t>(4)</t>
    </r>
  </si>
  <si>
    <t>Net income (loss)</t>
  </si>
  <si>
    <t>Net income attributable to non-controlling interests</t>
  </si>
  <si>
    <t>Adjustments To EBITDA</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</si>
  <si>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</si>
  <si>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</si>
  <si>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</si>
  <si>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</si>
  <si>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</si>
  <si>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</si>
  <si>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</si>
  <si>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</si>
  <si>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</si>
  <si>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</si>
  <si>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</si>
  <si>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</si>
  <si>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</si>
  <si>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</si>
  <si>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</si>
  <si>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</si>
  <si>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</si>
  <si>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income taxes</t>
  </si>
  <si>
    <t xml:space="preserve">     Write-off of financing costs on extinguished debt</t>
  </si>
  <si>
    <t xml:space="preserve">     Costs associated with our reorganization, including cost-savings initiatives</t>
  </si>
  <si>
    <t xml:space="preserve">     Integration and other costs related to acquisitions</t>
  </si>
  <si>
    <t xml:space="preserve">     Costs associated with workforce optimization efforts</t>
  </si>
  <si>
    <t xml:space="preserve">     Costs associated with transformation initiatives</t>
  </si>
  <si>
    <t xml:space="preserve">     Costs incurred related to legal entity restructuring</t>
  </si>
  <si>
    <t xml:space="preserve">     Provision associated with Telford’s fire safety remediation efforts</t>
  </si>
  <si>
    <t xml:space="preserve">     Less: Pre-tax non-core gain (loss)</t>
  </si>
  <si>
    <t>(1) In conjunction with the acquisition of 60% interest in Turner &amp; Townsend in the fourth quarter of 2021, we modified our definition of Adjusted EBITDA to be inclusive of net income atributable to non-controlling interest.</t>
  </si>
  <si>
    <t>Real Estate Investments Segment Detail</t>
  </si>
  <si>
    <t>($ in millions / billions), Numbers have been rounded for presentation purposes</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</si>
  <si>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</si>
  <si>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</si>
  <si>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</si>
  <si>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r>
      <t xml:space="preserve">Guarantees ($ in millions) </t>
    </r>
    <r>
      <rPr>
        <vertAlign val="superscript"/>
        <sz val="9"/>
        <rFont val="Arial"/>
        <family val="2"/>
      </rPr>
      <t>(3)</t>
    </r>
  </si>
  <si>
    <t>INVESTMENT MANAGEMENT:</t>
  </si>
  <si>
    <t>Assets under management ($ in billions)</t>
  </si>
  <si>
    <r>
      <t>Capital available to deploy ($ in millions)</t>
    </r>
    <r>
      <rPr>
        <vertAlign val="superscript"/>
        <sz val="11"/>
        <rFont val="Arial"/>
        <family val="2"/>
      </rPr>
      <t xml:space="preserve"> </t>
    </r>
    <r>
      <rPr>
        <vertAlign val="superscript"/>
        <sz val="9"/>
        <rFont val="Arial"/>
        <family val="2"/>
      </rPr>
      <t>(4)</t>
    </r>
  </si>
  <si>
    <t>DEVELOPMENT IN-PROCESS PORTFOLIO TO OPERATING PROFIT CONVERSION</t>
  </si>
  <si>
    <r>
      <rPr>
        <sz val="11"/>
        <color rgb="FF000000"/>
        <rFont val="Arial"/>
        <family val="2"/>
      </rPr>
      <t xml:space="preserve">Trailing 4-Quarter Average In-Process Portfolio ($ in billions) </t>
    </r>
    <r>
      <rPr>
        <vertAlign val="superscript"/>
        <sz val="11"/>
        <color rgb="FF000000"/>
        <rFont val="Arial"/>
        <family val="2"/>
      </rPr>
      <t>(2)</t>
    </r>
  </si>
  <si>
    <t xml:space="preserve">Trailing 4-Quarter Development Operating Profit ($ in millions) </t>
  </si>
  <si>
    <r>
      <t xml:space="preserve">Trailing 4-Quarter Average In-Process Portfolio to Development Operating Profit Conversion </t>
    </r>
    <r>
      <rPr>
        <vertAlign val="superscript"/>
        <sz val="11"/>
        <rFont val="Arial"/>
        <family val="2"/>
      </rPr>
      <t>(5)</t>
    </r>
  </si>
  <si>
    <t>REVENUE BY REI BUSINESS LINE ($ IN MILLIONS)</t>
  </si>
  <si>
    <t>Investment Management</t>
  </si>
  <si>
    <t>Global Real Estate Development</t>
  </si>
  <si>
    <t>Hana</t>
  </si>
  <si>
    <t>Total REI Segment Revenue</t>
  </si>
  <si>
    <r>
      <t xml:space="preserve">Global Real Estate Development </t>
    </r>
    <r>
      <rPr>
        <vertAlign val="superscript"/>
        <sz val="11"/>
        <rFont val="Arial"/>
        <family val="2"/>
      </rPr>
      <t>(6)</t>
    </r>
  </si>
  <si>
    <t>Hana and Segment Overhead Operating (Loss) Profit</t>
  </si>
  <si>
    <r>
      <t xml:space="preserve">Total REI Consolidated Segment Operating Profit </t>
    </r>
    <r>
      <rPr>
        <b/>
        <vertAlign val="superscript"/>
        <sz val="11"/>
        <rFont val="Arial"/>
        <family val="2"/>
      </rPr>
      <t>(7)</t>
    </r>
  </si>
  <si>
    <t>TRAILING 4-QUARTER OPERATING PROFIT BY REI BUSINESS LINE ($ IN MILLIONS)</t>
  </si>
  <si>
    <t>Hana and Segment Overhead Operating Loss</t>
  </si>
  <si>
    <t>(1) Pipeline deals are projects we are pursuing which we believe have a greater than 50% chance of closing or where land has been acquired and the projected construction start is more than 12 months out.</t>
  </si>
  <si>
    <t>(2) In-Process figures include Long-Term Operating Assets (LTOA). LTOA are projects that have achieved a stabilized level of occupancy or have been held 18-24 months following shell completion or acquisition.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</si>
  <si>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</si>
  <si>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</si>
  <si>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</si>
  <si>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t xml:space="preserve">(6) UK Development business incurred an operating loss of approximately $11 million in Q2 2020, largely attributable to operating challenges due to the Covid-19 pandemic. </t>
  </si>
  <si>
    <t xml:space="preserve">(7) Prior period figures updated to reflect consolidated segment operating profit. Previous supplemental presentation reflected segment operating profit attributable to CBRE. </t>
  </si>
  <si>
    <t>Balance Sheet History</t>
  </si>
  <si>
    <t>ASSETS</t>
  </si>
  <si>
    <t>Cash and cash equivalents</t>
  </si>
  <si>
    <t>Restricted cash</t>
  </si>
  <si>
    <t>Receivables, net</t>
  </si>
  <si>
    <r>
      <t xml:space="preserve">Warehouse receivables and advance warehouse funding </t>
    </r>
    <r>
      <rPr>
        <vertAlign val="superscript"/>
        <sz val="11"/>
        <rFont val="Arial"/>
        <family val="2"/>
      </rPr>
      <t>(1)</t>
    </r>
  </si>
  <si>
    <t>Contract assets</t>
  </si>
  <si>
    <t>Income taxes receivable</t>
  </si>
  <si>
    <t>Property and equipment, net</t>
  </si>
  <si>
    <t>Operating lease assets</t>
  </si>
  <si>
    <t>Goodwill and other intangibles, net</t>
  </si>
  <si>
    <t>Investments in and advances to unconsolidated subsidiaries</t>
  </si>
  <si>
    <t>Investments held in trust - special purpose acquisition company</t>
  </si>
  <si>
    <t>Other assets, net</t>
  </si>
  <si>
    <t>Total Assets</t>
  </si>
  <si>
    <t>LIABILITIES</t>
  </si>
  <si>
    <t>Current liabilities, excluding debt and operating lease liabilities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</si>
  <si>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</si>
  <si>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t>Revolving credit facility</t>
  </si>
  <si>
    <t>Senior term loans, net</t>
  </si>
  <si>
    <t>4.875% senior notes, net</t>
  </si>
  <si>
    <t>2.500% senior notes, net</t>
  </si>
  <si>
    <t>Other debt</t>
  </si>
  <si>
    <t>Operating lease liabilities</t>
  </si>
  <si>
    <t>Other long-term liabilities</t>
  </si>
  <si>
    <t>Total Liabilities</t>
  </si>
  <si>
    <t>Non-controlling interest subject to redemption</t>
  </si>
  <si>
    <t>EQUITY</t>
  </si>
  <si>
    <t>CBRE Group, Inc. stockholders' equity</t>
  </si>
  <si>
    <t>Non-controlling interests</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</si>
  <si>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</si>
  <si>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</si>
  <si>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</si>
  <si>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</si>
  <si>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</si>
  <si>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</si>
  <si>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 xml:space="preserve">   Depreciation and amortization</t>
  </si>
  <si>
    <t xml:space="preserve">   Amortization and write-off of financing costs on extinguished debt</t>
  </si>
  <si>
    <t xml:space="preserve">   Asset impairments</t>
  </si>
  <si>
    <t xml:space="preserve">   Net realized and unrealized (gains) losses, primarily from  
      investments</t>
  </si>
  <si>
    <t xml:space="preserve">   Provision for (recovery of) doubtful accounts</t>
  </si>
  <si>
    <t xml:space="preserve">   Net compensation expense (reversal) for equity awards</t>
  </si>
  <si>
    <t xml:space="preserve">   Equity income from unconsolidated subsidiaries</t>
  </si>
  <si>
    <t xml:space="preserve">   Gain recognized upon deconsolidation of SPAC</t>
  </si>
  <si>
    <t>Distribution of earnings from unconsolidated subsidiaries</t>
  </si>
  <si>
    <t>Proceeds from sale of mortgage loans</t>
  </si>
  <si>
    <t>Origination of mortgage loans</t>
  </si>
  <si>
    <t>(Increase) decrease in advance warehouse funding</t>
  </si>
  <si>
    <t>Tenant concessions received</t>
  </si>
  <si>
    <t>Purchase of equity securities</t>
  </si>
  <si>
    <t>Proceeds from sale of equity securities</t>
  </si>
  <si>
    <t>(Increase) decrease in real estate under development</t>
  </si>
  <si>
    <t>(Decrease) increase in accounts payable and accrued expenses and 
   other liabilities (including contract and lease liabilities)</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</si>
  <si>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</si>
  <si>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</si>
  <si>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</si>
  <si>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</si>
  <si>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</si>
  <si>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Contributions to unconsolidated subsidiaries</t>
  </si>
  <si>
    <t>Distributions from unconsolidated subsidiaries</t>
  </si>
  <si>
    <t>Other investing activities, net</t>
  </si>
  <si>
    <t>Net cash used in investing activities</t>
  </si>
  <si>
    <t>CASH FLOWS FROM FINANCING ACTIVITIES:</t>
  </si>
  <si>
    <t>Proceeds from senior term loans</t>
  </si>
  <si>
    <t>Repayment of senior term loans</t>
  </si>
  <si>
    <t>Repayment of revolving credit facility</t>
  </si>
  <si>
    <t>Repayment of 5.25% senior notes (including premium)</t>
  </si>
  <si>
    <t>Sales of non-controlling interest - special purpose acquisition company</t>
  </si>
  <si>
    <t>Proceeds from notes payable on real estate</t>
  </si>
  <si>
    <t>Repayments of notes payable on real estate</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</si>
  <si>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</si>
  <si>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</si>
  <si>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</si>
  <si>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</si>
  <si>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</si>
  <si>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</si>
  <si>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</si>
  <si>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Payment of financing costs</t>
  </si>
  <si>
    <t>Proceeds from initial public offering, net of costs incurred</t>
  </si>
  <si>
    <t>Repayment of 5.00% senior notes (including premium)</t>
  </si>
  <si>
    <t>Repayment of debt assumed in acquisition of FacilitySource</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</si>
  <si>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</si>
  <si>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</si>
  <si>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</si>
  <si>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</si>
  <si>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</si>
  <si>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</si>
  <si>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</si>
  <si>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</si>
  <si>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</si>
  <si>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</si>
  <si>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</si>
  <si>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Deferred purchase consideration - Turner &amp; Townsend</t>
  </si>
  <si>
    <t>Reduction in redeemable non-controlling interest  -
  special purpose acquisition company</t>
  </si>
  <si>
    <t>Reduction of trust account  - 
  special purpose acquisition company</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</si>
  <si>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</si>
  <si>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Non-GAAP Financial Measures</t>
  </si>
  <si>
    <t>The following measures are considered “non-GAAP financial measures” under SEC guidelines:</t>
  </si>
  <si>
    <t> </t>
  </si>
  <si>
    <t>(i)</t>
  </si>
  <si>
    <t>(ii)</t>
  </si>
  <si>
    <t>(iii)</t>
  </si>
  <si>
    <t>(iv)</t>
  </si>
  <si>
    <t>(v)</t>
  </si>
  <si>
    <t>(vi)</t>
  </si>
  <si>
    <t>Increase (decrease) in warehouse lines of credit</t>
  </si>
  <si>
    <t>(Increase) decrease in receivables, prepaid expenses and 
  other assets (including contract and lease assets)</t>
  </si>
  <si>
    <t>Proceeds from issuance of 2.500% senior notes</t>
  </si>
  <si>
    <t>CORE ADJUSTED INCOME STATEMENT</t>
  </si>
  <si>
    <t>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</si>
  <si>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</si>
  <si>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t>
  </si>
  <si>
    <t>Business line operating profit/loss</t>
  </si>
  <si>
    <t>Segment operating profit on revenue and net revenue margins</t>
  </si>
  <si>
    <t>With respect to Core EBITDA, business line operating profit,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Core EBITDA, business line operating profit and segment operating profit on revenue and net revenue margins—the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Core EBITDA, segment operating profit and core EPS as significant components when measuring our operating performance under our employee incentive compensation programs.</t>
  </si>
  <si>
    <t>With respect to core EBITDA, core EPS and core adjusted net income, the company believes that investors may find these measures useful to analyze the underlying performance of operations without the impact of strategic non-core equity investments (Altus Power Inc. and VC investments) that are not directly related to our business segments. These can be volatile and are often non-cash in nature.</t>
  </si>
  <si>
    <t>Core adjusted net income attributable to CBRE Group, Inc. stockholders (which we also refer to as “core adjusted net income”)</t>
  </si>
  <si>
    <t>Core EPS</t>
  </si>
  <si>
    <r>
      <t xml:space="preserve">OTHER </t>
    </r>
    <r>
      <rPr>
        <b/>
        <vertAlign val="superscript"/>
        <sz val="12"/>
        <color theme="0"/>
        <rFont val="Arial"/>
        <family val="2"/>
      </rPr>
      <t>(2)</t>
    </r>
  </si>
  <si>
    <t>(4)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certain transformation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 provision associated with Telford’s fire safety remediation efforts, as well as the associated impact to provision for income taxes for these charges. It also removes the fair value changes, on a pre-tax basis, of certain strategic non-core non-controlling equity investments that are not directly related to our business segments (including venture capital “VC” related investments).</t>
  </si>
  <si>
    <t xml:space="preserve">Adjustments to Core net income (loss) attributable to CBRE Group, Inc. </t>
  </si>
  <si>
    <t>Adjusted Core net income attributable to CBRE Group, Inc.</t>
  </si>
  <si>
    <t>Core EBITDA margin (revenue)</t>
  </si>
  <si>
    <t>SEGMENT OPERATING PROFIT BY REI BUSINESS LINE ($ IN MILLIONS)</t>
  </si>
  <si>
    <t>Net income as adjusted</t>
  </si>
  <si>
    <t>(Decrease) increase in compensation and employee benefits payable 
   and accrued bonus and profit sharing</t>
  </si>
  <si>
    <t>Acquisition of businesses, including net assets acquired, intangibles 
   and goodwill, net of cash acquired</t>
  </si>
  <si>
    <t>Investment in Altus Power, Inc. Class A stock</t>
  </si>
  <si>
    <t>Non-controlling interest as part of Turner &amp; Townsend Acquisition</t>
  </si>
  <si>
    <t>Investment in alignment shares and private 
  placement warrants of Altus Power, Inc.</t>
  </si>
  <si>
    <t>Redemption of non-controlling interest-special purpose acquisition
   company and payment of deferred underwriting commission</t>
  </si>
  <si>
    <t>Proceeds from sale of marketable securities - special purpose 
   acquisition company trust account</t>
  </si>
  <si>
    <t>CBRE Q3 2022 Supplemental Disclosure</t>
  </si>
  <si>
    <t>prior year quarter exchange rates versus prior year quarter results. For example, Q3 2022 compares to Q3 2021 results at Q3 2021 exchange rates.</t>
  </si>
  <si>
    <t>Cost efficiency</t>
  </si>
  <si>
    <t>Income (loss) before provision for income taxes</t>
  </si>
  <si>
    <t>For The Three Months Ended September 30, 2022</t>
  </si>
  <si>
    <t>Other income</t>
  </si>
  <si>
    <t>Core diluted income per share attributable to CBRE Group, Inc., as adjusted</t>
  </si>
  <si>
    <t>Impact of fair value adjustments to real estate assets
   acquired in the Telford Acquisition (purchase accounting)
   that were sold in period</t>
  </si>
  <si>
    <t>Costs associated with efficiency and cost-reduction initiatives</t>
  </si>
  <si>
    <t>Segment operating profit (loss)</t>
  </si>
  <si>
    <t>Carried interest incentive compensation reversal
   to align with the timing of associated revenue</t>
  </si>
  <si>
    <t>Q3 2022</t>
  </si>
  <si>
    <t>associated with workforce optimization efforts in response to the Covid-19 pandemic, costs associated with certain transformation initiatives that will allow the company to reduce costs, streamline operations and support future growth, costs associated with efficiency and cost-reduction initiatives,</t>
  </si>
  <si>
    <t>a provision associated with Telford’s fire safety remediation efforts and other non-recurring costs.</t>
  </si>
  <si>
    <t>(2) Other includes our strategic non-core non-controlling equity investments</t>
  </si>
  <si>
    <t>Adjustments to diluted EPS attributable to CBRE Group, Inc.</t>
  </si>
  <si>
    <t>Profit (loss) before taxes</t>
  </si>
  <si>
    <t>Profit (loss) before taxes, excluding non-controlling interests (B)</t>
  </si>
  <si>
    <t xml:space="preserve">     Impact of fair value adjustments to real estate assets acquired in 
         the Telford Acquisition (purchase accounting) that were sold in period</t>
  </si>
  <si>
    <t xml:space="preserve">     Carried interest incentive compensation expense (reversal) 
         to align with the timing of associated revenue</t>
  </si>
  <si>
    <t xml:space="preserve">     Costs associated with efficiency and cost-reduction initiatives</t>
  </si>
  <si>
    <t>Investment in VTS</t>
  </si>
  <si>
    <t>Net proceeds from (repayment of) revolving credit facility</t>
  </si>
  <si>
    <t xml:space="preserve">   (Gains) losses related to mortgage servicing rights, premiums on
      loan sales and sales of other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</si>
</sst>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i/>
      <sz val="11"/>
      <color theme="1"/>
      <name val="Arial"/>
      <family val="2"/>
    </font>
    <font>
      <b/>
      <sz val="11"/>
      <name val="Arial"/>
      <family val="2"/>
    </font>
    <font>
      <sz val="11"/>
      <color theme="0"/>
      <name val="Arial"/>
      <family val="2"/>
    </font>
    <font>
      <sz val="11"/>
      <color rgb="FFFF000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b/>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b/>
      <sz val="11"/>
      <color rgb="FFFF0000"/>
      <name val="Calibri"/>
      <family val="2"/>
      <scheme val="minor"/>
    </font>
    <font>
      <sz val="11"/>
      <color rgb="FF000000"/>
      <name val="Arial"/>
      <family val="2"/>
    </font>
    <font>
      <vertAlign val="superscript"/>
      <sz val="11"/>
      <color rgb="FF000000"/>
      <name val="Arial"/>
      <family val="2"/>
    </font>
    <font>
      <sz val="11"/>
      <name val="Arial"/>
      <family val="2"/>
    </font>
    <font>
      <vertAlign val="superscript"/>
      <sz val="9"/>
      <color rgb="FF000000"/>
      <name val="Arial"/>
      <family val="2"/>
    </font>
    <font>
      <i/>
      <sz val="8"/>
      <color theme="1"/>
      <name val="Arial"/>
      <family val="2"/>
    </font>
  </fonts>
  <fills count="7">
    <fill>
      <patternFill patternType="none"/>
    </fill>
    <fill>
      <patternFill patternType="gray125"/>
    </fill>
    <fill>
      <patternFill patternType="solid">
        <fgColor theme="0"/>
        <bgColor indexed="64"/>
      </patternFill>
    </fill>
    <fill>
      <patternFill patternType="solid">
        <fgColor rgb="FF006A4D"/>
        <bgColor indexed="64"/>
      </patternFill>
    </fill>
    <fill>
      <patternFill patternType="solid">
        <fgColor theme="9" tint="9.9978637043366805E-2"/>
        <bgColor indexed="64"/>
      </patternFill>
    </fill>
    <fill>
      <patternFill patternType="solid">
        <fgColor theme="0" tint="-4.9989318521683403E-2"/>
        <bgColor indexed="64"/>
      </patternFill>
    </fill>
    <fill>
      <patternFill patternType="solid">
        <fgColor rgb="FF006A53"/>
        <bgColor indexed="64"/>
      </patternFill>
    </fill>
  </fills>
  <borders count="29">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5" fillId="0" borderId="0"/>
  </cellStyleXfs>
  <cellXfs count="558">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2" xfId="0" applyNumberFormat="1" applyFont="1" applyFill="1" applyBorder="1" applyAlignment="1">
      <alignment horizontal="center"/>
    </xf>
    <xf numFmtId="167" fontId="6" fillId="2" borderId="6" xfId="0" applyNumberFormat="1" applyFont="1" applyFill="1" applyBorder="1" applyAlignment="1">
      <alignment horizontal="center"/>
    </xf>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7" fontId="6"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7" fontId="6" fillId="2" borderId="3" xfId="1" applyNumberFormat="1" applyFont="1" applyFill="1" applyBorder="1"/>
    <xf numFmtId="165" fontId="6" fillId="2" borderId="0" xfId="1" applyNumberFormat="1" applyFont="1" applyFill="1" applyBorder="1" applyAlignment="1">
      <alignment horizontal="right"/>
    </xf>
    <xf numFmtId="0" fontId="13" fillId="2" borderId="0" xfId="0" applyFont="1" applyFill="1"/>
    <xf numFmtId="167" fontId="6" fillId="2" borderId="5" xfId="1" applyNumberFormat="1" applyFont="1" applyFill="1" applyBorder="1" applyAlignment="1">
      <alignment horizontal="center"/>
    </xf>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167" fontId="6" fillId="2" borderId="2" xfId="1" applyNumberFormat="1" applyFont="1" applyFill="1" applyBorder="1"/>
    <xf numFmtId="167" fontId="6" fillId="2" borderId="6" xfId="1" applyNumberFormat="1" applyFont="1" applyFill="1" applyBorder="1"/>
    <xf numFmtId="167" fontId="6" fillId="2" borderId="5" xfId="1" applyNumberFormat="1" applyFont="1" applyFill="1" applyBorder="1"/>
    <xf numFmtId="167" fontId="6" fillId="2" borderId="0" xfId="1" applyNumberFormat="1" applyFont="1" applyFill="1" applyBorder="1" applyAlignment="1">
      <alignment horizontal="center"/>
    </xf>
    <xf numFmtId="167" fontId="6" fillId="2" borderId="0" xfId="1" applyNumberFormat="1" applyFont="1" applyFill="1" applyBorder="1"/>
    <xf numFmtId="167" fontId="6" fillId="2" borderId="1" xfId="1" applyNumberFormat="1" applyFont="1" applyFill="1" applyBorder="1"/>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6" xfId="1" applyNumberFormat="1" applyFont="1" applyFill="1" applyBorder="1" applyAlignment="1">
      <alignment horizontal="center"/>
    </xf>
    <xf numFmtId="166" fontId="6" fillId="2" borderId="2" xfId="1" applyNumberFormat="1" applyFont="1" applyFill="1" applyBorder="1" applyAlignment="1">
      <alignment horizontal="center"/>
    </xf>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0" xfId="1" applyNumberFormat="1" applyFont="1" applyFill="1" applyBorder="1" applyAlignment="1">
      <alignment horizontal="center"/>
    </xf>
    <xf numFmtId="166" fontId="6" fillId="2" borderId="10" xfId="1" applyNumberFormat="1" applyFont="1" applyFill="1" applyBorder="1" applyAlignment="1">
      <alignment horizontal="center"/>
    </xf>
    <xf numFmtId="166" fontId="6" fillId="2" borderId="1" xfId="1" applyNumberFormat="1" applyFont="1" applyFill="1" applyBorder="1" applyAlignment="1">
      <alignment horizontal="center"/>
    </xf>
    <xf numFmtId="166" fontId="6" fillId="2" borderId="19" xfId="1" applyNumberFormat="1" applyFont="1" applyFill="1" applyBorder="1" applyAlignment="1">
      <alignment horizontal="center"/>
    </xf>
    <xf numFmtId="166" fontId="6" fillId="2" borderId="3" xfId="1" applyNumberFormat="1" applyFont="1" applyFill="1" applyBorder="1" applyAlignment="1">
      <alignment horizontal="center"/>
    </xf>
    <xf numFmtId="166" fontId="6" fillId="2" borderId="19" xfId="1" applyNumberFormat="1" applyFont="1" applyFill="1" applyBorder="1"/>
    <xf numFmtId="166" fontId="6" fillId="2" borderId="18" xfId="1" applyNumberFormat="1" applyFont="1" applyFill="1" applyBorder="1"/>
    <xf numFmtId="0" fontId="6" fillId="2" borderId="18" xfId="0" applyFont="1" applyFill="1" applyBorder="1"/>
    <xf numFmtId="166" fontId="6" fillId="2" borderId="18" xfId="1" applyNumberFormat="1" applyFont="1" applyFill="1" applyBorder="1" applyAlignment="1">
      <alignment horizontal="center"/>
    </xf>
    <xf numFmtId="166" fontId="6" fillId="2" borderId="11" xfId="1" applyNumberFormat="1" applyFont="1" applyFill="1" applyBorder="1" applyAlignment="1">
      <alignment horizontal="center"/>
    </xf>
    <xf numFmtId="166" fontId="6" fillId="2" borderId="5" xfId="1" applyNumberFormat="1" applyFont="1" applyFill="1" applyBorder="1"/>
    <xf numFmtId="166" fontId="6" fillId="2" borderId="0" xfId="1" applyNumberFormat="1" applyFont="1" applyFill="1" applyBorder="1"/>
    <xf numFmtId="165" fontId="14" fillId="2" borderId="1" xfId="2" applyNumberFormat="1" applyFont="1" applyFill="1" applyBorder="1" applyAlignment="1">
      <alignment horizontal="right"/>
    </xf>
    <xf numFmtId="0" fontId="6" fillId="2" borderId="18" xfId="0" applyFont="1" applyFill="1" applyBorder="1" applyAlignment="1">
      <alignment horizontal="left" vertical="top" wrapText="1"/>
    </xf>
    <xf numFmtId="168" fontId="10" fillId="2" borderId="0" xfId="0" applyNumberFormat="1" applyFont="1" applyFill="1" applyAlignment="1">
      <alignment horizontal="center"/>
    </xf>
    <xf numFmtId="44" fontId="10" fillId="2" borderId="0" xfId="0" applyNumberFormat="1" applyFont="1" applyFill="1" applyAlignment="1">
      <alignment horizontal="center"/>
    </xf>
    <xf numFmtId="165" fontId="14" fillId="2" borderId="0" xfId="2" applyNumberFormat="1" applyFont="1" applyFill="1" applyAlignment="1">
      <alignment horizontal="right"/>
    </xf>
    <xf numFmtId="165" fontId="14" fillId="2" borderId="5" xfId="2" applyNumberFormat="1" applyFont="1" applyFill="1" applyBorder="1" applyAlignment="1">
      <alignment horizontal="right"/>
    </xf>
    <xf numFmtId="165" fontId="14" fillId="2" borderId="0" xfId="2" applyNumberFormat="1" applyFont="1" applyFill="1" applyBorder="1" applyAlignment="1">
      <alignment horizontal="right"/>
    </xf>
    <xf numFmtId="167" fontId="6" fillId="0" borderId="1" xfId="1" applyNumberFormat="1" applyFont="1" applyFill="1" applyBorder="1"/>
    <xf numFmtId="167" fontId="6" fillId="0" borderId="1" xfId="1" applyNumberFormat="1" applyFont="1" applyFill="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Fill="1" applyAlignment="1">
      <alignment horizontal="center"/>
    </xf>
    <xf numFmtId="0" fontId="6" fillId="2" borderId="5" xfId="0" applyFont="1" applyFill="1" applyBorder="1"/>
    <xf numFmtId="166" fontId="6" fillId="2" borderId="14" xfId="1" applyNumberFormat="1" applyFont="1" applyFill="1" applyBorder="1" applyAlignment="1">
      <alignment horizontal="center"/>
    </xf>
    <xf numFmtId="170" fontId="6" fillId="2" borderId="0" xfId="0" applyNumberFormat="1" applyFont="1" applyFill="1" applyAlignment="1">
      <alignment horizontal="center"/>
    </xf>
    <xf numFmtId="0" fontId="16" fillId="2" borderId="0" xfId="0" applyFont="1" applyFill="1"/>
    <xf numFmtId="165" fontId="14" fillId="2" borderId="5" xfId="1" applyNumberFormat="1" applyFont="1" applyFill="1" applyBorder="1" applyAlignment="1">
      <alignment horizontal="right"/>
    </xf>
    <xf numFmtId="165" fontId="14" fillId="2" borderId="0" xfId="1" applyNumberFormat="1" applyFont="1" applyFill="1" applyAlignment="1">
      <alignment horizontal="right"/>
    </xf>
    <xf numFmtId="165" fontId="14" fillId="2" borderId="1" xfId="1" applyNumberFormat="1" applyFont="1" applyFill="1" applyBorder="1" applyAlignment="1">
      <alignment horizontal="right"/>
    </xf>
    <xf numFmtId="165" fontId="14" fillId="2" borderId="0" xfId="1" applyNumberFormat="1" applyFont="1" applyFill="1" applyBorder="1" applyAlignment="1">
      <alignment horizontal="right"/>
    </xf>
    <xf numFmtId="166" fontId="6" fillId="2" borderId="0" xfId="1" applyNumberFormat="1" applyFont="1" applyFill="1"/>
    <xf numFmtId="0" fontId="17" fillId="2" borderId="5" xfId="0" applyFont="1" applyFill="1" applyBorder="1"/>
    <xf numFmtId="0" fontId="17" fillId="2" borderId="0" xfId="0" applyFont="1" applyFill="1"/>
    <xf numFmtId="0" fontId="17" fillId="2" borderId="1" xfId="0" applyFont="1" applyFill="1" applyBorder="1"/>
    <xf numFmtId="0" fontId="18" fillId="2" borderId="0" xfId="0" applyFont="1" applyFill="1"/>
    <xf numFmtId="43" fontId="6" fillId="2" borderId="2" xfId="1" applyFont="1" applyFill="1" applyBorder="1" applyAlignment="1">
      <alignment horizontal="center"/>
    </xf>
    <xf numFmtId="43" fontId="6" fillId="2" borderId="3" xfId="1" applyFont="1" applyFill="1" applyBorder="1" applyAlignment="1">
      <alignment horizontal="center"/>
    </xf>
    <xf numFmtId="0" fontId="19" fillId="2" borderId="0" xfId="0" applyFont="1" applyFill="1"/>
    <xf numFmtId="0" fontId="10" fillId="2" borderId="0" xfId="0" applyFont="1" applyFill="1" applyAlignment="1">
      <alignment horizontal="centerContinuous"/>
    </xf>
    <xf numFmtId="0" fontId="10"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21" fillId="2" borderId="0" xfId="0" applyFont="1" applyFill="1" applyAlignment="1">
      <alignment wrapText="1"/>
    </xf>
    <xf numFmtId="0" fontId="14" fillId="2" borderId="0" xfId="0" applyFont="1" applyFill="1"/>
    <xf numFmtId="0" fontId="22"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11" xfId="0" applyFont="1" applyFill="1" applyBorder="1" applyAlignment="1">
      <alignment vertical="center" wrapText="1"/>
    </xf>
    <xf numFmtId="0" fontId="6" fillId="2" borderId="2" xfId="0" applyFont="1" applyFill="1" applyBorder="1" applyAlignment="1">
      <alignment vertical="center" wrapText="1"/>
    </xf>
    <xf numFmtId="168" fontId="10" fillId="2" borderId="0" xfId="0" applyNumberFormat="1" applyFont="1" applyFill="1" applyAlignment="1">
      <alignment horizontal="center" vertical="center"/>
    </xf>
    <xf numFmtId="167" fontId="6" fillId="2" borderId="2" xfId="0" applyNumberFormat="1" applyFont="1" applyFill="1" applyBorder="1" applyAlignment="1">
      <alignment horizontal="center" vertical="center"/>
    </xf>
    <xf numFmtId="0" fontId="6" fillId="2" borderId="0" xfId="0" applyFont="1" applyFill="1" applyAlignment="1">
      <alignment horizontal="center" vertical="center"/>
    </xf>
    <xf numFmtId="0" fontId="10" fillId="2" borderId="0" xfId="0" applyFont="1" applyFill="1" applyAlignment="1">
      <alignment horizontal="center" vertical="center"/>
    </xf>
    <xf numFmtId="167" fontId="6" fillId="2" borderId="0" xfId="0" applyNumberFormat="1" applyFont="1" applyFill="1" applyAlignment="1">
      <alignment horizontal="center" vertical="center"/>
    </xf>
    <xf numFmtId="165" fontId="6" fillId="2" borderId="2" xfId="0" applyNumberFormat="1" applyFont="1" applyFill="1" applyBorder="1" applyAlignment="1">
      <alignment horizontal="right" vertical="center"/>
    </xf>
    <xf numFmtId="164" fontId="6" fillId="2" borderId="2" xfId="0" applyNumberFormat="1" applyFont="1" applyFill="1" applyBorder="1" applyAlignment="1">
      <alignment horizontal="center" vertical="center"/>
    </xf>
    <xf numFmtId="0" fontId="6" fillId="2" borderId="0" xfId="0" applyFont="1" applyFill="1" applyAlignment="1">
      <alignment vertical="center"/>
    </xf>
    <xf numFmtId="44" fontId="10" fillId="2" borderId="0" xfId="0" applyNumberFormat="1" applyFont="1" applyFill="1" applyAlignment="1">
      <alignment horizontal="center" vertical="center"/>
    </xf>
    <xf numFmtId="0" fontId="10" fillId="2" borderId="0" xfId="0" applyFont="1" applyFill="1"/>
    <xf numFmtId="0" fontId="8" fillId="2" borderId="0" xfId="0" applyFont="1" applyFill="1"/>
    <xf numFmtId="0" fontId="8" fillId="4" borderId="0" xfId="0" applyFont="1" applyFill="1" applyAlignment="1">
      <alignment horizontal="center"/>
    </xf>
    <xf numFmtId="14" fontId="8" fillId="4" borderId="0" xfId="0" applyNumberFormat="1" applyFont="1" applyFill="1" applyAlignment="1">
      <alignment horizontal="center" vertical="center" wrapText="1"/>
    </xf>
    <xf numFmtId="0" fontId="8" fillId="2" borderId="0" xfId="0" applyFont="1" applyFill="1" applyAlignment="1">
      <alignment vertical="center"/>
    </xf>
    <xf numFmtId="0" fontId="8" fillId="4" borderId="0" xfId="0" applyFont="1" applyFill="1" applyAlignment="1">
      <alignment horizontal="center" vertical="center" wrapText="1"/>
    </xf>
    <xf numFmtId="0" fontId="8" fillId="4" borderId="0" xfId="0" applyFont="1" applyFill="1" applyAlignment="1">
      <alignment horizontal="center" vertical="center"/>
    </xf>
    <xf numFmtId="0" fontId="8" fillId="2" borderId="0" xfId="0" applyFont="1" applyFill="1" applyAlignment="1">
      <alignment horizontal="center" vertical="center"/>
    </xf>
    <xf numFmtId="0" fontId="8" fillId="4" borderId="0" xfId="1" quotePrefix="1" applyNumberFormat="1" applyFont="1" applyFill="1" applyBorder="1" applyAlignment="1">
      <alignment horizontal="center"/>
    </xf>
    <xf numFmtId="169" fontId="4" fillId="0" borderId="0" xfId="1" applyNumberFormat="1" applyFont="1"/>
    <xf numFmtId="0" fontId="6" fillId="0" borderId="0" xfId="1" applyNumberFormat="1" applyFont="1"/>
    <xf numFmtId="169" fontId="6" fillId="0" borderId="0" xfId="1" applyNumberFormat="1" applyFont="1"/>
    <xf numFmtId="169" fontId="25" fillId="0" borderId="0" xfId="1" applyNumberFormat="1" applyFont="1"/>
    <xf numFmtId="0" fontId="6" fillId="0" borderId="0" xfId="1" applyNumberFormat="1" applyFont="1" applyBorder="1"/>
    <xf numFmtId="169" fontId="6" fillId="0" borderId="0" xfId="1" applyNumberFormat="1" applyFont="1" applyBorder="1"/>
    <xf numFmtId="169" fontId="25" fillId="0" borderId="0" xfId="1" applyNumberFormat="1" applyFont="1" applyBorder="1"/>
    <xf numFmtId="0" fontId="6" fillId="2" borderId="0" xfId="1" applyNumberFormat="1" applyFont="1" applyFill="1" applyAlignment="1">
      <alignment horizontal="left"/>
    </xf>
    <xf numFmtId="169" fontId="10" fillId="2" borderId="0" xfId="1" applyNumberFormat="1" applyFont="1" applyFill="1"/>
    <xf numFmtId="169" fontId="10" fillId="2" borderId="0" xfId="1" applyNumberFormat="1" applyFont="1" applyFill="1" applyAlignment="1">
      <alignment horizontal="left"/>
    </xf>
    <xf numFmtId="166" fontId="5" fillId="0" borderId="0" xfId="1" applyNumberFormat="1" applyFont="1"/>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7" fontId="6" fillId="2" borderId="0" xfId="1" applyNumberFormat="1" applyFont="1" applyFill="1" applyAlignment="1">
      <alignmen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167" fontId="6" fillId="2" borderId="0" xfId="1" applyNumberFormat="1" applyFont="1" applyFill="1"/>
    <xf numFmtId="0" fontId="6" fillId="2" borderId="0" xfId="1" applyNumberFormat="1" applyFont="1" applyFill="1" applyAlignment="1">
      <alignment horizontal="left" wrapText="1" indent="1"/>
    </xf>
    <xf numFmtId="167" fontId="6" fillId="2" borderId="15" xfId="1" applyNumberFormat="1" applyFont="1" applyFill="1" applyBorder="1"/>
    <xf numFmtId="0" fontId="6" fillId="2" borderId="0" xfId="1" applyNumberFormat="1" applyFont="1" applyFill="1"/>
    <xf numFmtId="167" fontId="6" fillId="2" borderId="0" xfId="1" applyNumberFormat="1" applyFont="1" applyFill="1" applyAlignment="1"/>
    <xf numFmtId="167" fontId="6" fillId="2" borderId="0" xfId="1" applyNumberFormat="1" applyFont="1" applyFill="1" applyAlignment="1">
      <alignment horizontal="right"/>
    </xf>
    <xf numFmtId="166" fontId="6" fillId="2" borderId="0" xfId="1" applyNumberFormat="1" applyFont="1" applyFill="1" applyAlignment="1"/>
    <xf numFmtId="166" fontId="6" fillId="2" borderId="0" xfId="1" applyNumberFormat="1" applyFont="1" applyFill="1" applyBorder="1" applyAlignment="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8" xfId="0" applyFont="1" applyFill="1" applyBorder="1" applyAlignment="1">
      <alignment vertical="top" wrapText="1"/>
    </xf>
    <xf numFmtId="0" fontId="6" fillId="2" borderId="19" xfId="0" applyFont="1" applyFill="1" applyBorder="1" applyAlignment="1">
      <alignment vertical="top" wrapText="1"/>
    </xf>
    <xf numFmtId="0" fontId="26" fillId="2" borderId="0" xfId="0" applyFont="1" applyFill="1"/>
    <xf numFmtId="0" fontId="6" fillId="2" borderId="2" xfId="0" applyFont="1" applyFill="1" applyBorder="1"/>
    <xf numFmtId="0" fontId="17" fillId="2" borderId="0" xfId="0" applyFont="1" applyFill="1" applyAlignment="1">
      <alignment horizontal="right"/>
    </xf>
    <xf numFmtId="0" fontId="6" fillId="2" borderId="2" xfId="0" applyFont="1" applyFill="1" applyBorder="1" applyAlignment="1">
      <alignment horizontal="left" vertical="top" wrapText="1"/>
    </xf>
    <xf numFmtId="0" fontId="6" fillId="2" borderId="0" xfId="0" applyFont="1" applyFill="1" applyAlignment="1">
      <alignment horizontal="right"/>
    </xf>
    <xf numFmtId="0" fontId="6" fillId="2" borderId="19" xfId="0" applyFont="1" applyFill="1" applyBorder="1" applyAlignment="1">
      <alignment horizontal="left" vertical="top" wrapText="1"/>
    </xf>
    <xf numFmtId="0" fontId="6" fillId="2" borderId="17" xfId="0" applyFont="1" applyFill="1" applyBorder="1" applyAlignment="1">
      <alignment horizontal="left" vertical="top" wrapText="1"/>
    </xf>
    <xf numFmtId="0" fontId="10" fillId="5" borderId="11" xfId="0" applyFont="1" applyFill="1" applyBorder="1" applyAlignment="1">
      <alignment horizontal="left" vertical="top" wrapText="1"/>
    </xf>
    <xf numFmtId="166" fontId="10" fillId="5" borderId="10" xfId="1" applyNumberFormat="1" applyFont="1" applyFill="1" applyBorder="1" applyAlignment="1">
      <alignment horizontal="center"/>
    </xf>
    <xf numFmtId="166" fontId="10" fillId="5" borderId="11" xfId="1" applyNumberFormat="1" applyFont="1" applyFill="1" applyBorder="1" applyAlignment="1">
      <alignment horizontal="center"/>
    </xf>
    <xf numFmtId="166" fontId="10" fillId="5" borderId="14" xfId="1" applyNumberFormat="1" applyFont="1" applyFill="1" applyBorder="1" applyAlignment="1">
      <alignment horizontal="center"/>
    </xf>
    <xf numFmtId="0" fontId="10" fillId="5" borderId="0" xfId="0" applyFont="1" applyFill="1" applyAlignment="1">
      <alignment horizontal="left" vertical="top" wrapText="1"/>
    </xf>
    <xf numFmtId="166" fontId="10" fillId="5" borderId="5" xfId="1" applyNumberFormat="1" applyFont="1" applyFill="1" applyBorder="1" applyAlignment="1">
      <alignment horizontal="center"/>
    </xf>
    <xf numFmtId="166" fontId="10" fillId="5" borderId="0" xfId="1" applyNumberFormat="1" applyFont="1" applyFill="1" applyAlignment="1">
      <alignment horizontal="center"/>
    </xf>
    <xf numFmtId="166" fontId="10" fillId="5" borderId="0" xfId="1" applyNumberFormat="1" applyFont="1" applyFill="1" applyBorder="1" applyAlignment="1">
      <alignment horizontal="center"/>
    </xf>
    <xf numFmtId="0" fontId="10" fillId="5" borderId="0" xfId="0" applyFont="1" applyFill="1" applyAlignment="1">
      <alignment vertical="top" wrapText="1"/>
    </xf>
    <xf numFmtId="166" fontId="10" fillId="5" borderId="1" xfId="1" applyNumberFormat="1" applyFont="1" applyFill="1" applyBorder="1" applyAlignment="1">
      <alignment horizontal="center"/>
    </xf>
    <xf numFmtId="0" fontId="10" fillId="5" borderId="17" xfId="0" applyFont="1" applyFill="1" applyBorder="1" applyAlignment="1">
      <alignment horizontal="left" vertical="top" wrapText="1"/>
    </xf>
    <xf numFmtId="0" fontId="10" fillId="5" borderId="18" xfId="0" applyFont="1" applyFill="1" applyBorder="1" applyAlignment="1">
      <alignment vertical="top" wrapText="1"/>
    </xf>
    <xf numFmtId="171" fontId="10" fillId="2" borderId="0" xfId="0" applyNumberFormat="1" applyFont="1" applyFill="1" applyAlignment="1">
      <alignment horizontal="right"/>
    </xf>
    <xf numFmtId="167" fontId="6" fillId="2" borderId="1" xfId="0" applyNumberFormat="1" applyFont="1" applyFill="1" applyBorder="1" applyAlignment="1">
      <alignment horizontal="center"/>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8" xfId="0" applyNumberFormat="1" applyFont="1" applyFill="1" applyBorder="1"/>
    <xf numFmtId="167" fontId="6" fillId="2" borderId="19" xfId="0" applyNumberFormat="1" applyFont="1" applyFill="1" applyBorder="1" applyAlignment="1">
      <alignment horizontal="center"/>
    </xf>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7" fontId="6" fillId="2" borderId="18" xfId="0" applyNumberFormat="1" applyFont="1" applyFill="1" applyBorder="1" applyAlignment="1">
      <alignment horizontal="center"/>
    </xf>
    <xf numFmtId="165" fontId="6" fillId="2" borderId="19" xfId="0" applyNumberFormat="1" applyFont="1" applyFill="1" applyBorder="1" applyAlignment="1">
      <alignment horizontal="right"/>
    </xf>
    <xf numFmtId="165" fontId="6" fillId="2" borderId="19" xfId="2" applyNumberFormat="1" applyFont="1" applyFill="1" applyBorder="1"/>
    <xf numFmtId="0" fontId="6" fillId="2" borderId="22" xfId="0" applyFont="1" applyFill="1" applyBorder="1"/>
    <xf numFmtId="166" fontId="6" fillId="2" borderId="3" xfId="1" applyNumberFormat="1" applyFont="1" applyFill="1" applyBorder="1"/>
    <xf numFmtId="166" fontId="6" fillId="2" borderId="1" xfId="1" applyNumberFormat="1" applyFont="1" applyFill="1" applyBorder="1"/>
    <xf numFmtId="165" fontId="6" fillId="2" borderId="3" xfId="2" applyNumberFormat="1" applyFont="1" applyFill="1" applyBorder="1"/>
    <xf numFmtId="43" fontId="6" fillId="2" borderId="19" xfId="1" applyFont="1" applyFill="1" applyBorder="1" applyAlignment="1">
      <alignment horizontal="center"/>
    </xf>
    <xf numFmtId="43" fontId="6" fillId="2" borderId="6" xfId="1" applyFont="1" applyFill="1" applyBorder="1" applyAlignment="1">
      <alignment horizontal="center"/>
    </xf>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7" fillId="2" borderId="18" xfId="0" applyFont="1" applyFill="1" applyBorder="1"/>
    <xf numFmtId="165" fontId="6" fillId="2" borderId="0" xfId="2" applyNumberFormat="1" applyFont="1" applyFill="1" applyBorder="1" applyAlignment="1">
      <alignment horizontal="right"/>
    </xf>
    <xf numFmtId="0" fontId="10" fillId="2" borderId="0" xfId="0" applyFont="1" applyFill="1" applyAlignment="1">
      <alignment horizontal="left"/>
    </xf>
    <xf numFmtId="0" fontId="6" fillId="0" borderId="0" xfId="1" applyNumberFormat="1" applyFont="1" applyAlignment="1">
      <alignment horizontal="left" indent="1"/>
    </xf>
    <xf numFmtId="166" fontId="6" fillId="2" borderId="2" xfId="1" applyNumberFormat="1" applyFont="1" applyFill="1" applyBorder="1"/>
    <xf numFmtId="0" fontId="10" fillId="2" borderId="0" xfId="0" applyFont="1" applyFill="1" applyAlignment="1">
      <alignment horizontal="left" vertical="top" wrapText="1"/>
    </xf>
    <xf numFmtId="0" fontId="21" fillId="2" borderId="0" xfId="0" applyFont="1" applyFill="1" applyAlignment="1">
      <alignment horizontal="left"/>
    </xf>
    <xf numFmtId="167" fontId="6" fillId="0" borderId="0" xfId="0" applyNumberFormat="1" applyFont="1"/>
    <xf numFmtId="167" fontId="6" fillId="2" borderId="6" xfId="0" applyNumberFormat="1" applyFont="1" applyFill="1" applyBorder="1"/>
    <xf numFmtId="167" fontId="6" fillId="2" borderId="2" xfId="0" applyNumberFormat="1" applyFont="1" applyFill="1" applyBorder="1"/>
    <xf numFmtId="167" fontId="6" fillId="0" borderId="0" xfId="0" applyNumberFormat="1" applyFont="1" applyAlignment="1">
      <alignment vertical="top"/>
    </xf>
    <xf numFmtId="0" fontId="6" fillId="2" borderId="18" xfId="0" applyFont="1" applyFill="1" applyBorder="1" applyAlignment="1">
      <alignment horizontal="right"/>
    </xf>
    <xf numFmtId="0" fontId="10" fillId="2" borderId="18" xfId="0" applyFont="1" applyFill="1" applyBorder="1" applyAlignment="1">
      <alignment horizontal="left" vertical="top" wrapText="1"/>
    </xf>
    <xf numFmtId="166" fontId="6" fillId="0" borderId="0" xfId="1" applyNumberFormat="1" applyFont="1" applyFill="1" applyBorder="1"/>
    <xf numFmtId="166" fontId="6" fillId="0" borderId="1" xfId="1" applyNumberFormat="1" applyFont="1" applyFill="1" applyBorder="1"/>
    <xf numFmtId="166" fontId="6" fillId="0" borderId="3" xfId="1" applyNumberFormat="1" applyFont="1" applyFill="1" applyBorder="1"/>
    <xf numFmtId="166" fontId="6" fillId="0" borderId="5" xfId="1" applyNumberFormat="1" applyFont="1" applyFill="1" applyBorder="1"/>
    <xf numFmtId="166" fontId="6" fillId="0" borderId="2" xfId="1" applyNumberFormat="1" applyFont="1" applyFill="1" applyBorder="1"/>
    <xf numFmtId="166" fontId="6" fillId="0" borderId="18" xfId="1" applyNumberFormat="1" applyFont="1" applyFill="1" applyBorder="1"/>
    <xf numFmtId="166" fontId="6" fillId="0" borderId="18" xfId="1" applyNumberFormat="1" applyFont="1" applyFill="1" applyBorder="1" applyAlignment="1">
      <alignment vertical="top"/>
    </xf>
    <xf numFmtId="166" fontId="6" fillId="0" borderId="1" xfId="1" applyNumberFormat="1" applyFont="1" applyFill="1" applyBorder="1" applyAlignment="1">
      <alignment vertical="top"/>
    </xf>
    <xf numFmtId="166" fontId="6" fillId="0" borderId="6" xfId="1" applyNumberFormat="1" applyFont="1" applyFill="1" applyBorder="1"/>
    <xf numFmtId="166" fontId="6" fillId="0" borderId="19" xfId="1" applyNumberFormat="1" applyFont="1" applyFill="1" applyBorder="1"/>
    <xf numFmtId="0" fontId="28" fillId="2" borderId="0" xfId="0" applyFont="1" applyFill="1" applyAlignment="1">
      <alignment horizontal="centerContinuous"/>
    </xf>
    <xf numFmtId="0" fontId="6" fillId="2" borderId="2" xfId="0" applyFont="1" applyFill="1" applyBorder="1" applyAlignment="1">
      <alignment horizontal="left"/>
    </xf>
    <xf numFmtId="167" fontId="6" fillId="2" borderId="19" xfId="0" applyNumberFormat="1" applyFont="1" applyFill="1" applyBorder="1"/>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6" fontId="6" fillId="0" borderId="5" xfId="1" applyNumberFormat="1" applyFont="1" applyFill="1" applyBorder="1" applyAlignment="1">
      <alignment vertical="top"/>
    </xf>
    <xf numFmtId="166" fontId="6" fillId="0" borderId="0" xfId="1" applyNumberFormat="1" applyFont="1" applyFill="1" applyBorder="1" applyAlignment="1">
      <alignment vertical="top"/>
    </xf>
    <xf numFmtId="169" fontId="6" fillId="2" borderId="0" xfId="1" applyNumberFormat="1" applyFont="1" applyFill="1" applyBorder="1"/>
    <xf numFmtId="167" fontId="6" fillId="2" borderId="0" xfId="0" applyNumberFormat="1" applyFont="1" applyFill="1" applyAlignment="1">
      <alignment horizontal="right" vertical="top"/>
    </xf>
    <xf numFmtId="167" fontId="6" fillId="2" borderId="1" xfId="0" applyNumberFormat="1" applyFont="1" applyFill="1" applyBorder="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171" fontId="6" fillId="2" borderId="1" xfId="0" applyNumberFormat="1" applyFont="1" applyFill="1" applyBorder="1" applyAlignment="1">
      <alignment horizontal="right"/>
    </xf>
    <xf numFmtId="171" fontId="6" fillId="2" borderId="2" xfId="0" applyNumberFormat="1" applyFont="1" applyFill="1" applyBorder="1" applyAlignment="1">
      <alignment horizontal="right"/>
    </xf>
    <xf numFmtId="171" fontId="6" fillId="2" borderId="3" xfId="0" applyNumberFormat="1" applyFont="1" applyFill="1" applyBorder="1" applyAlignment="1">
      <alignment horizontal="right"/>
    </xf>
    <xf numFmtId="171" fontId="10" fillId="2" borderId="1" xfId="0" applyNumberFormat="1" applyFont="1" applyFill="1" applyBorder="1" applyAlignment="1">
      <alignment horizontal="right"/>
    </xf>
    <xf numFmtId="0" fontId="11" fillId="4" borderId="15" xfId="0" applyFont="1" applyFill="1" applyBorder="1"/>
    <xf numFmtId="0" fontId="11" fillId="4" borderId="24" xfId="0" applyFont="1" applyFill="1" applyBorder="1"/>
    <xf numFmtId="0" fontId="11" fillId="4" borderId="12" xfId="0" applyFont="1" applyFill="1" applyBorder="1"/>
    <xf numFmtId="0" fontId="11" fillId="4" borderId="16" xfId="0" applyFont="1" applyFill="1" applyBorder="1"/>
    <xf numFmtId="0" fontId="11" fillId="4" borderId="2" xfId="0" applyFont="1" applyFill="1" applyBorder="1"/>
    <xf numFmtId="0" fontId="11" fillId="4" borderId="19" xfId="0" applyFont="1" applyFill="1" applyBorder="1"/>
    <xf numFmtId="0" fontId="11" fillId="4" borderId="3" xfId="0" applyFont="1" applyFill="1" applyBorder="1"/>
    <xf numFmtId="0" fontId="11" fillId="4" borderId="6" xfId="0" applyFont="1" applyFill="1" applyBorder="1"/>
    <xf numFmtId="0" fontId="10" fillId="0" borderId="0" xfId="0" applyFont="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26" fillId="0" borderId="0" xfId="0" applyFont="1"/>
    <xf numFmtId="0" fontId="29" fillId="4" borderId="19" xfId="0" applyFont="1" applyFill="1" applyBorder="1" applyAlignment="1">
      <alignment horizontal="left" vertical="center" wrapText="1"/>
    </xf>
    <xf numFmtId="0" fontId="29" fillId="4" borderId="24" xfId="0" applyFont="1" applyFill="1" applyBorder="1" applyAlignment="1">
      <alignment horizontal="left" vertical="center" wrapText="1"/>
    </xf>
    <xf numFmtId="0" fontId="17" fillId="0" borderId="0" xfId="0" applyFont="1"/>
    <xf numFmtId="167" fontId="10" fillId="5" borderId="5" xfId="1" applyNumberFormat="1" applyFont="1" applyFill="1" applyBorder="1"/>
    <xf numFmtId="167" fontId="10" fillId="5" borderId="0" xfId="1" applyNumberFormat="1" applyFont="1" applyFill="1" applyBorder="1"/>
    <xf numFmtId="167" fontId="10" fillId="5" borderId="1" xfId="1" applyNumberFormat="1" applyFont="1" applyFill="1" applyBorder="1"/>
    <xf numFmtId="0" fontId="10" fillId="5" borderId="17" xfId="0" applyFont="1" applyFill="1" applyBorder="1" applyAlignment="1">
      <alignment vertical="top" wrapText="1"/>
    </xf>
    <xf numFmtId="167" fontId="10" fillId="5" borderId="10" xfId="1" applyNumberFormat="1" applyFont="1" applyFill="1" applyBorder="1"/>
    <xf numFmtId="167" fontId="10" fillId="5" borderId="11" xfId="1" applyNumberFormat="1" applyFont="1" applyFill="1" applyBorder="1"/>
    <xf numFmtId="167" fontId="10" fillId="5" borderId="14" xfId="1" applyNumberFormat="1" applyFont="1" applyFill="1" applyBorder="1"/>
    <xf numFmtId="165" fontId="10" fillId="5" borderId="5" xfId="1" applyNumberFormat="1" applyFont="1" applyFill="1" applyBorder="1" applyAlignment="1">
      <alignment horizontal="right"/>
    </xf>
    <xf numFmtId="165" fontId="10" fillId="5" borderId="0" xfId="1" applyNumberFormat="1" applyFont="1" applyFill="1" applyBorder="1" applyAlignment="1">
      <alignment horizontal="right"/>
    </xf>
    <xf numFmtId="165" fontId="10" fillId="5" borderId="1" xfId="1" applyNumberFormat="1" applyFont="1" applyFill="1" applyBorder="1" applyAlignment="1">
      <alignment horizontal="right"/>
    </xf>
    <xf numFmtId="165" fontId="10" fillId="5" borderId="0" xfId="1" applyNumberFormat="1" applyFont="1" applyFill="1" applyAlignment="1">
      <alignment horizontal="right"/>
    </xf>
    <xf numFmtId="165" fontId="6" fillId="5" borderId="0" xfId="1" applyNumberFormat="1" applyFont="1" applyFill="1" applyAlignment="1">
      <alignment horizontal="right"/>
    </xf>
    <xf numFmtId="165" fontId="6" fillId="5" borderId="0" xfId="1" applyNumberFormat="1" applyFont="1" applyFill="1" applyBorder="1" applyAlignment="1">
      <alignment horizontal="right"/>
    </xf>
    <xf numFmtId="165" fontId="6" fillId="5" borderId="14" xfId="1" applyNumberFormat="1" applyFont="1" applyFill="1" applyBorder="1" applyAlignment="1">
      <alignment horizontal="right"/>
    </xf>
    <xf numFmtId="0" fontId="10" fillId="5" borderId="11" xfId="0" applyFont="1" applyFill="1" applyBorder="1" applyAlignment="1">
      <alignment vertical="center" wrapText="1"/>
    </xf>
    <xf numFmtId="167" fontId="10" fillId="5" borderId="0" xfId="0" applyNumberFormat="1" applyFont="1" applyFill="1" applyAlignment="1">
      <alignment horizontal="center" vertical="center"/>
    </xf>
    <xf numFmtId="0" fontId="10" fillId="5" borderId="4" xfId="0" applyFont="1" applyFill="1" applyBorder="1" applyAlignment="1">
      <alignment vertical="center" wrapText="1"/>
    </xf>
    <xf numFmtId="168" fontId="10" fillId="5" borderId="4" xfId="0" applyNumberFormat="1" applyFont="1" applyFill="1" applyBorder="1" applyAlignment="1">
      <alignment horizontal="center" vertical="center"/>
    </xf>
    <xf numFmtId="44" fontId="10" fillId="5" borderId="4" xfId="0" applyNumberFormat="1" applyFont="1" applyFill="1" applyBorder="1" applyAlignment="1">
      <alignment horizontal="center" vertical="center"/>
    </xf>
    <xf numFmtId="164" fontId="6" fillId="2" borderId="0" xfId="0" applyNumberFormat="1" applyFont="1" applyFill="1" applyAlignment="1">
      <alignment horizontal="center" vertical="center"/>
    </xf>
    <xf numFmtId="164" fontId="10" fillId="2" borderId="0" xfId="0" applyNumberFormat="1" applyFont="1" applyFill="1" applyAlignment="1">
      <alignment horizontal="center" vertical="center"/>
    </xf>
    <xf numFmtId="166" fontId="6" fillId="0" borderId="0" xfId="1" applyNumberFormat="1" applyFont="1" applyFill="1"/>
    <xf numFmtId="167" fontId="6" fillId="2" borderId="0" xfId="1" applyNumberFormat="1" applyFont="1" applyFill="1" applyBorder="1" applyAlignment="1">
      <alignment vertical="top"/>
    </xf>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10" fillId="5" borderId="11"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166" fontId="5" fillId="0" borderId="0" xfId="1" applyNumberFormat="1" applyFont="1" applyBorder="1"/>
    <xf numFmtId="0" fontId="6" fillId="0" borderId="0" xfId="1" applyNumberFormat="1" applyFont="1" applyFill="1" applyBorder="1" applyAlignment="1">
      <alignment horizontal="left" wrapText="1" indent="1"/>
    </xf>
    <xf numFmtId="0" fontId="10" fillId="5" borderId="4" xfId="1" applyNumberFormat="1" applyFont="1" applyFill="1" applyBorder="1" applyAlignment="1">
      <alignment horizontal="left"/>
    </xf>
    <xf numFmtId="166" fontId="10" fillId="5" borderId="4" xfId="3" applyNumberFormat="1" applyFont="1" applyFill="1" applyBorder="1"/>
    <xf numFmtId="169" fontId="5" fillId="5" borderId="4" xfId="1" applyNumberFormat="1" applyFont="1" applyFill="1" applyBorder="1"/>
    <xf numFmtId="169" fontId="6" fillId="5" borderId="4" xfId="1" applyNumberFormat="1" applyFont="1" applyFill="1" applyBorder="1"/>
    <xf numFmtId="0" fontId="10" fillId="5" borderId="11" xfId="1" applyNumberFormat="1" applyFont="1" applyFill="1" applyBorder="1" applyAlignment="1">
      <alignment horizontal="left"/>
    </xf>
    <xf numFmtId="0" fontId="6" fillId="2" borderId="15" xfId="1" applyNumberFormat="1" applyFont="1" applyFill="1" applyBorder="1" applyAlignment="1">
      <alignment horizontal="left"/>
    </xf>
    <xf numFmtId="167" fontId="6" fillId="2" borderId="11" xfId="0" applyNumberFormat="1" applyFont="1" applyFill="1" applyBorder="1" applyAlignment="1">
      <alignment horizontal="center" vertical="center"/>
    </xf>
    <xf numFmtId="0" fontId="10" fillId="0" borderId="0" xfId="0" applyFont="1"/>
    <xf numFmtId="0" fontId="10" fillId="0" borderId="0" xfId="0" applyFont="1" applyAlignment="1">
      <alignment horizontal="centerContinuous"/>
    </xf>
    <xf numFmtId="0" fontId="17" fillId="2" borderId="11" xfId="0" applyFont="1" applyFill="1" applyBorder="1"/>
    <xf numFmtId="0" fontId="17" fillId="2" borderId="14" xfId="0" applyFont="1" applyFill="1" applyBorder="1"/>
    <xf numFmtId="168" fontId="6" fillId="2" borderId="5" xfId="0" applyNumberFormat="1" applyFont="1" applyFill="1" applyBorder="1"/>
    <xf numFmtId="168" fontId="6" fillId="2" borderId="0" xfId="0" applyNumberFormat="1" applyFont="1" applyFill="1"/>
    <xf numFmtId="168" fontId="6" fillId="2" borderId="18" xfId="0" applyNumberFormat="1" applyFont="1" applyFill="1" applyBorder="1"/>
    <xf numFmtId="168" fontId="6" fillId="2" borderId="1" xfId="0" applyNumberFormat="1" applyFont="1" applyFill="1" applyBorder="1"/>
    <xf numFmtId="0" fontId="10" fillId="2" borderId="11" xfId="0" applyFont="1" applyFill="1" applyBorder="1"/>
    <xf numFmtId="0" fontId="10" fillId="5" borderId="11" xfId="0" applyFont="1" applyFill="1" applyBorder="1" applyAlignment="1">
      <alignment horizontal="left"/>
    </xf>
    <xf numFmtId="0" fontId="10" fillId="5" borderId="11" xfId="0" applyFont="1" applyFill="1" applyBorder="1"/>
    <xf numFmtId="166" fontId="10" fillId="5" borderId="10" xfId="1" applyNumberFormat="1" applyFont="1" applyFill="1" applyBorder="1"/>
    <xf numFmtId="166" fontId="10" fillId="5" borderId="11" xfId="1" applyNumberFormat="1" applyFont="1" applyFill="1" applyBorder="1"/>
    <xf numFmtId="166" fontId="10" fillId="5" borderId="17" xfId="1" applyNumberFormat="1" applyFont="1" applyFill="1" applyBorder="1"/>
    <xf numFmtId="166" fontId="10" fillId="5" borderId="14" xfId="1" applyNumberFormat="1" applyFont="1" applyFill="1" applyBorder="1"/>
    <xf numFmtId="0" fontId="10" fillId="5" borderId="4" xfId="0" applyFont="1" applyFill="1" applyBorder="1" applyAlignment="1">
      <alignment horizontal="left"/>
    </xf>
    <xf numFmtId="0" fontId="10" fillId="5" borderId="4" xfId="0" applyFont="1" applyFill="1" applyBorder="1"/>
    <xf numFmtId="167" fontId="10" fillId="5" borderId="7" xfId="0" applyNumberFormat="1" applyFont="1" applyFill="1" applyBorder="1"/>
    <xf numFmtId="167" fontId="10" fillId="5" borderId="4" xfId="0" applyNumberFormat="1" applyFont="1" applyFill="1" applyBorder="1"/>
    <xf numFmtId="167" fontId="10" fillId="5" borderId="21" xfId="0" applyNumberFormat="1" applyFont="1" applyFill="1" applyBorder="1"/>
    <xf numFmtId="167" fontId="10" fillId="5" borderId="13" xfId="0" applyNumberFormat="1" applyFont="1" applyFill="1" applyBorder="1"/>
    <xf numFmtId="0" fontId="6" fillId="0" borderId="0" xfId="0" applyFont="1" applyAlignment="1">
      <alignment horizontal="left"/>
    </xf>
    <xf numFmtId="0" fontId="10" fillId="0" borderId="6" xfId="0" applyFont="1" applyBorder="1" applyAlignment="1">
      <alignment horizontal="center"/>
    </xf>
    <xf numFmtId="0" fontId="10" fillId="0" borderId="2" xfId="0" applyFont="1" applyBorder="1" applyAlignment="1">
      <alignment horizontal="center"/>
    </xf>
    <xf numFmtId="0" fontId="10" fillId="0" borderId="19" xfId="0" applyFont="1" applyBorder="1" applyAlignment="1">
      <alignment horizontal="center"/>
    </xf>
    <xf numFmtId="0" fontId="10" fillId="0" borderId="3" xfId="0" applyFont="1" applyBorder="1" applyAlignment="1">
      <alignment horizontal="center"/>
    </xf>
    <xf numFmtId="0" fontId="6" fillId="0" borderId="0" xfId="0" applyFont="1" applyAlignment="1">
      <alignment horizontal="left" vertical="top" wrapText="1"/>
    </xf>
    <xf numFmtId="166" fontId="17" fillId="2" borderId="5" xfId="1" applyNumberFormat="1" applyFont="1" applyFill="1" applyBorder="1"/>
    <xf numFmtId="166" fontId="17" fillId="2" borderId="0" xfId="1" applyNumberFormat="1" applyFont="1" applyFill="1" applyBorder="1"/>
    <xf numFmtId="0" fontId="22" fillId="0" borderId="0" xfId="0" quotePrefix="1" applyFont="1" applyAlignment="1">
      <alignment horizontal="left"/>
    </xf>
    <xf numFmtId="0" fontId="22" fillId="2" borderId="0" xfId="0" quotePrefix="1" applyFont="1" applyFill="1" applyAlignment="1">
      <alignment horizontal="left" vertical="top"/>
    </xf>
    <xf numFmtId="0" fontId="22" fillId="2" borderId="0" xfId="0" applyFont="1" applyFill="1" applyAlignment="1">
      <alignment horizontal="left" vertical="top" wrapText="1"/>
    </xf>
    <xf numFmtId="167" fontId="22" fillId="2" borderId="5" xfId="0" applyNumberFormat="1" applyFont="1" applyFill="1" applyBorder="1"/>
    <xf numFmtId="167" fontId="22" fillId="2" borderId="0" xfId="0" applyNumberFormat="1" applyFont="1" applyFill="1"/>
    <xf numFmtId="167" fontId="22" fillId="2" borderId="1" xfId="0" applyNumberFormat="1" applyFont="1" applyFill="1" applyBorder="1"/>
    <xf numFmtId="0" fontId="22" fillId="2" borderId="2" xfId="0" applyFont="1" applyFill="1" applyBorder="1" applyAlignment="1">
      <alignment horizontal="left" vertical="top" wrapText="1"/>
    </xf>
    <xf numFmtId="167" fontId="22" fillId="2" borderId="6" xfId="0" applyNumberFormat="1" applyFont="1" applyFill="1" applyBorder="1"/>
    <xf numFmtId="167" fontId="22" fillId="2" borderId="2" xfId="0" applyNumberFormat="1" applyFont="1" applyFill="1" applyBorder="1"/>
    <xf numFmtId="167" fontId="22" fillId="2" borderId="3" xfId="0" applyNumberFormat="1" applyFont="1" applyFill="1" applyBorder="1"/>
    <xf numFmtId="165" fontId="22" fillId="2" borderId="5" xfId="2" applyNumberFormat="1" applyFont="1" applyFill="1" applyBorder="1"/>
    <xf numFmtId="165" fontId="22" fillId="2" borderId="0" xfId="2" applyNumberFormat="1" applyFont="1" applyFill="1" applyBorder="1"/>
    <xf numFmtId="165" fontId="22" fillId="2" borderId="1" xfId="2" applyNumberFormat="1" applyFont="1" applyFill="1" applyBorder="1"/>
    <xf numFmtId="0" fontId="22" fillId="2" borderId="11" xfId="0" applyFont="1" applyFill="1" applyBorder="1" applyAlignment="1">
      <alignment horizontal="left" vertical="top" wrapText="1"/>
    </xf>
    <xf numFmtId="167" fontId="22" fillId="2" borderId="10" xfId="0" applyNumberFormat="1" applyFont="1" applyFill="1" applyBorder="1"/>
    <xf numFmtId="165" fontId="22" fillId="2" borderId="6" xfId="2" applyNumberFormat="1" applyFont="1" applyFill="1" applyBorder="1"/>
    <xf numFmtId="165" fontId="22" fillId="2" borderId="2" xfId="2" applyNumberFormat="1" applyFont="1" applyFill="1" applyBorder="1"/>
    <xf numFmtId="165" fontId="22" fillId="2" borderId="3" xfId="2" applyNumberFormat="1" applyFont="1" applyFill="1" applyBorder="1"/>
    <xf numFmtId="0" fontId="29" fillId="0" borderId="0" xfId="0" applyFont="1" applyAlignment="1">
      <alignment horizontal="left" vertical="center" wrapText="1"/>
    </xf>
    <xf numFmtId="0" fontId="11" fillId="0" borderId="0" xfId="0" applyFont="1"/>
    <xf numFmtId="0" fontId="11" fillId="0" borderId="1" xfId="0" applyFont="1" applyBorder="1"/>
    <xf numFmtId="167" fontId="10" fillId="5" borderId="10" xfId="1" applyNumberFormat="1" applyFont="1" applyFill="1" applyBorder="1" applyAlignment="1">
      <alignment horizontal="center"/>
    </xf>
    <xf numFmtId="167" fontId="10" fillId="5" borderId="11" xfId="1" applyNumberFormat="1" applyFont="1" applyFill="1" applyBorder="1" applyAlignment="1">
      <alignment horizontal="center"/>
    </xf>
    <xf numFmtId="166" fontId="10" fillId="5" borderId="18" xfId="1" applyNumberFormat="1" applyFont="1" applyFill="1" applyBorder="1" applyAlignment="1">
      <alignment horizontal="center"/>
    </xf>
    <xf numFmtId="0" fontId="10" fillId="5" borderId="4" xfId="0" applyFont="1" applyFill="1" applyBorder="1" applyAlignment="1">
      <alignment horizontal="left" vertical="top" wrapText="1"/>
    </xf>
    <xf numFmtId="167" fontId="10" fillId="5" borderId="7" xfId="0" applyNumberFormat="1" applyFont="1" applyFill="1" applyBorder="1" applyAlignment="1">
      <alignment horizontal="center"/>
    </xf>
    <xf numFmtId="167" fontId="10" fillId="5" borderId="4" xfId="0" applyNumberFormat="1" applyFont="1" applyFill="1" applyBorder="1" applyAlignment="1">
      <alignment horizontal="center"/>
    </xf>
    <xf numFmtId="167" fontId="10" fillId="5" borderId="21" xfId="0" applyNumberFormat="1" applyFont="1" applyFill="1" applyBorder="1" applyAlignment="1">
      <alignment horizontal="center"/>
    </xf>
    <xf numFmtId="167" fontId="10" fillId="5" borderId="13" xfId="0" applyNumberFormat="1" applyFont="1" applyFill="1" applyBorder="1" applyAlignment="1">
      <alignment horizontal="center"/>
    </xf>
    <xf numFmtId="167" fontId="10" fillId="5" borderId="5" xfId="0" applyNumberFormat="1" applyFont="1" applyFill="1" applyBorder="1" applyAlignment="1">
      <alignment horizontal="center"/>
    </xf>
    <xf numFmtId="167" fontId="10" fillId="5" borderId="0" xfId="0" applyNumberFormat="1" applyFont="1" applyFill="1" applyAlignment="1">
      <alignment horizontal="center"/>
    </xf>
    <xf numFmtId="167" fontId="10" fillId="5" borderId="18" xfId="0" applyNumberFormat="1" applyFont="1" applyFill="1" applyBorder="1" applyAlignment="1">
      <alignment horizontal="center"/>
    </xf>
    <xf numFmtId="167" fontId="10" fillId="5" borderId="1" xfId="0" applyNumberFormat="1" applyFont="1" applyFill="1" applyBorder="1" applyAlignment="1">
      <alignment horizontal="center"/>
    </xf>
    <xf numFmtId="167" fontId="10" fillId="5" borderId="10" xfId="0" applyNumberFormat="1" applyFont="1" applyFill="1" applyBorder="1" applyAlignment="1">
      <alignment horizontal="center"/>
    </xf>
    <xf numFmtId="167" fontId="10" fillId="5" borderId="11" xfId="0" applyNumberFormat="1" applyFont="1" applyFill="1" applyBorder="1" applyAlignment="1">
      <alignment horizontal="center"/>
    </xf>
    <xf numFmtId="167" fontId="10" fillId="5" borderId="17" xfId="0" applyNumberFormat="1" applyFont="1" applyFill="1" applyBorder="1" applyAlignment="1">
      <alignment horizontal="center"/>
    </xf>
    <xf numFmtId="167" fontId="10" fillId="5" borderId="14" xfId="0" applyNumberFormat="1" applyFont="1" applyFill="1" applyBorder="1" applyAlignment="1">
      <alignment horizontal="center"/>
    </xf>
    <xf numFmtId="43" fontId="6" fillId="5" borderId="10" xfId="1" applyFont="1" applyFill="1" applyBorder="1" applyAlignment="1">
      <alignment horizontal="center"/>
    </xf>
    <xf numFmtId="43" fontId="6" fillId="5" borderId="11" xfId="1" applyFont="1" applyFill="1" applyBorder="1" applyAlignment="1">
      <alignment horizontal="center"/>
    </xf>
    <xf numFmtId="43" fontId="6" fillId="5" borderId="17" xfId="1" applyFont="1" applyFill="1" applyBorder="1" applyAlignment="1">
      <alignment horizontal="center"/>
    </xf>
    <xf numFmtId="43" fontId="6" fillId="5" borderId="14" xfId="1" applyFont="1" applyFill="1" applyBorder="1" applyAlignment="1">
      <alignment horizontal="center"/>
    </xf>
    <xf numFmtId="43" fontId="6" fillId="5" borderId="5" xfId="1" applyFont="1" applyFill="1" applyBorder="1" applyAlignment="1">
      <alignment horizontal="center"/>
    </xf>
    <xf numFmtId="43" fontId="6" fillId="5" borderId="0" xfId="1" applyFont="1" applyFill="1" applyBorder="1" applyAlignment="1">
      <alignment horizontal="center"/>
    </xf>
    <xf numFmtId="43" fontId="6" fillId="5" borderId="18" xfId="1" applyFont="1" applyFill="1" applyBorder="1" applyAlignment="1">
      <alignment horizontal="center"/>
    </xf>
    <xf numFmtId="43" fontId="6" fillId="5" borderId="1" xfId="1" applyFont="1" applyFill="1" applyBorder="1"/>
    <xf numFmtId="43" fontId="6" fillId="5" borderId="5" xfId="1" applyFont="1" applyFill="1" applyBorder="1"/>
    <xf numFmtId="43" fontId="6" fillId="5" borderId="0" xfId="1" applyFont="1" applyFill="1" applyBorder="1"/>
    <xf numFmtId="166" fontId="10" fillId="5" borderId="1" xfId="1" applyNumberFormat="1" applyFont="1" applyFill="1" applyBorder="1"/>
    <xf numFmtId="166" fontId="10" fillId="5" borderId="17" xfId="1" applyNumberFormat="1" applyFont="1" applyFill="1" applyBorder="1" applyAlignment="1">
      <alignment horizontal="center"/>
    </xf>
    <xf numFmtId="0" fontId="10" fillId="5" borderId="4" xfId="0" applyFont="1" applyFill="1" applyBorder="1" applyAlignment="1">
      <alignment horizontal="left" wrapText="1"/>
    </xf>
    <xf numFmtId="166" fontId="10" fillId="5" borderId="7" xfId="1" applyNumberFormat="1" applyFont="1" applyFill="1" applyBorder="1" applyAlignment="1">
      <alignment horizontal="center"/>
    </xf>
    <xf numFmtId="166" fontId="10" fillId="5" borderId="4" xfId="1" applyNumberFormat="1" applyFont="1" applyFill="1" applyBorder="1" applyAlignment="1">
      <alignment horizontal="center"/>
    </xf>
    <xf numFmtId="166" fontId="10" fillId="5" borderId="21" xfId="1" applyNumberFormat="1" applyFont="1" applyFill="1" applyBorder="1" applyAlignment="1">
      <alignment horizontal="center"/>
    </xf>
    <xf numFmtId="166" fontId="10" fillId="5" borderId="13" xfId="1" applyNumberFormat="1" applyFont="1" applyFill="1" applyBorder="1" applyAlignment="1">
      <alignment horizontal="center"/>
    </xf>
    <xf numFmtId="44" fontId="10" fillId="5" borderId="10" xfId="3" applyFont="1" applyFill="1" applyBorder="1" applyAlignment="1">
      <alignment horizontal="right"/>
    </xf>
    <xf numFmtId="44" fontId="10" fillId="5" borderId="11" xfId="3" applyFont="1" applyFill="1" applyBorder="1" applyAlignment="1">
      <alignment horizontal="right"/>
    </xf>
    <xf numFmtId="44" fontId="10" fillId="5" borderId="17" xfId="3" applyFont="1" applyFill="1" applyBorder="1" applyAlignment="1">
      <alignment horizontal="right"/>
    </xf>
    <xf numFmtId="44" fontId="10" fillId="5" borderId="14" xfId="3" applyFont="1" applyFill="1" applyBorder="1" applyAlignment="1">
      <alignment horizontal="right"/>
    </xf>
    <xf numFmtId="43" fontId="10" fillId="5" borderId="11" xfId="1" applyFont="1" applyFill="1" applyBorder="1" applyAlignment="1">
      <alignment horizontal="right"/>
    </xf>
    <xf numFmtId="0" fontId="32" fillId="4" borderId="19" xfId="0" applyFont="1" applyFill="1" applyBorder="1" applyAlignment="1">
      <alignment horizontal="left" vertical="center" wrapText="1"/>
    </xf>
    <xf numFmtId="0" fontId="17" fillId="2" borderId="2" xfId="0" applyFont="1" applyFill="1" applyBorder="1"/>
    <xf numFmtId="167" fontId="10" fillId="5" borderId="5" xfId="0" applyNumberFormat="1" applyFont="1" applyFill="1" applyBorder="1"/>
    <xf numFmtId="167" fontId="10" fillId="5" borderId="0" xfId="0" applyNumberFormat="1" applyFont="1" applyFill="1"/>
    <xf numFmtId="167" fontId="10" fillId="5" borderId="17" xfId="0" applyNumberFormat="1" applyFont="1" applyFill="1" applyBorder="1"/>
    <xf numFmtId="167" fontId="10" fillId="5" borderId="14" xfId="0" applyNumberFormat="1" applyFont="1" applyFill="1" applyBorder="1"/>
    <xf numFmtId="167" fontId="10" fillId="5" borderId="10" xfId="0" applyNumberFormat="1" applyFont="1" applyFill="1" applyBorder="1"/>
    <xf numFmtId="167" fontId="10" fillId="5" borderId="11" xfId="0" applyNumberFormat="1" applyFont="1" applyFill="1" applyBorder="1"/>
    <xf numFmtId="167" fontId="10" fillId="5" borderId="1" xfId="0" applyNumberFormat="1" applyFont="1" applyFill="1" applyBorder="1"/>
    <xf numFmtId="0" fontId="10" fillId="5" borderId="15" xfId="0" applyFont="1" applyFill="1" applyBorder="1" applyAlignment="1">
      <alignment horizontal="left" vertical="top" wrapText="1"/>
    </xf>
    <xf numFmtId="167" fontId="10" fillId="5" borderId="16" xfId="0" applyNumberFormat="1" applyFont="1" applyFill="1" applyBorder="1"/>
    <xf numFmtId="167" fontId="10" fillId="5" borderId="15" xfId="0" applyNumberFormat="1" applyFont="1" applyFill="1" applyBorder="1"/>
    <xf numFmtId="167" fontId="10" fillId="5" borderId="12" xfId="0" applyNumberFormat="1" applyFont="1" applyFill="1" applyBorder="1"/>
    <xf numFmtId="0" fontId="6" fillId="2" borderId="0" xfId="0" applyFont="1" applyFill="1" applyAlignment="1">
      <alignment horizontal="left" wrapText="1"/>
    </xf>
    <xf numFmtId="166" fontId="10" fillId="5" borderId="5" xfId="1" applyNumberFormat="1" applyFont="1" applyFill="1" applyBorder="1"/>
    <xf numFmtId="166" fontId="10" fillId="5" borderId="0" xfId="1" applyNumberFormat="1" applyFont="1" applyFill="1" applyBorder="1"/>
    <xf numFmtId="166" fontId="10" fillId="5" borderId="18" xfId="1" applyNumberFormat="1" applyFont="1" applyFill="1" applyBorder="1"/>
    <xf numFmtId="0" fontId="10" fillId="5" borderId="17" xfId="0" applyFont="1" applyFill="1" applyBorder="1" applyAlignment="1">
      <alignment horizontal="left"/>
    </xf>
    <xf numFmtId="166" fontId="10" fillId="5" borderId="5" xfId="1" applyNumberFormat="1" applyFont="1" applyFill="1" applyBorder="1" applyAlignment="1">
      <alignment vertical="top"/>
    </xf>
    <xf numFmtId="166" fontId="10" fillId="5" borderId="0" xfId="1" applyNumberFormat="1" applyFont="1" applyFill="1" applyBorder="1" applyAlignment="1">
      <alignment vertical="top"/>
    </xf>
    <xf numFmtId="166" fontId="10" fillId="5" borderId="18" xfId="1" applyNumberFormat="1" applyFont="1" applyFill="1" applyBorder="1" applyAlignment="1">
      <alignment vertical="top"/>
    </xf>
    <xf numFmtId="166" fontId="10" fillId="5" borderId="1" xfId="1" applyNumberFormat="1" applyFont="1" applyFill="1" applyBorder="1" applyAlignment="1">
      <alignment vertical="top"/>
    </xf>
    <xf numFmtId="166" fontId="10" fillId="5" borderId="7" xfId="1" applyNumberFormat="1" applyFont="1" applyFill="1" applyBorder="1" applyAlignment="1">
      <alignment vertical="top"/>
    </xf>
    <xf numFmtId="166" fontId="10" fillId="5" borderId="4" xfId="1" applyNumberFormat="1" applyFont="1" applyFill="1" applyBorder="1" applyAlignment="1">
      <alignment vertical="top"/>
    </xf>
    <xf numFmtId="166" fontId="10" fillId="5" borderId="21" xfId="1" applyNumberFormat="1" applyFont="1" applyFill="1" applyBorder="1" applyAlignment="1">
      <alignment vertical="top"/>
    </xf>
    <xf numFmtId="166" fontId="10" fillId="5" borderId="13" xfId="1" applyNumberFormat="1" applyFont="1" applyFill="1" applyBorder="1" applyAlignment="1">
      <alignment vertical="top"/>
    </xf>
    <xf numFmtId="0" fontId="10" fillId="5" borderId="24" xfId="0" applyFont="1" applyFill="1" applyBorder="1" applyAlignment="1">
      <alignment horizontal="left" vertical="top" wrapText="1"/>
    </xf>
    <xf numFmtId="166" fontId="10" fillId="5" borderId="16" xfId="1" applyNumberFormat="1" applyFont="1" applyFill="1" applyBorder="1" applyAlignment="1">
      <alignment vertical="top"/>
    </xf>
    <xf numFmtId="166" fontId="10" fillId="5" borderId="15" xfId="1" applyNumberFormat="1" applyFont="1" applyFill="1" applyBorder="1" applyAlignment="1">
      <alignment vertical="top"/>
    </xf>
    <xf numFmtId="166" fontId="10" fillId="5" borderId="24" xfId="1" applyNumberFormat="1" applyFont="1" applyFill="1" applyBorder="1" applyAlignment="1">
      <alignment vertical="top"/>
    </xf>
    <xf numFmtId="166" fontId="10" fillId="5" borderId="12" xfId="1" applyNumberFormat="1" applyFont="1" applyFill="1" applyBorder="1" applyAlignment="1">
      <alignment vertical="top"/>
    </xf>
    <xf numFmtId="0" fontId="10" fillId="5" borderId="21" xfId="0" applyFont="1" applyFill="1" applyBorder="1" applyAlignment="1">
      <alignment horizontal="left" vertical="top" wrapText="1"/>
    </xf>
    <xf numFmtId="166" fontId="6" fillId="0" borderId="6" xfId="1" applyNumberFormat="1" applyFont="1" applyFill="1" applyBorder="1" applyAlignment="1">
      <alignment vertical="top"/>
    </xf>
    <xf numFmtId="166" fontId="6" fillId="0" borderId="2" xfId="1" applyNumberFormat="1" applyFont="1" applyFill="1" applyBorder="1" applyAlignment="1">
      <alignment vertical="top"/>
    </xf>
    <xf numFmtId="166" fontId="6" fillId="0" borderId="19" xfId="1" applyNumberFormat="1" applyFont="1" applyFill="1" applyBorder="1" applyAlignment="1">
      <alignment vertical="top"/>
    </xf>
    <xf numFmtId="166" fontId="6" fillId="0" borderId="3" xfId="1" applyNumberFormat="1" applyFont="1" applyFill="1" applyBorder="1" applyAlignment="1">
      <alignment vertical="top"/>
    </xf>
    <xf numFmtId="166" fontId="10" fillId="5" borderId="0" xfId="1" applyNumberFormat="1" applyFont="1" applyFill="1" applyAlignment="1">
      <alignment vertical="top"/>
    </xf>
    <xf numFmtId="0" fontId="29" fillId="3" borderId="5" xfId="0" applyFont="1" applyFill="1" applyBorder="1" applyAlignment="1">
      <alignment horizontal="center" vertical="center"/>
    </xf>
    <xf numFmtId="0" fontId="29" fillId="3" borderId="0" xfId="0" applyFont="1" applyFill="1" applyAlignment="1">
      <alignment horizontal="center" vertical="center"/>
    </xf>
    <xf numFmtId="166" fontId="10" fillId="0" borderId="9" xfId="1" applyNumberFormat="1" applyFont="1" applyFill="1" applyBorder="1"/>
    <xf numFmtId="166" fontId="10" fillId="0" borderId="8" xfId="1" applyNumberFormat="1" applyFont="1" applyFill="1" applyBorder="1"/>
    <xf numFmtId="166" fontId="10" fillId="0" borderId="20" xfId="1" applyNumberFormat="1" applyFont="1" applyFill="1" applyBorder="1"/>
    <xf numFmtId="166" fontId="10" fillId="0" borderId="23" xfId="1" applyNumberFormat="1" applyFont="1" applyFill="1" applyBorder="1"/>
    <xf numFmtId="0" fontId="34" fillId="2" borderId="0" xfId="0" applyFont="1" applyFill="1" applyAlignment="1">
      <alignment horizontal="left"/>
    </xf>
    <xf numFmtId="0" fontId="17" fillId="2" borderId="0" xfId="0" applyFont="1" applyFill="1" applyAlignment="1">
      <alignment wrapText="1"/>
    </xf>
    <xf numFmtId="0" fontId="17"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8" xfId="0" applyNumberFormat="1" applyFont="1" applyFill="1" applyBorder="1" applyAlignment="1">
      <alignment horizontal="center" vertical="top"/>
    </xf>
    <xf numFmtId="167" fontId="6" fillId="2" borderId="1" xfId="0" applyNumberFormat="1" applyFont="1" applyFill="1" applyBorder="1" applyAlignment="1">
      <alignment horizontal="center" vertical="top"/>
    </xf>
    <xf numFmtId="167" fontId="6" fillId="0" borderId="1" xfId="0" applyNumberFormat="1" applyFont="1" applyBorder="1"/>
    <xf numFmtId="167" fontId="6" fillId="0" borderId="19" xfId="0" applyNumberFormat="1" applyFont="1" applyBorder="1"/>
    <xf numFmtId="167" fontId="6" fillId="0" borderId="3" xfId="0" applyNumberFormat="1" applyFont="1" applyBorder="1"/>
    <xf numFmtId="167" fontId="10" fillId="0" borderId="0" xfId="0" applyNumberFormat="1" applyFont="1"/>
    <xf numFmtId="167" fontId="10" fillId="0" borderId="1" xfId="0" applyNumberFormat="1" applyFont="1" applyBorder="1"/>
    <xf numFmtId="0" fontId="20" fillId="2" borderId="0" xfId="0" quotePrefix="1" applyFont="1" applyFill="1"/>
    <xf numFmtId="0" fontId="8" fillId="4" borderId="15" xfId="0" applyFont="1" applyFill="1" applyBorder="1" applyAlignment="1">
      <alignment horizontal="center"/>
    </xf>
    <xf numFmtId="0" fontId="27" fillId="4" borderId="15" xfId="0" applyFont="1" applyFill="1" applyBorder="1"/>
    <xf numFmtId="0" fontId="27" fillId="4" borderId="24" xfId="0" applyFont="1" applyFill="1" applyBorder="1"/>
    <xf numFmtId="0" fontId="27" fillId="4" borderId="12" xfId="0" applyFont="1" applyFill="1" applyBorder="1"/>
    <xf numFmtId="0" fontId="27" fillId="4" borderId="16" xfId="0" applyFont="1" applyFill="1" applyBorder="1"/>
    <xf numFmtId="0" fontId="33" fillId="2" borderId="0" xfId="0" applyFont="1" applyFill="1" applyAlignment="1">
      <alignment horizontal="left"/>
    </xf>
    <xf numFmtId="0" fontId="33" fillId="0" borderId="0" xfId="1" applyNumberFormat="1" applyFont="1"/>
    <xf numFmtId="0" fontId="8" fillId="4" borderId="15" xfId="0" applyFont="1" applyFill="1" applyBorder="1" applyAlignment="1">
      <alignment vertical="center" wrapText="1"/>
    </xf>
    <xf numFmtId="0" fontId="29" fillId="3" borderId="1" xfId="0" applyFont="1" applyFill="1" applyBorder="1" applyAlignment="1">
      <alignment horizontal="center" vertical="center"/>
    </xf>
    <xf numFmtId="0" fontId="8" fillId="6" borderId="0" xfId="0" applyFont="1" applyFill="1" applyAlignment="1">
      <alignment horizontal="center" vertical="center" wrapText="1"/>
    </xf>
    <xf numFmtId="0" fontId="27" fillId="6" borderId="15" xfId="0" applyFont="1" applyFill="1" applyBorder="1"/>
    <xf numFmtId="0" fontId="7" fillId="2" borderId="0" xfId="0" applyFont="1" applyFill="1" applyAlignment="1">
      <alignment horizontal="left"/>
    </xf>
    <xf numFmtId="164" fontId="7" fillId="2" borderId="0" xfId="0" applyNumberFormat="1" applyFont="1" applyFill="1" applyAlignment="1">
      <alignment horizontal="left"/>
    </xf>
    <xf numFmtId="164" fontId="12" fillId="2" borderId="0" xfId="0" applyNumberFormat="1" applyFont="1" applyFill="1" applyAlignment="1">
      <alignment horizontal="left"/>
    </xf>
    <xf numFmtId="44" fontId="7" fillId="2" borderId="0" xfId="0" applyNumberFormat="1" applyFont="1" applyFill="1" applyAlignment="1">
      <alignment horizontal="left"/>
    </xf>
    <xf numFmtId="0" fontId="9" fillId="2" borderId="0" xfId="0" applyFont="1" applyFill="1" applyAlignment="1">
      <alignment horizontal="left"/>
    </xf>
    <xf numFmtId="0" fontId="0" fillId="2" borderId="0" xfId="0" applyFill="1" applyAlignment="1">
      <alignment horizontal="left"/>
    </xf>
    <xf numFmtId="167" fontId="6" fillId="0" borderId="0" xfId="0" applyNumberFormat="1" applyFont="1" applyAlignment="1">
      <alignment horizontal="center" vertical="center"/>
    </xf>
    <xf numFmtId="0" fontId="10" fillId="0" borderId="0" xfId="0" applyFont="1" applyAlignment="1">
      <alignment horizontal="center" vertical="center"/>
    </xf>
    <xf numFmtId="164" fontId="10" fillId="0" borderId="0" xfId="0" applyNumberFormat="1" applyFont="1" applyAlignment="1">
      <alignment horizontal="center" vertical="center"/>
    </xf>
    <xf numFmtId="167" fontId="6" fillId="0" borderId="0" xfId="0" applyNumberFormat="1" applyFont="1" applyAlignment="1">
      <alignment horizontal="right" vertical="top"/>
    </xf>
    <xf numFmtId="165" fontId="6" fillId="0" borderId="0" xfId="2" applyNumberFormat="1" applyFont="1" applyFill="1" applyBorder="1" applyAlignment="1">
      <alignment horizontal="right"/>
    </xf>
    <xf numFmtId="43" fontId="17" fillId="2" borderId="0" xfId="1" applyFont="1" applyFill="1"/>
    <xf numFmtId="0" fontId="10" fillId="0" borderId="0" xfId="0" applyFont="1" applyAlignment="1">
      <alignment horizontal="left" vertical="top" wrapText="1"/>
    </xf>
    <xf numFmtId="166" fontId="10" fillId="0" borderId="0" xfId="1" applyNumberFormat="1" applyFont="1" applyFill="1" applyBorder="1" applyAlignment="1">
      <alignment horizontal="center"/>
    </xf>
    <xf numFmtId="166" fontId="10" fillId="5" borderId="16" xfId="1" applyNumberFormat="1" applyFont="1" applyFill="1" applyBorder="1" applyAlignment="1">
      <alignment horizontal="center"/>
    </xf>
    <xf numFmtId="166" fontId="10" fillId="5" borderId="15" xfId="1" applyNumberFormat="1" applyFont="1" applyFill="1" applyBorder="1" applyAlignment="1">
      <alignment horizontal="center"/>
    </xf>
    <xf numFmtId="166" fontId="10" fillId="5" borderId="12" xfId="1" applyNumberFormat="1" applyFont="1" applyFill="1" applyBorder="1" applyAlignment="1">
      <alignment horizontal="center"/>
    </xf>
    <xf numFmtId="166" fontId="10" fillId="0" borderId="5" xfId="1" applyNumberFormat="1" applyFont="1" applyFill="1" applyBorder="1" applyAlignment="1">
      <alignment horizontal="center"/>
    </xf>
    <xf numFmtId="166" fontId="10" fillId="0" borderId="1" xfId="1" applyNumberFormat="1" applyFont="1" applyFill="1" applyBorder="1" applyAlignment="1">
      <alignment horizontal="center"/>
    </xf>
    <xf numFmtId="0" fontId="36" fillId="2" borderId="0" xfId="0" applyFont="1" applyFill="1"/>
    <xf numFmtId="0" fontId="12" fillId="2" borderId="0" xfId="0" applyFont="1" applyFill="1"/>
    <xf numFmtId="0" fontId="37" fillId="2" borderId="0" xfId="0" applyFont="1" applyFill="1"/>
    <xf numFmtId="0" fontId="6" fillId="0" borderId="0" xfId="0" applyFont="1"/>
    <xf numFmtId="167" fontId="6" fillId="0" borderId="0" xfId="1" applyNumberFormat="1" applyFont="1" applyFill="1"/>
    <xf numFmtId="0" fontId="6" fillId="0" borderId="2" xfId="0" applyFont="1" applyBorder="1" applyAlignment="1">
      <alignment vertical="center" wrapText="1"/>
    </xf>
    <xf numFmtId="0" fontId="38" fillId="2" borderId="0" xfId="0" applyFont="1" applyFill="1" applyAlignment="1">
      <alignment vertical="center" wrapText="1"/>
    </xf>
    <xf numFmtId="167" fontId="6" fillId="0" borderId="2" xfId="0" applyNumberFormat="1" applyFont="1" applyBorder="1" applyAlignment="1">
      <alignment horizontal="center" vertical="center"/>
    </xf>
    <xf numFmtId="167" fontId="6" fillId="0" borderId="11" xfId="0" applyNumberFormat="1" applyFont="1" applyBorder="1" applyAlignment="1">
      <alignment horizontal="center" vertical="center"/>
    </xf>
    <xf numFmtId="164" fontId="6" fillId="0" borderId="2" xfId="0" applyNumberFormat="1" applyFont="1" applyBorder="1" applyAlignment="1">
      <alignment horizontal="center" vertical="center"/>
    </xf>
    <xf numFmtId="0" fontId="7" fillId="0" borderId="0" xfId="0" applyFont="1" applyAlignment="1">
      <alignment horizontal="left"/>
    </xf>
    <xf numFmtId="166" fontId="40" fillId="2" borderId="1" xfId="1" applyNumberFormat="1" applyFont="1" applyFill="1" applyBorder="1" applyAlignment="1">
      <alignment horizontal="center"/>
    </xf>
    <xf numFmtId="166" fontId="40" fillId="2" borderId="0" xfId="1" applyNumberFormat="1" applyFont="1" applyFill="1"/>
    <xf numFmtId="166" fontId="40" fillId="2" borderId="0" xfId="1" applyNumberFormat="1" applyFont="1" applyFill="1" applyAlignment="1">
      <alignment horizontal="center"/>
    </xf>
    <xf numFmtId="0" fontId="38" fillId="2" borderId="0" xfId="0" applyFont="1" applyFill="1" applyAlignment="1">
      <alignment vertical="top" wrapText="1"/>
    </xf>
    <xf numFmtId="0" fontId="38" fillId="2" borderId="0" xfId="0" applyFont="1" applyFill="1"/>
    <xf numFmtId="0" fontId="20" fillId="2" borderId="0" xfId="0" quotePrefix="1" applyFont="1" applyFill="1" applyAlignment="1">
      <alignment horizontal="left"/>
    </xf>
    <xf numFmtId="0" fontId="14" fillId="0" borderId="0" xfId="0" applyFont="1" applyAlignment="1">
      <alignment horizontal="left"/>
    </xf>
    <xf numFmtId="0" fontId="6" fillId="0" borderId="0" xfId="0" applyFont="1" applyAlignment="1">
      <alignment vertical="center" wrapText="1"/>
    </xf>
    <xf numFmtId="0" fontId="17" fillId="0" borderId="2" xfId="0" applyFont="1" applyBorder="1"/>
    <xf numFmtId="0" fontId="6" fillId="0" borderId="2" xfId="1" applyNumberFormat="1" applyFont="1" applyFill="1" applyBorder="1" applyAlignment="1">
      <alignment horizontal="left" vertical="center" wrapText="1"/>
    </xf>
    <xf numFmtId="169" fontId="4" fillId="0" borderId="0" xfId="1" applyNumberFormat="1" applyFont="1" applyFill="1"/>
    <xf numFmtId="43" fontId="6" fillId="0" borderId="2" xfId="1" applyFont="1" applyFill="1" applyBorder="1" applyAlignment="1">
      <alignment horizontal="right"/>
    </xf>
    <xf numFmtId="171" fontId="6" fillId="0" borderId="2" xfId="0" applyNumberFormat="1" applyFont="1" applyBorder="1" applyAlignment="1">
      <alignment horizontal="right"/>
    </xf>
    <xf numFmtId="171" fontId="10" fillId="0" borderId="0" xfId="0" applyNumberFormat="1" applyFont="1" applyAlignment="1">
      <alignment horizontal="right"/>
    </xf>
    <xf numFmtId="0" fontId="20" fillId="0" borderId="0" xfId="0" quotePrefix="1" applyFont="1"/>
    <xf numFmtId="0" fontId="6" fillId="0" borderId="0" xfId="0" applyFont="1" applyAlignment="1">
      <alignment vertical="top" wrapText="1"/>
    </xf>
    <xf numFmtId="166" fontId="6" fillId="0" borderId="1" xfId="1" applyNumberFormat="1" applyFont="1" applyBorder="1" applyAlignment="1">
      <alignment horizontal="center"/>
    </xf>
    <xf numFmtId="166" fontId="6" fillId="0" borderId="5" xfId="1" applyNumberFormat="1" applyFont="1" applyBorder="1" applyAlignment="1">
      <alignment horizontal="center"/>
    </xf>
    <xf numFmtId="166" fontId="6" fillId="0" borderId="0" xfId="1" applyNumberFormat="1" applyFont="1" applyAlignment="1">
      <alignment horizontal="center"/>
    </xf>
    <xf numFmtId="0" fontId="6" fillId="0" borderId="2" xfId="0" applyFont="1" applyBorder="1" applyAlignment="1">
      <alignment horizontal="left" vertical="top" wrapText="1"/>
    </xf>
    <xf numFmtId="167" fontId="6" fillId="0" borderId="0" xfId="1" applyNumberFormat="1" applyFont="1" applyFill="1" applyBorder="1" applyAlignment="1">
      <alignment horizontal="center"/>
    </xf>
    <xf numFmtId="0" fontId="6" fillId="0" borderId="18" xfId="0" applyFont="1" applyBorder="1" applyAlignment="1">
      <alignment horizontal="left" vertical="top" wrapText="1"/>
    </xf>
    <xf numFmtId="166" fontId="6" fillId="0" borderId="11" xfId="1" applyNumberFormat="1" applyFont="1" applyFill="1" applyBorder="1" applyAlignment="1">
      <alignment horizontal="center"/>
    </xf>
    <xf numFmtId="167" fontId="6" fillId="0" borderId="2" xfId="0" applyNumberFormat="1" applyFont="1" applyBorder="1"/>
    <xf numFmtId="0" fontId="4" fillId="2" borderId="0" xfId="0" applyFont="1" applyFill="1" applyAlignment="1">
      <alignment horizontal="left" vertical="top" wrapText="1"/>
    </xf>
    <xf numFmtId="167" fontId="17" fillId="2" borderId="0" xfId="0" applyNumberFormat="1" applyFont="1" applyFill="1"/>
    <xf numFmtId="166" fontId="6" fillId="0" borderId="25" xfId="1" applyNumberFormat="1" applyFont="1" applyFill="1" applyBorder="1"/>
    <xf numFmtId="0" fontId="4" fillId="0" borderId="0" xfId="0" applyFont="1"/>
    <xf numFmtId="165" fontId="14" fillId="0" borderId="0" xfId="1" applyNumberFormat="1" applyFont="1" applyFill="1" applyBorder="1" applyAlignment="1">
      <alignment horizontal="right"/>
    </xf>
    <xf numFmtId="165" fontId="14" fillId="2" borderId="5" xfId="2" applyNumberFormat="1" applyFont="1" applyFill="1" applyBorder="1" applyAlignment="1">
      <alignment horizontal="center"/>
    </xf>
    <xf numFmtId="165" fontId="14" fillId="2" borderId="0" xfId="2" applyNumberFormat="1" applyFont="1" applyFill="1" applyAlignment="1">
      <alignment horizontal="center"/>
    </xf>
    <xf numFmtId="165" fontId="14" fillId="2" borderId="1" xfId="2" applyNumberFormat="1" applyFont="1" applyFill="1" applyBorder="1" applyAlignment="1">
      <alignment horizontal="center"/>
    </xf>
    <xf numFmtId="165" fontId="14" fillId="2" borderId="0" xfId="2" applyNumberFormat="1" applyFont="1" applyFill="1" applyBorder="1" applyAlignment="1">
      <alignment horizontal="center"/>
    </xf>
    <xf numFmtId="171" fontId="6" fillId="0" borderId="0" xfId="0" applyNumberFormat="1" applyFont="1" applyAlignment="1">
      <alignment horizontal="right"/>
    </xf>
    <xf numFmtId="44" fontId="10" fillId="0" borderId="5" xfId="3" applyFont="1" applyFill="1" applyBorder="1" applyAlignment="1">
      <alignment horizontal="right"/>
    </xf>
    <xf numFmtId="44" fontId="10" fillId="0" borderId="0" xfId="3" applyFont="1" applyFill="1" applyBorder="1" applyAlignment="1">
      <alignment horizontal="right"/>
    </xf>
    <xf numFmtId="44" fontId="10" fillId="0" borderId="18" xfId="3" applyFont="1" applyFill="1" applyBorder="1" applyAlignment="1">
      <alignment horizontal="right"/>
    </xf>
    <xf numFmtId="44" fontId="10" fillId="0" borderId="1" xfId="3" applyFont="1" applyFill="1" applyBorder="1" applyAlignment="1">
      <alignment horizontal="right"/>
    </xf>
    <xf numFmtId="43" fontId="10" fillId="0" borderId="0" xfId="1" applyFont="1" applyFill="1" applyBorder="1" applyAlignment="1">
      <alignment horizontal="right"/>
    </xf>
    <xf numFmtId="0" fontId="36" fillId="0" borderId="0" xfId="0" applyFont="1"/>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166" fontId="6" fillId="0" borderId="0" xfId="1" applyNumberFormat="1" applyFont="1" applyBorder="1" applyAlignment="1">
      <alignment horizontal="center"/>
    </xf>
    <xf numFmtId="166" fontId="40" fillId="2" borderId="0" xfId="1" applyNumberFormat="1" applyFont="1" applyFill="1" applyBorder="1" applyAlignment="1">
      <alignment horizontal="center"/>
    </xf>
    <xf numFmtId="166" fontId="6" fillId="0" borderId="1" xfId="1" applyNumberFormat="1" applyFont="1" applyFill="1" applyBorder="1" applyAlignment="1">
      <alignment horizontal="center"/>
    </xf>
    <xf numFmtId="166" fontId="6" fillId="0" borderId="2" xfId="1" applyNumberFormat="1" applyFont="1" applyFill="1" applyBorder="1" applyAlignment="1">
      <alignment horizontal="center"/>
    </xf>
    <xf numFmtId="0" fontId="10" fillId="5" borderId="0" xfId="0" applyFont="1" applyFill="1" applyAlignment="1">
      <alignment vertical="center" wrapText="1"/>
    </xf>
    <xf numFmtId="168" fontId="10" fillId="5" borderId="0" xfId="0" applyNumberFormat="1" applyFont="1" applyFill="1" applyAlignment="1">
      <alignment horizontal="center" vertical="center"/>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3" fillId="0" borderId="0" xfId="0" applyFont="1" applyAlignment="1">
      <alignment horizontal="left"/>
    </xf>
    <xf numFmtId="0" fontId="6" fillId="0" borderId="18" xfId="0" applyFont="1" applyBorder="1" applyAlignment="1">
      <alignment horizontal="right"/>
    </xf>
    <xf numFmtId="0" fontId="29" fillId="6" borderId="19" xfId="0" applyFont="1" applyFill="1" applyBorder="1" applyAlignment="1">
      <alignment horizontal="left" vertical="center" wrapText="1"/>
    </xf>
    <xf numFmtId="0" fontId="6" fillId="6" borderId="2" xfId="0" applyFont="1" applyFill="1" applyBorder="1"/>
    <xf numFmtId="0" fontId="6" fillId="6" borderId="19" xfId="0" applyFont="1" applyFill="1" applyBorder="1"/>
    <xf numFmtId="0" fontId="6" fillId="6" borderId="3" xfId="0" applyFont="1" applyFill="1" applyBorder="1"/>
    <xf numFmtId="0" fontId="6" fillId="6" borderId="6" xfId="0" applyFont="1" applyFill="1" applyBorder="1"/>
    <xf numFmtId="167" fontId="6" fillId="0" borderId="5" xfId="0" applyNumberFormat="1" applyFont="1" applyBorder="1"/>
    <xf numFmtId="167" fontId="6" fillId="0" borderId="6" xfId="0" applyNumberFormat="1" applyFont="1" applyBorder="1"/>
    <xf numFmtId="0" fontId="17" fillId="0" borderId="5" xfId="0" applyFont="1" applyBorder="1"/>
    <xf numFmtId="167" fontId="6" fillId="0" borderId="5" xfId="0" applyNumberFormat="1" applyFont="1" applyBorder="1" applyAlignment="1">
      <alignment vertical="center"/>
    </xf>
    <xf numFmtId="167" fontId="6" fillId="0" borderId="0" xfId="0" applyNumberFormat="1" applyFont="1" applyAlignment="1">
      <alignment vertical="center"/>
    </xf>
    <xf numFmtId="167" fontId="6" fillId="0" borderId="1" xfId="0" applyNumberFormat="1" applyFont="1" applyBorder="1" applyAlignment="1">
      <alignment vertical="center"/>
    </xf>
    <xf numFmtId="167" fontId="6" fillId="0" borderId="5" xfId="0" applyNumberFormat="1" applyFont="1" applyBorder="1" applyAlignment="1">
      <alignment vertical="top"/>
    </xf>
    <xf numFmtId="167" fontId="6" fillId="0" borderId="1" xfId="0" applyNumberFormat="1" applyFont="1" applyBorder="1" applyAlignment="1">
      <alignment vertical="top"/>
    </xf>
    <xf numFmtId="167" fontId="6" fillId="0" borderId="3" xfId="0" applyNumberFormat="1" applyFont="1" applyBorder="1" applyAlignment="1">
      <alignment vertical="top"/>
    </xf>
    <xf numFmtId="167" fontId="6" fillId="0" borderId="6" xfId="0" applyNumberFormat="1" applyFont="1" applyBorder="1" applyAlignment="1">
      <alignment vertical="top"/>
    </xf>
    <xf numFmtId="167" fontId="6" fillId="0" borderId="2" xfId="0" applyNumberFormat="1" applyFont="1" applyBorder="1" applyAlignment="1">
      <alignment vertical="top"/>
    </xf>
    <xf numFmtId="167" fontId="10" fillId="0" borderId="5" xfId="0" applyNumberFormat="1" applyFont="1" applyBorder="1"/>
    <xf numFmtId="0" fontId="17" fillId="0" borderId="6" xfId="0" applyFont="1" applyBorder="1"/>
    <xf numFmtId="0" fontId="31" fillId="0" borderId="0" xfId="0" applyFont="1" applyAlignment="1">
      <alignment horizontal="right"/>
    </xf>
    <xf numFmtId="0" fontId="22" fillId="0" borderId="0" xfId="0" applyFont="1" applyAlignment="1">
      <alignment horizontal="left" wrapText="1"/>
    </xf>
    <xf numFmtId="0" fontId="17" fillId="0" borderId="0" xfId="0" applyFont="1" applyAlignment="1">
      <alignment horizontal="right"/>
    </xf>
    <xf numFmtId="166" fontId="6" fillId="0" borderId="28" xfId="1" applyNumberFormat="1" applyFont="1" applyFill="1" applyBorder="1"/>
    <xf numFmtId="166" fontId="6" fillId="0" borderId="5" xfId="1" applyNumberFormat="1" applyFont="1" applyFill="1" applyBorder="1" applyAlignment="1">
      <alignment horizontal="left" vertical="top"/>
    </xf>
    <xf numFmtId="166" fontId="6" fillId="0" borderId="0" xfId="1" applyNumberFormat="1" applyFont="1" applyFill="1" applyBorder="1" applyAlignment="1">
      <alignment horizontal="left" vertical="top"/>
    </xf>
    <xf numFmtId="166" fontId="6" fillId="0" borderId="18" xfId="1" applyNumberFormat="1" applyFont="1" applyFill="1" applyBorder="1" applyAlignment="1">
      <alignment horizontal="left" vertical="top"/>
    </xf>
    <xf numFmtId="166" fontId="10" fillId="0" borderId="6" xfId="1" applyNumberFormat="1" applyFont="1" applyFill="1" applyBorder="1" applyAlignment="1">
      <alignment horizontal="left" vertical="top"/>
    </xf>
    <xf numFmtId="166" fontId="10" fillId="0" borderId="2" xfId="1" applyNumberFormat="1" applyFont="1" applyFill="1" applyBorder="1" applyAlignment="1">
      <alignment horizontal="left" vertical="top"/>
    </xf>
    <xf numFmtId="166" fontId="10" fillId="0" borderId="19" xfId="1" applyNumberFormat="1" applyFont="1" applyFill="1" applyBorder="1" applyAlignment="1">
      <alignment horizontal="left" vertical="top"/>
    </xf>
    <xf numFmtId="166" fontId="10" fillId="0" borderId="3" xfId="1" applyNumberFormat="1" applyFont="1" applyFill="1" applyBorder="1" applyAlignment="1">
      <alignment horizontal="left" vertical="top"/>
    </xf>
    <xf numFmtId="0" fontId="10" fillId="0" borderId="18" xfId="0" applyFont="1" applyBorder="1" applyAlignment="1">
      <alignment horizontal="left"/>
    </xf>
    <xf numFmtId="0" fontId="6" fillId="0" borderId="18" xfId="0" applyFont="1" applyBorder="1" applyAlignment="1">
      <alignment horizontal="left"/>
    </xf>
    <xf numFmtId="0" fontId="10" fillId="0" borderId="20"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4" fillId="0" borderId="0" xfId="0" applyFont="1" applyAlignment="1">
      <alignment horizontal="center"/>
    </xf>
    <xf numFmtId="0" fontId="42" fillId="0" borderId="0" xfId="0" quotePrefix="1" applyFont="1" applyAlignment="1">
      <alignment horizontal="left" wrapText="1"/>
    </xf>
    <xf numFmtId="0" fontId="22" fillId="0" borderId="0" xfId="0" quotePrefix="1" applyFont="1" applyAlignment="1">
      <alignment horizontal="left" vertical="top" wrapText="1"/>
    </xf>
    <xf numFmtId="0" fontId="4" fillId="2" borderId="0" xfId="0" applyFont="1" applyFill="1" applyAlignment="1">
      <alignment horizontal="left" vertical="top" wrapText="1"/>
    </xf>
    <xf numFmtId="0" fontId="4" fillId="0" borderId="0" xfId="0" applyFont="1" applyAlignment="1">
      <alignment wrapText="1"/>
    </xf>
    <xf numFmtId="0" fontId="6" fillId="0" borderId="0" xfId="0" applyFont="1" applyAlignment="1">
      <alignment wrapText="1"/>
    </xf>
    <xf numFmtId="0" fontId="4" fillId="2" borderId="0" xfId="0" applyFont="1" applyFill="1" applyAlignment="1">
      <alignment wrapText="1"/>
    </xf>
    <xf numFmtId="0" fontId="6" fillId="2" borderId="0" xfId="0" applyFont="1" applyFill="1" applyAlignment="1">
      <alignment wrapText="1"/>
    </xf>
  </cellXfs>
  <cellStyles count="6">
    <cellStyle name="Comma" xfId="1" builtinId="3"/>
    <cellStyle name="Currency" xfId="3" builtinId="4"/>
    <cellStyle name="Normal" xfId="0" builtinId="0"/>
    <cellStyle name="Normal 145 2" xfId="4" xr:uid="{EF305FF3-4595-4242-8766-A9A40AB74F62}"/>
    <cellStyle name="Normal 2" xfId="5" xr:uid="{8929B696-CD54-45E7-8CCC-523F4048DDB2}"/>
    <cellStyle name="Percent" xfId="2" builtinId="5"/>
  </cellStyles>
  <dxfs count="0"/>
  <tableStyles count="0" defaultTableStyle="TableStyleMedium2" defaultPivotStyle="PivotStyleLight16"/>
  <colors>
    <mruColors>
      <color rgb="FF006A53"/>
      <color rgb="FF2DF73A"/>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externalLink" Target="externalLinks/externalLink42.xml"/><Relationship Id="rId58"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externalLink" Target="externalLinks/externalLink8.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59" Type="http://schemas.openxmlformats.org/officeDocument/2006/relationships/customXml" Target="../customXml/item1.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externalLink" Target="externalLinks/externalLink4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FINRPTG/FINANCLS/CBCG/1999/12/BScons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bre-my.sharepoint.com/excel/working/MFM2_09_Financial_Analysis%20Ex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eam-Account/Team-Management_Reporting/Analysis%20Team/M&amp;A/2016/3)%20Mar/MA%20Summary-New%20Mar16_final%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PSGFAP02001/SharedINGRE/org/ream/Finance/Global/2005/Reporting%20Output%20MA/05/AuM/Hulpfile%20Europe%200520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bre-my.sharepoint.com/Users/Daniel.Morrison/Desktop/M&amp;A%20Deals/2015%20Deals/Johnson%20&amp;%20Wood/Funds%20Flow/Users/mepinkha/AppData/Local/Microsoft/Windows/Temporary%20Internet%20Files/Content.Outlook/WC6IMU57/POWER5.XLA"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TEAMACTG/PR%20Analysis/2004/2004%20Bonuses/2004/Feb%2004/PLAN%20BON%20$%20PER%20GL%2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fofs3003/vol1/TAX/E/EEI66759/ElronDCF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L7pnxj1s/CasewareData/MONTH%20END/JUN%2003%20FINAN%20v.4%20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ROUPA\373%20-%20CHN\Accounts\12-31-03%20Accounts\12-31-03%20CHN%20Accoun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eam-Account/Team-Management_Reporting/Analysis%20Team/Monthly%20Financial%20Package/2008/Aug/Fin%20Close%20Pack_Aug08%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FINANCLS\WESTMARK\1996\JAN\B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VSC/LOCAL-PUB/DATA/aLOCAL/Thien/DATA/Sogia/SogiaN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GROUPA\382%20-%20Aurora\Accounts\09-30-03%20ALA%20Account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GROUPA\343%20-%20AIL\Accounting\9-30-03%20Accounts\Accounts%2009-3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Compensation/Bonus/SalesProfessional/2002/Dec/02bnsdecRev122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cbre.net/elsdata/Team-Account/Team-Plan/Forecast/2016/Q1/November%202015%20Forecast%20v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tpearson/AppData/Local/Microsoft/Windows/Temporary%20Internet%20Files/Content.Outlook/P7G2E8A9/Americas_Q4%20V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cbre.net/elsdata/Team-Account/Team-Plan/2016/Global/Global%20Reporting%20Packs/Global%20Segment%20Packs/Q1/Final%20Packs/Americas_Q1%20Update.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EVERYONE\CAROLYN\FINANCLS\CBCH\1996\JAN\INCOM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rcabutaj\Downloads\Q2'22-CBRE-Supplemental-Disclosure%20-%20As%20Fil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Group\FINData\Treasury\cashflow\Bank%20Bills\Bills_v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teams/202010kCollaboration/Shared%20Documents/General/2021%2010K/Working%20files/Q4%20Supplemental%20Disclosure/Q3%202021%20CBRE%20Supplemental%20Disclosure_rounding%20adj.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jpazzia/AppData/Local/Microsoft/Windows/INetCache/Content.Outlook/BRK11JAV/CBRE-Q2_2019%20Supplemental%20Disclosure%20DRAFT%20with%20new%20REI%20metrics.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Sfofs3003/vol1/JOBS/NXTREND/GOREDCF.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virginblue.internal/vault$/WINNT/Profiles/lynchn/Temporary%20Internet%20Files/OLK3/Treasury%20Cash%20Flow.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U:\DOCUME~1\skumar61\LOCALS~1\Temp\notesC937E0\WINDOWS\TEMP\WINDOWS\TEMP\WINDOWS\TEMP\Month%20End\Month%20End\MASTER%20-%20GVSS%20Cost%20Center%20Flash%20Repor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lan1gtsfp02/tls_lan1_grp/Documents%20and%20Settings/jli121/My%20Documents/CBRE%20Provision/Q1%202006/Provision%20template%20from%20D&amp;T.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6430.04%20Temporary%20Item%20Scoping"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LAN1GTSFP02/TLS_LAN1_Grp/DOCUME~1/WMCCAU~1/LOCALS~1/Temp/notes3C72B0/100-130%20-%20CBRE%20Q4%202006%20-%20Updated%20to%20Include%20TCC%20(in%20progress).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C)%206430.02%20Permanent%20Analysi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Il-tlvnas001\ts\Documents%20and%20Settings\yzaltsman.000\Local%20Settings\Temp\Documents%20and%20Settings\yzaltsman.000\Local%20Settings\Temp\DOCUME~1\YZALTS~1.000\LOCALS~1\Temp\variance\projects\2003\baran\Variance\Projects\Baran\FINAL4.xls?CA124171" TargetMode="External"/><Relationship Id="rId1" Type="http://schemas.openxmlformats.org/officeDocument/2006/relationships/externalLinkPath" Target="file:///\\CA124171\FINAL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cbre-my.sharepoint.com/Groups7/Finance7/Global%20Reporting/External%20Reporting/2010/Q1%202010/Earnings%20Release/FD%20Stats%20FRB/FD%20_FRB%20Stat%20Q1%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Team-Account/Team-Management_Reporting/Analysis%20Team/Monthly%20Financial%20Package/2016/03%20Mar/Fin%20Close%20Pack_Mar16%20v2a.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ppapps4/Data/C/Onesource%20HO%20finance/Trading%20Summaries/FY07%20Trading%20summaries/March%202007/Profit%20&amp;%20Loss%20Mar%200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cbre-my.sharepoint.com/E:/DATA/XLS/OTHER/1997CO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FINANCLS\CBCH\1996\JAN\INCOM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bre-my.sharepoint.com/org/ream/Finance/Global/2005/Reporting%20Output%20MA/05/AuM/Hulpfile%20Europe%20052005.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Drop Down List"/>
      <sheetName val="Quarterly CF"/>
      <sheetName val="Sheet1"/>
      <sheetName val="Drop down lists"/>
      <sheetName val="Allocation"/>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Drop_Down_List"/>
      <sheetName val="Quarterly_CF"/>
      <sheetName val="Drop_down_lists"/>
    </sheetNames>
    <sheetDataSet>
      <sheetData sheetId="0"/>
      <sheetData sheetId="1"/>
      <sheetData sheetId="2"/>
      <sheetData sheetId="3"/>
      <sheetData sheetId="4"/>
      <sheetData sheetId="5" refreshError="1">
        <row r="2">
          <cell r="A2" t="str">
            <v>NORTH AMERICA CONSOLIDATING BALANCE SHEET</v>
          </cell>
        </row>
        <row r="33">
          <cell r="A33">
            <v>21</v>
          </cell>
          <cell r="B33" t="str">
            <v>Intangible assets, less accumulated amortization</v>
          </cell>
          <cell r="C33">
            <v>35908</v>
          </cell>
          <cell r="E33">
            <v>0</v>
          </cell>
          <cell r="G33">
            <v>35908</v>
          </cell>
          <cell r="I33">
            <v>552</v>
          </cell>
          <cell r="K33">
            <v>13448</v>
          </cell>
          <cell r="M33">
            <v>539</v>
          </cell>
          <cell r="O33">
            <v>0</v>
          </cell>
          <cell r="Q33">
            <v>50447</v>
          </cell>
          <cell r="R33">
            <v>21</v>
          </cell>
        </row>
        <row r="34">
          <cell r="A34">
            <v>22</v>
          </cell>
          <cell r="B34" t="str">
            <v>Goodwill, less accumulated amortization</v>
          </cell>
          <cell r="C34">
            <v>154105</v>
          </cell>
          <cell r="E34">
            <v>0</v>
          </cell>
          <cell r="G34">
            <v>154105</v>
          </cell>
          <cell r="I34">
            <v>40511</v>
          </cell>
          <cell r="K34">
            <v>28956</v>
          </cell>
          <cell r="M34">
            <v>13258</v>
          </cell>
          <cell r="O34">
            <v>0</v>
          </cell>
          <cell r="Q34">
            <v>236830</v>
          </cell>
          <cell r="R34">
            <v>22</v>
          </cell>
        </row>
        <row r="35">
          <cell r="A35">
            <v>23</v>
          </cell>
          <cell r="B35" t="str">
            <v>Property held for sale</v>
          </cell>
          <cell r="C35">
            <v>0</v>
          </cell>
          <cell r="E35">
            <v>0</v>
          </cell>
          <cell r="G35">
            <v>0</v>
          </cell>
          <cell r="I35">
            <v>0</v>
          </cell>
          <cell r="K35">
            <v>0</v>
          </cell>
          <cell r="M35">
            <v>0</v>
          </cell>
          <cell r="O35">
            <v>0</v>
          </cell>
          <cell r="Q35">
            <v>0</v>
          </cell>
          <cell r="R35">
            <v>23</v>
          </cell>
        </row>
        <row r="36">
          <cell r="A36">
            <v>24</v>
          </cell>
          <cell r="B36" t="str">
            <v>Inventoried property</v>
          </cell>
          <cell r="C36">
            <v>0</v>
          </cell>
          <cell r="E36">
            <v>0</v>
          </cell>
          <cell r="G36">
            <v>0</v>
          </cell>
          <cell r="I36">
            <v>0</v>
          </cell>
          <cell r="K36">
            <v>0</v>
          </cell>
          <cell r="M36">
            <v>0</v>
          </cell>
          <cell r="O36">
            <v>0</v>
          </cell>
          <cell r="Q36">
            <v>0</v>
          </cell>
          <cell r="R36">
            <v>24</v>
          </cell>
        </row>
        <row r="37">
          <cell r="A37">
            <v>25</v>
          </cell>
          <cell r="B37" t="str">
            <v>Investments</v>
          </cell>
          <cell r="C37">
            <v>3147</v>
          </cell>
          <cell r="E37">
            <v>0</v>
          </cell>
          <cell r="G37">
            <v>3147</v>
          </cell>
          <cell r="I37">
            <v>386</v>
          </cell>
          <cell r="K37">
            <v>0</v>
          </cell>
          <cell r="M37">
            <v>0</v>
          </cell>
          <cell r="O37">
            <v>0</v>
          </cell>
          <cell r="Q37">
            <v>3533</v>
          </cell>
          <cell r="R37">
            <v>25</v>
          </cell>
        </row>
        <row r="38">
          <cell r="A38">
            <v>26</v>
          </cell>
          <cell r="B38" t="str">
            <v>Deferred taxes</v>
          </cell>
          <cell r="C38">
            <v>39548</v>
          </cell>
          <cell r="E38">
            <v>0</v>
          </cell>
          <cell r="G38">
            <v>39548</v>
          </cell>
          <cell r="I38">
            <v>0</v>
          </cell>
          <cell r="K38">
            <v>0</v>
          </cell>
          <cell r="M38">
            <v>0</v>
          </cell>
          <cell r="O38">
            <v>-14932</v>
          </cell>
          <cell r="Q38">
            <v>24616</v>
          </cell>
          <cell r="R38">
            <v>26</v>
          </cell>
        </row>
        <row r="39">
          <cell r="A39">
            <v>27</v>
          </cell>
          <cell r="B39" t="str">
            <v>Other assets</v>
          </cell>
          <cell r="C39">
            <v>22019</v>
          </cell>
          <cell r="E39">
            <v>0</v>
          </cell>
          <cell r="G39">
            <v>22019</v>
          </cell>
          <cell r="I39">
            <v>42</v>
          </cell>
          <cell r="K39">
            <v>75</v>
          </cell>
          <cell r="M39">
            <v>0</v>
          </cell>
          <cell r="O39">
            <v>0</v>
          </cell>
          <cell r="Q39">
            <v>22136</v>
          </cell>
          <cell r="R39">
            <v>27</v>
          </cell>
        </row>
        <row r="40">
          <cell r="A40">
            <v>28</v>
          </cell>
          <cell r="B40" t="str">
            <v>Investment in and advances to subsidiaries</v>
          </cell>
          <cell r="C40">
            <v>322063</v>
          </cell>
          <cell r="E40">
            <v>-58309</v>
          </cell>
          <cell r="G40">
            <v>263754</v>
          </cell>
          <cell r="I40">
            <v>2368</v>
          </cell>
          <cell r="K40">
            <v>1213</v>
          </cell>
          <cell r="M40">
            <v>1613</v>
          </cell>
          <cell r="O40">
            <v>-116579</v>
          </cell>
          <cell r="Q40">
            <v>152369</v>
          </cell>
          <cell r="R40">
            <v>28</v>
          </cell>
        </row>
        <row r="41">
          <cell r="A41">
            <v>29</v>
          </cell>
          <cell r="B41" t="str">
            <v xml:space="preserve">     Total long-term assets</v>
          </cell>
          <cell r="C41">
            <v>631386</v>
          </cell>
          <cell r="E41">
            <v>-58309</v>
          </cell>
          <cell r="G41">
            <v>573077</v>
          </cell>
          <cell r="I41">
            <v>44261</v>
          </cell>
          <cell r="K41">
            <v>44897</v>
          </cell>
          <cell r="M41">
            <v>17976</v>
          </cell>
          <cell r="O41">
            <v>-131511</v>
          </cell>
          <cell r="Q41">
            <v>548700</v>
          </cell>
          <cell r="R41">
            <v>29</v>
          </cell>
        </row>
        <row r="42">
          <cell r="A42">
            <v>30</v>
          </cell>
          <cell r="B42" t="str">
            <v xml:space="preserve">     Total assets</v>
          </cell>
          <cell r="C42">
            <v>738110</v>
          </cell>
          <cell r="E42">
            <v>-58309</v>
          </cell>
          <cell r="G42">
            <v>679801</v>
          </cell>
          <cell r="I42">
            <v>52087</v>
          </cell>
          <cell r="K42">
            <v>52810</v>
          </cell>
          <cell r="M42">
            <v>24863</v>
          </cell>
          <cell r="O42">
            <v>-11541</v>
          </cell>
          <cell r="Q42">
            <v>798020</v>
          </cell>
          <cell r="R42">
            <v>30</v>
          </cell>
        </row>
        <row r="45">
          <cell r="B45" t="str">
            <v xml:space="preserve">LIABILITIES AND STOCKHOLDERS' EQUITY (DEFICIT) </v>
          </cell>
        </row>
        <row r="46">
          <cell r="A46">
            <v>31</v>
          </cell>
          <cell r="B46" t="str">
            <v>Notes payable</v>
          </cell>
          <cell r="C46">
            <v>0</v>
          </cell>
          <cell r="E46">
            <v>0</v>
          </cell>
          <cell r="G46">
            <v>0</v>
          </cell>
          <cell r="I46">
            <v>0</v>
          </cell>
          <cell r="K46">
            <v>0</v>
          </cell>
          <cell r="M46">
            <v>0</v>
          </cell>
          <cell r="O46">
            <v>0</v>
          </cell>
          <cell r="Q46">
            <v>0</v>
          </cell>
          <cell r="R46">
            <v>31</v>
          </cell>
        </row>
        <row r="47">
          <cell r="A47">
            <v>32</v>
          </cell>
          <cell r="B47" t="str">
            <v>Compensation and employee benefits</v>
          </cell>
          <cell r="C47">
            <v>75848</v>
          </cell>
          <cell r="E47">
            <v>0</v>
          </cell>
          <cell r="G47">
            <v>75848</v>
          </cell>
          <cell r="I47">
            <v>1282</v>
          </cell>
          <cell r="K47">
            <v>6654</v>
          </cell>
          <cell r="M47">
            <v>1749</v>
          </cell>
          <cell r="O47">
            <v>0</v>
          </cell>
          <cell r="Q47">
            <v>85533</v>
          </cell>
          <cell r="R47">
            <v>32</v>
          </cell>
        </row>
        <row r="48">
          <cell r="A48">
            <v>33</v>
          </cell>
          <cell r="B48" t="str">
            <v>Accounts payable and accrued expenses</v>
          </cell>
          <cell r="C48">
            <v>37308</v>
          </cell>
          <cell r="E48">
            <v>0</v>
          </cell>
          <cell r="G48">
            <v>37308</v>
          </cell>
          <cell r="I48">
            <v>868</v>
          </cell>
          <cell r="K48">
            <v>1249</v>
          </cell>
          <cell r="M48">
            <v>4707</v>
          </cell>
          <cell r="O48">
            <v>0</v>
          </cell>
          <cell r="Q48">
            <v>44132</v>
          </cell>
          <cell r="R48">
            <v>33</v>
          </cell>
        </row>
        <row r="49">
          <cell r="A49">
            <v>34</v>
          </cell>
          <cell r="B49" t="str">
            <v xml:space="preserve">Senior revolving credit line </v>
          </cell>
          <cell r="C49">
            <v>0</v>
          </cell>
          <cell r="E49">
            <v>0</v>
          </cell>
          <cell r="G49">
            <v>0</v>
          </cell>
          <cell r="I49">
            <v>0</v>
          </cell>
          <cell r="K49">
            <v>0</v>
          </cell>
          <cell r="M49">
            <v>0</v>
          </cell>
          <cell r="O49">
            <v>0</v>
          </cell>
          <cell r="Q49">
            <v>0</v>
          </cell>
          <cell r="R49">
            <v>34</v>
          </cell>
        </row>
        <row r="50">
          <cell r="A50">
            <v>35</v>
          </cell>
          <cell r="B50" t="str">
            <v>Current portion of senior term loan - CBCNA</v>
          </cell>
          <cell r="C50">
            <v>0</v>
          </cell>
          <cell r="E50">
            <v>0</v>
          </cell>
          <cell r="G50">
            <v>0</v>
          </cell>
          <cell r="I50">
            <v>0</v>
          </cell>
          <cell r="K50">
            <v>0</v>
          </cell>
          <cell r="M50">
            <v>0</v>
          </cell>
          <cell r="O50">
            <v>0</v>
          </cell>
          <cell r="Q50">
            <v>0</v>
          </cell>
          <cell r="R50">
            <v>35</v>
          </cell>
        </row>
        <row r="51">
          <cell r="A51">
            <v>36</v>
          </cell>
          <cell r="B51" t="str">
            <v>Current portion of CBRE Investors senior notes</v>
          </cell>
          <cell r="C51">
            <v>0</v>
          </cell>
          <cell r="E51">
            <v>0</v>
          </cell>
          <cell r="G51">
            <v>0</v>
          </cell>
          <cell r="I51">
            <v>0</v>
          </cell>
          <cell r="K51">
            <v>0</v>
          </cell>
          <cell r="M51">
            <v>0</v>
          </cell>
          <cell r="O51">
            <v>0</v>
          </cell>
          <cell r="Q51">
            <v>0</v>
          </cell>
          <cell r="R51">
            <v>36</v>
          </cell>
        </row>
        <row r="52">
          <cell r="A52">
            <v>37</v>
          </cell>
          <cell r="B52" t="str">
            <v>Current portion of other loans</v>
          </cell>
          <cell r="C52">
            <v>1114</v>
          </cell>
          <cell r="E52">
            <v>0</v>
          </cell>
          <cell r="G52">
            <v>1114</v>
          </cell>
          <cell r="I52">
            <v>0</v>
          </cell>
          <cell r="K52">
            <v>2082</v>
          </cell>
          <cell r="M52">
            <v>0</v>
          </cell>
          <cell r="O52">
            <v>0</v>
          </cell>
          <cell r="Q52">
            <v>3196</v>
          </cell>
          <cell r="R52">
            <v>37</v>
          </cell>
        </row>
        <row r="53">
          <cell r="A53">
            <v>38</v>
          </cell>
          <cell r="B53" t="str">
            <v>Inventoried property loan</v>
          </cell>
          <cell r="C53">
            <v>0</v>
          </cell>
          <cell r="E53">
            <v>0</v>
          </cell>
          <cell r="G53">
            <v>0</v>
          </cell>
          <cell r="I53">
            <v>0</v>
          </cell>
          <cell r="K53">
            <v>0</v>
          </cell>
          <cell r="M53">
            <v>0</v>
          </cell>
          <cell r="O53">
            <v>0</v>
          </cell>
          <cell r="Q53">
            <v>0</v>
          </cell>
          <cell r="R53">
            <v>38</v>
          </cell>
        </row>
        <row r="54">
          <cell r="A54">
            <v>39</v>
          </cell>
          <cell r="B54" t="str">
            <v>Reserve for bonus and profit sharing</v>
          </cell>
          <cell r="C54">
            <v>24529</v>
          </cell>
          <cell r="E54">
            <v>0</v>
          </cell>
          <cell r="G54">
            <v>24529</v>
          </cell>
          <cell r="I54">
            <v>2603</v>
          </cell>
          <cell r="K54">
            <v>1800</v>
          </cell>
          <cell r="M54">
            <v>742</v>
          </cell>
          <cell r="O54">
            <v>0</v>
          </cell>
          <cell r="Q54">
            <v>29674</v>
          </cell>
          <cell r="R54">
            <v>39</v>
          </cell>
        </row>
        <row r="55">
          <cell r="A55">
            <v>40</v>
          </cell>
          <cell r="B55" t="str">
            <v>Federal and state income taxes</v>
          </cell>
          <cell r="C55">
            <v>-9508</v>
          </cell>
          <cell r="E55">
            <v>0</v>
          </cell>
          <cell r="G55">
            <v>-9508</v>
          </cell>
          <cell r="I55">
            <v>0</v>
          </cell>
          <cell r="K55">
            <v>7820</v>
          </cell>
          <cell r="M55">
            <v>-140</v>
          </cell>
          <cell r="O55">
            <v>0</v>
          </cell>
          <cell r="Q55">
            <v>-1828</v>
          </cell>
          <cell r="R55">
            <v>40</v>
          </cell>
        </row>
        <row r="56">
          <cell r="A56">
            <v>41</v>
          </cell>
          <cell r="B56" t="str">
            <v>Current portion of capital lease obligations</v>
          </cell>
          <cell r="C56">
            <v>637</v>
          </cell>
          <cell r="E56">
            <v>0</v>
          </cell>
          <cell r="G56">
            <v>637</v>
          </cell>
          <cell r="I56">
            <v>0</v>
          </cell>
          <cell r="K56">
            <v>0</v>
          </cell>
          <cell r="M56">
            <v>0</v>
          </cell>
          <cell r="O56">
            <v>0</v>
          </cell>
          <cell r="Q56">
            <v>637</v>
          </cell>
          <cell r="R56">
            <v>41</v>
          </cell>
        </row>
        <row r="57">
          <cell r="A57">
            <v>42</v>
          </cell>
          <cell r="B57" t="str">
            <v>Intercompany payable - CBNA Consolidated</v>
          </cell>
          <cell r="C57">
            <v>-61661</v>
          </cell>
          <cell r="E57">
            <v>-58309</v>
          </cell>
          <cell r="G57">
            <v>-119970</v>
          </cell>
          <cell r="I57">
            <v>0</v>
          </cell>
          <cell r="K57">
            <v>0</v>
          </cell>
          <cell r="M57">
            <v>0</v>
          </cell>
          <cell r="O57">
            <v>119970</v>
          </cell>
          <cell r="Q57">
            <v>0</v>
          </cell>
          <cell r="R57">
            <v>42</v>
          </cell>
        </row>
        <row r="58">
          <cell r="A58">
            <v>43</v>
          </cell>
          <cell r="B58" t="str">
            <v>Intercompany payable - WREAP Consolidated</v>
          </cell>
          <cell r="C58">
            <v>473</v>
          </cell>
          <cell r="E58">
            <v>0</v>
          </cell>
          <cell r="G58">
            <v>473</v>
          </cell>
          <cell r="I58">
            <v>-473</v>
          </cell>
          <cell r="K58">
            <v>0</v>
          </cell>
          <cell r="M58">
            <v>0</v>
          </cell>
          <cell r="O58">
            <v>0</v>
          </cell>
          <cell r="Q58">
            <v>0</v>
          </cell>
          <cell r="R58">
            <v>43</v>
          </cell>
        </row>
        <row r="59">
          <cell r="A59">
            <v>44</v>
          </cell>
          <cell r="B59" t="str">
            <v>Intercompany payable - Melody Consolidated</v>
          </cell>
          <cell r="C59">
            <v>16129</v>
          </cell>
          <cell r="E59">
            <v>0</v>
          </cell>
          <cell r="G59">
            <v>16129</v>
          </cell>
          <cell r="I59">
            <v>0</v>
          </cell>
          <cell r="K59">
            <v>-16129</v>
          </cell>
          <cell r="M59">
            <v>0</v>
          </cell>
          <cell r="O59">
            <v>0</v>
          </cell>
          <cell r="Q59">
            <v>0</v>
          </cell>
          <cell r="R59">
            <v>44</v>
          </cell>
        </row>
        <row r="60">
          <cell r="A60">
            <v>45</v>
          </cell>
          <cell r="B60" t="str">
            <v>Intercompany payable - CBCAN</v>
          </cell>
          <cell r="C60">
            <v>-13295</v>
          </cell>
          <cell r="E60">
            <v>0</v>
          </cell>
          <cell r="G60">
            <v>-13295</v>
          </cell>
          <cell r="I60">
            <v>0</v>
          </cell>
          <cell r="K60">
            <v>0</v>
          </cell>
          <cell r="M60">
            <v>13295</v>
          </cell>
          <cell r="O60">
            <v>0</v>
          </cell>
          <cell r="Q60">
            <v>0</v>
          </cell>
          <cell r="R60">
            <v>45</v>
          </cell>
        </row>
        <row r="61">
          <cell r="A61">
            <v>46</v>
          </cell>
          <cell r="B61" t="str">
            <v xml:space="preserve">Interdivision payable </v>
          </cell>
          <cell r="C61">
            <v>0</v>
          </cell>
          <cell r="E61">
            <v>0</v>
          </cell>
          <cell r="G61">
            <v>0</v>
          </cell>
          <cell r="I61">
            <v>0</v>
          </cell>
          <cell r="K61">
            <v>0</v>
          </cell>
          <cell r="M61">
            <v>0</v>
          </cell>
          <cell r="O61">
            <v>0</v>
          </cell>
          <cell r="Q61">
            <v>0</v>
          </cell>
          <cell r="R61">
            <v>46</v>
          </cell>
        </row>
        <row r="62">
          <cell r="A62">
            <v>47</v>
          </cell>
          <cell r="B62" t="str">
            <v xml:space="preserve">     Total current liabilities</v>
          </cell>
          <cell r="C62">
            <v>71574</v>
          </cell>
          <cell r="E62">
            <v>-58309</v>
          </cell>
          <cell r="G62">
            <v>13265</v>
          </cell>
          <cell r="I62">
            <v>4280</v>
          </cell>
          <cell r="K62">
            <v>3476</v>
          </cell>
          <cell r="M62">
            <v>20353</v>
          </cell>
          <cell r="O62">
            <v>119970</v>
          </cell>
          <cell r="Q62">
            <v>161344</v>
          </cell>
          <cell r="R62">
            <v>47</v>
          </cell>
        </row>
        <row r="63">
          <cell r="B63" t="str">
            <v xml:space="preserve"> </v>
          </cell>
        </row>
        <row r="64">
          <cell r="A64">
            <v>48</v>
          </cell>
          <cell r="B64" t="str">
            <v>Senior term loans</v>
          </cell>
          <cell r="C64">
            <v>160000</v>
          </cell>
          <cell r="E64">
            <v>0</v>
          </cell>
          <cell r="G64">
            <v>160000</v>
          </cell>
          <cell r="I64">
            <v>0</v>
          </cell>
          <cell r="K64">
            <v>0</v>
          </cell>
          <cell r="M64">
            <v>0</v>
          </cell>
          <cell r="O64">
            <v>0</v>
          </cell>
          <cell r="Q64">
            <v>160000</v>
          </cell>
          <cell r="R64">
            <v>48</v>
          </cell>
        </row>
        <row r="65">
          <cell r="A65">
            <v>49</v>
          </cell>
          <cell r="B65" t="str">
            <v>CBRE Investors senior notes</v>
          </cell>
          <cell r="C65">
            <v>16502</v>
          </cell>
          <cell r="E65">
            <v>0</v>
          </cell>
          <cell r="G65">
            <v>16502</v>
          </cell>
          <cell r="I65">
            <v>0</v>
          </cell>
          <cell r="K65">
            <v>0</v>
          </cell>
          <cell r="M65">
            <v>0</v>
          </cell>
          <cell r="O65">
            <v>0</v>
          </cell>
          <cell r="Q65">
            <v>16502</v>
          </cell>
          <cell r="R65">
            <v>49</v>
          </cell>
        </row>
        <row r="66">
          <cell r="A66">
            <v>50</v>
          </cell>
          <cell r="B66" t="str">
            <v>Senior subordinated notes</v>
          </cell>
          <cell r="C66">
            <v>173108</v>
          </cell>
          <cell r="E66">
            <v>0</v>
          </cell>
          <cell r="G66">
            <v>173108</v>
          </cell>
          <cell r="I66">
            <v>0</v>
          </cell>
          <cell r="K66">
            <v>0</v>
          </cell>
          <cell r="M66">
            <v>0</v>
          </cell>
          <cell r="O66">
            <v>0</v>
          </cell>
          <cell r="Q66">
            <v>173108</v>
          </cell>
          <cell r="R66">
            <v>50</v>
          </cell>
        </row>
        <row r="67">
          <cell r="A67">
            <v>51</v>
          </cell>
          <cell r="B67" t="str">
            <v>Inventoried property loan</v>
          </cell>
          <cell r="C67">
            <v>0</v>
          </cell>
          <cell r="E67">
            <v>0</v>
          </cell>
          <cell r="G67">
            <v>0</v>
          </cell>
          <cell r="I67">
            <v>0</v>
          </cell>
          <cell r="K67">
            <v>0</v>
          </cell>
          <cell r="M67">
            <v>0</v>
          </cell>
          <cell r="O67">
            <v>0</v>
          </cell>
          <cell r="Q67">
            <v>0</v>
          </cell>
          <cell r="R67">
            <v>51</v>
          </cell>
        </row>
        <row r="68">
          <cell r="A68">
            <v>52</v>
          </cell>
          <cell r="B68" t="str">
            <v>Intercompany loan payable</v>
          </cell>
          <cell r="C68">
            <v>-47245</v>
          </cell>
          <cell r="E68">
            <v>0</v>
          </cell>
          <cell r="G68">
            <v>-47245</v>
          </cell>
          <cell r="I68">
            <v>47245</v>
          </cell>
          <cell r="K68">
            <v>0</v>
          </cell>
          <cell r="M68">
            <v>0</v>
          </cell>
          <cell r="O68">
            <v>0</v>
          </cell>
          <cell r="Q68">
            <v>0</v>
          </cell>
          <cell r="R68">
            <v>52</v>
          </cell>
        </row>
        <row r="69">
          <cell r="A69">
            <v>53</v>
          </cell>
          <cell r="B69" t="str">
            <v>Other loans</v>
          </cell>
          <cell r="C69">
            <v>3693</v>
          </cell>
          <cell r="E69">
            <v>0</v>
          </cell>
          <cell r="G69">
            <v>3693</v>
          </cell>
          <cell r="I69">
            <v>0</v>
          </cell>
          <cell r="K69">
            <v>2977</v>
          </cell>
          <cell r="M69">
            <v>0</v>
          </cell>
          <cell r="O69">
            <v>0</v>
          </cell>
          <cell r="Q69">
            <v>6670</v>
          </cell>
          <cell r="R69">
            <v>53</v>
          </cell>
        </row>
        <row r="70">
          <cell r="A70">
            <v>54</v>
          </cell>
          <cell r="B70" t="str">
            <v xml:space="preserve">     Total long-term debt</v>
          </cell>
          <cell r="C70">
            <v>306058</v>
          </cell>
          <cell r="E70">
            <v>0</v>
          </cell>
          <cell r="G70">
            <v>306058</v>
          </cell>
          <cell r="I70">
            <v>47245</v>
          </cell>
          <cell r="K70">
            <v>2977</v>
          </cell>
          <cell r="M70">
            <v>0</v>
          </cell>
          <cell r="O70">
            <v>0</v>
          </cell>
          <cell r="Q70">
            <v>356280</v>
          </cell>
          <cell r="R70">
            <v>54</v>
          </cell>
        </row>
        <row r="72">
          <cell r="A72">
            <v>55</v>
          </cell>
          <cell r="B72" t="str">
            <v>Compensation and employee benefits, long-term</v>
          </cell>
          <cell r="C72">
            <v>100</v>
          </cell>
          <cell r="E72">
            <v>0</v>
          </cell>
          <cell r="G72">
            <v>100</v>
          </cell>
          <cell r="I72">
            <v>0</v>
          </cell>
          <cell r="K72">
            <v>0</v>
          </cell>
          <cell r="M72">
            <v>0</v>
          </cell>
          <cell r="O72">
            <v>0</v>
          </cell>
          <cell r="Q72">
            <v>100</v>
          </cell>
          <cell r="R72">
            <v>55</v>
          </cell>
        </row>
        <row r="73">
          <cell r="A73">
            <v>56</v>
          </cell>
          <cell r="B73" t="str">
            <v>Deferred taxes</v>
          </cell>
          <cell r="C73">
            <v>12633</v>
          </cell>
          <cell r="E73">
            <v>0</v>
          </cell>
          <cell r="G73">
            <v>12633</v>
          </cell>
          <cell r="I73">
            <v>0</v>
          </cell>
          <cell r="K73">
            <v>2299</v>
          </cell>
          <cell r="M73">
            <v>0</v>
          </cell>
          <cell r="O73">
            <v>-14932</v>
          </cell>
          <cell r="Q73">
            <v>0</v>
          </cell>
          <cell r="R73">
            <v>56</v>
          </cell>
        </row>
        <row r="74">
          <cell r="A74">
            <v>57</v>
          </cell>
          <cell r="B74" t="str">
            <v xml:space="preserve">Dividends payable </v>
          </cell>
          <cell r="C74">
            <v>0</v>
          </cell>
          <cell r="E74">
            <v>0</v>
          </cell>
          <cell r="G74">
            <v>0</v>
          </cell>
          <cell r="I74">
            <v>0</v>
          </cell>
          <cell r="K74">
            <v>0</v>
          </cell>
          <cell r="M74">
            <v>0</v>
          </cell>
          <cell r="O74">
            <v>0</v>
          </cell>
          <cell r="Q74">
            <v>0</v>
          </cell>
          <cell r="R74">
            <v>57</v>
          </cell>
        </row>
        <row r="75">
          <cell r="A75">
            <v>58</v>
          </cell>
          <cell r="B75" t="str">
            <v>Other long-term liabilities</v>
          </cell>
          <cell r="C75">
            <v>61382</v>
          </cell>
          <cell r="E75">
            <v>0</v>
          </cell>
          <cell r="G75">
            <v>61382</v>
          </cell>
          <cell r="I75">
            <v>666</v>
          </cell>
          <cell r="K75">
            <v>414</v>
          </cell>
          <cell r="M75">
            <v>553</v>
          </cell>
          <cell r="O75">
            <v>0</v>
          </cell>
          <cell r="Q75">
            <v>63015</v>
          </cell>
          <cell r="R75">
            <v>58</v>
          </cell>
        </row>
        <row r="76">
          <cell r="A76">
            <v>59</v>
          </cell>
          <cell r="B76" t="str">
            <v xml:space="preserve">     Total other long-term liabilities</v>
          </cell>
          <cell r="C76">
            <v>74115</v>
          </cell>
          <cell r="E76">
            <v>0</v>
          </cell>
          <cell r="G76">
            <v>74115</v>
          </cell>
          <cell r="I76">
            <v>666</v>
          </cell>
          <cell r="K76">
            <v>2713</v>
          </cell>
          <cell r="M76">
            <v>553</v>
          </cell>
          <cell r="O76">
            <v>-14932</v>
          </cell>
          <cell r="Q76">
            <v>63115</v>
          </cell>
          <cell r="R76">
            <v>59</v>
          </cell>
        </row>
        <row r="77">
          <cell r="A77">
            <v>60</v>
          </cell>
          <cell r="B77" t="str">
            <v xml:space="preserve">     Total  long-term liabilities</v>
          </cell>
          <cell r="C77">
            <v>380173</v>
          </cell>
          <cell r="E77">
            <v>0</v>
          </cell>
          <cell r="G77">
            <v>380173</v>
          </cell>
          <cell r="I77">
            <v>47911</v>
          </cell>
          <cell r="K77">
            <v>5690</v>
          </cell>
          <cell r="M77">
            <v>553</v>
          </cell>
          <cell r="O77">
            <v>-14932</v>
          </cell>
          <cell r="Q77">
            <v>419395</v>
          </cell>
          <cell r="R77">
            <v>60</v>
          </cell>
        </row>
        <row r="78">
          <cell r="A78">
            <v>61</v>
          </cell>
          <cell r="B78" t="str">
            <v xml:space="preserve">     Total liabilities</v>
          </cell>
          <cell r="C78">
            <v>451747</v>
          </cell>
          <cell r="E78">
            <v>-58309</v>
          </cell>
          <cell r="G78">
            <v>393438</v>
          </cell>
          <cell r="I78">
            <v>52191</v>
          </cell>
          <cell r="K78">
            <v>9166</v>
          </cell>
          <cell r="M78">
            <v>20906</v>
          </cell>
          <cell r="O78">
            <v>105038</v>
          </cell>
          <cell r="Q78">
            <v>580739</v>
          </cell>
          <cell r="R78">
            <v>61</v>
          </cell>
        </row>
        <row r="80">
          <cell r="A80">
            <v>62</v>
          </cell>
          <cell r="B80" t="str">
            <v xml:space="preserve">Minority interest </v>
          </cell>
          <cell r="C80">
            <v>2198</v>
          </cell>
          <cell r="E80">
            <v>0</v>
          </cell>
          <cell r="G80">
            <v>2198</v>
          </cell>
          <cell r="I80">
            <v>0</v>
          </cell>
          <cell r="K80">
            <v>69</v>
          </cell>
          <cell r="M80">
            <v>0</v>
          </cell>
          <cell r="O80">
            <v>0</v>
          </cell>
          <cell r="Q80">
            <v>2267</v>
          </cell>
          <cell r="R80">
            <v>62</v>
          </cell>
        </row>
        <row r="82">
          <cell r="B82" t="str">
            <v>Stockholders' Equity (Deficit)</v>
          </cell>
        </row>
        <row r="83">
          <cell r="A83">
            <v>63</v>
          </cell>
          <cell r="B83" t="str">
            <v xml:space="preserve">  Preferred stock, $.01 par value per share</v>
          </cell>
          <cell r="C83">
            <v>0</v>
          </cell>
          <cell r="E83">
            <v>0</v>
          </cell>
          <cell r="G83">
            <v>0</v>
          </cell>
          <cell r="I83">
            <v>0</v>
          </cell>
          <cell r="K83">
            <v>0</v>
          </cell>
          <cell r="M83">
            <v>0</v>
          </cell>
          <cell r="O83">
            <v>0</v>
          </cell>
          <cell r="Q83">
            <v>0</v>
          </cell>
          <cell r="R83">
            <v>63</v>
          </cell>
        </row>
        <row r="84">
          <cell r="A84">
            <v>64</v>
          </cell>
          <cell r="B84" t="str">
            <v xml:space="preserve">  Common stock, $.01 par value per share</v>
          </cell>
          <cell r="C84">
            <v>314</v>
          </cell>
          <cell r="E84">
            <v>0</v>
          </cell>
          <cell r="G84">
            <v>314</v>
          </cell>
          <cell r="I84">
            <v>0</v>
          </cell>
          <cell r="K84">
            <v>2</v>
          </cell>
          <cell r="M84">
            <v>0</v>
          </cell>
          <cell r="O84">
            <v>-103</v>
          </cell>
          <cell r="Q84">
            <v>213</v>
          </cell>
          <cell r="R84">
            <v>64</v>
          </cell>
        </row>
        <row r="85">
          <cell r="A85">
            <v>65</v>
          </cell>
          <cell r="B85" t="str">
            <v xml:space="preserve">  Deferred compensation</v>
          </cell>
          <cell r="C85">
            <v>9317</v>
          </cell>
          <cell r="E85">
            <v>0</v>
          </cell>
          <cell r="G85">
            <v>9317</v>
          </cell>
          <cell r="I85">
            <v>0</v>
          </cell>
          <cell r="K85">
            <v>0</v>
          </cell>
          <cell r="M85">
            <v>0</v>
          </cell>
          <cell r="O85">
            <v>0</v>
          </cell>
          <cell r="Q85">
            <v>9317</v>
          </cell>
          <cell r="R85">
            <v>65</v>
          </cell>
        </row>
        <row r="86">
          <cell r="A86">
            <v>66</v>
          </cell>
          <cell r="B86" t="str">
            <v xml:space="preserve">  Common stock options outstanding</v>
          </cell>
          <cell r="C86">
            <v>176</v>
          </cell>
          <cell r="E86">
            <v>0</v>
          </cell>
          <cell r="G86">
            <v>176</v>
          </cell>
          <cell r="I86">
            <v>0</v>
          </cell>
          <cell r="K86">
            <v>0</v>
          </cell>
          <cell r="M86">
            <v>0</v>
          </cell>
          <cell r="O86">
            <v>0</v>
          </cell>
          <cell r="Q86">
            <v>176</v>
          </cell>
          <cell r="R86">
            <v>66</v>
          </cell>
        </row>
        <row r="87">
          <cell r="A87">
            <v>67</v>
          </cell>
          <cell r="B87" t="str">
            <v xml:space="preserve">  Additional paid-in capital</v>
          </cell>
          <cell r="C87">
            <v>415768</v>
          </cell>
          <cell r="E87">
            <v>0</v>
          </cell>
          <cell r="G87">
            <v>415768</v>
          </cell>
          <cell r="I87">
            <v>7500</v>
          </cell>
          <cell r="K87">
            <v>33885</v>
          </cell>
          <cell r="M87">
            <v>5012</v>
          </cell>
          <cell r="O87">
            <v>-112919</v>
          </cell>
          <cell r="Q87">
            <v>349246</v>
          </cell>
          <cell r="R87">
            <v>67</v>
          </cell>
        </row>
        <row r="88">
          <cell r="A88">
            <v>68</v>
          </cell>
          <cell r="B88" t="str">
            <v xml:space="preserve">  Notes receivable from common stock purchases</v>
          </cell>
          <cell r="C88">
            <v>-8087</v>
          </cell>
          <cell r="E88">
            <v>0</v>
          </cell>
          <cell r="G88">
            <v>-8087</v>
          </cell>
          <cell r="I88">
            <v>0</v>
          </cell>
          <cell r="K88">
            <v>0</v>
          </cell>
          <cell r="M88">
            <v>0</v>
          </cell>
          <cell r="O88">
            <v>0</v>
          </cell>
          <cell r="Q88">
            <v>-8087</v>
          </cell>
          <cell r="R88">
            <v>68</v>
          </cell>
        </row>
        <row r="89">
          <cell r="A89">
            <v>69</v>
          </cell>
          <cell r="B89" t="str">
            <v xml:space="preserve">  Notes receivable from stock option exercises</v>
          </cell>
          <cell r="C89">
            <v>0</v>
          </cell>
          <cell r="E89">
            <v>0</v>
          </cell>
          <cell r="G89">
            <v>0</v>
          </cell>
          <cell r="I89">
            <v>0</v>
          </cell>
          <cell r="K89">
            <v>0</v>
          </cell>
          <cell r="M89">
            <v>0</v>
          </cell>
          <cell r="O89">
            <v>0</v>
          </cell>
          <cell r="Q89">
            <v>0</v>
          </cell>
          <cell r="R89">
            <v>69</v>
          </cell>
        </row>
        <row r="90">
          <cell r="A90">
            <v>70</v>
          </cell>
          <cell r="B90" t="str">
            <v xml:space="preserve">  Retained earnings (deficit)</v>
          </cell>
          <cell r="C90">
            <v>-120617</v>
          </cell>
          <cell r="E90">
            <v>0</v>
          </cell>
          <cell r="G90">
            <v>-120617</v>
          </cell>
          <cell r="I90">
            <v>-7604</v>
          </cell>
          <cell r="K90">
            <v>9688</v>
          </cell>
          <cell r="M90">
            <v>-1239</v>
          </cell>
          <cell r="O90">
            <v>-3557</v>
          </cell>
          <cell r="Q90">
            <v>-123329</v>
          </cell>
          <cell r="R90">
            <v>70</v>
          </cell>
        </row>
        <row r="92">
          <cell r="A92">
            <v>72</v>
          </cell>
        </row>
        <row r="93">
          <cell r="A93">
            <v>73</v>
          </cell>
        </row>
        <row r="94">
          <cell r="A94">
            <v>74</v>
          </cell>
          <cell r="B94" t="str">
            <v xml:space="preserve">     Total liabilities and stockholders' equity (deficit)</v>
          </cell>
        </row>
        <row r="98">
          <cell r="C98">
            <v>0</v>
          </cell>
          <cell r="E98">
            <v>0</v>
          </cell>
          <cell r="G98">
            <v>0</v>
          </cell>
          <cell r="I98">
            <v>0</v>
          </cell>
          <cell r="K98">
            <v>0</v>
          </cell>
          <cell r="M98">
            <v>0</v>
          </cell>
          <cell r="O98">
            <v>0</v>
          </cell>
          <cell r="Q98">
            <v>0</v>
          </cell>
        </row>
        <row r="100">
          <cell r="C100" t="str">
            <v xml:space="preserve"> </v>
          </cell>
          <cell r="G100" t="str">
            <v xml:space="preserve"> </v>
          </cell>
        </row>
      </sheetData>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sheetData sheetId="17"/>
      <sheetData sheetId="18"/>
      <sheetData sheetId="19">
        <row r="2">
          <cell r="A2" t="str">
            <v>NORTH AMERICA CONSOLIDATING BALANCE SHEET</v>
          </cell>
        </row>
      </sheetData>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come"/>
      <sheetName val="Balance"/>
      <sheetName val="Ratios"/>
      <sheetName val="Cashflow"/>
      <sheetName val="IAS_Cashflow"/>
      <sheetName val="Free_Cash_Flows"/>
      <sheetName val="Forecast"/>
      <sheetName val="FIncome"/>
      <sheetName val="FBalance"/>
      <sheetName val="FRatios"/>
      <sheetName val="FCashflow"/>
      <sheetName val="IAS_FCashflow"/>
      <sheetName val="Sustainable_Growth"/>
      <sheetName val="Management_Summary"/>
      <sheetName val="Management_Analysis"/>
      <sheetName val="Loan_Cover"/>
      <sheetName val="Standard_Formats_Map"/>
      <sheetName val="Explanation"/>
      <sheetName val="Version"/>
      <sheetName val="Audit"/>
      <sheetName val=" "/>
      <sheetName val="Parameters"/>
      <sheetName val="OrgList"/>
      <sheetName val="PLData"/>
      <sheetName val="Nominal Codes"/>
      <sheetName val="_"/>
      <sheetName val="Nominal_Codes"/>
      <sheetName val="Hyperion Interface"/>
      <sheetName val="_1"/>
      <sheetName val="Nominal_Codes1"/>
      <sheetName val="INDEX"/>
      <sheetName val="SLICE"/>
      <sheetName val="VO"/>
      <sheetName val="FR and EBITDA by Mkt - MTD"/>
      <sheetName val="FR and EBITDA by Mkt - QTD"/>
      <sheetName val="FR and EBITDA by Mkt - YTD"/>
      <sheetName val="Trended - Fee Revenue"/>
    </sheetNames>
    <sheetDataSet>
      <sheetData sheetId="0">
        <row r="17">
          <cell r="C17">
            <v>39900</v>
          </cell>
        </row>
        <row r="19">
          <cell r="C19" t="str">
            <v>$'000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sheetData sheetId="30"/>
      <sheetData sheetId="31"/>
      <sheetData sheetId="32"/>
      <sheetData sheetId="33"/>
      <sheetData sheetId="34"/>
      <sheetData sheetId="35"/>
      <sheetData sheetId="36"/>
      <sheetData sheetId="3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riteria"/>
      <sheetName val="Menu"/>
      <sheetName val="FC"/>
      <sheetName val="Recon"/>
      <sheetName val="Summary"/>
      <sheetName val="Consolidated M&amp;A"/>
      <sheetName val="ESI Summary"/>
      <sheetName val="Template Summary"/>
      <sheetName val="Columbia Summary"/>
      <sheetName val="PKF Canada Summary"/>
      <sheetName val="Sitehawk Summary"/>
      <sheetName val="Forum Analytics Summary"/>
      <sheetName val="Tax Credit Group Summary"/>
      <sheetName val="Memphis Summary"/>
      <sheetName val="ESI"/>
      <sheetName val="Columbia Affiliate"/>
      <sheetName val="PKF Canada"/>
      <sheetName val="Sitehawk"/>
      <sheetName val="Forum Analytics"/>
      <sheetName val="Tax Credit Group"/>
      <sheetName val="Memphis"/>
      <sheetName val="Summary by LOB MTD"/>
      <sheetName val="Summary by LOB YTD"/>
      <sheetName val="Report"/>
      <sheetName val="US BKGE M&amp;A"/>
      <sheetName val="US IP M&amp;A"/>
      <sheetName val="US DSF M&amp;A"/>
      <sheetName val="US VAS M&amp;A"/>
      <sheetName val="AS M&amp;A"/>
      <sheetName val="GCS M&amp;A"/>
      <sheetName val="NOP M&amp;A"/>
      <sheetName val="US BKGE net M&amp;A"/>
      <sheetName val="US IP net M&amp;A"/>
      <sheetName val="US DSF net M&amp;A"/>
      <sheetName val="AS net M&amp;A"/>
      <sheetName val="US BKGE"/>
      <sheetName val="US IP"/>
      <sheetName val="US DSF"/>
      <sheetName val="AS"/>
      <sheetName val="Memphis-NOP"/>
      <sheetName val="Memphis-GCS"/>
      <sheetName val="Memphis-IP"/>
      <sheetName val="Memphis-AS"/>
      <sheetName val="Memphis-BKGE"/>
      <sheetName val="Tax Credit Grp-DSF"/>
      <sheetName val="Tax Credit Grp-IP"/>
      <sheetName val="Sitehawk-NOP"/>
      <sheetName val="Sitehawk-AS"/>
      <sheetName val="Sitehawk-BKGE"/>
      <sheetName val="Columbia Affiliate-NOP"/>
      <sheetName val="Columbia Affiliate-GCS"/>
      <sheetName val="Columbia Affiliate-AS"/>
      <sheetName val="Columbia Affiliate-BKGE"/>
      <sheetName val="PKF Canada-VAS"/>
      <sheetName val="Norland"/>
      <sheetName val="Info"/>
      <sheetName val="Consolidated_M&amp;A"/>
      <sheetName val="ESI_Summary"/>
      <sheetName val="Template_Summary"/>
      <sheetName val="Columbia_Summary"/>
      <sheetName val="PKF_Canada_Summary"/>
      <sheetName val="Sitehawk_Summary"/>
      <sheetName val="Forum_Analytics_Summary"/>
      <sheetName val="Tax_Credit_Group_Summary"/>
      <sheetName val="Memphis_Summary"/>
      <sheetName val="Columbia_Affiliate"/>
      <sheetName val="PKF_Canada"/>
      <sheetName val="Forum_Analytics"/>
      <sheetName val="Tax_Credit_Group"/>
      <sheetName val="Summary_by_LOB_MTD"/>
      <sheetName val="Summary_by_LOB_YTD"/>
      <sheetName val="US_BKGE_M&amp;A"/>
      <sheetName val="US_IP_M&amp;A"/>
      <sheetName val="US_DSF_M&amp;A"/>
      <sheetName val="US_VAS_M&amp;A"/>
      <sheetName val="AS_M&amp;A"/>
      <sheetName val="GCS_M&amp;A"/>
      <sheetName val="NOP_M&amp;A"/>
      <sheetName val="US_BKGE_net_M&amp;A"/>
      <sheetName val="US_IP_net_M&amp;A"/>
      <sheetName val="US_DSF_net_M&amp;A"/>
      <sheetName val="AS_net_M&amp;A"/>
      <sheetName val="US_BKGE"/>
      <sheetName val="US_IP"/>
      <sheetName val="US_DSF"/>
      <sheetName val="Tax_Credit_Grp-DSF"/>
      <sheetName val="Tax_Credit_Grp-IP"/>
      <sheetName val="Columbia_Affiliate-NOP"/>
      <sheetName val="Columbia_Affiliate-GCS"/>
      <sheetName val="Columbia_Affiliate-AS"/>
      <sheetName val="Columbia_Affiliate-BKGE"/>
      <sheetName val="PKF_Canada-VAS"/>
    </sheetNames>
    <sheetDataSet>
      <sheetData sheetId="0" refreshError="1"/>
      <sheetData sheetId="1" refreshError="1"/>
      <sheetData sheetId="2">
        <row r="8">
          <cell r="B8" t="str">
            <v>F\U</v>
          </cell>
        </row>
      </sheetData>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ow r="2">
          <cell r="ES2" t="str">
            <v>MA</v>
          </cell>
        </row>
        <row r="462">
          <cell r="EC462" t="str">
            <v>2016-03-31</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DEX"/>
      <sheetName val="SLICE"/>
      <sheetName val="VO"/>
      <sheetName val="FR and EBITDA by Mkt - MTD"/>
      <sheetName val="FR and EBITDA by Mkt - QTD"/>
      <sheetName val="FR and EBITDA by Mkt - YTD"/>
      <sheetName val="Trended - Fee Revenue"/>
      <sheetName val="CVB80998"/>
      <sheetName val="Lookups"/>
      <sheetName val="DATA"/>
      <sheetName val="$ Vals (DWT)"/>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WER5"/>
      <sheetName val="POWER5.XLA"/>
      <sheetName val="pellet"/>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D4" t="str">
            <v>Blue</v>
          </cell>
          <cell r="E4">
            <v>5</v>
          </cell>
          <cell r="F4">
            <v>11</v>
          </cell>
          <cell r="H4" t="str">
            <v>AUD</v>
          </cell>
        </row>
        <row r="75">
          <cell r="F75" t="str">
            <v>Nov '02</v>
          </cell>
        </row>
        <row r="96">
          <cell r="C96">
            <v>3</v>
          </cell>
        </row>
        <row r="99">
          <cell r="C99" t="str">
            <v>AUD '000s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9500 ii"/>
      <sheetName val="509500"/>
      <sheetName val="591000 Plan"/>
      <sheetName val="591000 ii"/>
      <sheetName val="509600 Plan"/>
      <sheetName val="509601 Plan"/>
      <sheetName val="Analyst"/>
    </sheetNames>
    <sheetDataSet>
      <sheetData sheetId="0" refreshError="1"/>
      <sheetData sheetId="1" refreshError="1"/>
      <sheetData sheetId="2" refreshError="1"/>
      <sheetData sheetId="3"/>
      <sheetData sheetId="4" refreshError="1"/>
      <sheetData sheetId="5" refreshError="1"/>
      <sheetData sheetId="6" refreshError="1">
        <row r="1">
          <cell r="A1" t="str">
            <v>ORIGINAL BUDGET 2004</v>
          </cell>
        </row>
        <row r="2">
          <cell r="A2" t="str">
            <v>2004 BUDGET FINAL</v>
          </cell>
          <cell r="B2" t="str">
            <v>509601  Reimb - Project Award Bonus</v>
          </cell>
        </row>
        <row r="4">
          <cell r="B4" t="str">
            <v>Jan</v>
          </cell>
          <cell r="C4" t="str">
            <v>Feb</v>
          </cell>
          <cell r="D4" t="str">
            <v>Mar</v>
          </cell>
          <cell r="E4" t="str">
            <v>Apr</v>
          </cell>
          <cell r="F4" t="str">
            <v>May</v>
          </cell>
          <cell r="G4" t="str">
            <v>Jun</v>
          </cell>
          <cell r="H4" t="str">
            <v>Jul</v>
          </cell>
          <cell r="I4" t="str">
            <v>Aug</v>
          </cell>
          <cell r="J4" t="str">
            <v>Sep</v>
          </cell>
          <cell r="K4" t="str">
            <v>Oct</v>
          </cell>
          <cell r="L4" t="str">
            <v>Nov</v>
          </cell>
          <cell r="M4" t="str">
            <v>Dec</v>
          </cell>
          <cell r="N4" t="str">
            <v>Full Year</v>
          </cell>
        </row>
        <row r="5">
          <cell r="A5" t="str">
            <v>BKGE Western</v>
          </cell>
          <cell r="B5">
            <v>-2500</v>
          </cell>
          <cell r="C5">
            <v>-2500</v>
          </cell>
          <cell r="D5">
            <v>-2500</v>
          </cell>
          <cell r="E5">
            <v>-2500</v>
          </cell>
          <cell r="F5">
            <v>-2500</v>
          </cell>
          <cell r="G5">
            <v>-2500</v>
          </cell>
          <cell r="H5">
            <v>-2500</v>
          </cell>
          <cell r="I5">
            <v>-2500</v>
          </cell>
          <cell r="J5">
            <v>-2500</v>
          </cell>
          <cell r="K5">
            <v>-2500</v>
          </cell>
          <cell r="L5">
            <v>-2500</v>
          </cell>
          <cell r="M5">
            <v>-2500</v>
          </cell>
          <cell r="N5">
            <v>-30000</v>
          </cell>
        </row>
        <row r="6">
          <cell r="A6" t="str">
            <v>BKGE Eastern</v>
          </cell>
          <cell r="B6">
            <v>0</v>
          </cell>
          <cell r="C6">
            <v>0</v>
          </cell>
          <cell r="D6">
            <v>0</v>
          </cell>
          <cell r="E6">
            <v>-12750</v>
          </cell>
          <cell r="F6">
            <v>0</v>
          </cell>
          <cell r="G6">
            <v>0</v>
          </cell>
          <cell r="H6">
            <v>0</v>
          </cell>
          <cell r="I6">
            <v>0</v>
          </cell>
          <cell r="J6">
            <v>0</v>
          </cell>
          <cell r="K6">
            <v>0</v>
          </cell>
          <cell r="L6">
            <v>0</v>
          </cell>
          <cell r="M6">
            <v>0</v>
          </cell>
          <cell r="N6">
            <v>-12750</v>
          </cell>
        </row>
        <row r="7">
          <cell r="A7" t="str">
            <v>BKGE Tri-State</v>
          </cell>
          <cell r="B7">
            <v>0</v>
          </cell>
          <cell r="C7">
            <v>0</v>
          </cell>
          <cell r="D7">
            <v>0</v>
          </cell>
          <cell r="E7">
            <v>0</v>
          </cell>
          <cell r="F7">
            <v>0</v>
          </cell>
          <cell r="G7">
            <v>0</v>
          </cell>
          <cell r="H7">
            <v>0</v>
          </cell>
          <cell r="I7">
            <v>0</v>
          </cell>
          <cell r="J7">
            <v>0</v>
          </cell>
          <cell r="K7">
            <v>0</v>
          </cell>
          <cell r="L7">
            <v>0</v>
          </cell>
          <cell r="M7">
            <v>0</v>
          </cell>
          <cell r="N7">
            <v>0</v>
          </cell>
        </row>
        <row r="8">
          <cell r="A8" t="str">
            <v>BKGE National Admin</v>
          </cell>
          <cell r="B8">
            <v>0</v>
          </cell>
          <cell r="C8">
            <v>0</v>
          </cell>
          <cell r="D8">
            <v>0</v>
          </cell>
          <cell r="E8">
            <v>0</v>
          </cell>
          <cell r="F8">
            <v>0</v>
          </cell>
          <cell r="G8">
            <v>0</v>
          </cell>
          <cell r="H8">
            <v>0</v>
          </cell>
          <cell r="I8">
            <v>0</v>
          </cell>
          <cell r="J8">
            <v>0</v>
          </cell>
          <cell r="K8">
            <v>0</v>
          </cell>
          <cell r="L8">
            <v>0</v>
          </cell>
          <cell r="M8">
            <v>0</v>
          </cell>
          <cell r="N8">
            <v>0</v>
          </cell>
        </row>
        <row r="9">
          <cell r="A9" t="str">
            <v>BKGE Other Business</v>
          </cell>
          <cell r="B9">
            <v>0</v>
          </cell>
          <cell r="C9">
            <v>0</v>
          </cell>
          <cell r="D9">
            <v>0</v>
          </cell>
          <cell r="E9">
            <v>0</v>
          </cell>
          <cell r="F9">
            <v>0</v>
          </cell>
          <cell r="G9">
            <v>0</v>
          </cell>
          <cell r="H9">
            <v>0</v>
          </cell>
          <cell r="I9">
            <v>0</v>
          </cell>
          <cell r="J9">
            <v>0</v>
          </cell>
          <cell r="K9">
            <v>0</v>
          </cell>
          <cell r="L9">
            <v>0</v>
          </cell>
          <cell r="M9">
            <v>0</v>
          </cell>
          <cell r="N9">
            <v>0</v>
          </cell>
        </row>
        <row r="10">
          <cell r="A10" t="str">
            <v>BKGE Information Management</v>
          </cell>
          <cell r="B10">
            <v>0</v>
          </cell>
          <cell r="C10">
            <v>0</v>
          </cell>
          <cell r="D10">
            <v>0</v>
          </cell>
          <cell r="E10">
            <v>0</v>
          </cell>
          <cell r="F10">
            <v>0</v>
          </cell>
          <cell r="G10">
            <v>0</v>
          </cell>
          <cell r="H10">
            <v>0</v>
          </cell>
          <cell r="I10">
            <v>0</v>
          </cell>
          <cell r="J10">
            <v>0</v>
          </cell>
          <cell r="K10">
            <v>0</v>
          </cell>
          <cell r="L10">
            <v>0</v>
          </cell>
          <cell r="M10">
            <v>0</v>
          </cell>
          <cell r="N10">
            <v>0</v>
          </cell>
        </row>
        <row r="11">
          <cell r="A11" t="str">
            <v>BKGE Torto Wheaton</v>
          </cell>
          <cell r="B11">
            <v>0</v>
          </cell>
          <cell r="C11">
            <v>0</v>
          </cell>
          <cell r="D11">
            <v>0</v>
          </cell>
          <cell r="E11">
            <v>0</v>
          </cell>
          <cell r="F11">
            <v>0</v>
          </cell>
          <cell r="G11">
            <v>0</v>
          </cell>
          <cell r="H11">
            <v>0</v>
          </cell>
          <cell r="I11">
            <v>0</v>
          </cell>
          <cell r="J11">
            <v>0</v>
          </cell>
          <cell r="K11">
            <v>0</v>
          </cell>
          <cell r="L11">
            <v>0</v>
          </cell>
          <cell r="M11">
            <v>0</v>
          </cell>
          <cell r="N11">
            <v>0</v>
          </cell>
        </row>
        <row r="12">
          <cell r="A12" t="str">
            <v>Brokerage Services</v>
          </cell>
          <cell r="B12">
            <v>-2500</v>
          </cell>
          <cell r="C12">
            <v>-2500</v>
          </cell>
          <cell r="D12">
            <v>-2500</v>
          </cell>
          <cell r="E12">
            <v>-15250</v>
          </cell>
          <cell r="F12">
            <v>-2500</v>
          </cell>
          <cell r="G12">
            <v>-2500</v>
          </cell>
          <cell r="H12">
            <v>-2500</v>
          </cell>
          <cell r="I12">
            <v>-2500</v>
          </cell>
          <cell r="J12">
            <v>-2500</v>
          </cell>
          <cell r="K12">
            <v>-2500</v>
          </cell>
          <cell r="L12">
            <v>-2500</v>
          </cell>
          <cell r="M12">
            <v>-2500</v>
          </cell>
          <cell r="N12">
            <v>-42750</v>
          </cell>
        </row>
        <row r="13">
          <cell r="A13" t="str">
            <v>IP Western</v>
          </cell>
          <cell r="B13">
            <v>0</v>
          </cell>
          <cell r="C13">
            <v>0</v>
          </cell>
          <cell r="D13">
            <v>0</v>
          </cell>
          <cell r="E13">
            <v>0</v>
          </cell>
          <cell r="F13">
            <v>0</v>
          </cell>
          <cell r="G13">
            <v>0</v>
          </cell>
          <cell r="H13">
            <v>0</v>
          </cell>
          <cell r="I13">
            <v>0</v>
          </cell>
          <cell r="J13">
            <v>0</v>
          </cell>
          <cell r="K13">
            <v>0</v>
          </cell>
          <cell r="L13">
            <v>0</v>
          </cell>
          <cell r="M13">
            <v>0</v>
          </cell>
          <cell r="N13">
            <v>0</v>
          </cell>
        </row>
        <row r="14">
          <cell r="A14" t="str">
            <v>IP Eastern</v>
          </cell>
          <cell r="B14">
            <v>0</v>
          </cell>
          <cell r="C14">
            <v>0</v>
          </cell>
          <cell r="D14">
            <v>0</v>
          </cell>
          <cell r="E14">
            <v>0</v>
          </cell>
          <cell r="F14">
            <v>0</v>
          </cell>
          <cell r="G14">
            <v>0</v>
          </cell>
          <cell r="H14">
            <v>0</v>
          </cell>
          <cell r="I14">
            <v>0</v>
          </cell>
          <cell r="J14">
            <v>0</v>
          </cell>
          <cell r="K14">
            <v>0</v>
          </cell>
          <cell r="L14">
            <v>0</v>
          </cell>
          <cell r="M14">
            <v>0</v>
          </cell>
          <cell r="N14">
            <v>0</v>
          </cell>
        </row>
        <row r="15">
          <cell r="A15" t="str">
            <v>IP Tri-State</v>
          </cell>
          <cell r="B15">
            <v>0</v>
          </cell>
          <cell r="C15">
            <v>0</v>
          </cell>
          <cell r="D15">
            <v>0</v>
          </cell>
          <cell r="E15">
            <v>0</v>
          </cell>
          <cell r="F15">
            <v>0</v>
          </cell>
          <cell r="G15">
            <v>0</v>
          </cell>
          <cell r="H15">
            <v>0</v>
          </cell>
          <cell r="I15">
            <v>0</v>
          </cell>
          <cell r="J15">
            <v>0</v>
          </cell>
          <cell r="K15">
            <v>0</v>
          </cell>
          <cell r="L15">
            <v>0</v>
          </cell>
          <cell r="M15">
            <v>0</v>
          </cell>
          <cell r="N15">
            <v>0</v>
          </cell>
        </row>
        <row r="16">
          <cell r="A16" t="str">
            <v>IP National Admin</v>
          </cell>
          <cell r="B16">
            <v>0</v>
          </cell>
          <cell r="C16">
            <v>0</v>
          </cell>
          <cell r="D16">
            <v>0</v>
          </cell>
          <cell r="E16">
            <v>0</v>
          </cell>
          <cell r="F16">
            <v>0</v>
          </cell>
          <cell r="G16">
            <v>0</v>
          </cell>
          <cell r="H16">
            <v>0</v>
          </cell>
          <cell r="I16">
            <v>0</v>
          </cell>
          <cell r="J16">
            <v>0</v>
          </cell>
          <cell r="K16">
            <v>0</v>
          </cell>
          <cell r="L16">
            <v>0</v>
          </cell>
          <cell r="M16">
            <v>0</v>
          </cell>
          <cell r="N16">
            <v>0</v>
          </cell>
        </row>
        <row r="17">
          <cell r="A17" t="str">
            <v>Financial Consulting Group</v>
          </cell>
          <cell r="B17">
            <v>0</v>
          </cell>
          <cell r="C17">
            <v>0</v>
          </cell>
          <cell r="D17">
            <v>0</v>
          </cell>
          <cell r="E17">
            <v>0</v>
          </cell>
          <cell r="F17">
            <v>0</v>
          </cell>
          <cell r="G17">
            <v>0</v>
          </cell>
          <cell r="H17">
            <v>0</v>
          </cell>
          <cell r="I17">
            <v>0</v>
          </cell>
          <cell r="J17">
            <v>0</v>
          </cell>
          <cell r="K17">
            <v>0</v>
          </cell>
          <cell r="L17">
            <v>0</v>
          </cell>
          <cell r="M17">
            <v>0</v>
          </cell>
          <cell r="N17">
            <v>0</v>
          </cell>
        </row>
        <row r="18">
          <cell r="A18" t="str">
            <v>Investment Properties</v>
          </cell>
          <cell r="B18">
            <v>0</v>
          </cell>
          <cell r="C18">
            <v>0</v>
          </cell>
          <cell r="D18">
            <v>0</v>
          </cell>
          <cell r="E18">
            <v>0</v>
          </cell>
          <cell r="F18">
            <v>0</v>
          </cell>
          <cell r="G18">
            <v>0</v>
          </cell>
          <cell r="H18">
            <v>0</v>
          </cell>
          <cell r="I18">
            <v>0</v>
          </cell>
          <cell r="J18">
            <v>0</v>
          </cell>
          <cell r="K18">
            <v>0</v>
          </cell>
          <cell r="L18">
            <v>0</v>
          </cell>
          <cell r="M18">
            <v>0</v>
          </cell>
          <cell r="N18">
            <v>0</v>
          </cell>
        </row>
        <row r="19">
          <cell r="A19" t="str">
            <v>CS Western</v>
          </cell>
          <cell r="B19">
            <v>0</v>
          </cell>
          <cell r="C19">
            <v>0</v>
          </cell>
          <cell r="D19">
            <v>0</v>
          </cell>
          <cell r="E19">
            <v>0</v>
          </cell>
          <cell r="F19">
            <v>0</v>
          </cell>
          <cell r="G19">
            <v>0</v>
          </cell>
          <cell r="H19">
            <v>0</v>
          </cell>
          <cell r="I19">
            <v>0</v>
          </cell>
          <cell r="J19">
            <v>0</v>
          </cell>
          <cell r="K19">
            <v>0</v>
          </cell>
          <cell r="L19">
            <v>0</v>
          </cell>
          <cell r="M19">
            <v>0</v>
          </cell>
          <cell r="N19">
            <v>0</v>
          </cell>
        </row>
        <row r="20">
          <cell r="A20" t="str">
            <v>CS Eastern</v>
          </cell>
          <cell r="B20">
            <v>0</v>
          </cell>
          <cell r="C20">
            <v>0</v>
          </cell>
          <cell r="D20">
            <v>0</v>
          </cell>
          <cell r="E20">
            <v>0</v>
          </cell>
          <cell r="F20">
            <v>0</v>
          </cell>
          <cell r="G20">
            <v>0</v>
          </cell>
          <cell r="H20">
            <v>0</v>
          </cell>
          <cell r="I20">
            <v>0</v>
          </cell>
          <cell r="J20">
            <v>0</v>
          </cell>
          <cell r="K20">
            <v>0</v>
          </cell>
          <cell r="L20">
            <v>0</v>
          </cell>
          <cell r="M20">
            <v>0</v>
          </cell>
          <cell r="N20">
            <v>0</v>
          </cell>
        </row>
        <row r="21">
          <cell r="A21" t="str">
            <v>CS Tri-State</v>
          </cell>
          <cell r="B21">
            <v>0</v>
          </cell>
          <cell r="C21">
            <v>0</v>
          </cell>
          <cell r="D21">
            <v>0</v>
          </cell>
          <cell r="E21">
            <v>0</v>
          </cell>
          <cell r="F21">
            <v>0</v>
          </cell>
          <cell r="G21">
            <v>0</v>
          </cell>
          <cell r="H21">
            <v>0</v>
          </cell>
          <cell r="I21">
            <v>0</v>
          </cell>
          <cell r="J21">
            <v>0</v>
          </cell>
          <cell r="K21">
            <v>0</v>
          </cell>
          <cell r="L21">
            <v>0</v>
          </cell>
          <cell r="M21">
            <v>0</v>
          </cell>
          <cell r="N21">
            <v>0</v>
          </cell>
        </row>
        <row r="22">
          <cell r="A22" t="str">
            <v>CS National Admin</v>
          </cell>
          <cell r="B22">
            <v>0</v>
          </cell>
          <cell r="C22">
            <v>0</v>
          </cell>
          <cell r="D22">
            <v>0</v>
          </cell>
          <cell r="E22">
            <v>0</v>
          </cell>
          <cell r="F22">
            <v>0</v>
          </cell>
          <cell r="G22">
            <v>0</v>
          </cell>
          <cell r="H22">
            <v>0</v>
          </cell>
          <cell r="I22">
            <v>0</v>
          </cell>
          <cell r="J22">
            <v>0</v>
          </cell>
          <cell r="K22">
            <v>0</v>
          </cell>
          <cell r="L22">
            <v>0</v>
          </cell>
          <cell r="M22">
            <v>0</v>
          </cell>
          <cell r="N22">
            <v>0</v>
          </cell>
        </row>
        <row r="23">
          <cell r="A23" t="str">
            <v>CS Other Business</v>
          </cell>
          <cell r="B23">
            <v>0</v>
          </cell>
          <cell r="C23">
            <v>0</v>
          </cell>
          <cell r="D23">
            <v>0</v>
          </cell>
          <cell r="E23">
            <v>0</v>
          </cell>
          <cell r="F23">
            <v>0</v>
          </cell>
          <cell r="G23">
            <v>0</v>
          </cell>
          <cell r="H23">
            <v>0</v>
          </cell>
          <cell r="I23">
            <v>0</v>
          </cell>
          <cell r="J23">
            <v>0</v>
          </cell>
          <cell r="K23">
            <v>0</v>
          </cell>
          <cell r="L23">
            <v>0</v>
          </cell>
          <cell r="M23">
            <v>0</v>
          </cell>
          <cell r="N23">
            <v>0</v>
          </cell>
        </row>
        <row r="24">
          <cell r="A24" t="str">
            <v>Global Research &amp; Consulting</v>
          </cell>
          <cell r="B24">
            <v>0</v>
          </cell>
          <cell r="C24">
            <v>0</v>
          </cell>
          <cell r="D24">
            <v>0</v>
          </cell>
          <cell r="E24">
            <v>0</v>
          </cell>
          <cell r="F24">
            <v>0</v>
          </cell>
          <cell r="G24">
            <v>0</v>
          </cell>
          <cell r="H24">
            <v>0</v>
          </cell>
          <cell r="I24">
            <v>0</v>
          </cell>
          <cell r="J24">
            <v>0</v>
          </cell>
          <cell r="K24">
            <v>0</v>
          </cell>
          <cell r="L24">
            <v>0</v>
          </cell>
          <cell r="M24">
            <v>0</v>
          </cell>
          <cell r="N24">
            <v>0</v>
          </cell>
        </row>
        <row r="25">
          <cell r="A25" t="str">
            <v>Corporate Services</v>
          </cell>
          <cell r="B25">
            <v>0</v>
          </cell>
          <cell r="C25">
            <v>0</v>
          </cell>
          <cell r="D25">
            <v>0</v>
          </cell>
          <cell r="E25">
            <v>0</v>
          </cell>
          <cell r="F25">
            <v>0</v>
          </cell>
          <cell r="G25">
            <v>0</v>
          </cell>
          <cell r="H25">
            <v>0</v>
          </cell>
          <cell r="I25">
            <v>0</v>
          </cell>
          <cell r="J25">
            <v>0</v>
          </cell>
          <cell r="K25">
            <v>0</v>
          </cell>
          <cell r="L25">
            <v>0</v>
          </cell>
          <cell r="M25">
            <v>0</v>
          </cell>
          <cell r="N25">
            <v>0</v>
          </cell>
        </row>
        <row r="26">
          <cell r="A26" t="str">
            <v>Transaction Services Budget Adjustment</v>
          </cell>
          <cell r="B26">
            <v>0</v>
          </cell>
          <cell r="C26">
            <v>0</v>
          </cell>
          <cell r="D26">
            <v>0</v>
          </cell>
          <cell r="E26">
            <v>0</v>
          </cell>
          <cell r="F26">
            <v>0</v>
          </cell>
          <cell r="G26">
            <v>0</v>
          </cell>
          <cell r="H26">
            <v>0</v>
          </cell>
          <cell r="I26">
            <v>0</v>
          </cell>
          <cell r="J26">
            <v>0</v>
          </cell>
          <cell r="K26">
            <v>0</v>
          </cell>
          <cell r="L26">
            <v>0</v>
          </cell>
          <cell r="M26">
            <v>0</v>
          </cell>
          <cell r="N26">
            <v>0</v>
          </cell>
        </row>
        <row r="27">
          <cell r="A27" t="str">
            <v>TRANSACTION MANAGEMENT SEGMENT</v>
          </cell>
          <cell r="B27">
            <v>-2500</v>
          </cell>
          <cell r="C27">
            <v>-2500</v>
          </cell>
          <cell r="D27">
            <v>-2500</v>
          </cell>
          <cell r="E27">
            <v>-15250</v>
          </cell>
          <cell r="F27">
            <v>-2500</v>
          </cell>
          <cell r="G27">
            <v>-2500</v>
          </cell>
          <cell r="H27">
            <v>-2500</v>
          </cell>
          <cell r="I27">
            <v>-2500</v>
          </cell>
          <cell r="J27">
            <v>-2500</v>
          </cell>
          <cell r="K27">
            <v>-2500</v>
          </cell>
          <cell r="L27">
            <v>-2500</v>
          </cell>
          <cell r="M27">
            <v>-2500</v>
          </cell>
          <cell r="N27">
            <v>-42750</v>
          </cell>
        </row>
        <row r="28">
          <cell r="A28" t="str">
            <v>AS Western</v>
          </cell>
          <cell r="B28">
            <v>0</v>
          </cell>
          <cell r="C28">
            <v>0</v>
          </cell>
          <cell r="D28">
            <v>0</v>
          </cell>
          <cell r="E28">
            <v>0</v>
          </cell>
          <cell r="F28">
            <v>0</v>
          </cell>
          <cell r="G28">
            <v>0</v>
          </cell>
          <cell r="H28">
            <v>0</v>
          </cell>
          <cell r="I28">
            <v>0</v>
          </cell>
          <cell r="J28">
            <v>0</v>
          </cell>
          <cell r="K28">
            <v>0</v>
          </cell>
          <cell r="L28">
            <v>0</v>
          </cell>
          <cell r="M28">
            <v>0</v>
          </cell>
          <cell r="N28">
            <v>0</v>
          </cell>
        </row>
        <row r="29">
          <cell r="A29" t="str">
            <v>AS Eastern</v>
          </cell>
          <cell r="B29">
            <v>-5140.583333333333</v>
          </cell>
          <cell r="C29">
            <v>-5140.583333333333</v>
          </cell>
          <cell r="D29">
            <v>-5140.583333333333</v>
          </cell>
          <cell r="E29">
            <v>-5140.583333333333</v>
          </cell>
          <cell r="F29">
            <v>-5140.583333333333</v>
          </cell>
          <cell r="G29">
            <v>-5140.583333333333</v>
          </cell>
          <cell r="H29">
            <v>-5140.583333333333</v>
          </cell>
          <cell r="I29">
            <v>-5140.583333333333</v>
          </cell>
          <cell r="J29">
            <v>-5140.583333333333</v>
          </cell>
          <cell r="K29">
            <v>-5140.583333333333</v>
          </cell>
          <cell r="L29">
            <v>-5140.583333333333</v>
          </cell>
          <cell r="M29">
            <v>-5140.583333333333</v>
          </cell>
          <cell r="N29">
            <v>-61687</v>
          </cell>
        </row>
        <row r="30">
          <cell r="A30" t="str">
            <v>AS Tri-State</v>
          </cell>
          <cell r="B30">
            <v>0</v>
          </cell>
          <cell r="C30">
            <v>0</v>
          </cell>
          <cell r="D30">
            <v>0</v>
          </cell>
          <cell r="E30">
            <v>0</v>
          </cell>
          <cell r="F30">
            <v>0</v>
          </cell>
          <cell r="G30">
            <v>0</v>
          </cell>
          <cell r="H30">
            <v>0</v>
          </cell>
          <cell r="I30">
            <v>0</v>
          </cell>
          <cell r="J30">
            <v>0</v>
          </cell>
          <cell r="K30">
            <v>0</v>
          </cell>
          <cell r="L30">
            <v>0</v>
          </cell>
          <cell r="M30">
            <v>0</v>
          </cell>
          <cell r="N30">
            <v>0</v>
          </cell>
        </row>
        <row r="31">
          <cell r="A31" t="str">
            <v>AS Client Accounting</v>
          </cell>
          <cell r="B31">
            <v>0</v>
          </cell>
          <cell r="C31">
            <v>0</v>
          </cell>
          <cell r="D31">
            <v>0</v>
          </cell>
          <cell r="E31">
            <v>0</v>
          </cell>
          <cell r="F31">
            <v>0</v>
          </cell>
          <cell r="G31">
            <v>0</v>
          </cell>
          <cell r="H31">
            <v>0</v>
          </cell>
          <cell r="I31">
            <v>0</v>
          </cell>
          <cell r="J31">
            <v>0</v>
          </cell>
          <cell r="K31">
            <v>0</v>
          </cell>
          <cell r="L31">
            <v>0</v>
          </cell>
          <cell r="M31">
            <v>0</v>
          </cell>
          <cell r="N31">
            <v>0</v>
          </cell>
        </row>
        <row r="32">
          <cell r="A32" t="str">
            <v>AS National Admin</v>
          </cell>
          <cell r="B32">
            <v>0</v>
          </cell>
          <cell r="C32">
            <v>0</v>
          </cell>
          <cell r="D32">
            <v>0</v>
          </cell>
          <cell r="E32">
            <v>0</v>
          </cell>
          <cell r="F32">
            <v>0</v>
          </cell>
          <cell r="G32">
            <v>0</v>
          </cell>
          <cell r="H32">
            <v>0</v>
          </cell>
          <cell r="I32">
            <v>0</v>
          </cell>
          <cell r="J32">
            <v>0</v>
          </cell>
          <cell r="K32">
            <v>0</v>
          </cell>
          <cell r="L32">
            <v>0</v>
          </cell>
          <cell r="M32">
            <v>0</v>
          </cell>
          <cell r="N32">
            <v>0</v>
          </cell>
        </row>
        <row r="33">
          <cell r="A33" t="str">
            <v>AS Other Business</v>
          </cell>
          <cell r="B33">
            <v>0</v>
          </cell>
          <cell r="C33">
            <v>0</v>
          </cell>
          <cell r="D33">
            <v>0</v>
          </cell>
          <cell r="E33">
            <v>0</v>
          </cell>
          <cell r="F33">
            <v>0</v>
          </cell>
          <cell r="G33">
            <v>0</v>
          </cell>
          <cell r="H33">
            <v>0</v>
          </cell>
          <cell r="I33">
            <v>0</v>
          </cell>
          <cell r="J33">
            <v>0</v>
          </cell>
          <cell r="K33">
            <v>0</v>
          </cell>
          <cell r="L33">
            <v>0</v>
          </cell>
          <cell r="M33">
            <v>0</v>
          </cell>
          <cell r="N33">
            <v>0</v>
          </cell>
        </row>
        <row r="34">
          <cell r="A34" t="str">
            <v>Asset Services</v>
          </cell>
          <cell r="B34">
            <v>-5140.583333333333</v>
          </cell>
          <cell r="C34">
            <v>-5140.583333333333</v>
          </cell>
          <cell r="D34">
            <v>-5140.583333333333</v>
          </cell>
          <cell r="E34">
            <v>-5140.583333333333</v>
          </cell>
          <cell r="F34">
            <v>-5140.583333333333</v>
          </cell>
          <cell r="G34">
            <v>-5140.583333333333</v>
          </cell>
          <cell r="H34">
            <v>-5140.583333333333</v>
          </cell>
          <cell r="I34">
            <v>-5140.583333333333</v>
          </cell>
          <cell r="J34">
            <v>-5140.583333333333</v>
          </cell>
          <cell r="K34">
            <v>-5140.583333333333</v>
          </cell>
          <cell r="L34">
            <v>-5140.583333333333</v>
          </cell>
          <cell r="M34">
            <v>-5140.583333333333</v>
          </cell>
          <cell r="N34">
            <v>-61687</v>
          </cell>
        </row>
        <row r="35">
          <cell r="A35" t="str">
            <v>Management Services Budget Adjustment</v>
          </cell>
          <cell r="B35">
            <v>0</v>
          </cell>
          <cell r="C35">
            <v>0</v>
          </cell>
          <cell r="D35">
            <v>0</v>
          </cell>
          <cell r="E35">
            <v>0</v>
          </cell>
          <cell r="F35">
            <v>0</v>
          </cell>
          <cell r="G35">
            <v>0</v>
          </cell>
          <cell r="H35">
            <v>0</v>
          </cell>
          <cell r="I35">
            <v>0</v>
          </cell>
          <cell r="J35">
            <v>0</v>
          </cell>
          <cell r="K35">
            <v>0</v>
          </cell>
          <cell r="L35">
            <v>0</v>
          </cell>
          <cell r="M35">
            <v>0</v>
          </cell>
          <cell r="N35">
            <v>0</v>
          </cell>
        </row>
        <row r="36">
          <cell r="A36" t="str">
            <v>Valuation Services</v>
          </cell>
          <cell r="B36">
            <v>0</v>
          </cell>
          <cell r="C36">
            <v>0</v>
          </cell>
          <cell r="D36">
            <v>0</v>
          </cell>
          <cell r="E36">
            <v>0</v>
          </cell>
          <cell r="F36">
            <v>0</v>
          </cell>
          <cell r="G36">
            <v>0</v>
          </cell>
          <cell r="H36">
            <v>0</v>
          </cell>
          <cell r="I36">
            <v>0</v>
          </cell>
          <cell r="J36">
            <v>0</v>
          </cell>
          <cell r="K36">
            <v>0</v>
          </cell>
          <cell r="L36">
            <v>0</v>
          </cell>
          <cell r="M36">
            <v>0</v>
          </cell>
          <cell r="N36">
            <v>0</v>
          </cell>
        </row>
        <row r="37">
          <cell r="A37" t="str">
            <v>Project Management</v>
          </cell>
          <cell r="B37">
            <v>0</v>
          </cell>
          <cell r="C37">
            <v>0</v>
          </cell>
          <cell r="D37">
            <v>0</v>
          </cell>
          <cell r="E37">
            <v>0</v>
          </cell>
          <cell r="F37">
            <v>0</v>
          </cell>
          <cell r="G37">
            <v>0</v>
          </cell>
          <cell r="H37">
            <v>0</v>
          </cell>
          <cell r="I37">
            <v>0</v>
          </cell>
          <cell r="J37">
            <v>0</v>
          </cell>
          <cell r="K37">
            <v>0</v>
          </cell>
          <cell r="L37">
            <v>0</v>
          </cell>
          <cell r="M37">
            <v>0</v>
          </cell>
          <cell r="N37">
            <v>0</v>
          </cell>
        </row>
        <row r="38">
          <cell r="A38" t="str">
            <v>Facilities Management</v>
          </cell>
          <cell r="B38">
            <v>0</v>
          </cell>
          <cell r="C38">
            <v>0</v>
          </cell>
          <cell r="D38">
            <v>0</v>
          </cell>
          <cell r="E38">
            <v>0</v>
          </cell>
          <cell r="F38">
            <v>0</v>
          </cell>
          <cell r="G38">
            <v>0</v>
          </cell>
          <cell r="H38">
            <v>0</v>
          </cell>
          <cell r="I38">
            <v>0</v>
          </cell>
          <cell r="J38">
            <v>0</v>
          </cell>
          <cell r="K38">
            <v>0</v>
          </cell>
          <cell r="L38">
            <v>0</v>
          </cell>
          <cell r="M38">
            <v>0</v>
          </cell>
          <cell r="N38">
            <v>0</v>
          </cell>
        </row>
        <row r="39">
          <cell r="A39" t="str">
            <v>Facilities Management Total</v>
          </cell>
          <cell r="B39">
            <v>0</v>
          </cell>
          <cell r="C39">
            <v>0</v>
          </cell>
          <cell r="D39">
            <v>0</v>
          </cell>
          <cell r="E39">
            <v>0</v>
          </cell>
          <cell r="F39">
            <v>0</v>
          </cell>
          <cell r="G39">
            <v>0</v>
          </cell>
          <cell r="H39">
            <v>0</v>
          </cell>
          <cell r="I39">
            <v>0</v>
          </cell>
          <cell r="J39">
            <v>0</v>
          </cell>
          <cell r="K39">
            <v>0</v>
          </cell>
          <cell r="L39">
            <v>0</v>
          </cell>
          <cell r="M39">
            <v>0</v>
          </cell>
          <cell r="N39">
            <v>0</v>
          </cell>
        </row>
        <row r="40">
          <cell r="A40" t="str">
            <v>L.J. MELODY</v>
          </cell>
          <cell r="B40">
            <v>0</v>
          </cell>
          <cell r="C40">
            <v>0</v>
          </cell>
          <cell r="D40">
            <v>-1379500</v>
          </cell>
          <cell r="E40">
            <v>0</v>
          </cell>
          <cell r="F40">
            <v>0</v>
          </cell>
          <cell r="G40">
            <v>0</v>
          </cell>
          <cell r="H40">
            <v>0</v>
          </cell>
          <cell r="I40">
            <v>0</v>
          </cell>
          <cell r="J40">
            <v>0</v>
          </cell>
          <cell r="K40">
            <v>0</v>
          </cell>
          <cell r="L40">
            <v>0</v>
          </cell>
          <cell r="M40">
            <v>0</v>
          </cell>
          <cell r="N40">
            <v>-1379500</v>
          </cell>
        </row>
        <row r="41">
          <cell r="A41" t="str">
            <v>INVESTORS</v>
          </cell>
          <cell r="B41">
            <v>0</v>
          </cell>
          <cell r="C41">
            <v>0</v>
          </cell>
          <cell r="D41">
            <v>0</v>
          </cell>
          <cell r="E41">
            <v>0</v>
          </cell>
          <cell r="F41">
            <v>0</v>
          </cell>
          <cell r="G41">
            <v>0</v>
          </cell>
          <cell r="H41">
            <v>0</v>
          </cell>
          <cell r="I41">
            <v>0</v>
          </cell>
          <cell r="J41">
            <v>0</v>
          </cell>
          <cell r="K41">
            <v>0</v>
          </cell>
          <cell r="L41">
            <v>0</v>
          </cell>
          <cell r="M41">
            <v>0</v>
          </cell>
          <cell r="N41">
            <v>0</v>
          </cell>
        </row>
        <row r="42">
          <cell r="A42" t="str">
            <v>Investments</v>
          </cell>
          <cell r="B42">
            <v>0</v>
          </cell>
          <cell r="C42">
            <v>0</v>
          </cell>
          <cell r="D42">
            <v>0</v>
          </cell>
          <cell r="E42">
            <v>0</v>
          </cell>
          <cell r="F42">
            <v>0</v>
          </cell>
          <cell r="G42">
            <v>0</v>
          </cell>
          <cell r="H42">
            <v>0</v>
          </cell>
          <cell r="I42">
            <v>0</v>
          </cell>
          <cell r="J42">
            <v>0</v>
          </cell>
          <cell r="K42">
            <v>0</v>
          </cell>
          <cell r="L42">
            <v>0</v>
          </cell>
          <cell r="M42">
            <v>0</v>
          </cell>
          <cell r="N42">
            <v>0</v>
          </cell>
        </row>
        <row r="43">
          <cell r="A43" t="str">
            <v>Corporate Support</v>
          </cell>
          <cell r="B43">
            <v>0</v>
          </cell>
          <cell r="C43">
            <v>0</v>
          </cell>
          <cell r="D43">
            <v>0</v>
          </cell>
          <cell r="E43">
            <v>0</v>
          </cell>
          <cell r="F43">
            <v>0</v>
          </cell>
          <cell r="G43">
            <v>0</v>
          </cell>
          <cell r="H43">
            <v>0</v>
          </cell>
          <cell r="I43">
            <v>0</v>
          </cell>
          <cell r="J43">
            <v>0</v>
          </cell>
          <cell r="K43">
            <v>0</v>
          </cell>
          <cell r="L43">
            <v>0</v>
          </cell>
          <cell r="M43">
            <v>0</v>
          </cell>
          <cell r="N43">
            <v>0</v>
          </cell>
        </row>
        <row r="44">
          <cell r="A44" t="str">
            <v>Strategic Human Resources</v>
          </cell>
          <cell r="B44">
            <v>0</v>
          </cell>
          <cell r="C44">
            <v>0</v>
          </cell>
          <cell r="D44">
            <v>0</v>
          </cell>
          <cell r="E44">
            <v>0</v>
          </cell>
          <cell r="F44">
            <v>0</v>
          </cell>
          <cell r="G44">
            <v>0</v>
          </cell>
          <cell r="H44">
            <v>0</v>
          </cell>
          <cell r="I44">
            <v>0</v>
          </cell>
          <cell r="J44">
            <v>0</v>
          </cell>
          <cell r="K44">
            <v>0</v>
          </cell>
          <cell r="L44">
            <v>0</v>
          </cell>
          <cell r="M44">
            <v>0</v>
          </cell>
          <cell r="N44">
            <v>0</v>
          </cell>
        </row>
        <row r="45">
          <cell r="A45" t="str">
            <v>Financial Services Budget Adjustment</v>
          </cell>
          <cell r="B45">
            <v>0</v>
          </cell>
          <cell r="C45">
            <v>0</v>
          </cell>
          <cell r="D45">
            <v>0</v>
          </cell>
          <cell r="E45">
            <v>0</v>
          </cell>
          <cell r="F45">
            <v>0</v>
          </cell>
          <cell r="G45">
            <v>0</v>
          </cell>
          <cell r="H45">
            <v>0</v>
          </cell>
          <cell r="I45">
            <v>0</v>
          </cell>
          <cell r="J45">
            <v>0</v>
          </cell>
          <cell r="K45">
            <v>0</v>
          </cell>
          <cell r="L45">
            <v>0</v>
          </cell>
          <cell r="M45">
            <v>0</v>
          </cell>
          <cell r="N45">
            <v>0</v>
          </cell>
        </row>
        <row r="46">
          <cell r="A46" t="str">
            <v>TOTAL UNITED STATES</v>
          </cell>
          <cell r="B46">
            <v>-7640.583333333333</v>
          </cell>
          <cell r="C46">
            <v>-7640.583333333333</v>
          </cell>
          <cell r="D46">
            <v>-1387140.5833333333</v>
          </cell>
          <cell r="E46">
            <v>-20390.583333333332</v>
          </cell>
          <cell r="F46">
            <v>-7640.583333333333</v>
          </cell>
          <cell r="G46">
            <v>-7640.583333333333</v>
          </cell>
          <cell r="H46">
            <v>-7640.583333333333</v>
          </cell>
          <cell r="I46">
            <v>-7640.583333333333</v>
          </cell>
          <cell r="J46">
            <v>-7640.583333333333</v>
          </cell>
          <cell r="K46">
            <v>-7640.583333333333</v>
          </cell>
          <cell r="L46">
            <v>-7640.583333333333</v>
          </cell>
          <cell r="M46">
            <v>-7640.583333333333</v>
          </cell>
          <cell r="N46">
            <v>-1483937</v>
          </cell>
        </row>
        <row r="47">
          <cell r="A47" t="str">
            <v>Western Region</v>
          </cell>
          <cell r="B47">
            <v>-2500</v>
          </cell>
          <cell r="C47">
            <v>-2500</v>
          </cell>
          <cell r="D47">
            <v>-2500</v>
          </cell>
          <cell r="E47">
            <v>-2500</v>
          </cell>
          <cell r="F47">
            <v>-2500</v>
          </cell>
          <cell r="G47">
            <v>-2500</v>
          </cell>
          <cell r="H47">
            <v>-2500</v>
          </cell>
          <cell r="I47">
            <v>-2500</v>
          </cell>
          <cell r="J47">
            <v>-2500</v>
          </cell>
          <cell r="K47">
            <v>-2500</v>
          </cell>
          <cell r="L47">
            <v>-2500</v>
          </cell>
          <cell r="M47">
            <v>-2500</v>
          </cell>
          <cell r="N47">
            <v>-30000</v>
          </cell>
        </row>
        <row r="48">
          <cell r="A48" t="str">
            <v>Eastern Region</v>
          </cell>
          <cell r="B48">
            <v>-5140.583333333333</v>
          </cell>
          <cell r="C48">
            <v>-5140.583333333333</v>
          </cell>
          <cell r="D48">
            <v>-5140.583333333333</v>
          </cell>
          <cell r="E48">
            <v>-17890.583333333332</v>
          </cell>
          <cell r="F48">
            <v>-5140.583333333333</v>
          </cell>
          <cell r="G48">
            <v>-5140.583333333333</v>
          </cell>
          <cell r="H48">
            <v>-5140.583333333333</v>
          </cell>
          <cell r="I48">
            <v>-5140.583333333333</v>
          </cell>
          <cell r="J48">
            <v>-5140.583333333333</v>
          </cell>
          <cell r="K48">
            <v>-5140.583333333333</v>
          </cell>
          <cell r="L48">
            <v>-5140.583333333333</v>
          </cell>
          <cell r="M48">
            <v>-5140.583333333333</v>
          </cell>
          <cell r="N48">
            <v>-74437</v>
          </cell>
        </row>
        <row r="49">
          <cell r="A49" t="str">
            <v>Tri-State Region</v>
          </cell>
          <cell r="B49">
            <v>0</v>
          </cell>
          <cell r="C49">
            <v>0</v>
          </cell>
          <cell r="D49">
            <v>0</v>
          </cell>
          <cell r="E49">
            <v>0</v>
          </cell>
          <cell r="F49">
            <v>0</v>
          </cell>
          <cell r="G49">
            <v>0</v>
          </cell>
          <cell r="H49">
            <v>0</v>
          </cell>
          <cell r="I49">
            <v>0</v>
          </cell>
          <cell r="J49">
            <v>0</v>
          </cell>
          <cell r="K49">
            <v>0</v>
          </cell>
          <cell r="L49">
            <v>0</v>
          </cell>
          <cell r="M49">
            <v>0</v>
          </cell>
          <cell r="N49">
            <v>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 val="O-1 (277)"/>
      <sheetName val="O-1 (521)"/>
      <sheetName val="O-1 (626) "/>
      <sheetName val="Sheet1"/>
      <sheetName val="Reference Tables"/>
      <sheetName val="Lookup Table"/>
      <sheetName val="Unifi-Yadkinville Table"/>
      <sheetName val="Dacron Variable Cost Table"/>
      <sheetName val="CPI Coding"/>
      <sheetName val="Info Page"/>
      <sheetName val="5471 p 1"/>
      <sheetName val="2009 Initiatives"/>
      <sheetName val="Worksheet"/>
      <sheetName val="CAd"/>
      <sheetName val="Celply"/>
      <sheetName val="GERbofa"/>
      <sheetName val="GER"/>
      <sheetName val="MEX"/>
      <sheetName val="Novacel"/>
      <sheetName val="USd"/>
      <sheetName val="Vlis"/>
      <sheetName val="Equity"/>
      <sheetName val="#REF"/>
      <sheetName val="MAIN"/>
      <sheetName val="EDIT DATA"/>
      <sheetName val="SAP Acct Name"/>
      <sheetName val="Hyperion Acct"/>
      <sheetName val="Inputs"/>
      <sheetName val="Summary"/>
      <sheetName val="PV Graph Data"/>
      <sheetName val="Detail Variance"/>
      <sheetName val="data"/>
      <sheetName val="T-2 RateRec"/>
      <sheetName val="Margin Monitor"/>
      <sheetName val="Plasma Targets"/>
      <sheetName val="Data Input"/>
      <sheetName val="WACC_Construction"/>
      <sheetName val="Sch A - Basic Info"/>
      <sheetName val="Sch E - CF and VA"/>
      <sheetName val="Sch B - ETR"/>
      <sheetName val="Accounts Mapping"/>
      <sheetName val="CC Mapping"/>
      <sheetName val="Chart of Accounts"/>
      <sheetName val="Company Mapping"/>
      <sheetName val="Control Premium Info"/>
      <sheetName val="Procurement Project"/>
      <sheetName val="2008 CIP Balance"/>
      <sheetName val="Depreciation"/>
      <sheetName val="Codes"/>
      <sheetName val="CaffeVATCY"/>
      <sheetName val="Sheet2"/>
      <sheetName val="KeyMultInputs"/>
      <sheetName val="Rev Growth Rate"/>
      <sheetName val="chart data"/>
      <sheetName val="FY03 Sep Fcst v Firm"/>
      <sheetName val="FY03 Sep Fcst v Act 02"/>
      <sheetName val="materials"/>
      <sheetName val="sumold"/>
      <sheetName val="KTB"/>
      <sheetName val="SET UP"/>
      <sheetName val="EDIT_DATA"/>
      <sheetName val="SAP_Acct_Name"/>
      <sheetName val="Hyperion_Acct"/>
      <sheetName val="Config"/>
      <sheetName val="16-090 FBC Sales Income"/>
      <sheetName val="16-010 Foreign Corp Information"/>
      <sheetName val="03-031 Fixed Assets"/>
      <sheetName val="03-081 Intangibles"/>
      <sheetName val="16-110 Invest in U.S. Property"/>
      <sheetName val="16-030 Schedule B"/>
      <sheetName val="16-050 Schedule H Summary"/>
      <sheetName val="16-060 Schedule H Detail"/>
      <sheetName val="16-150 Schedule M"/>
      <sheetName val="16-140 Schedule J"/>
      <sheetName val="00-030 Summary Sheet"/>
      <sheetName val="16-130 Worksheet D"/>
      <sheetName val="16-080 Worksheet A"/>
      <sheetName val="16-100 Worksheet B"/>
      <sheetName val="16-120 Worksheet C"/>
      <sheetName val="SOP52"/>
      <sheetName val="Sens"/>
      <sheetName val="Lease B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LANDO"/>
      <sheetName val="CONSOL"/>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Operating Budget"/>
      <sheetName val="F2"/>
      <sheetName val="F4"/>
      <sheetName val="Update"/>
      <sheetName val="TOC"/>
      <sheetName val="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lts Flash"/>
      <sheetName val="Matrix"/>
      <sheetName val="Corp Adj Recon"/>
      <sheetName val="P&amp;L Synopsis"/>
      <sheetName val="P&amp;L Synopsis by LOB (OPS)"/>
      <sheetName val="P&amp;L Synopsis by Region (OPS)"/>
      <sheetName val="P&amp;L Synopsis by LOB"/>
      <sheetName val="CBRE Tech Svcs"/>
      <sheetName val="IBNR Adj"/>
      <sheetName val="Signif &amp; Infreq Q207"/>
      <sheetName val="Tech Svcs AS"/>
      <sheetName val="Tech Svcs FM"/>
      <sheetName val="Transx Rev"/>
      <sheetName val="DCP"/>
      <sheetName val="991769 &amp; 998039"/>
      <sheetName val="Profitability"/>
      <sheetName val="Raven"/>
      <sheetName val="DCP 304"/>
      <sheetName val="Corporate Support"/>
      <sheetName val="2006 OVR_UDR"/>
      <sheetName val="Sum of Unusual"/>
      <sheetName val="CBNA_F"/>
      <sheetName val="GBU"/>
      <sheetName val="Bkge"/>
      <sheetName val="IP"/>
      <sheetName val="MEL"/>
      <sheetName val="APPR"/>
      <sheetName val="OUTSOURCING"/>
      <sheetName val="CS"/>
      <sheetName val="AS"/>
      <sheetName val="FM"/>
      <sheetName val="PM"/>
      <sheetName val="WP (Investors)"/>
      <sheetName val="INV"/>
      <sheetName val="Corp Supp"/>
      <sheetName val="GBU_SUMM"/>
      <sheetName val="West"/>
      <sheetName val="East"/>
      <sheetName val="Tri_State"/>
      <sheetName val="Admins"/>
      <sheetName val="Draw, Net Recovery"/>
      <sheetName val="LMA MTD"/>
      <sheetName val="LMA YTD"/>
      <sheetName val="Bonus Tie-Out"/>
      <sheetName val="ERROR_CHECK"/>
      <sheetName val="Bonus Forecast"/>
      <sheetName val="FOREX"/>
      <sheetName val="Equity Earnings Summary"/>
      <sheetName val="TS Plan"/>
      <sheetName val="Data Sheet"/>
      <sheetName val="2006 Budget"/>
      <sheetName val="CBNA YTD"/>
      <sheetName val="Results_Flash"/>
      <sheetName val="Corp_Adj_Recon"/>
      <sheetName val="P&amp;L_Synopsis"/>
      <sheetName val="P&amp;L_Synopsis_by_LOB_(OPS)"/>
      <sheetName val="P&amp;L_Synopsis_by_Region_(OPS)"/>
      <sheetName val="P&amp;L_Synopsis_by_LOB"/>
      <sheetName val="CBRE_Tech_Svcs"/>
      <sheetName val="IBNR_Adj"/>
      <sheetName val="Signif_&amp;_Infreq_Q207"/>
      <sheetName val="Tech_Svcs_AS"/>
      <sheetName val="Tech_Svcs_FM"/>
      <sheetName val="Transx_Rev"/>
      <sheetName val="991769_&amp;_998039"/>
      <sheetName val="DCP_304"/>
      <sheetName val="Corporate_Support"/>
      <sheetName val="2006_OVR_UDR"/>
      <sheetName val="Sum_of_Unusual"/>
      <sheetName val="WP_(Investors)"/>
      <sheetName val="Corp_Supp"/>
      <sheetName val="Draw,_Net_Recovery"/>
      <sheetName val="LMA_MTD"/>
      <sheetName val="LMA_YTD"/>
      <sheetName val="Bonus_Tie-Out"/>
      <sheetName val="Bonus_Forecast"/>
      <sheetName val="Equity_Earnings_Summary"/>
      <sheetName val="TS_Plan"/>
      <sheetName val="Data_Sheet"/>
      <sheetName val="2006_Budget"/>
      <sheetName val="CBNA_YTD"/>
      <sheetName val="FX"/>
      <sheetName val="Recharges"/>
      <sheetName val="Results_Flash1"/>
      <sheetName val="Corp_Adj_Recon1"/>
      <sheetName val="P&amp;L_Synopsis1"/>
      <sheetName val="P&amp;L_Synopsis_by_LOB_(OPS)1"/>
      <sheetName val="P&amp;L_Synopsis_by_Region_(OPS)1"/>
      <sheetName val="P&amp;L_Synopsis_by_LOB1"/>
      <sheetName val="CBRE_Tech_Svcs1"/>
      <sheetName val="IBNR_Adj1"/>
      <sheetName val="Signif_&amp;_Infreq_Q2071"/>
      <sheetName val="Tech_Svcs_AS1"/>
      <sheetName val="Tech_Svcs_FM1"/>
      <sheetName val="Transx_Rev1"/>
      <sheetName val="991769_&amp;_9980391"/>
      <sheetName val="DCP_3041"/>
      <sheetName val="Corporate_Support1"/>
      <sheetName val="2006_OVR_UDR1"/>
      <sheetName val="Sum_of_Unusual1"/>
      <sheetName val="WP_(Investors)1"/>
      <sheetName val="Corp_Supp1"/>
      <sheetName val="Draw,_Net_Recovery1"/>
      <sheetName val="LMA_MTD1"/>
      <sheetName val="LMA_YTD1"/>
      <sheetName val="Bonus_Tie-Out1"/>
      <sheetName val="Bonus_Forecast1"/>
      <sheetName val="Equity_Earnings_Summary1"/>
      <sheetName val="TS_Plan1"/>
      <sheetName val="Data_Sheet1"/>
      <sheetName val="2006_Budget1"/>
      <sheetName val="CBNA_YTD1"/>
      <sheetName val="Fin Close Pack_Aug08 v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37">
          <cell r="C37">
            <v>-403714.24333333364</v>
          </cell>
          <cell r="I37">
            <v>-29544891.433814913</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ow r="37">
          <cell r="C37">
            <v>-403714.24333333364</v>
          </cell>
        </row>
      </sheetData>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pg3"/>
      <sheetName val="ytd"/>
      <sheetName val="curr mo"/>
      <sheetName val="soc"/>
      <sheetName val="soc2"/>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科目余额表"/>
      <sheetName val="Breakdown"/>
      <sheetName val="Sheet1"/>
      <sheetName val="Selection"/>
      <sheetName val="Category"/>
      <sheetName val="Summary"/>
      <sheetName val="Allocation"/>
      <sheetName val="Partner Information"/>
      <sheetName val="Input"/>
      <sheetName val="F - Data"/>
      <sheetName val="Dropdowns"/>
      <sheetName val="Rates"/>
      <sheetName val="Detail1-4"/>
      <sheetName val="MSS"/>
      <sheetName val="O2"/>
      <sheetName val="General"/>
      <sheetName val="K3"/>
      <sheetName val="a9b"/>
      <sheetName val="C1"/>
      <sheetName val="A5"/>
      <sheetName val="A1"/>
      <sheetName val="Rollover Tables"/>
      <sheetName val="G1"/>
      <sheetName val="Info3"/>
      <sheetName val="Index"/>
      <sheetName val="K1"/>
      <sheetName val="K2"/>
      <sheetName val="PRepository"/>
      <sheetName val="MyRepository"/>
      <sheetName val="Control"/>
      <sheetName val="Inst&amp;Def"/>
      <sheetName val="Settings"/>
      <sheetName val="Drop Down - CAPEX"/>
      <sheetName val="CBC Cons"/>
      <sheetName val="Lookups"/>
      <sheetName val="Admin"/>
      <sheetName val="Drop down"/>
      <sheetName val="Dropdown"/>
      <sheetName val="PickList"/>
      <sheetName val="D.9 Drop downs"/>
      <sheetName val="Drop Downs"/>
      <sheetName val="ValueList_Helper"/>
      <sheetName val="LOB - Revenue &amp; EBITDA"/>
      <sheetName val="Assumptions"/>
      <sheetName val="Ops Assumptions"/>
      <sheetName val="NA Dash"/>
      <sheetName val="MXF-Teams"/>
      <sheetName val="80-1 (Pre) July Domestic TB"/>
      <sheetName val="Menu"/>
      <sheetName val="Driver"/>
      <sheetName val="curr_mo"/>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F_-_Data"/>
      <sheetName val="Partner_Information"/>
      <sheetName val="Rollover_Tables"/>
      <sheetName val="Drop_Down_-_CAPEX"/>
      <sheetName val="CBC_Cons"/>
      <sheetName val="Drop_down"/>
      <sheetName val="D_9_Drop_downs"/>
      <sheetName val="Drop_Downs"/>
      <sheetName val="LOB_-_Revenue_&amp;_EBITDA"/>
      <sheetName val="Instructions"/>
      <sheetName val="Action Plan"/>
      <sheetName val="GWS"/>
      <sheetName val="Advisory"/>
      <sheetName val="Recs"/>
      <sheetName val="TB"/>
      <sheetName val="Cleared Contra"/>
      <sheetName val="Recs x TB"/>
      <sheetName val="List"/>
      <sheetName val="Lookup"/>
      <sheetName val="141400"/>
      <sheetName val="Summary (2)"/>
      <sheetName val="Release"/>
      <sheetName val="Jan-Dec19"/>
      <sheetName val="Jan-Dec18 Data"/>
      <sheetName val="Release Apr19"/>
      <sheetName val="West Auckland"/>
      <sheetName val="South Auckland"/>
      <sheetName val="Wellington"/>
      <sheetName val="Key"/>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curr_mo1"/>
      <sheetName val="consolidated_in_Millions1"/>
      <sheetName val="consolidated_in_thousands1"/>
      <sheetName val="(REI)adjust_JE1"/>
      <sheetName val="curr_yr_bs1"/>
      <sheetName val="(NA)_elim_all1"/>
      <sheetName val="(NA)_comparative_BS1"/>
      <sheetName val="(Cons)_comparative_BS1"/>
      <sheetName val="CQ_to_PQ_flucts1"/>
      <sheetName val="QTD_Variance1"/>
      <sheetName val="Partner_Information1"/>
      <sheetName val="F_-_Data1"/>
      <sheetName val="Rollover_Tables1"/>
      <sheetName val="Drop_Down_-_CAPEX1"/>
      <sheetName val="CBC_Cons1"/>
      <sheetName val="Drop_down1"/>
      <sheetName val="D_9_Drop_downs1"/>
      <sheetName val="Drop_Downs1"/>
      <sheetName val="LOB_-_Revenue_&amp;_EBITDA1"/>
      <sheetName val="Ops_Assumptions"/>
      <sheetName val="NA_Dash"/>
      <sheetName val="80-1_(Pre)_July_Domestic_TB"/>
      <sheetName val="Lists"/>
      <sheetName val="BS"/>
      <sheetName val="Breakdown A Graph (2)"/>
      <sheetName val="Graphs"/>
      <sheetName val="Credit Calc"/>
      <sheetName val="Action_Plan"/>
      <sheetName val="Cleared_Contra"/>
      <sheetName val="Recs_x_TB"/>
      <sheetName val="Summary_(2)"/>
      <sheetName val="Jan-Dec18_Data"/>
      <sheetName val="Release_Apr19"/>
      <sheetName val="West_Auckland"/>
      <sheetName val="South_Auckland"/>
      <sheetName val="curr_mo2"/>
      <sheetName val="consolidated_in_Millions2"/>
      <sheetName val="consolidated_in_thousands2"/>
      <sheetName val="(REI)adjust_JE2"/>
      <sheetName val="curr_yr_bs2"/>
      <sheetName val="(NA)_elim_all2"/>
      <sheetName val="(NA)_comparative_BS2"/>
      <sheetName val="(Cons)_comparative_BS2"/>
      <sheetName val="CQ_to_PQ_flucts2"/>
      <sheetName val="QTD_Variance2"/>
      <sheetName val="Partner_Information2"/>
      <sheetName val="F_-_Data2"/>
      <sheetName val="Rollover_Tables2"/>
      <sheetName val="CBC_Cons2"/>
      <sheetName val="Drop_Down_-_CAPEX2"/>
      <sheetName val="Drop_down2"/>
      <sheetName val="D_9_Drop_downs2"/>
      <sheetName val="Drop_Downs2"/>
      <sheetName val="LOB_-_Revenue_&amp;_EBITDA2"/>
      <sheetName val="Ops_Assumptions1"/>
      <sheetName val="NA_Dash1"/>
      <sheetName val="80-1_(Pre)_July_Domestic_TB1"/>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Breakdown_A_Graph_(2)"/>
      <sheetName val="Credit_Calc"/>
      <sheetName val="curr_mo3"/>
      <sheetName val="consolidated_in_Millions3"/>
      <sheetName val="consolidated_in_thousands3"/>
      <sheetName val="(REI)adjust_JE3"/>
      <sheetName val="curr_yr_bs3"/>
      <sheetName val="(NA)_elim_all3"/>
      <sheetName val="(NA)_comparative_BS3"/>
      <sheetName val="(Cons)_comparative_BS3"/>
      <sheetName val="CQ_to_PQ_flucts3"/>
      <sheetName val="QTD_Variance3"/>
      <sheetName val="Partner_Information3"/>
      <sheetName val="F_-_Data3"/>
      <sheetName val="Rollover_Tables3"/>
      <sheetName val="CBC_Cons3"/>
      <sheetName val="Drop_Down_-_CAPEX3"/>
      <sheetName val="Drop_down3"/>
      <sheetName val="D_9_Drop_downs3"/>
      <sheetName val="Drop_Downs3"/>
      <sheetName val="LOB_-_Revenue_&amp;_EBITDA3"/>
      <sheetName val="Ops_Assumptions2"/>
      <sheetName val="NA_Dash2"/>
      <sheetName val="80-1_(Pre)_July_Domestic_TB2"/>
      <sheetName val="Action_Plan1"/>
      <sheetName val="Cleared_Contra1"/>
      <sheetName val="Recs_x_TB1"/>
      <sheetName val="Summary_(2)1"/>
      <sheetName val="Jan-Dec18_Data1"/>
      <sheetName val="Release_Apr191"/>
      <sheetName val="West_Auckland1"/>
      <sheetName val="South_Auckland1"/>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Breakdown_A_Graph_(2)1"/>
      <sheetName val="Credit_Calc1"/>
      <sheetName val="sample"/>
      <sheetName val="FAS 5 "/>
      <sheetName val="PivotAR"/>
      <sheetName val="Calculation"/>
      <sheetName val="Sheet6"/>
      <sheetName val="Pivot from RECS"/>
      <sheetName val="Rec Pivot"/>
      <sheetName val="Final"/>
      <sheetName val="Comparison "/>
      <sheetName val="AR Pivot"/>
      <sheetName val="AR Aging"/>
      <sheetName val="Sheet7"/>
      <sheetName val="Contra check"/>
      <sheetName val="curr_mo4"/>
      <sheetName val="consolidated_in_Millions4"/>
      <sheetName val="consolidated_in_thousands4"/>
      <sheetName val="(REI)adjust_JE4"/>
      <sheetName val="curr_yr_bs4"/>
      <sheetName val="(NA)_elim_all4"/>
      <sheetName val="(NA)_comparative_BS4"/>
      <sheetName val="(Cons)_comparative_BS4"/>
      <sheetName val="CQ_to_PQ_flucts4"/>
      <sheetName val="QTD_Variance4"/>
      <sheetName val="Partner_Information4"/>
      <sheetName val="CBC_Cons4"/>
      <sheetName val="F_-_Data4"/>
      <sheetName val="Drop_Down_-_CAPEX4"/>
      <sheetName val="Rollover_Tables4"/>
      <sheetName val="Drop_down4"/>
      <sheetName val="Drop_Downs4"/>
      <sheetName val="D_9_Drop_downs4"/>
      <sheetName val="LOB_-_Revenue_&amp;_EBITDA4"/>
      <sheetName val="Ops_Assumptions3"/>
      <sheetName val="NA_Dash3"/>
      <sheetName val="80-1_(Pre)_July_Domestic_TB3"/>
      <sheetName val="Action_Plan2"/>
      <sheetName val="Cleared_Contra2"/>
      <sheetName val="Recs_x_TB2"/>
      <sheetName val="Summary_(2)2"/>
      <sheetName val="Jan-Dec18_Data2"/>
      <sheetName val="Release_Apr192"/>
      <sheetName val="West_Auckland2"/>
      <sheetName val="South_Auckland2"/>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Breakdown_A_Graph_(2)2"/>
      <sheetName val="Credit_Calc2"/>
      <sheetName val="FAS_5_"/>
      <sheetName val="Lkup"/>
      <sheetName val="SLICE"/>
      <sheetName val="VO"/>
      <sheetName val="FR and EBITDA by Mkt - MTD"/>
      <sheetName val="FR and EBITDA by Mkt - QTD"/>
      <sheetName val="FR and EBITDA by Mkt - YTD"/>
      <sheetName val="Trended - Fee Revenue"/>
      <sheetName val="Action_Plan3"/>
      <sheetName val="Cleared_Contra3"/>
      <sheetName val="Recs_x_TB3"/>
      <sheetName val="Summary_(2)3"/>
      <sheetName val="Jan-Dec18_Data3"/>
      <sheetName val="Release_Apr193"/>
      <sheetName val="West_Auckland3"/>
      <sheetName val="South_Auckland3"/>
      <sheetName val="Revenue Identified - SGD"/>
      <sheetName val="1.Cost Savings - IP-Resi SGD"/>
      <sheetName val="2.Cost Savings - IP-ExResi SG"/>
      <sheetName val="3.Cost Savings - Office SGD"/>
      <sheetName val="4.Cost Savings - Retail SGD"/>
      <sheetName val="6.Cost Savings - TM SGD"/>
      <sheetName val="7.Cost Savings - Consulting SGD"/>
      <sheetName val="8.Cost Savings - Vals SGD"/>
      <sheetName val="9.Cost Savings - WPS SGD"/>
      <sheetName val="10.Cost Savings - PM SGD"/>
      <sheetName val="11.Cost Savings - PJM SGD"/>
      <sheetName val="12.Cost Savings - NatOps SGD"/>
      <sheetName val="curr_mo5"/>
      <sheetName val="consolidated_in_Millions5"/>
      <sheetName val="consolidated_in_thousands5"/>
      <sheetName val="(REI)adjust_JE5"/>
      <sheetName val="curr_yr_bs5"/>
      <sheetName val="(NA)_elim_all5"/>
      <sheetName val="(NA)_comparative_BS5"/>
      <sheetName val="(Cons)_comparative_BS5"/>
      <sheetName val="CQ_to_PQ_flucts5"/>
      <sheetName val="QTD_Variance5"/>
      <sheetName val="Partner_Information5"/>
      <sheetName val="CBC_Cons5"/>
      <sheetName val="F_-_Data5"/>
      <sheetName val="Drop_Down_-_CAPEX5"/>
      <sheetName val="Rollover_Tables5"/>
      <sheetName val="Drop_down5"/>
      <sheetName val="Drop_Downs5"/>
      <sheetName val="D_9_Drop_downs5"/>
      <sheetName val="LOB_-_Revenue_&amp;_EBITDA5"/>
      <sheetName val="Ops_Assumptions4"/>
      <sheetName val="NA_Dash4"/>
      <sheetName val="80-1_(Pre)_July_Domestic_TB4"/>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Breakdown_A_Graph_(2)3"/>
      <sheetName val="Credit_Calc3"/>
      <sheetName val="FAS_5_1"/>
      <sheetName val="Action_Plan4"/>
      <sheetName val="Cleared_Contra4"/>
      <sheetName val="Recs_x_TB4"/>
      <sheetName val="Summary_(2)4"/>
      <sheetName val="Jan-Dec18_Data4"/>
      <sheetName val="Release_Apr194"/>
      <sheetName val="West_Auckland4"/>
      <sheetName val="South_Auckland4"/>
      <sheetName val="A. 2018 DTO"/>
      <sheetName val="Pivot_from_RECS"/>
      <sheetName val="Rec_Pivot"/>
      <sheetName val="Comparison_"/>
      <sheetName val="AR_Pivot"/>
      <sheetName val="AR_Aging"/>
      <sheetName val="Contra_check"/>
      <sheetName val="curr_mo6"/>
      <sheetName val="consolidated_in_Millions6"/>
      <sheetName val="consolidated_in_thousands6"/>
      <sheetName val="(REI)adjust_JE6"/>
      <sheetName val="curr_yr_bs6"/>
      <sheetName val="(NA)_elim_all6"/>
      <sheetName val="(NA)_comparative_BS6"/>
      <sheetName val="(Cons)_comparative_BS6"/>
      <sheetName val="CQ_to_PQ_flucts6"/>
      <sheetName val="QTD_Variance6"/>
      <sheetName val="Partner_Information6"/>
      <sheetName val="F_-_Data6"/>
      <sheetName val="Rollover_Tables6"/>
      <sheetName val="Drop_Down_-_CAPEX6"/>
      <sheetName val="CBC_Cons6"/>
      <sheetName val="Drop_down6"/>
      <sheetName val="D_9_Drop_downs6"/>
      <sheetName val="Drop_Downs6"/>
      <sheetName val="LOB_-_Revenue_&amp;_EBITDA6"/>
      <sheetName val="Ops_Assumptions5"/>
      <sheetName val="NA_Dash5"/>
      <sheetName val="80-1_(Pre)_July_Domestic_TB5"/>
      <sheetName val="Action_Plan5"/>
      <sheetName val="Cleared_Contra5"/>
      <sheetName val="Recs_x_TB5"/>
      <sheetName val="Summary_(2)5"/>
      <sheetName val="Jan-Dec18_Data5"/>
      <sheetName val="Release_Apr195"/>
      <sheetName val="West_Auckland5"/>
      <sheetName val="South_Auckland5"/>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Breakdown_A_Graph_(2)4"/>
      <sheetName val="Credit_Calc4"/>
      <sheetName val="FAS_5_2"/>
      <sheetName val="FR_and_EBITDA_by_Mkt_-_MTD"/>
      <sheetName val="FR_and_EBITDA_by_Mkt_-_QTD"/>
      <sheetName val="FR_and_EBITDA_by_Mkt_-_YTD"/>
      <sheetName val="Trended_-_Fee_Revenue"/>
      <sheetName val="Revenue_Identified_-_SGD"/>
      <sheetName val="1_Cost_Savings_-_IP-Resi_SGD"/>
      <sheetName val="2_Cost_Savings_-_IP-ExResi_SG"/>
      <sheetName val="3_Cost_Savings_-_Office_SGD"/>
      <sheetName val="4_Cost_Savings_-_Retail_SGD"/>
      <sheetName val="6_Cost_Savings_-_TM_SGD"/>
      <sheetName val="7_Cost_Savings_-_Consulting_SGD"/>
      <sheetName val="8_Cost_Savings_-_Vals_SGD"/>
      <sheetName val="9_Cost_Savings_-_WPS_SGD"/>
      <sheetName val="10_Cost_Savings_-_PM_SGD"/>
      <sheetName val="11_Cost_Savings_-_PJM_SGD"/>
      <sheetName val="12_Cost_Savings_-_NatOps_SGD"/>
      <sheetName val="Pivot_from_RECS1"/>
      <sheetName val="Rec_Pivot1"/>
      <sheetName val="Comparison_1"/>
      <sheetName val="AR_Pivot1"/>
      <sheetName val="AR_Aging1"/>
      <sheetName val="Contra_check1"/>
      <sheetName val="A__2018_DTO"/>
      <sheetName val="Sum"/>
      <sheetName val="BSTEEL"/>
      <sheetName val="Summary Sheet"/>
      <sheetName val="Review"/>
      <sheetName val="FREUDSTD"/>
      <sheetName val="Vena"/>
      <sheetName val="Consolidated Metrics v2"/>
      <sheetName val="curr_mo7"/>
      <sheetName val="consolidated_in_Millions7"/>
      <sheetName val="consolidated_in_thousands7"/>
      <sheetName val="(REI)adjust_JE7"/>
      <sheetName val="curr_yr_bs7"/>
      <sheetName val="(NA)_elim_all7"/>
      <sheetName val="(NA)_comparative_BS7"/>
      <sheetName val="(Cons)_comparative_BS7"/>
      <sheetName val="CQ_to_PQ_flucts7"/>
      <sheetName val="QTD_Variance7"/>
      <sheetName val="Partner_Information7"/>
      <sheetName val="F_-_Data7"/>
      <sheetName val="Rollover_Tables7"/>
      <sheetName val="CBC_Cons7"/>
      <sheetName val="Drop_Down_-_CAPEX7"/>
      <sheetName val="Drop_down7"/>
      <sheetName val="Drop_Downs7"/>
      <sheetName val="D_9_Drop_downs7"/>
      <sheetName val="LOB_-_Revenue_&amp;_EBITDA7"/>
      <sheetName val="Ops_Assumptions6"/>
      <sheetName val="NA_Dash6"/>
      <sheetName val="80-1_(Pre)_July_Domestic_TB6"/>
      <sheetName val="Action_Plan6"/>
      <sheetName val="Cleared_Contra6"/>
      <sheetName val="Recs_x_TB6"/>
      <sheetName val="Summary_(2)6"/>
      <sheetName val="Jan-Dec18_Data6"/>
      <sheetName val="Release_Apr196"/>
      <sheetName val="West_Auckland6"/>
      <sheetName val="South_Auckland6"/>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Breakdown_A_Graph_(2)5"/>
      <sheetName val="Credit_Calc5"/>
      <sheetName val="FAS_5_3"/>
      <sheetName val="FR_and_EBITDA_by_Mkt_-_MTD1"/>
      <sheetName val="FR_and_EBITDA_by_Mkt_-_QTD1"/>
      <sheetName val="FR_and_EBITDA_by_Mkt_-_YTD1"/>
      <sheetName val="Trended_-_Fee_Revenue1"/>
      <sheetName val="Revenue_Identified_-_SGD1"/>
      <sheetName val="1_Cost_Savings_-_IP-Resi_SGD1"/>
      <sheetName val="2_Cost_Savings_-_IP-ExResi_SG1"/>
      <sheetName val="3_Cost_Savings_-_Office_SGD1"/>
      <sheetName val="4_Cost_Savings_-_Retail_SGD1"/>
      <sheetName val="6_Cost_Savings_-_TM_SGD1"/>
      <sheetName val="7_Cost_Savings_-_Consulting_SG1"/>
      <sheetName val="8_Cost_Savings_-_Vals_SGD1"/>
      <sheetName val="9_Cost_Savings_-_WPS_SGD1"/>
      <sheetName val="10_Cost_Savings_-_PM_SGD1"/>
      <sheetName val="11_Cost_Savings_-_PJM_SGD1"/>
      <sheetName val="12_Cost_Savings_-_NatOps_SGD1"/>
      <sheetName val="156BASE"/>
      <sheetName val="Sum_2004"/>
      <sheetName val="Pivot_from_RECS2"/>
      <sheetName val="Rec_Pivot2"/>
      <sheetName val="Comparison_2"/>
      <sheetName val="AR_Pivot2"/>
      <sheetName val="AR_Aging2"/>
      <sheetName val="Contra_check2"/>
      <sheetName val="A__2018_DTO1"/>
      <sheetName val="Data &amp; Lookups"/>
      <sheetName val="Cash flow"/>
      <sheetName val="Free cash flow"/>
      <sheetName val="Credit lines"/>
      <sheetName val="HGB vs IFRS"/>
      <sheetName val="HGB vs IFRS ZFM GmbH"/>
      <sheetName val="2004 Appendix"/>
      <sheetName val="2003 Appendix"/>
      <sheetName val="Fixed assets"/>
      <sheetName val="Inventories"/>
      <sheetName val="Trade debtors"/>
      <sheetName val="Trade debtors - reserves"/>
      <sheetName val="Trade debtors - ageing"/>
      <sheetName val="Other assets"/>
      <sheetName val="Other provisions"/>
      <sheetName val="Trade creditors"/>
      <sheetName val="Trade creditors - ageing"/>
      <sheetName val="Other liabilities"/>
      <sheetName val="Contingent liabilities"/>
      <sheetName val="A 2004 Source"/>
      <sheetName val="A 2003 Source"/>
      <sheetName val="P 2004 Source"/>
      <sheetName val="P 2003 Source"/>
      <sheetName val="Source Projections"/>
      <sheetName val="ABILANZ"/>
      <sheetName val="Currency quotations"/>
      <sheetName val="Base Info"/>
      <sheetName val="BS.xls"/>
      <sheetName val="5 day tracking of transfers!"/>
      <sheetName val="Acct#25000-26500,20700 &amp; 41750!"/>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refreshError="1"/>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sheetData sheetId="538"/>
      <sheetData sheetId="539"/>
      <sheetData sheetId="540"/>
      <sheetData sheetId="54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N125 Jan new 99"/>
      <sheetName val="FDCD JAN 99"/>
      <sheetName val="GN OCT"/>
      <sheetName val="FDCD OCT"/>
      <sheetName val="FDCSD OCT "/>
      <sheetName val="GN125 "/>
      <sheetName val="FDCD "/>
      <sheetName val="FDCSD "/>
      <sheetName val="Sheet2"/>
      <sheetName val="FDDold"/>
      <sheetName val="SogiaN1"/>
      <sheetName val="TP"/>
      <sheetName val="Assumptions"/>
      <sheetName val="Map"/>
      <sheetName val="Pivto"/>
      <sheetName val="Check Summary"/>
      <sheetName val="Mapping (2)"/>
      <sheetName val="Mapping"/>
      <sheetName val="Driver"/>
      <sheetName val="Data Source"/>
      <sheetName val="4 years average"/>
      <sheetName val="2020 Base"/>
      <sheetName val="Sheet4"/>
      <sheetName val="Sheet5"/>
      <sheetName val="Cost Pool-National"/>
      <sheetName val="Cost Pool for Load"/>
      <sheetName val="Fcst input"/>
      <sheetName val="Sheet1"/>
      <sheetName val="Sheet3"/>
      <sheetName val="Slice"/>
      <sheetName val="Client list"/>
      <sheetName val="Start"/>
      <sheetName val="TM1 Data"/>
      <sheetName val="Input Sheet for Payroll"/>
      <sheetName val="Total FU&gt;&gt;"/>
      <sheetName val="First"/>
      <sheetName val="OMRON(113)"/>
      <sheetName val="OMRON(142)"/>
      <sheetName val="Last"/>
      <sheetName val="Position Details"/>
      <sheetName val="Itemised Budget "/>
      <sheetName val="Dropdown"/>
      <sheetName val="Summary by USD"/>
      <sheetName val="Employee allowance"/>
      <sheetName val="FM Ded&gt;&gt;"/>
      <sheetName val="BU FU MO"/>
      <sheetName val="BU FU MO1"/>
      <sheetName val="BU FU MO2"/>
      <sheetName val="Commetaries (Budget vs 7+5)"/>
      <sheetName val="Category"/>
      <sheetName val="T&amp;R"/>
      <sheetName val="Opex cost"/>
      <sheetName val="Regional, GWK, FMP"/>
      <sheetName val="KPI Incentives and gainshare"/>
      <sheetName val="Total FU2&gt;&gt;"/>
      <sheetName val="First (2)"/>
      <sheetName val="BU FU MO3"/>
      <sheetName val="BU FU MO4"/>
      <sheetName val="BU FU MO5"/>
      <sheetName val="Last (2)"/>
      <sheetName val="Total FU3&gt;&gt;"/>
      <sheetName val="First (3)"/>
      <sheetName val="BU FU MO6"/>
      <sheetName val="BU FU MO7"/>
      <sheetName val="BU FU MO8"/>
      <sheetName val="Last (3)"/>
      <sheetName val="Total FU4&gt;&gt;"/>
      <sheetName val="First (4)"/>
      <sheetName val="BU FU MO9"/>
      <sheetName val="BU FU MO10"/>
      <sheetName val="BU FU MO11"/>
      <sheetName val="Last (4)"/>
      <sheetName val="FX_Valued"/>
      <sheetName val="GN125_Jan_new_99"/>
      <sheetName val="FDCD_JAN_99"/>
      <sheetName val="GN_OCT"/>
      <sheetName val="FDCD_OCT"/>
      <sheetName val="FDCSD_OCT_"/>
      <sheetName val="GN125_"/>
      <sheetName val="FDCD_"/>
      <sheetName val="FDCSD_"/>
      <sheetName val="Check_Summary"/>
      <sheetName val="Mapping_(2)"/>
      <sheetName val="Data_Source"/>
      <sheetName val="4_years_average"/>
      <sheetName val="2020_Base"/>
      <sheetName val="Cost_Pool-National"/>
      <sheetName val="Cost_Pool_for_Load"/>
      <sheetName val="Fcst_input"/>
      <sheetName val="Client_list"/>
      <sheetName val="TM1_Data"/>
      <sheetName val="Input_Sheet_for_Payroll"/>
      <sheetName val="Total_FU&gt;&gt;"/>
      <sheetName val="Position_Details"/>
      <sheetName val="Itemised_Budget_"/>
      <sheetName val="Summary_by_USD"/>
      <sheetName val="Employee_allowance"/>
      <sheetName val="FM_Ded&gt;&gt;"/>
      <sheetName val="BU_FU_MO"/>
      <sheetName val="BU_FU_MO1"/>
      <sheetName val="BU_FU_MO2"/>
      <sheetName val="Commetaries_(Budget_vs_7+5)"/>
      <sheetName val="Opex_cost"/>
      <sheetName val="Regional,_GWK,_FMP"/>
      <sheetName val="KPI_Incentives_and_gainshare"/>
      <sheetName val="Total_FU2&gt;&gt;"/>
      <sheetName val="First_(2)"/>
      <sheetName val="BU_FU_MO3"/>
      <sheetName val="BU_FU_MO4"/>
      <sheetName val="BU_FU_MO5"/>
      <sheetName val="Last_(2)"/>
      <sheetName val="Total_FU3&gt;&gt;"/>
      <sheetName val="First_(3)"/>
      <sheetName val="BU_FU_MO6"/>
      <sheetName val="BU_FU_MO7"/>
      <sheetName val="BU_FU_MO8"/>
      <sheetName val="Last_(3)"/>
      <sheetName val="Total_FU4&gt;&gt;"/>
      <sheetName val="First_(4)"/>
      <sheetName val="BU_FU_MO9"/>
      <sheetName val="BU_FU_MO10"/>
      <sheetName val="BU_FU_MO11"/>
      <sheetName val="Last_(4)"/>
    </sheetNames>
    <sheetDataSet>
      <sheetData sheetId="0"/>
      <sheetData sheetId="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B13">
            <v>37894</v>
          </cell>
        </row>
      </sheetData>
      <sheetData sheetId="16"/>
      <sheetData sheetId="17"/>
      <sheetData sheetId="1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BS"/>
      <sheetName val="IS"/>
      <sheetName val="Notes"/>
      <sheetName val="Budget"/>
      <sheetName val="REC - CA"/>
      <sheetName val="REC - FD"/>
      <sheetName val="B1-TB"/>
      <sheetName val="B4-JEs"/>
      <sheetName val="C1"/>
      <sheetName val="D1"/>
      <sheetName val="D3-0203"/>
      <sheetName val="F1"/>
      <sheetName val="D2-0304"/>
      <sheetName val="Procedures"/>
      <sheetName val="E1"/>
      <sheetName val="F4"/>
      <sheetName val="Update"/>
      <sheetName val="Bi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nus"/>
      <sheetName val="No Bonus"/>
      <sheetName val="lookup"/>
      <sheetName val="No_Bonus"/>
      <sheetName val="Lookups"/>
      <sheetName val="Reduction_plan"/>
    </sheetNames>
    <sheetDataSet>
      <sheetData sheetId="0" refreshError="1"/>
      <sheetData sheetId="1" refreshError="1"/>
      <sheetData sheetId="2" refreshError="1">
        <row r="2">
          <cell r="J2">
            <v>0</v>
          </cell>
          <cell r="K2">
            <v>0.45</v>
          </cell>
          <cell r="L2">
            <v>0.45</v>
          </cell>
          <cell r="M2">
            <v>0.45</v>
          </cell>
        </row>
        <row r="3">
          <cell r="J3">
            <v>200000</v>
          </cell>
          <cell r="K3">
            <v>0.5</v>
          </cell>
          <cell r="L3">
            <v>0.5</v>
          </cell>
          <cell r="M3">
            <v>0.5</v>
          </cell>
        </row>
        <row r="4">
          <cell r="J4">
            <v>434000</v>
          </cell>
          <cell r="K4">
            <v>0.52</v>
          </cell>
          <cell r="L4">
            <v>0.53249999999999997</v>
          </cell>
          <cell r="M4">
            <v>0.54</v>
          </cell>
        </row>
        <row r="5">
          <cell r="J5">
            <v>542000</v>
          </cell>
          <cell r="K5">
            <v>0.53</v>
          </cell>
          <cell r="L5">
            <v>0.53749999999999998</v>
          </cell>
          <cell r="M5">
            <v>0.54249999999999998</v>
          </cell>
        </row>
        <row r="6">
          <cell r="J6">
            <v>651000</v>
          </cell>
          <cell r="K6">
            <v>0.53500000000000003</v>
          </cell>
          <cell r="L6">
            <v>0.54</v>
          </cell>
          <cell r="M6">
            <v>0.54500000000000004</v>
          </cell>
        </row>
        <row r="7">
          <cell r="J7">
            <v>759000</v>
          </cell>
          <cell r="K7">
            <v>0.54</v>
          </cell>
          <cell r="L7">
            <v>0.54500000000000004</v>
          </cell>
          <cell r="M7">
            <v>0.55000000000000004</v>
          </cell>
        </row>
        <row r="8">
          <cell r="J8">
            <v>868000</v>
          </cell>
          <cell r="K8">
            <v>0.54500000000000004</v>
          </cell>
          <cell r="L8">
            <v>0.55000000000000004</v>
          </cell>
          <cell r="M8">
            <v>0.55500000000000005</v>
          </cell>
        </row>
        <row r="9">
          <cell r="J9">
            <v>976000</v>
          </cell>
          <cell r="K9">
            <v>0.55000000000000004</v>
          </cell>
          <cell r="L9">
            <v>0.55500000000000005</v>
          </cell>
          <cell r="M9">
            <v>0.56000000000000005</v>
          </cell>
        </row>
        <row r="10">
          <cell r="J10">
            <v>1085000</v>
          </cell>
          <cell r="K10">
            <v>0.55500000000000005</v>
          </cell>
          <cell r="L10">
            <v>0.56000000000000005</v>
          </cell>
          <cell r="M10">
            <v>0.56499999999999995</v>
          </cell>
        </row>
        <row r="11">
          <cell r="J11">
            <v>1193000</v>
          </cell>
          <cell r="K11">
            <v>0.56000000000000005</v>
          </cell>
          <cell r="L11">
            <v>0.56499999999999995</v>
          </cell>
          <cell r="M11">
            <v>0.56999999999999995</v>
          </cell>
        </row>
        <row r="12">
          <cell r="J12">
            <v>1302000</v>
          </cell>
          <cell r="K12">
            <v>0.56499999999999995</v>
          </cell>
          <cell r="L12">
            <v>0.56999999999999995</v>
          </cell>
          <cell r="M12">
            <v>0.57499999999999996</v>
          </cell>
        </row>
        <row r="13">
          <cell r="J13">
            <v>1410000</v>
          </cell>
          <cell r="K13">
            <v>0.56999999999999995</v>
          </cell>
          <cell r="L13">
            <v>0.57499999999999996</v>
          </cell>
          <cell r="M13">
            <v>0.57999999999999996</v>
          </cell>
        </row>
        <row r="14">
          <cell r="J14">
            <v>1519000</v>
          </cell>
          <cell r="K14">
            <v>0.57499999999999996</v>
          </cell>
          <cell r="L14">
            <v>0.57999999999999996</v>
          </cell>
          <cell r="M14">
            <v>0.58499999999999996</v>
          </cell>
        </row>
        <row r="15">
          <cell r="J15">
            <v>1627000</v>
          </cell>
          <cell r="K15">
            <v>0.57999999999999996</v>
          </cell>
          <cell r="L15">
            <v>0.58499999999999996</v>
          </cell>
          <cell r="M15">
            <v>0.59</v>
          </cell>
        </row>
        <row r="16">
          <cell r="J16">
            <v>1735000</v>
          </cell>
          <cell r="K16">
            <v>0.58499999999999996</v>
          </cell>
          <cell r="L16">
            <v>0.59</v>
          </cell>
          <cell r="M16">
            <v>0.59499999999999997</v>
          </cell>
        </row>
        <row r="17">
          <cell r="J17">
            <v>1844000</v>
          </cell>
          <cell r="K17">
            <v>0.59</v>
          </cell>
          <cell r="L17">
            <v>0.59499999999999997</v>
          </cell>
          <cell r="M17">
            <v>0.6</v>
          </cell>
        </row>
        <row r="18">
          <cell r="J18">
            <v>1952000</v>
          </cell>
          <cell r="K18">
            <v>0.59499999999999997</v>
          </cell>
          <cell r="L18">
            <v>0.6</v>
          </cell>
          <cell r="M18">
            <v>0.60499999999999998</v>
          </cell>
        </row>
        <row r="19">
          <cell r="J19">
            <v>2061000</v>
          </cell>
          <cell r="K19">
            <v>0.6</v>
          </cell>
          <cell r="L19">
            <v>0.60499999999999998</v>
          </cell>
          <cell r="M19">
            <v>0.61</v>
          </cell>
        </row>
        <row r="20">
          <cell r="J20">
            <v>2169000</v>
          </cell>
          <cell r="K20">
            <v>0.60499999999999998</v>
          </cell>
          <cell r="L20">
            <v>0.61</v>
          </cell>
          <cell r="M20">
            <v>0.61499999999999999</v>
          </cell>
        </row>
        <row r="21">
          <cell r="J21">
            <v>3254000</v>
          </cell>
          <cell r="K21">
            <v>0.61</v>
          </cell>
          <cell r="L21">
            <v>0.61499999999999999</v>
          </cell>
          <cell r="M21">
            <v>0.62</v>
          </cell>
        </row>
      </sheetData>
      <sheetData sheetId="3"/>
      <sheetData sheetId="4"/>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Consol Income Statement &amp; EPS"/>
      <sheetName val="Consol Income Statement exl GWS"/>
      <sheetName val="Fin Sum By Seg vs Plan &amp; PY"/>
      <sheetName val="Consol Income Statement Q2"/>
      <sheetName val="Financial Summary By Seg Q2"/>
      <sheetName val="Financial Summary By Seg YTD"/>
      <sheetName val="Fin Sum By Seg vs Pr FC"/>
      <sheetName val="Q4 Financial Summary By Seg"/>
      <sheetName val="Fin Sum By Seg YTD vs FC Mo"/>
      <sheetName val="Consol Summary"/>
      <sheetName val="Consol Summary excl GWS"/>
      <sheetName val="Appendix"/>
      <sheetName val="Americas Summary"/>
      <sheetName val="EMEA Summary"/>
      <sheetName val="APAC Summary"/>
      <sheetName val="Investors Summary"/>
      <sheetName val="Development Summary"/>
      <sheetName val="Corp Other Summary"/>
      <sheetName val="Regional LOB vs Plan"/>
      <sheetName val="Regional LOB vs PY"/>
      <sheetName val="Q4 Regional LOB vs Plan"/>
      <sheetName val="Q4 Regional LOB vs PY"/>
      <sheetName val="Revenue by Type FY"/>
      <sheetName val="FX Analysis"/>
      <sheetName val="Revenue by Type Q2"/>
      <sheetName val="Revenue by Type Q3"/>
      <sheetName val="Revenue by Type Q4"/>
      <sheetName val="Revenue by Type v1"/>
      <sheetName val="Revenue by Type v2"/>
      <sheetName val="Curr_Rates"/>
      <sheetName val="Revenue by Type FY PY"/>
      <sheetName val="R&amp;O"/>
      <sheetName val="Curr_Slice"/>
      <sheetName val="Curr_Data"/>
      <sheetName val="HFM 2014"/>
      <sheetName val="Graph Data"/>
      <sheetName val="LOB Live"/>
      <sheetName val="LOB Data"/>
      <sheetName val="Live"/>
      <sheetName val="Values"/>
      <sheetName val="Info"/>
      <sheetName val="Data"/>
      <sheetName val="Consol_Income_Statement_&amp;_EPS"/>
      <sheetName val="Consol_Income_Statement_exl_GWS"/>
      <sheetName val="Fin_Sum_By_Seg_vs_Plan_&amp;_PY"/>
      <sheetName val="Consol_Income_Statement_Q2"/>
      <sheetName val="Financial_Summary_By_Seg_Q2"/>
      <sheetName val="Financial_Summary_By_Seg_YTD"/>
      <sheetName val="Fin_Sum_By_Seg_vs_Pr_FC"/>
      <sheetName val="Q4_Financial_Summary_By_Seg"/>
      <sheetName val="Fin_Sum_By_Seg_YTD_vs_FC_Mo"/>
      <sheetName val="Consol_Summary"/>
      <sheetName val="Consol_Summary_excl_GWS"/>
      <sheetName val="Americas_Summary"/>
      <sheetName val="EMEA_Summary"/>
      <sheetName val="APAC_Summary"/>
      <sheetName val="Investors_Summary"/>
      <sheetName val="Development_Summary"/>
      <sheetName val="Corp_Other_Summary"/>
      <sheetName val="Regional_LOB_vs_Plan"/>
      <sheetName val="Regional_LOB_vs_PY"/>
      <sheetName val="Q4_Regional_LOB_vs_Plan"/>
      <sheetName val="Q4_Regional_LOB_vs_PY"/>
      <sheetName val="Revenue_by_Type_FY"/>
      <sheetName val="FX_Analysis"/>
      <sheetName val="Revenue_by_Type_Q2"/>
      <sheetName val="Revenue_by_Type_Q3"/>
      <sheetName val="Revenue_by_Type_Q4"/>
      <sheetName val="Revenue_by_Type_v1"/>
      <sheetName val="Revenue_by_Type_v2"/>
      <sheetName val="Revenue_by_Type_FY_PY"/>
      <sheetName val="HFM_2014"/>
      <sheetName val="Graph_Data"/>
      <sheetName val="LOB_Live"/>
      <sheetName val="LOB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ary Q4"/>
      <sheetName val="Exec Summary YTD"/>
      <sheetName val="Financial Summary Q4"/>
      <sheetName val="Financial Summary YTD"/>
      <sheetName val="Americas by LOB EBITDA &amp; Rev Q4"/>
      <sheetName val="LOB Live"/>
      <sheetName val="LOB Data"/>
      <sheetName val="Live"/>
      <sheetName val="Data"/>
      <sheetName val="Amer by LOB EBITDA &amp; Rev YTD"/>
      <sheetName val="Americas by LOB Fee Rev Fcst"/>
      <sheetName val="Americas by LOB Fee Rev Q4"/>
      <sheetName val="Americas by LOB Fee Rev YTD"/>
      <sheetName val="Americas by Country Q4"/>
      <sheetName val="Americas by Country YTD"/>
      <sheetName val="Americas Revenue by Type Q4"/>
      <sheetName val="Live2"/>
      <sheetName val="Data2"/>
      <sheetName val="Americas Revenue by Type YTD"/>
      <sheetName val="America Q4 Revenue Type by LOB"/>
      <sheetName val="America YTD Revenue Type by LOB"/>
      <sheetName val="Rev by Type LOB Live"/>
      <sheetName val="Rev by Type LOB Data"/>
      <sheetName val="Americas Trans Rev Q4"/>
      <sheetName val="Americas Trans Rev YTD"/>
      <sheetName val="Sheet1"/>
      <sheetName val="Sheet4"/>
      <sheetName val="Financial Summary Fcst"/>
      <sheetName val="Snapshot Fcst Financial Summary"/>
      <sheetName val="Appendix"/>
      <sheetName val="GWS Green &amp; Blue Q4"/>
      <sheetName val="GWS Green &amp; Blue YTD"/>
      <sheetName val="CurrentMonth"/>
      <sheetName val="Exec_Summary_Q4"/>
      <sheetName val="Exec_Summary_YTD"/>
      <sheetName val="Financial_Summary_Q4"/>
      <sheetName val="Financial_Summary_YTD"/>
      <sheetName val="Americas_by_LOB_EBITDA_&amp;_Rev_Q4"/>
      <sheetName val="LOB_Live"/>
      <sheetName val="LOB_Data"/>
      <sheetName val="Amer_by_LOB_EBITDA_&amp;_Rev_YTD"/>
      <sheetName val="Americas_by_LOB_Fee_Rev_Fcst"/>
      <sheetName val="Americas_by_LOB_Fee_Rev_Q4"/>
      <sheetName val="Americas_by_LOB_Fee_Rev_YTD"/>
      <sheetName val="Americas_by_Country_Q4"/>
      <sheetName val="Americas_by_Country_YTD"/>
      <sheetName val="Americas_Revenue_by_Type_Q4"/>
      <sheetName val="Americas_Revenue_by_Type_YTD"/>
      <sheetName val="America_Q4_Revenue_Type_by_LOB"/>
      <sheetName val="America_YTD_Revenue_Type_by_LOB"/>
      <sheetName val="Rev_by_Type_LOB_Live"/>
      <sheetName val="Rev_by_Type_LOB_Data"/>
      <sheetName val="Americas_Trans_Rev_Q4"/>
      <sheetName val="Americas_Trans_Rev_YTD"/>
      <sheetName val="Financial_Summary_Fcst"/>
      <sheetName val="Snapshot_Fcst_Financial_Summary"/>
      <sheetName val="GWS_Green_&amp;_Blue_Q4"/>
      <sheetName val="GWS_Green_&amp;_Blue_YTD"/>
      <sheetName val="QTD"/>
      <sheetName val="Y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2">
          <cell r="D2" t="str">
            <v>Q4</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ary Q2"/>
      <sheetName val="Exec Summary YTD"/>
      <sheetName val="EMEA by LOB Q1"/>
      <sheetName val="EMEA by LOB YTD"/>
      <sheetName val="Financial Summary Q2"/>
      <sheetName val="Americas by LOB EBITDA &amp; Rev Q2"/>
      <sheetName val="Data"/>
      <sheetName val="Americas by LOB Fee Rev Q2"/>
      <sheetName val="Americas by Country Q2"/>
      <sheetName val="EMEA by Country YTD"/>
      <sheetName val="EMEA Trans Rev YTD"/>
      <sheetName val="Americas Revenue by Type"/>
      <sheetName val="Live"/>
      <sheetName val="Live2"/>
      <sheetName val="Data2"/>
      <sheetName val="LOB Live"/>
      <sheetName val="LOB Data"/>
      <sheetName val="Americas Trans Rev Q2"/>
      <sheetName val="Appendix"/>
      <sheetName val="GWS Green &amp; Blue"/>
      <sheetName val="1. EMEA by LOB Q2"/>
      <sheetName val="2. EMEA by LOB YTD"/>
      <sheetName val="CurrentMonth"/>
      <sheetName val="Exec Summary Q1"/>
      <sheetName val="Financial Summary Q1"/>
      <sheetName val="Americas by LOB EBITDA &amp; Rev Q1"/>
      <sheetName val="Americas by LOB Fee Rev Q1"/>
      <sheetName val="Americas by Country Q1"/>
      <sheetName val="Americas Trans Rev Q1"/>
      <sheetName val="Month"/>
      <sheetName val="Exec_Summary_Q2"/>
      <sheetName val="Exec_Summary_YTD"/>
      <sheetName val="EMEA_by_LOB_Q1"/>
      <sheetName val="EMEA_by_LOB_YTD"/>
      <sheetName val="Financial_Summary_Q2"/>
      <sheetName val="Americas_by_LOB_EBITDA_&amp;_Rev_Q2"/>
      <sheetName val="Americas_by_LOB_Fee_Rev_Q2"/>
      <sheetName val="Americas_by_Country_Q2"/>
      <sheetName val="EMEA_by_Country_YTD"/>
      <sheetName val="EMEA_Trans_Rev_YTD"/>
      <sheetName val="Americas_Revenue_by_Type"/>
      <sheetName val="LOB_Live"/>
      <sheetName val="LOB_Data"/>
      <sheetName val="Americas_Trans_Rev_Q2"/>
      <sheetName val="GWS_Green_&amp;_Blue"/>
      <sheetName val="1__EMEA_by_LOB_Q2"/>
      <sheetName val="2__EMEA_by_LOB_YTD"/>
      <sheetName val="Exec_Summary_Q1"/>
      <sheetName val="Financial_Summary_Q1"/>
      <sheetName val="Americas_by_LOB_EBITDA_&amp;_Rev_Q1"/>
      <sheetName val="Americas_by_LOB_Fee_Rev_Q1"/>
      <sheetName val="Americas_by_Country_Q1"/>
      <sheetName val="Americas_Trans_Rev_Q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Index"/>
      <sheetName val="INCOME"/>
      <sheetName val="INT96"/>
      <sheetName val="403A_2007_Q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General Information "/>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General_Information_"/>
      <sheetName val="Client_Commission_Gri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EBITDA Reconciliation"/>
      <sheetName val="REI Investment Segment Detail"/>
      <sheetName val="Balance Sheet History"/>
      <sheetName val="Cash Flow History"/>
      <sheetName val="Non-GAAP Financial Measur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ily"/>
      <sheetName val="Bills"/>
      <sheetName val="Bill Disc"/>
      <sheetName val="BBSW RAtes"/>
      <sheetName val="Holdings"/>
      <sheetName val="Assets"/>
      <sheetName val="Participant"/>
      <sheetName val="Joint Venture"/>
      <sheetName val="Bills-J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PE Checklist"/>
      <sheetName val="Operating Results"/>
      <sheetName val="Segment Results"/>
      <sheetName val="Segment Revenue Detail History"/>
      <sheetName val="Investment Segment Detail"/>
      <sheetName val="Segment EBITDA Detail History"/>
      <sheetName val="Income Statement History"/>
      <sheetName val="Balance Sheet History"/>
      <sheetName val="Cash Flow History"/>
      <sheetName val="EBITDA Reconciliation"/>
      <sheetName val="NonGAAP Financial Measures"/>
      <sheetName val="Input"/>
      <sheetName val="Input2"/>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GOREDCF"/>
      <sheetName val="Income"/>
      <sheetName val="Tax Rates"/>
      <sheetName val="Sheet5"/>
      <sheetName val="01 Fcst Vol"/>
      <sheetName val="GLC List"/>
      <sheetName val="Print"/>
      <sheetName val="Total"/>
      <sheetName val="7B Market-Based Depreciation"/>
      <sheetName val="LE550"/>
      <sheetName val="TL"/>
      <sheetName val="Sterl Cap"/>
      <sheetName val="KTB"/>
      <sheetName val="#REF"/>
      <sheetName val="MACRS"/>
      <sheetName val="Software"/>
      <sheetName val="MGM11"/>
      <sheetName val="MGM12"/>
      <sheetName val="MGM1"/>
      <sheetName val="MGM4"/>
      <sheetName val="MGM3"/>
      <sheetName val="Headcount"/>
      <sheetName val="PwCTickmarks"/>
      <sheetName val="cover_page"/>
      <sheetName val="Dropdowns - do not change"/>
      <sheetName val="Actual Roll Up"/>
      <sheetName val="Inputs"/>
      <sheetName val="Debt"/>
      <sheetName val="1"/>
      <sheetName val="WPA_Assum"/>
      <sheetName val="Price 2"/>
      <sheetName val="Fee Schedule"/>
      <sheetName val="May  Balance Sheet"/>
      <sheetName val="DCEInputs"/>
      <sheetName val="U2 - Sales"/>
      <sheetName val="Picscout"/>
      <sheetName val="Сталь"/>
      <sheetName val="ASSUMP"/>
      <sheetName val="sg_aut"/>
      <sheetName val="sg_bga"/>
      <sheetName val="sg_con"/>
      <sheetName val="sg_dis"/>
      <sheetName val="sg_ind"/>
      <sheetName val="sg_mcm"/>
      <sheetName val="sg_mob"/>
      <sheetName val="sg_pcc"/>
      <sheetName val="sg_pda"/>
      <sheetName val="sh_aut"/>
      <sheetName val="sh_ind"/>
      <sheetName val="sh_mai"/>
      <sheetName val="sh_net"/>
      <sheetName val="sh_off"/>
      <sheetName val="sh_pc"/>
      <sheetName val="sh_tel"/>
      <sheetName val="C"/>
      <sheetName val="detail"/>
      <sheetName val="PO Detail-Disc!"/>
      <sheetName val="B.S."/>
      <sheetName val="2004"/>
      <sheetName val="DIL4"/>
      <sheetName val="Volatility Calc"/>
      <sheetName val="Prices"/>
      <sheetName val="Consolidated P&amp;L"/>
      <sheetName val="AMCP Comparison"/>
      <sheetName val="Contract Waterfall"/>
      <sheetName val="Output P&amp;L"/>
      <sheetName val="Transaction Comps"/>
      <sheetName val="LBO"/>
      <sheetName val="Output P&amp;L w Acq RFP"/>
      <sheetName val="Monthly Transport Data"/>
      <sheetName val="Output S&amp;U"/>
      <sheetName val="Lookup"/>
      <sheetName val="SLS UPLOAD"/>
      <sheetName val="AI"/>
      <sheetName val="Control"/>
      <sheetName val="Summary"/>
      <sheetName val="KeyMultInputs"/>
      <sheetName val="AUUS-6.3AUUS TB"/>
      <sheetName val="STD"/>
      <sheetName val="Price_2"/>
      <sheetName val="Rev Growth Rate"/>
      <sheetName val="STATEMENT OF OPER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asury Cashflow"/>
      <sheetName val="Reference"/>
    </sheetNames>
    <sheetDataSet>
      <sheetData sheetId="0" refreshError="1"/>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Finance Only"/>
      <sheetName val="ETD"/>
      <sheetName val="Cons"/>
      <sheetName val="MASTER - GVSS Cost Center Flash"/>
      <sheetName val="Non Tech Details"/>
      <sheetName val="Tech to Tech Details"/>
      <sheetName val="2005 Plan 1103 WEB Detail"/>
      <sheetName val="Tech_Finance_Only"/>
      <sheetName val="MASTER_-_GVSS_Cost_Center_Flash"/>
      <sheetName val="Non_Tech_Details"/>
      <sheetName val="Tech_to_Tech_Details"/>
      <sheetName val="2005_Plan_1103_WEB_Detail"/>
      <sheetName val="Tech_Finance_Only1"/>
      <sheetName val="MASTER_-_GVSS_Cost_Center_Flas1"/>
      <sheetName val="Non_Tech_Details1"/>
      <sheetName val="Tech_to_Tech_Details1"/>
      <sheetName val="2005_Plan_1103_WEB_Detail1"/>
      <sheetName val="Tech_Finance_Only2"/>
      <sheetName val="MASTER_-_GVSS_Cost_Center_Flas2"/>
      <sheetName val="Non_Tech_Details2"/>
      <sheetName val="Tech_to_Tech_Details2"/>
      <sheetName val="2005_Plan_1103_WEB_Detail2"/>
      <sheetName val="Base Info"/>
      <sheetName val="Tech_Finance_Only3"/>
      <sheetName val="MASTER_-_GVSS_Cost_Center_Flas3"/>
      <sheetName val="Non_Tech_Details3"/>
      <sheetName val="Tech_to_Tech_Details3"/>
      <sheetName val="2005_Plan_1103_WEB_Detail3"/>
      <sheetName val="Tech_Finance_Only4"/>
      <sheetName val="MASTER_-_GVSS_Cost_Center_Flas4"/>
      <sheetName val="Non_Tech_Details4"/>
      <sheetName val="Tech_to_Tech_Details4"/>
      <sheetName val="2005_Plan_1103_WEB_Detail4"/>
      <sheetName val="Base_Info"/>
      <sheetName val="Financials"/>
      <sheetName val="JE BEL00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Notes"/>
      <sheetName val="1. Tax Account RF"/>
      <sheetName val="2. Perm Analysis"/>
      <sheetName val="3. Temp Analysis"/>
      <sheetName val="4. Valuation Allowance"/>
      <sheetName val="5. Tax Reserves"/>
      <sheetName val="6. State Rate"/>
      <sheetName val="7. Int'l (Non US) ~ ETR"/>
      <sheetName val="8. Int'l (Non US) ~ Earnings"/>
      <sheetName val="9. Int'l ~Foreign Loss Pool"/>
      <sheetName val="10. True Up Adjustments"/>
      <sheetName val="11. Discrete Items"/>
      <sheetName val="Sheet1"/>
      <sheetName val="C17-Trial Balance"/>
      <sheetName val="soc1"/>
      <sheetName val=".2 IS Consolidated 2008"/>
      <sheetName val=" Cost Assumptions"/>
      <sheetName val="14-020 Well Depreciation UOP"/>
      <sheetName val="현금및현금등가물"/>
      <sheetName val="ENTITY"/>
      <sheetName val="LISTS"/>
      <sheetName val="Cashflow"/>
      <sheetName val="xref acct"/>
      <sheetName val="Consolidating Variance"/>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TA Samples"/>
      <sheetName val="B-DTL Samples"/>
      <sheetName val="C-POPULATION"/>
      <sheetName val="XREF"/>
      <sheetName val="Tickmarks"/>
      <sheetName val="2. Perm Analysis"/>
      <sheetName val="3. Temp Analysis"/>
      <sheetName val="tb in fs format"/>
      <sheetName val="130.1 - Tax Account RF"/>
      <sheetName val="assumptions"/>
      <sheetName val="xref acct"/>
      <sheetName val="Blackstone Equity"/>
    </sheetNames>
    <sheetDataSet>
      <sheetData sheetId="0">
        <row r="6">
          <cell r="B6">
            <v>82559788.373751998</v>
          </cell>
        </row>
        <row r="21">
          <cell r="C21"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 Normalized Income"/>
      <sheetName val="100 Effective tax rate"/>
      <sheetName val="105 FOREIGN INC. DIFF."/>
      <sheetName val="107 YTD Income Allocation"/>
      <sheetName val="110 Consolidated Current"/>
      <sheetName val="110A CBRE Current"/>
      <sheetName val="110B TCC Current"/>
      <sheetName val="112 Q4 2006 vs. Q3 2006"/>
      <sheetName val="112 Q4 2006 vs. 2005 TR"/>
      <sheetName val="112 Q4 2006 vs. Q4 2005 (wait)"/>
      <sheetName val="130 Tax Account Rollforward"/>
      <sheetName val="120A Deferreds Rollfwd - Consol"/>
      <sheetName val="120B Deferreds Rollfwd - TCC"/>
      <sheetName val="121 Acquired Goodwill"/>
      <sheetName val="130.0 Tax Account Rllfwd"/>
      <sheetName val="130.1 - Tax Account RF"/>
      <sheetName val="137 AJE's"/>
      <sheetName val="Summary"/>
      <sheetName val="137 AJE"/>
      <sheetName val="137.2 Discrete"/>
      <sheetName val="160 Charitable Contributions"/>
      <sheetName val="SS - DONT USE - 120DTA_RFD"/>
      <sheetName val="SS - DONT USE - DTA rollfwd"/>
      <sheetName val="Consolidated"/>
      <sheetName val="BU 1031 - 18010 - INVESTOR"/>
      <sheetName val="BU 10290 - KHI"/>
      <sheetName val="BU 10000 - CBRESI"/>
      <sheetName val="BU 10005 - CBREHI"/>
      <sheetName val="BU 10020 - CBNA"/>
      <sheetName val="BU 10030 - INVEST"/>
      <sheetName val="BU 10040 - MEL"/>
      <sheetName val="BU 10150 - GPAC"/>
      <sheetName val="BU 10230 - WREAP"/>
      <sheetName val="BU 10410 - CBRE Inv"/>
      <sheetName val="BU 10480 - FM"/>
      <sheetName val="BU 10520 - BHI"/>
      <sheetName val="BU 10570 - KIM"/>
      <sheetName val="BU 10590 - KPII"/>
      <sheetName val="BU 10640 - KEH"/>
      <sheetName val="BU 10655 - CBRE Charlotte"/>
      <sheetName val="BU 10700 - KCMG"/>
      <sheetName val="BU 10720 - MELLP"/>
      <sheetName val="BU 10810 - SDWY"/>
      <sheetName val="DTCE"/>
      <sheetName val="ING (INSIGNIA)"/>
      <sheetName val="INSIGNIA_ESG"/>
      <sheetName val="MelELIM"/>
      <sheetName val="NAEL 1"/>
      <sheetName val="NAEL 2"/>
      <sheetName val="A-DTA Samples"/>
      <sheetName val="Intl def"/>
      <sheetName val="tb in fs format"/>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m Analysis"/>
      <sheetName val="XREF"/>
      <sheetName val="Tickmarks"/>
      <sheetName val="130.1 - Tax Account RF"/>
      <sheetName val="12-010 TE Loans and Leases"/>
      <sheetName val="3. Temp Analysis"/>
      <sheetName val="KLT"/>
      <sheetName val="WR"/>
      <sheetName val="A-DTA Samples"/>
      <sheetName val=".1 Subsequent Disbursements"/>
      <sheetName val="Intl def"/>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 הדפסה"/>
      <sheetName val="השקעות"/>
      <sheetName val="מימון"/>
      <sheetName val="מס"/>
      <sheetName val="הנחות"/>
      <sheetName val="מגבלות "/>
      <sheetName val="מחיר הון"/>
      <sheetName val="תוצאות"/>
      <sheetName val="דוחות"/>
      <sheetName val="הכנסות"/>
      <sheetName val="הוצאות "/>
      <sheetName val="תקני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 Stats FRB_2010"/>
      <sheetName val="2009"/>
      <sheetName val="2008"/>
      <sheetName val="Sheet1"/>
      <sheetName val="Data Validation"/>
      <sheetName val="Category Validation"/>
      <sheetName val="FD_Stats_FRB_2010"/>
      <sheetName val="Data_Validation"/>
      <sheetName val="Category_Validation"/>
      <sheetName val="FD_Stats_FRB_20101"/>
      <sheetName val="Data_Validation1"/>
      <sheetName val="Category_Validation1"/>
      <sheetName val="2015 Sales recog final invoice"/>
      <sheetName val="Funds Flow"/>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lts Flash A"/>
      <sheetName val="GWS_QTD"/>
      <sheetName val="Results Flash B"/>
      <sheetName val="RSU"/>
      <sheetName val="Project Lotus"/>
      <sheetName val="GIA Elim Summary"/>
      <sheetName val="Norm"/>
      <sheetName val="CBGL1417Norm"/>
      <sheetName val="CBGL1418Norm"/>
      <sheetName val="CBGL1417"/>
      <sheetName val="CBGL1418"/>
      <sheetName val="CBGL1419"/>
      <sheetName val="CBGL1420"/>
      <sheetName val="Notable Var MTD"/>
      <sheetName val="QTDGWSINTG"/>
      <sheetName val="Notable Var QTD"/>
      <sheetName val="Notable Var YTD"/>
      <sheetName val="IBNR &amp; HRA"/>
      <sheetName val="Summary of Bonus as of Q1"/>
      <sheetName val="OverUnder"/>
      <sheetName val="PKF"/>
      <sheetName val="Margaretville"/>
      <sheetName val="WC"/>
      <sheetName val="PA 106 Summary By LOB"/>
      <sheetName val="QTD Plan"/>
      <sheetName val="QTD PY"/>
      <sheetName val="Amer_GCORP"/>
      <sheetName val="Corp Supp Summ"/>
      <sheetName val="980908"/>
      <sheetName val="981001"/>
      <sheetName val="411445"/>
      <sheetName val="NSS_Corp"/>
      <sheetName val="Draw"/>
      <sheetName val="LMA MTD"/>
      <sheetName val="LMA YTD"/>
      <sheetName val="Bonus Forecast"/>
      <sheetName val="FOREX MTD"/>
      <sheetName val="FOREX YTD"/>
      <sheetName val="Equity"/>
      <sheetName val="APPENDIX"/>
      <sheetName val="ADVISORY"/>
      <sheetName val="Bkge"/>
      <sheetName val="BkgeA&amp;TBL"/>
      <sheetName val="BkgeA&amp;TOoO"/>
      <sheetName val="BkgeInv"/>
      <sheetName val="BkgeL"/>
      <sheetName val="BkgeA&amp;TV"/>
      <sheetName val="BkgeA&amp;TAD"/>
      <sheetName val="BkgeLV"/>
      <sheetName val="IP"/>
      <sheetName val="DSF"/>
      <sheetName val="CA"/>
      <sheetName val="Val"/>
      <sheetName val="Advisory Canada"/>
      <sheetName val="Advisory Latin"/>
      <sheetName val="OUTSOURCING"/>
      <sheetName val="TM"/>
      <sheetName val="TMA&amp;TAD"/>
      <sheetName val="TMA&amp;TV"/>
      <sheetName val="TMA&amp;TB"/>
      <sheetName val="FM"/>
      <sheetName val="PM"/>
      <sheetName val="GWSOG"/>
      <sheetName val="GWSG"/>
      <sheetName val="AS"/>
      <sheetName val="NO"/>
      <sheetName val="OPR"/>
      <sheetName val="NSS"/>
      <sheetName val="Elim"/>
      <sheetName val="GC"/>
      <sheetName val="GWSB"/>
      <sheetName val="Americas"/>
      <sheetName val="Americas_US"/>
      <sheetName val="US_Market"/>
      <sheetName val="Non_Market"/>
      <sheetName val="Canada"/>
      <sheetName val="Latin"/>
      <sheetName val="Amercias_Corp"/>
      <sheetName val="AmerGCorpGWS"/>
      <sheetName val="ERROR_CHECK"/>
      <sheetName val="Results_Flash_A"/>
      <sheetName val="Results_Flash_B"/>
      <sheetName val="Project_Lotus"/>
      <sheetName val="GIA_Elim_Summary"/>
      <sheetName val="Notable_Var_MTD"/>
      <sheetName val="Notable_Var_QTD"/>
      <sheetName val="Notable_Var_YTD"/>
      <sheetName val="IBNR_&amp;_HRA"/>
      <sheetName val="Summary_of_Bonus_as_of_Q1"/>
      <sheetName val="PA_106_Summary_By_LOB"/>
      <sheetName val="QTD_Plan"/>
      <sheetName val="QTD_PY"/>
      <sheetName val="Corp_Supp_Summ"/>
      <sheetName val="LMA_MTD"/>
      <sheetName val="LMA_YTD"/>
      <sheetName val="Bonus_Forecast"/>
      <sheetName val="FOREX_MTD"/>
      <sheetName val="FOREX_YTD"/>
      <sheetName val="Advisory_Canada"/>
      <sheetName val="Advisory_Latin"/>
      <sheetName val="Sheet2"/>
      <sheetName val="Look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80">
          <cell r="D80" t="str">
            <v>2016</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bix P&amp;L"/>
      <sheetName val="Konica Minolta"/>
      <sheetName val="Board Report"/>
      <sheetName val="Last 12 Months"/>
      <sheetName val="Board Report Summary"/>
      <sheetName val="Board Summary"/>
      <sheetName val="BOS Report"/>
      <sheetName val="Onesource Group P&amp;L"/>
      <sheetName val="Consolidation entries P&amp;L"/>
      <sheetName val="LEASING SOLUTIONS HOLDINGS LTD"/>
      <sheetName val="KMBS P&amp;L"/>
      <sheetName val="KMBS P&amp;L YTD"/>
      <sheetName val="KMBS review"/>
      <sheetName val="Cogent P&amp;L"/>
      <sheetName val="Cogent P&amp;L YTD"/>
      <sheetName val="OFL P&amp;L"/>
      <sheetName val="OFL P&amp;L YTD"/>
      <sheetName val="LSL"/>
      <sheetName val="LSL YTD"/>
      <sheetName val="KM raw data"/>
      <sheetName val="Cogent raw data"/>
      <sheetName val="OFL raw data"/>
      <sheetName val="Sheet5"/>
      <sheetName val="Sheet4"/>
      <sheetName val="Sheet3"/>
      <sheetName val="Sheet2"/>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Q1"/>
      <sheetName val="Trial Balance Q2"/>
      <sheetName val="Trial Balance Q3"/>
      <sheetName val="Trial Balance Q4"/>
      <sheetName val="Q4 97"/>
      <sheetName val="PR"/>
      <sheetName val="Trial Balance YTD"/>
      <sheetName val="Reporting Packag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 val="ValueList_Helper"/>
      <sheetName val="LC"/>
      <sheetName val="Advances"/>
      <sheetName val=""/>
      <sheetName val="Lookups"/>
      <sheetName val="PY Mele listing"/>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1191100-Staff loan"/>
      <sheetName val="Profit &amp; Loss"/>
      <sheetName val="PickList"/>
      <sheetName val="1999"/>
      <sheetName val="Index"/>
      <sheetName val="INCOME"/>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1191100-Staff_loan"/>
      <sheetName val="Profit_&amp;_Loss"/>
      <sheetName val="Client_Commission_Grid"/>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INT96"/>
      <sheetName val="403A_2007_Q1"/>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REF"/>
      <sheetName val="General Assumptions"/>
      <sheetName val="Music Model"/>
      <sheetName val="Global Scorecards"/>
      <sheetName val="Scorecard"/>
      <sheetName val="New Music Model"/>
      <sheetName val="Category Model"/>
      <sheetName val="2Q98 Universe"/>
      <sheetName val="Credit Calc"/>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SLICE"/>
      <sheetName val="VO"/>
      <sheetName val="FR and EBITDA by Mkt - MTD"/>
      <sheetName val="FR and EBITDA by Mkt - QTD"/>
      <sheetName val="FR and EBITDA by Mkt - YTD"/>
      <sheetName val="Trended - Fee Revenue"/>
      <sheetName val="Global Assumptions"/>
      <sheetName val="Interim --&gt; Top"/>
      <sheetName val="prior_ytd4"/>
      <sheetName val="prior_yr_-_mo4"/>
      <sheetName val="curr_mo4"/>
      <sheetName val="pg_44"/>
      <sheetName val="AP_seg4"/>
      <sheetName val="AP_p_4-5_4"/>
      <sheetName val="AP_MDA4"/>
      <sheetName val="AP_seg_input4"/>
      <sheetName val="AP_p_4-5_input4"/>
      <sheetName val="AP_MDA_input4"/>
      <sheetName val="Schedule_1a4"/>
      <sheetName val="Schedule_1b4"/>
      <sheetName val="Schedule_1c4"/>
      <sheetName val="1191100-Staff_loan4"/>
      <sheetName val="Profit_&amp;_Loss4"/>
      <sheetName val="Client_Commission_Grid4"/>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General_Assumptions2"/>
      <sheetName val="Music_Model2"/>
      <sheetName val="Global_Scorecards2"/>
      <sheetName val="New_Music_Model2"/>
      <sheetName val="Category_Model2"/>
      <sheetName val="2Q98_Universe2"/>
      <sheetName val="Credit_Calc2"/>
      <sheetName val="Journal_Info2"/>
      <sheetName val="prior_ytd5"/>
      <sheetName val="prior_yr_-_mo5"/>
      <sheetName val="curr_mo5"/>
      <sheetName val="pg_45"/>
      <sheetName val="AP_seg5"/>
      <sheetName val="AP_p_4-5_5"/>
      <sheetName val="AP_MDA5"/>
      <sheetName val="AP_seg_input5"/>
      <sheetName val="AP_p_4-5_input5"/>
      <sheetName val="AP_MDA_input5"/>
      <sheetName val="Schedule_1a5"/>
      <sheetName val="Schedule_1b5"/>
      <sheetName val="Schedule_1c5"/>
      <sheetName val="1191100-Staff_loan5"/>
      <sheetName val="Profit_&amp;_Loss5"/>
      <sheetName val="Client_Commission_Grid5"/>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General_Assumptions3"/>
      <sheetName val="Music_Model3"/>
      <sheetName val="Global_Scorecards3"/>
      <sheetName val="New_Music_Model3"/>
      <sheetName val="Category_Model3"/>
      <sheetName val="2Q98_Universe3"/>
      <sheetName val="Credit_Calc3"/>
      <sheetName val="Journal_Info3"/>
      <sheetName val="Reduction %"/>
      <sheetName val="prior_ytd6"/>
      <sheetName val="prior_yr_-_mo6"/>
      <sheetName val="curr_mo6"/>
      <sheetName val="pg_46"/>
      <sheetName val="AP_seg6"/>
      <sheetName val="AP_p_4-5_6"/>
      <sheetName val="AP_MDA6"/>
      <sheetName val="AP_seg_input6"/>
      <sheetName val="AP_p_4-5_input6"/>
      <sheetName val="AP_MDA_input6"/>
      <sheetName val="Schedule_1a6"/>
      <sheetName val="Schedule_1b6"/>
      <sheetName val="Schedule_1c6"/>
      <sheetName val="1191100-Staff_loan6"/>
      <sheetName val="Profit_&amp;_Loss6"/>
      <sheetName val="Client_Commission_Grid6"/>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General_Assumptions4"/>
      <sheetName val="Music_Model4"/>
      <sheetName val="Global_Scorecards4"/>
      <sheetName val="New_Music_Model4"/>
      <sheetName val="Category_Model4"/>
      <sheetName val="2Q98_Universe4"/>
      <sheetName val="Credit_Calc4"/>
      <sheetName val="Journal_Info4"/>
      <sheetName val="1219-Qtrly_Joint_Venture"/>
      <sheetName val="1218-Qtrly_Joint_Venture"/>
      <sheetName val="1219-Qtrly_Joint_Venture_(2)"/>
      <sheetName val="1219-Qtrly_Minority_Interest"/>
      <sheetName val="EIE_Summary_(2)"/>
      <sheetName val="NCI_YTD_Dec19"/>
      <sheetName val="NCI_YTD_Sep19"/>
      <sheetName val="Minority_Interest_Dec_18"/>
      <sheetName val="Global_Assumptions"/>
      <sheetName val="FR_and_EBITDA_by_Mkt_-_MTD"/>
      <sheetName val="FR_and_EBITDA_by_Mkt_-_QTD"/>
      <sheetName val="FR_and_EBITDA_by_Mkt_-_YTD"/>
      <sheetName val="Trended_-_Fee_Revenue"/>
      <sheetName val="Interim_--&gt;_Top"/>
      <sheetName val="Reduction_%"/>
      <sheetName val="Summary"/>
      <sheetName val="Sum_2004"/>
      <sheetName val="prior_ytd7"/>
      <sheetName val="prior_yr_-_mo7"/>
      <sheetName val="curr_mo7"/>
      <sheetName val="pg_47"/>
      <sheetName val="AP_seg7"/>
      <sheetName val="AP_p_4-5_7"/>
      <sheetName val="AP_MDA7"/>
      <sheetName val="AP_seg_input7"/>
      <sheetName val="AP_p_4-5_input7"/>
      <sheetName val="AP_MDA_input7"/>
      <sheetName val="Schedule_1a7"/>
      <sheetName val="Schedule_1b7"/>
      <sheetName val="Schedule_1c7"/>
      <sheetName val="1191100-Staff_loan7"/>
      <sheetName val="Profit_&amp;_Loss7"/>
      <sheetName val="Client_Commission_Grid7"/>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General_Assumptions5"/>
      <sheetName val="Music_Model5"/>
      <sheetName val="Global_Scorecards5"/>
      <sheetName val="New_Music_Model5"/>
      <sheetName val="Category_Model5"/>
      <sheetName val="2Q98_Universe5"/>
      <sheetName val="Credit_Calc5"/>
      <sheetName val="Journal_Info5"/>
      <sheetName val="1219-Qtrly_Joint_Venture1"/>
      <sheetName val="1218-Qtrly_Joint_Venture1"/>
      <sheetName val="1219-Qtrly_Joint_Venture_(2)1"/>
      <sheetName val="1219-Qtrly_Minority_Interest1"/>
      <sheetName val="EIE_Summary_(2)1"/>
      <sheetName val="NCI_YTD_Dec191"/>
      <sheetName val="NCI_YTD_Sep191"/>
      <sheetName val="Minority_Interest_Dec_181"/>
      <sheetName val="Global_Assumptions1"/>
      <sheetName val="FR_and_EBITDA_by_Mkt_-_MTD1"/>
      <sheetName val="FR_and_EBITDA_by_Mkt_-_QTD1"/>
      <sheetName val="FR_and_EBITDA_by_Mkt_-_YTD1"/>
      <sheetName val="Trended_-_Fee_Revenue1"/>
      <sheetName val="Interim_--&gt;_Top1"/>
      <sheetName val="Reduction_%1"/>
      <sheetName val="IncomeStatement"/>
      <sheetName val="General Information "/>
      <sheetName val="Domestic Data Request"/>
      <sheetName val="Payroll"/>
      <sheetName val="1. Diagnostics &amp; S.O."/>
      <sheetName val="2. Company Information"/>
      <sheetName val="3. Trial Balance (Mapped)"/>
      <sheetName val="3.1 Trial Balance"/>
      <sheetName val="3.2 Book to Tax"/>
      <sheetName val="4. Onestream BS"/>
      <sheetName val="5. Onestream IS"/>
      <sheetName val="6. Accrued Bonus"/>
      <sheetName val="7. Accrued Vacation"/>
      <sheetName val="8. Meals &amp; Entertainment"/>
      <sheetName val="8.1 Parking"/>
      <sheetName val="9. Advance Payments"/>
      <sheetName val="10. Charitable Contributions"/>
      <sheetName val="11. Social Club Dues"/>
      <sheetName val="12. Spousal Travel"/>
      <sheetName val="13. Fuel Tax Credit"/>
      <sheetName val="14. Foreign Source Inc &amp; Taxes"/>
      <sheetName val="15. Other Income"/>
      <sheetName val="16. Royalty &amp; Int Exp"/>
      <sheetName val="17. Other Expenses"/>
      <sheetName val="18. Zero Value Inventory"/>
      <sheetName val="19. Fixed Assets Per Book"/>
      <sheetName val="20. Fixed Assets Per Tax"/>
      <sheetName val="21. New Tangible Property"/>
      <sheetName val="22. Intangible Assets"/>
      <sheetName val="23. Gains &amp; Losses"/>
      <sheetName val="24. Foreign Country Travel"/>
      <sheetName val="25. Apportionment"/>
      <sheetName val="TAX DEPT USE ONLY--&gt;&gt;&gt;"/>
      <sheetName val="1. Leadsheet"/>
      <sheetName val="5. 2017 Taxable Income"/>
      <sheetName val="8. TB to OS Check"/>
      <sheetName val="8.1 Depreciation"/>
      <sheetName val="8.2 Reserves"/>
      <sheetName val="%CORPTAX_DATA_CACH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pping"/>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 val="summary"/>
      <sheetName val="Entry Sheet"/>
      <sheetName val="BEV"/>
      <sheetName val="TRin"/>
      <sheetName val="Notes"/>
      <sheetName val="Compco"/>
      <sheetName val="Suppliers"/>
      <sheetName val="Index"/>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Storage"/>
      <sheetName val="FFgrapes"/>
      <sheetName val="FFwinemaking"/>
      <sheetName val="FFppe"/>
      <sheetName val="FFsales"/>
      <sheetName val="Input"/>
      <sheetName val="PerCaseCalcs"/>
      <sheetName val="COGS"/>
      <sheetName val="Taxes"/>
      <sheetName val="CF"/>
      <sheetName val="BS"/>
      <sheetName val="2241101"/>
      <sheetName val="51512"/>
      <sheetName val="51513"/>
      <sheetName val="5111199"/>
      <sheetName val="Advances"/>
      <sheetName val="O-1 (277)"/>
      <sheetName val="O-1 (425)"/>
      <sheetName val="O-1 (521)"/>
      <sheetName val="O-1 (626) "/>
      <sheetName val="PM3,4,5"/>
      <sheetName val="WFS"/>
      <sheetName val="Menu"/>
      <sheetName val="Sum"/>
      <sheetName val="Comp"/>
      <sheetName val="TB 3-07"/>
      <sheetName val="IncStmt 3-07"/>
      <sheetName val="BalSheet 3-07"/>
      <sheetName val="RealtyRates.data"/>
      <sheetName val="Attributes"/>
      <sheetName val="Inputs"/>
      <sheetName val="Sheet4"/>
      <sheetName val="A1 - Income Statement"/>
      <sheetName val="Sch 2"/>
      <sheetName val="RENT-2"/>
      <sheetName val="Data"/>
      <sheetName val="MORE"/>
      <sheetName val="Labels and Vlookups"/>
      <sheetName val="ICI"/>
      <sheetName val="Div Upload"/>
      <sheetName val="Rev Growth Rate"/>
      <sheetName val="Comp. Transaction"/>
      <sheetName val="Debt Regressions"/>
      <sheetName val="Companies &amp; Cars"/>
      <sheetName val="Table 1.1"/>
      <sheetName val="waste"/>
      <sheetName val="DATA GRAFICAS"/>
      <sheetName val="MERGER"/>
      <sheetName val="PA2"/>
      <sheetName val="Magma"/>
      <sheetName val="Non-Statistical Sampling Master"/>
      <sheetName val="UST Holdings"/>
      <sheetName val="Operating Statistics"/>
      <sheetName val="Introduction"/>
      <sheetName val="Old"/>
      <sheetName val="MARKET INFO"/>
      <sheetName val="M-5A"/>
      <sheetName val="List of Resources and Roles"/>
      <sheetName val="FY18 Rate Card"/>
      <sheetName val="CA Lab Equp"/>
      <sheetName val="Data_Detail"/>
      <sheetName val="Data_Summary"/>
      <sheetName val="Consol Opening BS Worksheet "/>
      <sheetName val="Summ"/>
      <sheetName val="Occ"/>
      <sheetName val="Entry_Sheet"/>
      <sheetName val="XLR_NoRangeSheet"/>
      <sheetName val="PARAM"/>
      <sheetName val="Cntmrs"/>
      <sheetName val="synthgraph"/>
      <sheetName val="Treasury"/>
      <sheetName val="LIST OF OTP ADJ_Hide"/>
      <sheetName val="Unit List_Hide"/>
      <sheetName val="Kids Planned Summary"/>
      <sheetName val="CTN - Upload"/>
      <sheetName val="Assum"/>
      <sheetName val="REP03CNN"/>
      <sheetName val="Flowchart"/>
      <sheetName val="Returns"/>
      <sheetName val="Assumptions"/>
      <sheetName val="Burn Rate"/>
      <sheetName val="Definitions"/>
      <sheetName val="Charts"/>
      <sheetName val="Income by Year"/>
      <sheetName val="Income by Quarter "/>
      <sheetName val="Income by Month"/>
      <sheetName val="Headcount"/>
      <sheetName val="Salary &amp; Expenses"/>
      <sheetName val="Sheet1"/>
      <sheetName val="(D2) DCF"/>
      <sheetName val="CONTINENT CODE"/>
      <sheetName val="Size"/>
      <sheetName val="Report_ISGraph"/>
      <sheetName val="Value Analysis - Sheet 1"/>
      <sheetName val="JATO Worksheet - Sheet 1"/>
      <sheetName val="JATO WorksheetR_x0000_o_x0000_o_x0000_t_x0000_ _x0000_"/>
      <sheetName val="Sheet2"/>
      <sheetName val="Sheet3"/>
      <sheetName val="BS model (2)"/>
      <sheetName val="france"/>
      <sheetName val="italy"/>
      <sheetName val="uk"/>
      <sheetName val="netherlands"/>
      <sheetName val="TargIS"/>
      <sheetName val="QRE's"/>
      <sheetName val="DUE FROM &amp; TO"/>
      <sheetName val="Project Overview"/>
      <sheetName val="WW - Promo Plan"/>
      <sheetName val="Deal CF"/>
      <sheetName val="Lguide"/>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O-1_(277)"/>
      <sheetName val="O-1_(425)"/>
      <sheetName val="O-1_(521)"/>
      <sheetName val="O-1_(626)_"/>
      <sheetName val="TB_3-07"/>
      <sheetName val="IncStmt_3-07"/>
      <sheetName val="BalSheet_3-07"/>
      <sheetName val="Sch_2"/>
      <sheetName val="Table_1_1"/>
      <sheetName val="RealtyRates_data"/>
      <sheetName val="Labels_and_Vlookups"/>
      <sheetName val="Div_Upload"/>
      <sheetName val="A1_-_Income_Statement"/>
      <sheetName val="Debt_Regressions"/>
      <sheetName val="Credit Calc"/>
      <sheetName val="Clause 13(a)"/>
      <sheetName val="tax clearance"/>
      <sheetName val="IT comp"/>
      <sheetName val="Deff Tax "/>
      <sheetName val="Tax"/>
      <sheetName val="3Cd Report"/>
      <sheetName val="3cd Ann"/>
      <sheetName val="Annex -1"/>
      <sheetName val="Supp for Ann II"/>
      <sheetName val="Anne-2"/>
      <sheetName val="Annex - 3"/>
      <sheetName val="Annex - 3A"/>
      <sheetName val="Software"/>
      <sheetName val="Software EHTP"/>
      <sheetName val="Software STP"/>
      <sheetName val="Annex - 4"/>
      <sheetName val="Annex - 5"/>
      <sheetName val="Annex - 6"/>
      <sheetName val="Annex - 7"/>
      <sheetName val="Annexure VIII"/>
      <sheetName val="Annex - 8"/>
      <sheetName val="Annex - 9"/>
      <sheetName val="Annex - 10"/>
      <sheetName val="Ann-11"/>
      <sheetName val="Annex - 12"/>
      <sheetName val="Stock - Sch 5A-5C"/>
      <sheetName val="DeptSummary"/>
      <sheetName val="BRAD"/>
      <sheetName val="A1. Monthly Flash"/>
      <sheetName val="A2. Statements of Operations"/>
      <sheetName val="A3. Revenue"/>
      <sheetName val="A4. New Revenue"/>
      <sheetName val="A5. Dept Expense"/>
      <sheetName val="B1. Walk Month vs Prior Year"/>
      <sheetName val="B2. Walk YTD vs Budget"/>
      <sheetName val="B3. Walk YTD vs Prior Year"/>
      <sheetName val="B1. Walk Month vs Budget"/>
      <sheetName val="D1. NWC &amp; Liquidity"/>
      <sheetName val="D2. Balance Sheet"/>
      <sheetName val="D3. Cash Flow"/>
      <sheetName val="D4. Covenant Detail"/>
      <sheetName val="B1. Month vs Forecast"/>
      <sheetName val="B3. Month vs Prior Year"/>
      <sheetName val="B4. YTD vs Forecast"/>
      <sheetName val="C. Margins--&gt;"/>
      <sheetName val="I. Cash Flow"/>
      <sheetName val="J. Covenant Calc"/>
      <sheetName val="J1. Covenant Definitions"/>
      <sheetName val="K. P&amp;L Forecasts--&gt;"/>
      <sheetName val="K1. 3+9 Forecast"/>
      <sheetName val="K2. 6+6 Forecast"/>
      <sheetName val="N. 13 Week Cash Forecast"/>
      <sheetName val="O.Flash Reconciliation"/>
      <sheetName val="K3. 8+4 Forecast"/>
      <sheetName val="E1. KPIs"/>
      <sheetName val="E2. Headcount"/>
      <sheetName val="Input Schedules"/>
      <sheetName val="Legend"/>
      <sheetName val="QB GL Input"/>
      <sheetName val="QB PL"/>
      <sheetName val="Empl Plan"/>
      <sheetName val="Empl 2018"/>
      <sheetName val="Bonus Plan"/>
      <sheetName val="ION Exp Build"/>
      <sheetName val="New Sales Build"/>
      <sheetName val="3rd Party Marketing"/>
      <sheetName val="ION Compare"/>
      <sheetName val="Empl 2017"/>
      <sheetName val="ION PL"/>
      <sheetName val="Debt"/>
      <sheetName val="Expense Detail"/>
      <sheetName val="QoE 17"/>
      <sheetName val="BRAD Hist Info"/>
      <sheetName val="BRAD Budget"/>
      <sheetName val="Addback Detail"/>
      <sheetName val="CapEx"/>
      <sheetName val="Intangibles"/>
      <sheetName val="Bonus Exp"/>
      <sheetName val="Comm Exp"/>
      <sheetName val="Historical IS"/>
      <sheetName val="#REF"/>
      <sheetName val="Acruals"/>
      <sheetName val="HOSPICE OPSUM"/>
      <sheetName val="DOH"/>
      <sheetName val="시산표"/>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assumptions"/>
      <sheetName val="Inputs"/>
      <sheetName val="% Good Table"/>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 val="Index"/>
      <sheetName val="FINANCIALS"/>
      <sheetName val="API "/>
      <sheetName val="Profit"/>
      <sheetName val="TRI_WACC"/>
      <sheetName val="cover_page"/>
      <sheetName val="Indicators"/>
      <sheetName val="Pricing Model"/>
      <sheetName val="Advances"/>
      <sheetName val="O-1 (277)"/>
      <sheetName val="O-1 (521)"/>
      <sheetName val="O-1 (626) "/>
      <sheetName val="O-1 (425)"/>
      <sheetName val="01 Fcst Vol"/>
      <sheetName val="Données LMU"/>
      <sheetName val="LC"/>
      <sheetName val="induceamort"/>
      <sheetName val="TB"/>
      <sheetName val="DataStream PPI"/>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Reference"/>
      <sheetName val="Valued ao Sept 30 16"/>
      <sheetName val="Rev Model"/>
      <sheetName val="Rev Assumptions"/>
      <sheetName val="Region mapping"/>
      <sheetName val="Value Summary and chart"/>
      <sheetName val="Process Tools-Owned"/>
      <sheetName val="Super Region"/>
      <sheetName val="YTD Actual"/>
      <sheetName val="Region"/>
      <sheetName val="SSDGrowth"/>
      <sheetName val="Comp. Transaction"/>
      <sheetName val="Codes"/>
      <sheetName val="Info"/>
      <sheetName val="Escrow Accounts"/>
      <sheetName val="T.C."/>
      <sheetName val="Property Data"/>
      <sheetName val="Total"/>
      <sheetName val="Credit Calc"/>
      <sheetName val="TRIAL BAL"/>
      <sheetName val="Consolidating BS"/>
      <sheetName val="dpw"/>
      <sheetName val="2013 AMGA_Benefits $"/>
      <sheetName val="Sullivan Cotter Benefits 2010"/>
      <sheetName val="SC Specialties"/>
      <sheetName val="2013 AMGA Compensation"/>
      <sheetName val="2013 MGMA Comp"/>
      <sheetName val="MGMA 2013_OnCall_Daily"/>
      <sheetName val="BLS_locations"/>
      <sheetName val="2012 national_dl"/>
      <sheetName val="MVS Depository&gt;"/>
      <sheetName val="押品类别标识 "/>
      <sheetName val="Mapping"/>
      <sheetName val="Sheet3"/>
      <sheetName val="货币资金"/>
      <sheetName val="BEA"/>
      <sheetName val="PYTHON1"/>
      <sheetName val="M@ilTV RM Reserve"/>
      <sheetName val="Pro Forma"/>
      <sheetName val="Sales 2003"/>
      <sheetName val="TargIS"/>
      <sheetName val="%_Good_Table"/>
      <sheetName val="Foundation_P&amp;L"/>
      <sheetName val="Revenue_Sensitivity"/>
      <sheetName val="Raw_Data_Comps"/>
      <sheetName val="Cost_Approach"/>
      <sheetName val="List"/>
      <sheetName val="1601 Detail information"/>
      <sheetName val="CONS TB-Odoo"/>
      <sheetName val="Event Spending SUmmary"/>
      <sheetName val="Sheet1"/>
      <sheetName val="SCHC Detail"/>
      <sheetName val="Drop down list options"/>
      <sheetName val="PROOF"/>
      <sheetName val="表4_12_1无形资产—土地使用权"/>
      <sheetName val="TOP III Merge for IS"/>
      <sheetName val="Cap Call Support"/>
      <sheetName val="TOP III FOF Merge for IS"/>
      <sheetName val="TOP III Dist #7"/>
      <sheetName val="TOP III Unfunded"/>
      <sheetName val="Additional Allocations &gt;&gt;"/>
      <sheetName val="FOF"/>
      <sheetName val="FOF Unfunded"/>
      <sheetName val="Equity III-A"/>
      <sheetName val="Coinvest"/>
      <sheetName val="Professionals"/>
      <sheetName val="Pre-call Unfunded Reports &gt;&gt;"/>
      <sheetName val="Pre-call TOP III Unfunded"/>
      <sheetName val="Pre-call TOP III FOF Unfunded"/>
      <sheetName val="Support &gt;&gt;"/>
      <sheetName val="Spectre"/>
      <sheetName val="Bills"/>
      <sheetName val="BL Tax Recoupment"/>
      <sheetName val="Promote Estimate"/>
      <sheetName val="Management Fee Report"/>
      <sheetName val="FOF Mgmt Fee JEs"/>
      <sheetName val="AIV I-A BL Allocation"/>
      <sheetName val="Federal Deferreds Tax Effected"/>
      <sheetName val="Q2 ESPP"/>
      <sheetName val="2019S-02.11 State Bonus Dep Adj"/>
      <sheetName val="Summary - by Game"/>
      <sheetName val="Lkup"/>
      <sheetName val="Shared Service Allocation"/>
      <sheetName val="Annual CF"/>
      <sheetName val="Lease Flows"/>
      <sheetName val="Input"/>
      <sheetName val="Semi-An CF"/>
      <sheetName val="Sum Lease Flows"/>
      <sheetName val="Description"/>
      <sheetName val="Cover"/>
      <sheetName val="Rent Roll"/>
      <sheetName val="Book Value"/>
      <sheetName val="ROLLUP"/>
      <sheetName val="Semi-An CF (0)"/>
      <sheetName val="Pay Dir"/>
      <sheetName val="Pay Ind"/>
      <sheetName val="Pay SC"/>
      <sheetName val="ConvHist"/>
      <sheetName val="主营业务收入"/>
      <sheetName val="Sum"/>
      <sheetName val="汇总"/>
      <sheetName val="Kids Planned Summary"/>
      <sheetName val="CTN - Upload"/>
      <sheetName val="API_"/>
      <sheetName val="Pricing_Model"/>
      <sheetName val="Données_LMU"/>
      <sheetName val="O-1_(277)"/>
      <sheetName val="O-1_(521)"/>
      <sheetName val="O-1_(626)_"/>
      <sheetName val="O-1_(425)"/>
      <sheetName val="01_Fcst_Vol"/>
      <sheetName val="DataStream_PPI"/>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Value_Summary_and_chart"/>
      <sheetName val="Sheet1 (2)"/>
      <sheetName val="PA2"/>
      <sheetName val="OPEX (Adaptive)"/>
      <sheetName val="Earnout Calcs"/>
      <sheetName val="SVC LINES"/>
      <sheetName val="Prisa 1 DCF"/>
      <sheetName val="시산표"/>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showGridLines="0" tabSelected="1" zoomScaleNormal="100" zoomScaleSheetLayoutView="112" workbookViewId="0"/>
  </sheetViews>
  <sheetFormatPr defaultColWidth="9.15625" defaultRowHeight="13.8" x14ac:dyDescent="0.45"/>
  <cols>
    <col min="1" max="15" width="9.15625" style="4"/>
    <col min="16" max="16" width="15" style="4" customWidth="1"/>
    <col min="17" max="16384" width="9.15625" style="4"/>
  </cols>
  <sheetData>
    <row r="1" spans="1:2" ht="17.7" x14ac:dyDescent="0.6">
      <c r="A1" s="73" t="s">
        <v>315</v>
      </c>
    </row>
    <row r="3" spans="1:2" x14ac:dyDescent="0.45">
      <c r="A3" s="29" t="s">
        <v>0</v>
      </c>
    </row>
    <row r="4" spans="1:2" x14ac:dyDescent="0.45">
      <c r="A4" s="29" t="s">
        <v>316</v>
      </c>
    </row>
    <row r="5" spans="1:2" x14ac:dyDescent="0.45">
      <c r="A5" s="29"/>
    </row>
    <row r="6" spans="1:2" x14ac:dyDescent="0.45">
      <c r="A6" s="29"/>
    </row>
    <row r="7" spans="1:2" x14ac:dyDescent="0.45">
      <c r="A7" s="29" t="s">
        <v>1</v>
      </c>
    </row>
    <row r="8" spans="1:2" x14ac:dyDescent="0.45">
      <c r="A8" s="29" t="s">
        <v>2</v>
      </c>
    </row>
    <row r="12" spans="1:2" ht="14.1" x14ac:dyDescent="0.5">
      <c r="B12" s="17"/>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324F3-C289-4931-9ACE-57B677E2A7AA}">
  <sheetPr>
    <tabColor rgb="FF006A53"/>
    <pageSetUpPr fitToPage="1"/>
  </sheetPr>
  <dimension ref="A1:XEE90"/>
  <sheetViews>
    <sheetView showGridLines="0" zoomScale="80" zoomScaleNormal="80" workbookViewId="0">
      <pane xSplit="1" ySplit="5" topLeftCell="B6" activePane="bottomRight" state="frozen"/>
      <selection activeCell="Z17" sqref="Z17"/>
      <selection pane="topRight" activeCell="Z17" sqref="Z17"/>
      <selection pane="bottomLeft" activeCell="Z17" sqref="Z17"/>
      <selection pane="bottomRight" activeCell="B6" sqref="B6"/>
    </sheetView>
  </sheetViews>
  <sheetFormatPr defaultColWidth="9.15625" defaultRowHeight="13.8" outlineLevelCol="1" x14ac:dyDescent="0.45"/>
  <cols>
    <col min="1" max="1" width="63.578125" style="549" customWidth="1"/>
    <col min="2" max="6" width="13.41796875" style="451" customWidth="1" outlineLevel="1"/>
    <col min="7" max="7" width="13.41796875" style="193" customWidth="1" outlineLevel="1"/>
    <col min="8" max="18" width="13.41796875" style="451" customWidth="1" outlineLevel="1"/>
    <col min="19" max="19" width="13.41796875" style="451" customWidth="1"/>
    <col min="20" max="16384" width="9.15625" style="451"/>
  </cols>
  <sheetData>
    <row r="1" spans="1:19" ht="15" x14ac:dyDescent="0.5">
      <c r="A1" s="513" t="s">
        <v>216</v>
      </c>
      <c r="B1" s="295"/>
      <c r="G1" s="257"/>
    </row>
    <row r="2" spans="1:19" ht="14.1" x14ac:dyDescent="0.5">
      <c r="A2" s="465" t="s">
        <v>4</v>
      </c>
      <c r="B2" s="295"/>
      <c r="C2" s="550"/>
      <c r="D2" s="550"/>
      <c r="E2" s="550"/>
      <c r="F2" s="550"/>
      <c r="G2" s="257"/>
    </row>
    <row r="3" spans="1:19" ht="16.5" customHeight="1" x14ac:dyDescent="0.45">
      <c r="A3" s="514"/>
      <c r="B3" s="399" t="s">
        <v>60</v>
      </c>
      <c r="C3" s="400" t="s">
        <v>61</v>
      </c>
      <c r="D3" s="400" t="s">
        <v>62</v>
      </c>
      <c r="E3" s="400" t="s">
        <v>63</v>
      </c>
      <c r="F3" s="426">
        <v>2019</v>
      </c>
      <c r="G3" s="400" t="s">
        <v>64</v>
      </c>
      <c r="H3" s="400" t="s">
        <v>65</v>
      </c>
      <c r="I3" s="400" t="s">
        <v>66</v>
      </c>
      <c r="J3" s="400" t="s">
        <v>67</v>
      </c>
      <c r="K3" s="426">
        <v>2020</v>
      </c>
      <c r="L3" s="400" t="s">
        <v>68</v>
      </c>
      <c r="M3" s="400" t="s">
        <v>69</v>
      </c>
      <c r="N3" s="400" t="s">
        <v>70</v>
      </c>
      <c r="O3" s="400" t="s">
        <v>71</v>
      </c>
      <c r="P3" s="400">
        <v>2021</v>
      </c>
      <c r="Q3" s="400" t="s">
        <v>72</v>
      </c>
      <c r="R3" s="400" t="s">
        <v>73</v>
      </c>
      <c r="S3" s="400" t="s">
        <v>326</v>
      </c>
    </row>
    <row r="4" spans="1:19" s="235" customFormat="1" ht="14.4" x14ac:dyDescent="0.55000000000000004">
      <c r="A4" s="295"/>
      <c r="B4" s="296"/>
      <c r="C4" s="297"/>
      <c r="D4" s="297"/>
      <c r="E4" s="298"/>
      <c r="F4" s="299"/>
      <c r="G4" s="297"/>
      <c r="H4" s="297"/>
      <c r="I4" s="297"/>
      <c r="J4" s="297"/>
      <c r="K4" s="299"/>
      <c r="L4" s="297"/>
      <c r="M4" s="297"/>
      <c r="N4" s="297"/>
      <c r="O4" s="297"/>
      <c r="P4" s="299"/>
      <c r="Q4" s="297"/>
      <c r="R4" s="297"/>
      <c r="S4" s="297"/>
    </row>
    <row r="5" spans="1:19" ht="25.75" customHeight="1" x14ac:dyDescent="0.45">
      <c r="A5" s="515" t="s">
        <v>217</v>
      </c>
      <c r="B5" s="516"/>
      <c r="C5" s="516"/>
      <c r="D5" s="516"/>
      <c r="E5" s="517"/>
      <c r="F5" s="518"/>
      <c r="G5" s="519"/>
      <c r="H5" s="516"/>
      <c r="I5" s="516"/>
      <c r="J5" s="516"/>
      <c r="K5" s="518"/>
      <c r="L5" s="516"/>
      <c r="M5" s="516"/>
      <c r="N5" s="516"/>
      <c r="O5" s="516"/>
      <c r="P5" s="518"/>
      <c r="Q5" s="516"/>
      <c r="R5" s="516"/>
      <c r="S5" s="516"/>
    </row>
    <row r="6" spans="1:19" x14ac:dyDescent="0.45">
      <c r="A6" s="499" t="s">
        <v>30</v>
      </c>
      <c r="B6" s="196">
        <v>170.8</v>
      </c>
      <c r="C6" s="193">
        <v>223.4</v>
      </c>
      <c r="D6" s="193">
        <v>258.10000000000002</v>
      </c>
      <c r="E6" s="198">
        <v>639.1</v>
      </c>
      <c r="F6" s="198">
        <v>1291.4000000000001</v>
      </c>
      <c r="G6" s="193">
        <v>173.5</v>
      </c>
      <c r="H6" s="193">
        <v>82.1</v>
      </c>
      <c r="I6" s="193">
        <v>184.8</v>
      </c>
      <c r="J6" s="193">
        <v>315.3</v>
      </c>
      <c r="K6" s="194">
        <v>755.7</v>
      </c>
      <c r="L6" s="193">
        <v>269</v>
      </c>
      <c r="M6" s="193">
        <v>443.4</v>
      </c>
      <c r="N6" s="193">
        <v>436.6</v>
      </c>
      <c r="O6" s="193">
        <v>692.9</v>
      </c>
      <c r="P6" s="194">
        <v>1841.9</v>
      </c>
      <c r="Q6" s="193">
        <v>396.3</v>
      </c>
      <c r="R6" s="193">
        <v>489.9</v>
      </c>
      <c r="S6" s="193">
        <v>451.6</v>
      </c>
    </row>
    <row r="7" spans="1:19" ht="30" customHeight="1" x14ac:dyDescent="0.45">
      <c r="A7" s="499" t="s">
        <v>218</v>
      </c>
      <c r="B7" s="196"/>
      <c r="C7" s="193"/>
      <c r="D7" s="193"/>
      <c r="E7" s="198"/>
      <c r="F7" s="198"/>
      <c r="H7" s="193"/>
      <c r="I7" s="193"/>
      <c r="J7" s="193"/>
      <c r="K7" s="194"/>
      <c r="L7" s="193"/>
      <c r="M7" s="193"/>
      <c r="N7" s="193"/>
      <c r="O7" s="193"/>
      <c r="P7" s="194"/>
      <c r="Q7" s="193"/>
      <c r="R7" s="193"/>
      <c r="S7" s="193">
        <v>0</v>
      </c>
    </row>
    <row r="8" spans="1:19" x14ac:dyDescent="0.45">
      <c r="A8" s="499" t="s">
        <v>219</v>
      </c>
      <c r="B8" s="210">
        <v>105.8</v>
      </c>
      <c r="C8" s="211">
        <v>106.5</v>
      </c>
      <c r="D8" s="211">
        <v>111.6</v>
      </c>
      <c r="E8" s="199">
        <v>115.4</v>
      </c>
      <c r="F8" s="199">
        <v>439.3</v>
      </c>
      <c r="G8" s="211">
        <v>113.8</v>
      </c>
      <c r="H8" s="211">
        <v>116.4</v>
      </c>
      <c r="I8" s="211">
        <v>127.7</v>
      </c>
      <c r="J8" s="211">
        <v>143.80000000000001</v>
      </c>
      <c r="K8" s="200">
        <v>501.7</v>
      </c>
      <c r="L8" s="211">
        <v>122.1</v>
      </c>
      <c r="M8" s="211">
        <v>119.1</v>
      </c>
      <c r="N8" s="211">
        <v>122.6</v>
      </c>
      <c r="O8" s="211">
        <v>162.1</v>
      </c>
      <c r="P8" s="200">
        <v>525.9</v>
      </c>
      <c r="Q8" s="211">
        <v>149</v>
      </c>
      <c r="R8" s="211">
        <v>162.4</v>
      </c>
      <c r="S8" s="211">
        <v>142.1</v>
      </c>
    </row>
    <row r="9" spans="1:19" ht="18.600000000000001" customHeight="1" x14ac:dyDescent="0.45">
      <c r="A9" s="499" t="s">
        <v>220</v>
      </c>
      <c r="B9" s="210">
        <v>4.2</v>
      </c>
      <c r="C9" s="211">
        <v>1.5</v>
      </c>
      <c r="D9" s="211">
        <v>1.5</v>
      </c>
      <c r="E9" s="199">
        <v>1.5</v>
      </c>
      <c r="F9" s="199">
        <v>8.6999999999999993</v>
      </c>
      <c r="G9" s="211">
        <v>1.5</v>
      </c>
      <c r="H9" s="211">
        <v>1.6</v>
      </c>
      <c r="I9" s="211">
        <v>1.6</v>
      </c>
      <c r="J9" s="211">
        <v>78.099999999999994</v>
      </c>
      <c r="K9" s="200">
        <v>82.8</v>
      </c>
      <c r="L9" s="211">
        <v>1.6</v>
      </c>
      <c r="M9" s="211">
        <v>1.7</v>
      </c>
      <c r="N9" s="211">
        <v>1.8</v>
      </c>
      <c r="O9" s="211">
        <v>3.2349999999999999</v>
      </c>
      <c r="P9" s="200">
        <v>8.3000000000000007</v>
      </c>
      <c r="Q9" s="211">
        <v>1.7</v>
      </c>
      <c r="R9" s="211">
        <v>1.7</v>
      </c>
      <c r="S9" s="211">
        <v>3.13</v>
      </c>
    </row>
    <row r="10" spans="1:19" ht="27" customHeight="1" x14ac:dyDescent="0.45">
      <c r="A10" s="499" t="s">
        <v>338</v>
      </c>
      <c r="B10" s="210">
        <v>-53.5</v>
      </c>
      <c r="C10" s="211">
        <v>-60.8</v>
      </c>
      <c r="D10" s="211">
        <v>-76.8</v>
      </c>
      <c r="E10" s="199">
        <v>-55.6</v>
      </c>
      <c r="F10" s="199">
        <v>-246.7</v>
      </c>
      <c r="G10" s="211">
        <v>-52.4</v>
      </c>
      <c r="H10" s="211">
        <v>-53.3</v>
      </c>
      <c r="I10" s="211">
        <v>-73.8</v>
      </c>
      <c r="J10" s="211">
        <v>-118.5</v>
      </c>
      <c r="K10" s="200">
        <v>-298</v>
      </c>
      <c r="L10" s="211">
        <v>-72</v>
      </c>
      <c r="M10" s="211">
        <v>-60</v>
      </c>
      <c r="N10" s="211">
        <v>-66.13</v>
      </c>
      <c r="O10" s="211">
        <v>55.2</v>
      </c>
      <c r="P10" s="200">
        <v>-142.9</v>
      </c>
      <c r="Q10" s="211">
        <v>-28.4</v>
      </c>
      <c r="R10" s="211">
        <v>-58.7</v>
      </c>
      <c r="S10" s="211">
        <v>-45.8</v>
      </c>
    </row>
    <row r="11" spans="1:19" x14ac:dyDescent="0.45">
      <c r="A11" s="499" t="s">
        <v>221</v>
      </c>
      <c r="B11" s="210">
        <v>89</v>
      </c>
      <c r="C11" s="211">
        <v>0</v>
      </c>
      <c r="D11" s="211">
        <v>0</v>
      </c>
      <c r="E11" s="199">
        <v>0.8</v>
      </c>
      <c r="F11" s="199">
        <v>89.8</v>
      </c>
      <c r="G11" s="211">
        <v>75.2</v>
      </c>
      <c r="H11" s="211">
        <v>0</v>
      </c>
      <c r="I11" s="211">
        <v>0</v>
      </c>
      <c r="J11" s="211">
        <v>13.5</v>
      </c>
      <c r="K11" s="200">
        <v>88.7</v>
      </c>
      <c r="L11" s="211">
        <v>0</v>
      </c>
      <c r="M11" s="211">
        <v>0</v>
      </c>
      <c r="N11" s="211">
        <v>0</v>
      </c>
      <c r="O11" s="211">
        <v>0</v>
      </c>
      <c r="P11" s="200">
        <v>0</v>
      </c>
      <c r="Q11" s="211">
        <v>10.4</v>
      </c>
      <c r="R11" s="211">
        <v>26.405000000000001</v>
      </c>
      <c r="S11" s="211">
        <v>0</v>
      </c>
    </row>
    <row r="12" spans="1:19" ht="27.6" x14ac:dyDescent="0.45">
      <c r="A12" s="480" t="s">
        <v>222</v>
      </c>
      <c r="B12" s="210">
        <v>-20.9</v>
      </c>
      <c r="C12" s="211">
        <v>-4.4000000000000004</v>
      </c>
      <c r="D12" s="211">
        <v>-0.9</v>
      </c>
      <c r="E12" s="199">
        <v>-2.7</v>
      </c>
      <c r="F12" s="199">
        <v>-28.9</v>
      </c>
      <c r="G12" s="211">
        <v>0.2</v>
      </c>
      <c r="H12" s="211">
        <v>-5.2</v>
      </c>
      <c r="I12" s="211">
        <v>-7.9</v>
      </c>
      <c r="J12" s="211">
        <v>-4.4000000000000004</v>
      </c>
      <c r="K12" s="200">
        <v>-17.3</v>
      </c>
      <c r="L12" s="211">
        <v>-2.7</v>
      </c>
      <c r="M12" s="211">
        <v>-12</v>
      </c>
      <c r="N12" s="211">
        <v>-12.12</v>
      </c>
      <c r="O12" s="211">
        <v>-15.1</v>
      </c>
      <c r="P12" s="200">
        <v>-41.9</v>
      </c>
      <c r="Q12" s="211">
        <v>16.7</v>
      </c>
      <c r="R12" s="211">
        <v>10.6</v>
      </c>
      <c r="S12" s="211">
        <v>1.7949999999999999</v>
      </c>
    </row>
    <row r="13" spans="1:19" x14ac:dyDescent="0.45">
      <c r="A13" s="480" t="s">
        <v>223</v>
      </c>
      <c r="B13" s="210">
        <v>1.9</v>
      </c>
      <c r="C13" s="211">
        <v>9.6</v>
      </c>
      <c r="D13" s="211">
        <v>6.6</v>
      </c>
      <c r="E13" s="199">
        <v>2.2999999999999998</v>
      </c>
      <c r="F13" s="199">
        <v>20.399999999999999</v>
      </c>
      <c r="G13" s="211">
        <v>9.1</v>
      </c>
      <c r="H13" s="211">
        <v>20.8</v>
      </c>
      <c r="I13" s="211">
        <v>19.600000000000001</v>
      </c>
      <c r="J13" s="211">
        <v>-5.0999999999999996</v>
      </c>
      <c r="K13" s="200">
        <v>44.4</v>
      </c>
      <c r="L13" s="211">
        <v>0.7</v>
      </c>
      <c r="M13" s="211">
        <v>12.1</v>
      </c>
      <c r="N13" s="211">
        <v>11.7</v>
      </c>
      <c r="O13" s="211">
        <v>0</v>
      </c>
      <c r="P13" s="200">
        <v>24.5</v>
      </c>
      <c r="Q13" s="211">
        <v>3.3</v>
      </c>
      <c r="R13" s="211">
        <v>4.5</v>
      </c>
      <c r="S13" s="211">
        <v>3.72</v>
      </c>
    </row>
    <row r="14" spans="1:19" x14ac:dyDescent="0.45">
      <c r="A14" s="480" t="s">
        <v>224</v>
      </c>
      <c r="B14" s="210">
        <v>29.3</v>
      </c>
      <c r="C14" s="211">
        <v>36.299999999999997</v>
      </c>
      <c r="D14" s="211">
        <v>33.4</v>
      </c>
      <c r="E14" s="199">
        <v>28.8</v>
      </c>
      <c r="F14" s="199">
        <v>127.8</v>
      </c>
      <c r="G14" s="211">
        <v>-1.2</v>
      </c>
      <c r="H14" s="211">
        <v>20.9</v>
      </c>
      <c r="I14" s="211">
        <v>22.1</v>
      </c>
      <c r="J14" s="211">
        <v>18.600000000000001</v>
      </c>
      <c r="K14" s="200">
        <v>60.4</v>
      </c>
      <c r="L14" s="211">
        <v>35.799999999999997</v>
      </c>
      <c r="M14" s="211">
        <v>49.4</v>
      </c>
      <c r="N14" s="211">
        <v>48.08</v>
      </c>
      <c r="O14" s="211">
        <v>51.6</v>
      </c>
      <c r="P14" s="200">
        <v>184.9</v>
      </c>
      <c r="Q14" s="211">
        <v>36.9</v>
      </c>
      <c r="R14" s="211">
        <v>45.5</v>
      </c>
      <c r="S14" s="211">
        <v>41.49</v>
      </c>
    </row>
    <row r="15" spans="1:19" x14ac:dyDescent="0.45">
      <c r="A15" s="480" t="s">
        <v>225</v>
      </c>
      <c r="B15" s="210">
        <v>-72.7</v>
      </c>
      <c r="C15" s="211">
        <v>-21.8</v>
      </c>
      <c r="D15" s="211">
        <v>-25.8</v>
      </c>
      <c r="E15" s="199">
        <v>-40.700000000000003</v>
      </c>
      <c r="F15" s="199">
        <v>-161</v>
      </c>
      <c r="G15" s="211">
        <v>-20.6</v>
      </c>
      <c r="H15" s="211">
        <v>-19.5</v>
      </c>
      <c r="I15" s="211">
        <v>-32.4</v>
      </c>
      <c r="J15" s="211">
        <v>-53.7</v>
      </c>
      <c r="K15" s="200">
        <v>-126.2</v>
      </c>
      <c r="L15" s="211">
        <v>-83.5</v>
      </c>
      <c r="M15" s="211">
        <v>-212.1</v>
      </c>
      <c r="N15" s="211">
        <v>-163.81</v>
      </c>
      <c r="O15" s="211">
        <v>-159.19999999999999</v>
      </c>
      <c r="P15" s="200">
        <v>-618.6</v>
      </c>
      <c r="Q15" s="211">
        <v>-42.9</v>
      </c>
      <c r="R15" s="211">
        <v>-119.2</v>
      </c>
      <c r="S15" s="211">
        <v>-234</v>
      </c>
    </row>
    <row r="16" spans="1:19" x14ac:dyDescent="0.45">
      <c r="A16" s="480" t="s">
        <v>226</v>
      </c>
      <c r="B16" s="210">
        <v>0</v>
      </c>
      <c r="C16" s="211">
        <v>0</v>
      </c>
      <c r="D16" s="211">
        <v>0</v>
      </c>
      <c r="E16" s="199">
        <v>0</v>
      </c>
      <c r="F16" s="199">
        <v>0</v>
      </c>
      <c r="G16" s="211">
        <v>0</v>
      </c>
      <c r="H16" s="211">
        <v>0</v>
      </c>
      <c r="I16" s="211">
        <v>0</v>
      </c>
      <c r="J16" s="211">
        <v>0</v>
      </c>
      <c r="K16" s="200">
        <v>0</v>
      </c>
      <c r="L16" s="211">
        <v>0</v>
      </c>
      <c r="M16" s="211">
        <v>0</v>
      </c>
      <c r="N16" s="211">
        <v>0</v>
      </c>
      <c r="O16" s="211">
        <v>-187.5</v>
      </c>
      <c r="P16" s="200">
        <v>-187.5</v>
      </c>
      <c r="Q16" s="211">
        <v>0</v>
      </c>
      <c r="R16" s="211">
        <v>0</v>
      </c>
      <c r="S16" s="211">
        <v>0</v>
      </c>
    </row>
    <row r="17" spans="1:19" x14ac:dyDescent="0.45">
      <c r="A17" s="480" t="s">
        <v>227</v>
      </c>
      <c r="B17" s="210">
        <v>77.2</v>
      </c>
      <c r="C17" s="211">
        <v>20.399999999999999</v>
      </c>
      <c r="D17" s="211">
        <v>48</v>
      </c>
      <c r="E17" s="199">
        <v>53.4</v>
      </c>
      <c r="F17" s="199">
        <v>199</v>
      </c>
      <c r="G17" s="211">
        <v>29.2</v>
      </c>
      <c r="H17" s="211">
        <v>23.5</v>
      </c>
      <c r="I17" s="211">
        <v>51.1</v>
      </c>
      <c r="J17" s="211">
        <v>52.2</v>
      </c>
      <c r="K17" s="200">
        <v>156</v>
      </c>
      <c r="L17" s="211">
        <v>33</v>
      </c>
      <c r="M17" s="211">
        <v>199.6</v>
      </c>
      <c r="N17" s="211">
        <v>150.19999999999999</v>
      </c>
      <c r="O17" s="211">
        <v>137.6</v>
      </c>
      <c r="P17" s="200">
        <v>520.4</v>
      </c>
      <c r="Q17" s="211">
        <v>146.69999999999999</v>
      </c>
      <c r="R17" s="211">
        <v>168.5</v>
      </c>
      <c r="S17" s="211">
        <v>54.3</v>
      </c>
    </row>
    <row r="18" spans="1:19" x14ac:dyDescent="0.45">
      <c r="A18" s="480" t="s">
        <v>228</v>
      </c>
      <c r="B18" s="210">
        <v>4453.8</v>
      </c>
      <c r="C18" s="211">
        <v>5645.5</v>
      </c>
      <c r="D18" s="211">
        <v>5687.5</v>
      </c>
      <c r="E18" s="199">
        <v>4018.2</v>
      </c>
      <c r="F18" s="199">
        <v>19805</v>
      </c>
      <c r="G18" s="211">
        <v>3595.6</v>
      </c>
      <c r="H18" s="211">
        <v>3825.5</v>
      </c>
      <c r="I18" s="211">
        <v>4144.2</v>
      </c>
      <c r="J18" s="211">
        <v>9372.2000000000007</v>
      </c>
      <c r="K18" s="200">
        <v>20937.5</v>
      </c>
      <c r="L18" s="211">
        <v>4643.6000000000004</v>
      </c>
      <c r="M18" s="211">
        <v>3258.8</v>
      </c>
      <c r="N18" s="211">
        <v>4865.03</v>
      </c>
      <c r="O18" s="211">
        <v>4427.1000000000004</v>
      </c>
      <c r="P18" s="200">
        <v>17194.5</v>
      </c>
      <c r="Q18" s="211">
        <v>3336.1</v>
      </c>
      <c r="R18" s="211">
        <v>3934.3</v>
      </c>
      <c r="S18" s="211">
        <v>3426.5</v>
      </c>
    </row>
    <row r="19" spans="1:19" x14ac:dyDescent="0.45">
      <c r="A19" s="480" t="s">
        <v>229</v>
      </c>
      <c r="B19" s="210">
        <v>-4646.3</v>
      </c>
      <c r="C19" s="211">
        <v>-5444</v>
      </c>
      <c r="D19" s="211">
        <v>-5291.5</v>
      </c>
      <c r="E19" s="199">
        <v>-4008.1</v>
      </c>
      <c r="F19" s="199">
        <v>-19389.900000000001</v>
      </c>
      <c r="G19" s="211">
        <v>-3859.4</v>
      </c>
      <c r="H19" s="211">
        <v>-3303.3</v>
      </c>
      <c r="I19" s="211">
        <v>-4564.5</v>
      </c>
      <c r="J19" s="211">
        <v>-9540.9</v>
      </c>
      <c r="K19" s="200">
        <v>-21268.1</v>
      </c>
      <c r="L19" s="211">
        <v>-3909.3</v>
      </c>
      <c r="M19" s="211">
        <v>-3668.8</v>
      </c>
      <c r="N19" s="211">
        <v>-5134.1000000000004</v>
      </c>
      <c r="O19" s="211">
        <v>-4303.7</v>
      </c>
      <c r="P19" s="200">
        <v>-17015.900000000001</v>
      </c>
      <c r="Q19" s="211">
        <v>-3221.3</v>
      </c>
      <c r="R19" s="211">
        <v>-3763.5</v>
      </c>
      <c r="S19" s="211">
        <v>-3574.8</v>
      </c>
    </row>
    <row r="20" spans="1:19" x14ac:dyDescent="0.45">
      <c r="A20" s="480" t="s">
        <v>288</v>
      </c>
      <c r="B20" s="210">
        <v>232.4</v>
      </c>
      <c r="C20" s="211">
        <v>-211.2</v>
      </c>
      <c r="D20" s="211">
        <v>-1.4</v>
      </c>
      <c r="E20" s="199">
        <v>-371.4</v>
      </c>
      <c r="F20" s="199">
        <v>-351.6</v>
      </c>
      <c r="G20" s="211">
        <v>281.7</v>
      </c>
      <c r="H20" s="211">
        <v>-505</v>
      </c>
      <c r="I20" s="211">
        <v>437.9</v>
      </c>
      <c r="J20" s="211">
        <v>192.2</v>
      </c>
      <c r="K20" s="200">
        <v>406.8</v>
      </c>
      <c r="L20" s="211">
        <v>-708.5</v>
      </c>
      <c r="M20" s="211">
        <v>426.7</v>
      </c>
      <c r="N20" s="211">
        <v>281.62</v>
      </c>
      <c r="O20" s="211">
        <v>-106.3</v>
      </c>
      <c r="P20" s="200">
        <v>-106.5</v>
      </c>
      <c r="Q20" s="211">
        <v>-105.3</v>
      </c>
      <c r="R20" s="211">
        <v>-154.19999999999999</v>
      </c>
      <c r="S20" s="211">
        <v>158.565</v>
      </c>
    </row>
    <row r="21" spans="1:19" x14ac:dyDescent="0.45">
      <c r="A21" s="480" t="s">
        <v>230</v>
      </c>
      <c r="B21" s="210">
        <v>0</v>
      </c>
      <c r="C21" s="211">
        <v>0</v>
      </c>
      <c r="D21" s="211">
        <v>-376.7</v>
      </c>
      <c r="E21" s="199">
        <v>376.7</v>
      </c>
      <c r="F21" s="199">
        <v>0</v>
      </c>
      <c r="G21" s="211">
        <v>0</v>
      </c>
      <c r="H21" s="211">
        <v>0</v>
      </c>
      <c r="I21" s="211">
        <v>0</v>
      </c>
      <c r="J21" s="211">
        <v>0</v>
      </c>
      <c r="K21" s="200">
        <v>0</v>
      </c>
      <c r="L21" s="211">
        <v>0</v>
      </c>
      <c r="M21" s="211">
        <v>0</v>
      </c>
      <c r="N21" s="211">
        <v>0</v>
      </c>
      <c r="O21" s="211">
        <v>0</v>
      </c>
      <c r="P21" s="200">
        <v>0</v>
      </c>
      <c r="Q21" s="211">
        <v>0</v>
      </c>
      <c r="R21" s="211">
        <v>0</v>
      </c>
      <c r="S21" s="211">
        <v>0</v>
      </c>
    </row>
    <row r="22" spans="1:19" x14ac:dyDescent="0.45">
      <c r="A22" s="480" t="s">
        <v>231</v>
      </c>
      <c r="B22" s="210">
        <v>3.4</v>
      </c>
      <c r="C22" s="211">
        <v>9.4</v>
      </c>
      <c r="D22" s="211">
        <v>5.4</v>
      </c>
      <c r="E22" s="199">
        <v>2.9</v>
      </c>
      <c r="F22" s="199">
        <v>21.1</v>
      </c>
      <c r="G22" s="211">
        <v>13.3</v>
      </c>
      <c r="H22" s="211">
        <v>10.1</v>
      </c>
      <c r="I22" s="211">
        <v>5.2</v>
      </c>
      <c r="J22" s="211">
        <v>19.399999999999999</v>
      </c>
      <c r="K22" s="200">
        <v>48</v>
      </c>
      <c r="L22" s="211">
        <v>1.6</v>
      </c>
      <c r="M22" s="211">
        <v>11.3</v>
      </c>
      <c r="N22" s="211">
        <v>5.77</v>
      </c>
      <c r="O22" s="211">
        <v>12.5</v>
      </c>
      <c r="P22" s="200">
        <v>31.2</v>
      </c>
      <c r="Q22" s="211">
        <v>2.1</v>
      </c>
      <c r="R22" s="211">
        <v>2.1</v>
      </c>
      <c r="S22" s="211">
        <v>4.9000000000000004</v>
      </c>
    </row>
    <row r="23" spans="1:19" x14ac:dyDescent="0.45">
      <c r="A23" s="480" t="s">
        <v>232</v>
      </c>
      <c r="B23" s="210">
        <v>-62.1</v>
      </c>
      <c r="C23" s="211">
        <v>-8.1</v>
      </c>
      <c r="D23" s="211">
        <v>-11.2</v>
      </c>
      <c r="E23" s="199">
        <v>-1.6</v>
      </c>
      <c r="F23" s="199">
        <v>-83</v>
      </c>
      <c r="G23" s="211">
        <v>-3.6</v>
      </c>
      <c r="H23" s="211">
        <v>-3</v>
      </c>
      <c r="I23" s="211">
        <v>-2.2999999999999998</v>
      </c>
      <c r="J23" s="211">
        <v>-2.2000000000000002</v>
      </c>
      <c r="K23" s="200">
        <v>-11.1</v>
      </c>
      <c r="L23" s="211">
        <v>-2.4</v>
      </c>
      <c r="M23" s="211">
        <v>-1.5</v>
      </c>
      <c r="N23" s="211">
        <v>-1.39</v>
      </c>
      <c r="O23" s="211">
        <v>-1.9</v>
      </c>
      <c r="P23" s="200">
        <v>-7.2</v>
      </c>
      <c r="Q23" s="211">
        <v>-8.9</v>
      </c>
      <c r="R23" s="211">
        <v>-5</v>
      </c>
      <c r="S23" s="211">
        <v>-1.8</v>
      </c>
    </row>
    <row r="24" spans="1:19" x14ac:dyDescent="0.45">
      <c r="A24" s="480" t="s">
        <v>233</v>
      </c>
      <c r="B24" s="210">
        <v>25.7</v>
      </c>
      <c r="C24" s="211">
        <v>12.8</v>
      </c>
      <c r="D24" s="211">
        <v>6.8</v>
      </c>
      <c r="E24" s="199">
        <v>1.6</v>
      </c>
      <c r="F24" s="199">
        <v>46.9</v>
      </c>
      <c r="G24" s="211">
        <v>4.9000000000000004</v>
      </c>
      <c r="H24" s="211">
        <v>4</v>
      </c>
      <c r="I24" s="211">
        <v>2.2999999999999998</v>
      </c>
      <c r="J24" s="211">
        <v>2.5</v>
      </c>
      <c r="K24" s="200">
        <v>13.7</v>
      </c>
      <c r="L24" s="211">
        <v>3</v>
      </c>
      <c r="M24" s="211">
        <v>2.5</v>
      </c>
      <c r="N24" s="211">
        <v>1.37</v>
      </c>
      <c r="O24" s="211">
        <v>1.9</v>
      </c>
      <c r="P24" s="200">
        <v>8.6999999999999993</v>
      </c>
      <c r="Q24" s="211">
        <v>20.75</v>
      </c>
      <c r="R24" s="211">
        <v>4.5</v>
      </c>
      <c r="S24" s="211">
        <v>2.1</v>
      </c>
    </row>
    <row r="25" spans="1:19" x14ac:dyDescent="0.45">
      <c r="A25" s="480" t="s">
        <v>234</v>
      </c>
      <c r="B25" s="210">
        <v>-3.4</v>
      </c>
      <c r="C25" s="211">
        <v>0</v>
      </c>
      <c r="D25" s="211">
        <v>0</v>
      </c>
      <c r="E25" s="199">
        <v>34.799999999999997</v>
      </c>
      <c r="F25" s="199">
        <v>31.4</v>
      </c>
      <c r="G25" s="211">
        <v>7.7</v>
      </c>
      <c r="H25" s="211">
        <v>-7</v>
      </c>
      <c r="I25" s="211">
        <v>-68.900000000000006</v>
      </c>
      <c r="J25" s="211">
        <v>-37.4</v>
      </c>
      <c r="K25" s="200">
        <v>-105.6</v>
      </c>
      <c r="L25" s="211">
        <v>-15.9</v>
      </c>
      <c r="M25" s="211">
        <v>-12</v>
      </c>
      <c r="N25" s="211">
        <v>-95.69</v>
      </c>
      <c r="O25" s="211">
        <v>68.900000000000006</v>
      </c>
      <c r="P25" s="200">
        <v>-54.7</v>
      </c>
      <c r="Q25" s="211">
        <v>-41.4</v>
      </c>
      <c r="R25" s="211">
        <v>115.485</v>
      </c>
      <c r="S25" s="211">
        <v>-15</v>
      </c>
    </row>
    <row r="26" spans="1:19" ht="28.5" customHeight="1" x14ac:dyDescent="0.45">
      <c r="A26" s="480" t="s">
        <v>289</v>
      </c>
      <c r="B26" s="210">
        <v>-168.9</v>
      </c>
      <c r="C26" s="211">
        <v>-290.10000000000002</v>
      </c>
      <c r="D26" s="211">
        <v>-185.6</v>
      </c>
      <c r="E26" s="199">
        <v>-176.5</v>
      </c>
      <c r="F26" s="199">
        <v>-821.1</v>
      </c>
      <c r="G26" s="211">
        <v>52.8</v>
      </c>
      <c r="H26" s="211">
        <v>223.3</v>
      </c>
      <c r="I26" s="211">
        <v>334</v>
      </c>
      <c r="J26" s="211">
        <v>-239.1</v>
      </c>
      <c r="K26" s="200">
        <v>371</v>
      </c>
      <c r="L26" s="211">
        <v>161.19999999999999</v>
      </c>
      <c r="M26" s="211">
        <v>-261.60000000000002</v>
      </c>
      <c r="N26" s="211">
        <v>-154.80000000000001</v>
      </c>
      <c r="O26" s="211">
        <v>-510.8</v>
      </c>
      <c r="P26" s="200">
        <v>-766</v>
      </c>
      <c r="Q26" s="211">
        <v>-156.1</v>
      </c>
      <c r="R26" s="211">
        <v>-353.3</v>
      </c>
      <c r="S26" s="211">
        <v>134</v>
      </c>
    </row>
    <row r="27" spans="1:19" ht="33" customHeight="1" x14ac:dyDescent="0.45">
      <c r="A27" s="480" t="s">
        <v>235</v>
      </c>
      <c r="B27" s="210">
        <v>-33.9</v>
      </c>
      <c r="C27" s="211">
        <v>197.5</v>
      </c>
      <c r="D27" s="211">
        <v>-4.8</v>
      </c>
      <c r="E27" s="199">
        <v>147.9</v>
      </c>
      <c r="F27" s="199">
        <v>306.7</v>
      </c>
      <c r="G27" s="211">
        <v>-27.1</v>
      </c>
      <c r="H27" s="211">
        <v>-85.1</v>
      </c>
      <c r="I27" s="211">
        <v>13.2</v>
      </c>
      <c r="J27" s="211">
        <v>204.5</v>
      </c>
      <c r="K27" s="200">
        <v>105.5</v>
      </c>
      <c r="L27" s="211">
        <v>-245.5</v>
      </c>
      <c r="M27" s="211">
        <v>-30.1</v>
      </c>
      <c r="N27" s="211">
        <v>167.8</v>
      </c>
      <c r="O27" s="211">
        <v>212.505</v>
      </c>
      <c r="P27" s="200">
        <v>104.7</v>
      </c>
      <c r="Q27" s="211">
        <v>-108.355</v>
      </c>
      <c r="R27" s="211">
        <v>-85.9</v>
      </c>
      <c r="S27" s="211">
        <v>61.8</v>
      </c>
    </row>
    <row r="28" spans="1:19" ht="32.1" customHeight="1" x14ac:dyDescent="0.45">
      <c r="A28" s="480" t="s">
        <v>308</v>
      </c>
      <c r="B28" s="210">
        <v>-510.4</v>
      </c>
      <c r="C28" s="211">
        <v>-18.3</v>
      </c>
      <c r="D28" s="211">
        <v>334.2</v>
      </c>
      <c r="E28" s="199">
        <v>439.5</v>
      </c>
      <c r="F28" s="199">
        <v>245</v>
      </c>
      <c r="G28" s="211">
        <v>-606</v>
      </c>
      <c r="H28" s="211">
        <v>-210.6</v>
      </c>
      <c r="I28" s="211">
        <v>265.7</v>
      </c>
      <c r="J28" s="211">
        <v>450.8</v>
      </c>
      <c r="K28" s="200">
        <v>-100.1</v>
      </c>
      <c r="L28" s="211">
        <v>-469.2</v>
      </c>
      <c r="M28" s="211">
        <v>109.8</v>
      </c>
      <c r="N28" s="211">
        <v>535.79999999999995</v>
      </c>
      <c r="O28" s="211">
        <v>553.29</v>
      </c>
      <c r="P28" s="200">
        <v>729.7</v>
      </c>
      <c r="Q28" s="211">
        <v>-725.2</v>
      </c>
      <c r="R28" s="211">
        <v>151.4</v>
      </c>
      <c r="S28" s="211">
        <v>198.6</v>
      </c>
    </row>
    <row r="29" spans="1:19" x14ac:dyDescent="0.45">
      <c r="A29" s="499" t="s">
        <v>236</v>
      </c>
      <c r="B29" s="210">
        <v>-11.3</v>
      </c>
      <c r="C29" s="211">
        <v>-85.9</v>
      </c>
      <c r="D29" s="211">
        <v>-35.299999999999997</v>
      </c>
      <c r="E29" s="199">
        <v>-141.9</v>
      </c>
      <c r="F29" s="199">
        <v>-274.39999999999998</v>
      </c>
      <c r="G29" s="211">
        <v>108.6</v>
      </c>
      <c r="H29" s="211">
        <v>16.8</v>
      </c>
      <c r="I29" s="211">
        <v>-6.6</v>
      </c>
      <c r="J29" s="211">
        <v>54.8</v>
      </c>
      <c r="K29" s="200">
        <v>173.6</v>
      </c>
      <c r="L29" s="211">
        <v>41.6</v>
      </c>
      <c r="M29" s="211">
        <v>41.7</v>
      </c>
      <c r="N29" s="211">
        <v>-41.17</v>
      </c>
      <c r="O29" s="211">
        <v>206.2</v>
      </c>
      <c r="P29" s="200">
        <v>248.3</v>
      </c>
      <c r="Q29" s="211">
        <v>17.7</v>
      </c>
      <c r="R29" s="211">
        <v>-77.900000000000006</v>
      </c>
      <c r="S29" s="211">
        <v>-69.400000000000006</v>
      </c>
    </row>
    <row r="30" spans="1:19" x14ac:dyDescent="0.45">
      <c r="A30" s="500" t="s">
        <v>237</v>
      </c>
      <c r="B30" s="394">
        <v>-2.7</v>
      </c>
      <c r="C30" s="395">
        <v>-19</v>
      </c>
      <c r="D30" s="395">
        <v>-15.1</v>
      </c>
      <c r="E30" s="396">
        <v>-15.7</v>
      </c>
      <c r="F30" s="396">
        <v>-52.5</v>
      </c>
      <c r="G30" s="394">
        <v>-25.6</v>
      </c>
      <c r="H30" s="395">
        <v>0</v>
      </c>
      <c r="I30" s="395">
        <v>13.2</v>
      </c>
      <c r="J30" s="395">
        <v>23.8</v>
      </c>
      <c r="K30" s="397">
        <v>11.4</v>
      </c>
      <c r="L30" s="395">
        <v>2.4</v>
      </c>
      <c r="M30" s="395">
        <v>2.6</v>
      </c>
      <c r="N30" s="395">
        <v>13.88</v>
      </c>
      <c r="O30" s="395">
        <v>-136.6</v>
      </c>
      <c r="P30" s="397">
        <v>-117.7</v>
      </c>
      <c r="Q30" s="395">
        <v>-93.27</v>
      </c>
      <c r="R30" s="395">
        <v>-45.3</v>
      </c>
      <c r="S30" s="395">
        <f>9.945+0.1</f>
        <v>10</v>
      </c>
    </row>
    <row r="31" spans="1:19" ht="14.1" x14ac:dyDescent="0.5">
      <c r="A31" s="153" t="s">
        <v>238</v>
      </c>
      <c r="B31" s="376">
        <v>-392.6</v>
      </c>
      <c r="C31" s="377">
        <v>99.3</v>
      </c>
      <c r="D31" s="377">
        <v>468</v>
      </c>
      <c r="E31" s="378">
        <v>1048.7</v>
      </c>
      <c r="F31" s="378">
        <v>1223.4000000000001</v>
      </c>
      <c r="G31" s="377">
        <v>-128.80000000000001</v>
      </c>
      <c r="H31" s="377">
        <v>153</v>
      </c>
      <c r="I31" s="377">
        <v>866.2</v>
      </c>
      <c r="J31" s="377">
        <v>940.4</v>
      </c>
      <c r="K31" s="350">
        <v>1830.8</v>
      </c>
      <c r="L31" s="377">
        <v>-193.4</v>
      </c>
      <c r="M31" s="377">
        <v>420.6</v>
      </c>
      <c r="N31" s="377">
        <v>973</v>
      </c>
      <c r="O31" s="377">
        <v>1164</v>
      </c>
      <c r="P31" s="350">
        <v>2364.1999999999998</v>
      </c>
      <c r="Q31" s="377">
        <v>-393.5</v>
      </c>
      <c r="R31" s="377">
        <v>454.4</v>
      </c>
      <c r="S31" s="377">
        <f>SUM(S6:S30)</f>
        <v>753.8</v>
      </c>
    </row>
    <row r="32" spans="1:19" ht="3" customHeight="1" x14ac:dyDescent="0.45">
      <c r="A32" s="192"/>
      <c r="B32" s="45"/>
      <c r="C32" s="46"/>
      <c r="D32" s="46"/>
      <c r="E32" s="41"/>
      <c r="F32" s="41"/>
      <c r="G32" s="46"/>
      <c r="H32" s="46"/>
      <c r="I32" s="46"/>
      <c r="J32" s="46"/>
      <c r="K32" s="173"/>
      <c r="L32" s="46"/>
      <c r="M32" s="46"/>
      <c r="N32" s="46"/>
      <c r="O32" s="46"/>
      <c r="P32" s="173"/>
      <c r="Q32" s="46"/>
      <c r="R32" s="46"/>
      <c r="S32" s="46"/>
    </row>
    <row r="33" spans="1:19" ht="25.75" customHeight="1" x14ac:dyDescent="0.45">
      <c r="A33" s="515" t="s">
        <v>239</v>
      </c>
      <c r="B33" s="516"/>
      <c r="C33" s="516"/>
      <c r="D33" s="516"/>
      <c r="E33" s="517"/>
      <c r="F33" s="518"/>
      <c r="G33" s="519"/>
      <c r="H33" s="516"/>
      <c r="I33" s="516"/>
      <c r="J33" s="516"/>
      <c r="K33" s="518"/>
      <c r="L33" s="516"/>
      <c r="M33" s="516"/>
      <c r="N33" s="516"/>
      <c r="O33" s="516"/>
      <c r="P33" s="518"/>
      <c r="Q33" s="516"/>
      <c r="R33" s="516"/>
      <c r="S33" s="516"/>
    </row>
    <row r="34" spans="1:19" ht="15.9" x14ac:dyDescent="0.45">
      <c r="A34" s="480" t="s">
        <v>240</v>
      </c>
      <c r="B34" s="196">
        <v>-57</v>
      </c>
      <c r="C34" s="193">
        <v>-67.2</v>
      </c>
      <c r="D34" s="193">
        <v>-71.8</v>
      </c>
      <c r="E34" s="198">
        <v>-97.5</v>
      </c>
      <c r="F34" s="198">
        <v>-293.5</v>
      </c>
      <c r="G34" s="193">
        <v>-62.2</v>
      </c>
      <c r="H34" s="193">
        <v>-71.900000000000006</v>
      </c>
      <c r="I34" s="193">
        <v>-56.4</v>
      </c>
      <c r="J34" s="193">
        <v>-76.099999999999994</v>
      </c>
      <c r="K34" s="194">
        <v>-266.60000000000002</v>
      </c>
      <c r="L34" s="193">
        <v>-29.6</v>
      </c>
      <c r="M34" s="193">
        <v>-46.3</v>
      </c>
      <c r="N34" s="193">
        <v>-45.5</v>
      </c>
      <c r="O34" s="193">
        <v>-88.4</v>
      </c>
      <c r="P34" s="194">
        <v>-209.8</v>
      </c>
      <c r="Q34" s="193">
        <v>-42.1</v>
      </c>
      <c r="R34" s="193">
        <v>-54.7</v>
      </c>
      <c r="S34" s="193">
        <v>-64.3</v>
      </c>
    </row>
    <row r="35" spans="1:19" ht="27.6" x14ac:dyDescent="0.45">
      <c r="A35" s="499" t="s">
        <v>309</v>
      </c>
      <c r="B35" s="196">
        <v>-2.1</v>
      </c>
      <c r="C35" s="193">
        <v>0</v>
      </c>
      <c r="D35" s="193">
        <v>-12.7</v>
      </c>
      <c r="E35" s="198">
        <v>-341.1</v>
      </c>
      <c r="F35" s="198">
        <v>-355.9</v>
      </c>
      <c r="G35" s="193">
        <v>-25.9</v>
      </c>
      <c r="H35" s="193">
        <v>0</v>
      </c>
      <c r="I35" s="193">
        <v>0</v>
      </c>
      <c r="J35" s="193">
        <v>-1.9</v>
      </c>
      <c r="K35" s="194">
        <v>-27.8</v>
      </c>
      <c r="L35" s="193">
        <v>-2.7</v>
      </c>
      <c r="M35" s="193">
        <v>-55.2</v>
      </c>
      <c r="N35" s="193">
        <v>-13.5</v>
      </c>
      <c r="O35" s="193">
        <v>-710.1</v>
      </c>
      <c r="P35" s="194">
        <v>-781.5</v>
      </c>
      <c r="Q35" s="193">
        <v>-16.8</v>
      </c>
      <c r="R35" s="193">
        <v>-28.585000000000001</v>
      </c>
      <c r="S35" s="193">
        <v>-14.8</v>
      </c>
    </row>
    <row r="36" spans="1:19" x14ac:dyDescent="0.45">
      <c r="A36" s="480" t="s">
        <v>241</v>
      </c>
      <c r="B36" s="196">
        <v>-23.6</v>
      </c>
      <c r="C36" s="193">
        <v>-11.6</v>
      </c>
      <c r="D36" s="193">
        <v>-49.5</v>
      </c>
      <c r="E36" s="198">
        <v>-21.3</v>
      </c>
      <c r="F36" s="198">
        <v>-106</v>
      </c>
      <c r="G36" s="193">
        <v>-32.200000000000003</v>
      </c>
      <c r="H36" s="193">
        <v>-19</v>
      </c>
      <c r="I36" s="193">
        <v>-20.9</v>
      </c>
      <c r="J36" s="193">
        <v>-74.3</v>
      </c>
      <c r="K36" s="194">
        <v>-146.4</v>
      </c>
      <c r="L36" s="193">
        <v>-168.4</v>
      </c>
      <c r="M36" s="193">
        <v>-77.3</v>
      </c>
      <c r="N36" s="193">
        <v>-155.19999999999999</v>
      </c>
      <c r="O36" s="193">
        <v>66.400000000000006</v>
      </c>
      <c r="P36" s="194">
        <v>-334.5</v>
      </c>
      <c r="Q36" s="193">
        <v>-44.4</v>
      </c>
      <c r="R36" s="193">
        <v>-176.10499999999999</v>
      </c>
      <c r="S36" s="193">
        <v>-101.63500000000001</v>
      </c>
    </row>
    <row r="37" spans="1:19" x14ac:dyDescent="0.45">
      <c r="A37" s="480" t="s">
        <v>242</v>
      </c>
      <c r="B37" s="196">
        <v>6</v>
      </c>
      <c r="C37" s="193">
        <v>4.3</v>
      </c>
      <c r="D37" s="193">
        <v>10.7</v>
      </c>
      <c r="E37" s="198">
        <v>12.3</v>
      </c>
      <c r="F37" s="198">
        <v>33.299999999999997</v>
      </c>
      <c r="G37" s="193">
        <v>19</v>
      </c>
      <c r="H37" s="193">
        <v>45</v>
      </c>
      <c r="I37" s="193">
        <v>2.4</v>
      </c>
      <c r="J37" s="193">
        <v>22.3</v>
      </c>
      <c r="K37" s="194">
        <v>88.7</v>
      </c>
      <c r="L37" s="193">
        <v>6.8</v>
      </c>
      <c r="M37" s="193">
        <v>29.4</v>
      </c>
      <c r="N37" s="193">
        <v>27.6</v>
      </c>
      <c r="O37" s="193">
        <v>12.1</v>
      </c>
      <c r="P37" s="194">
        <v>75.900000000000006</v>
      </c>
      <c r="Q37" s="193">
        <v>12.1</v>
      </c>
      <c r="R37" s="193">
        <v>29.905000000000001</v>
      </c>
      <c r="S37" s="193">
        <v>4.7</v>
      </c>
    </row>
    <row r="38" spans="1:19" x14ac:dyDescent="0.45">
      <c r="A38" s="499" t="s">
        <v>336</v>
      </c>
      <c r="B38" s="196">
        <v>0</v>
      </c>
      <c r="C38" s="193">
        <v>0</v>
      </c>
      <c r="D38" s="193">
        <v>0</v>
      </c>
      <c r="E38" s="198">
        <v>0</v>
      </c>
      <c r="F38" s="198">
        <v>0</v>
      </c>
      <c r="G38" s="193">
        <v>0</v>
      </c>
      <c r="H38" s="193">
        <v>0</v>
      </c>
      <c r="I38" s="193">
        <v>0</v>
      </c>
      <c r="J38" s="193">
        <v>0</v>
      </c>
      <c r="K38" s="194">
        <v>0</v>
      </c>
      <c r="L38" s="193">
        <v>0</v>
      </c>
      <c r="M38" s="193">
        <v>0</v>
      </c>
      <c r="N38" s="193">
        <v>0</v>
      </c>
      <c r="O38" s="193">
        <v>0</v>
      </c>
      <c r="P38" s="194">
        <v>0</v>
      </c>
      <c r="Q38" s="193">
        <v>0</v>
      </c>
      <c r="R38" s="193">
        <v>0</v>
      </c>
      <c r="S38" s="193">
        <v>-100.4</v>
      </c>
    </row>
    <row r="39" spans="1:19" x14ac:dyDescent="0.45">
      <c r="A39" s="499" t="s">
        <v>310</v>
      </c>
      <c r="B39" s="196">
        <v>0</v>
      </c>
      <c r="C39" s="193">
        <v>0</v>
      </c>
      <c r="D39" s="193">
        <v>0</v>
      </c>
      <c r="E39" s="198">
        <v>0</v>
      </c>
      <c r="F39" s="198">
        <v>0</v>
      </c>
      <c r="G39" s="193">
        <v>0</v>
      </c>
      <c r="H39" s="193">
        <v>0</v>
      </c>
      <c r="I39" s="193">
        <v>0</v>
      </c>
      <c r="J39" s="193">
        <v>0</v>
      </c>
      <c r="K39" s="194">
        <v>0</v>
      </c>
      <c r="L39" s="193">
        <v>0</v>
      </c>
      <c r="M39" s="193">
        <v>0</v>
      </c>
      <c r="N39" s="193">
        <v>0</v>
      </c>
      <c r="O39" s="193">
        <v>-220</v>
      </c>
      <c r="P39" s="194">
        <v>-220</v>
      </c>
      <c r="Q39" s="193"/>
      <c r="R39" s="193">
        <v>0</v>
      </c>
      <c r="S39" s="193">
        <v>0</v>
      </c>
    </row>
    <row r="40" spans="1:19" ht="45" customHeight="1" x14ac:dyDescent="0.45">
      <c r="A40" s="499" t="s">
        <v>314</v>
      </c>
      <c r="B40" s="196">
        <v>0</v>
      </c>
      <c r="C40" s="193">
        <v>0</v>
      </c>
      <c r="D40" s="193">
        <v>0</v>
      </c>
      <c r="E40" s="198">
        <v>0</v>
      </c>
      <c r="F40" s="198">
        <v>0</v>
      </c>
      <c r="G40" s="193">
        <v>0</v>
      </c>
      <c r="H40" s="193">
        <v>0</v>
      </c>
      <c r="I40" s="193">
        <v>0</v>
      </c>
      <c r="J40" s="193">
        <v>0</v>
      </c>
      <c r="K40" s="194">
        <v>0</v>
      </c>
      <c r="L40" s="193">
        <v>0</v>
      </c>
      <c r="M40" s="193">
        <v>0</v>
      </c>
      <c r="N40" s="193">
        <v>0</v>
      </c>
      <c r="O40" s="193">
        <v>212.7</v>
      </c>
      <c r="P40" s="194">
        <v>212.7</v>
      </c>
      <c r="Q40" s="193"/>
      <c r="R40" s="193">
        <v>0</v>
      </c>
      <c r="S40" s="193">
        <v>0</v>
      </c>
    </row>
    <row r="41" spans="1:19" ht="27.6" x14ac:dyDescent="0.45">
      <c r="A41" s="480" t="s">
        <v>313</v>
      </c>
      <c r="B41" s="196">
        <v>0</v>
      </c>
      <c r="C41" s="193">
        <v>0</v>
      </c>
      <c r="D41" s="193">
        <v>0</v>
      </c>
      <c r="E41" s="198">
        <v>0</v>
      </c>
      <c r="F41" s="198">
        <v>0</v>
      </c>
      <c r="G41" s="193">
        <v>0</v>
      </c>
      <c r="H41" s="193">
        <v>0</v>
      </c>
      <c r="I41" s="193">
        <v>0</v>
      </c>
      <c r="J41" s="193">
        <v>-402.5</v>
      </c>
      <c r="K41" s="194">
        <v>-402.5</v>
      </c>
      <c r="L41" s="193">
        <v>0</v>
      </c>
      <c r="M41" s="193">
        <v>0</v>
      </c>
      <c r="N41" s="193">
        <v>0</v>
      </c>
      <c r="O41" s="193">
        <v>0</v>
      </c>
      <c r="P41" s="194">
        <v>0</v>
      </c>
      <c r="Q41" s="193">
        <v>0</v>
      </c>
      <c r="R41" s="193">
        <v>0</v>
      </c>
      <c r="S41" s="193">
        <v>0</v>
      </c>
    </row>
    <row r="42" spans="1:19" x14ac:dyDescent="0.45">
      <c r="A42" s="480" t="s">
        <v>243</v>
      </c>
      <c r="B42" s="201">
        <v>2.8</v>
      </c>
      <c r="C42" s="197">
        <v>0.3</v>
      </c>
      <c r="D42" s="197">
        <v>-0.3</v>
      </c>
      <c r="E42" s="202">
        <v>-1.7</v>
      </c>
      <c r="F42" s="202">
        <v>1.1000000000000001</v>
      </c>
      <c r="G42" s="201">
        <v>9.1</v>
      </c>
      <c r="H42" s="197">
        <v>2.2000000000000002</v>
      </c>
      <c r="I42" s="197">
        <v>4.4000000000000004</v>
      </c>
      <c r="J42" s="197">
        <v>-5.2</v>
      </c>
      <c r="K42" s="195">
        <v>10.5</v>
      </c>
      <c r="L42" s="197">
        <v>0</v>
      </c>
      <c r="M42" s="197">
        <v>-1.2</v>
      </c>
      <c r="N42" s="197">
        <v>-24.3</v>
      </c>
      <c r="O42" s="197">
        <v>1.8</v>
      </c>
      <c r="P42" s="195">
        <v>-23.7</v>
      </c>
      <c r="Q42" s="197">
        <v>-4.5</v>
      </c>
      <c r="R42" s="197">
        <v>-3.87</v>
      </c>
      <c r="S42" s="197">
        <v>1.6</v>
      </c>
    </row>
    <row r="43" spans="1:19" ht="14.1" x14ac:dyDescent="0.5">
      <c r="A43" s="379" t="s">
        <v>244</v>
      </c>
      <c r="B43" s="376">
        <v>-73.900000000000006</v>
      </c>
      <c r="C43" s="377">
        <v>-74.2</v>
      </c>
      <c r="D43" s="377">
        <v>-123.6</v>
      </c>
      <c r="E43" s="378">
        <v>-449.3</v>
      </c>
      <c r="F43" s="378">
        <v>-721</v>
      </c>
      <c r="G43" s="377">
        <v>-92.2</v>
      </c>
      <c r="H43" s="377">
        <v>-43.7</v>
      </c>
      <c r="I43" s="377">
        <v>-70.5</v>
      </c>
      <c r="J43" s="377">
        <v>-537.70000000000005</v>
      </c>
      <c r="K43" s="288">
        <v>-744.1</v>
      </c>
      <c r="L43" s="377">
        <v>-193.9</v>
      </c>
      <c r="M43" s="377">
        <v>-150.6</v>
      </c>
      <c r="N43" s="377">
        <v>-210.9</v>
      </c>
      <c r="O43" s="377">
        <v>-725.5</v>
      </c>
      <c r="P43" s="350">
        <v>-1280.9000000000001</v>
      </c>
      <c r="Q43" s="377">
        <v>-95.6</v>
      </c>
      <c r="R43" s="377">
        <v>-233.3</v>
      </c>
      <c r="S43" s="377">
        <f>SUM(S34:S42)</f>
        <v>-274.8</v>
      </c>
    </row>
    <row r="44" spans="1:19" ht="2.5" customHeight="1" x14ac:dyDescent="0.45">
      <c r="A44" s="48"/>
      <c r="B44" s="45"/>
      <c r="C44" s="46"/>
      <c r="D44" s="46"/>
      <c r="E44" s="41"/>
      <c r="F44" s="41"/>
      <c r="G44" s="46"/>
      <c r="H44" s="46"/>
      <c r="I44" s="46"/>
      <c r="J44" s="46"/>
      <c r="K44" s="173"/>
      <c r="L44" s="46"/>
      <c r="M44" s="46"/>
      <c r="N44" s="46"/>
      <c r="O44" s="46"/>
      <c r="P44" s="173"/>
      <c r="Q44" s="46"/>
      <c r="R44" s="46"/>
      <c r="S44" s="46"/>
    </row>
    <row r="45" spans="1:19" ht="25.75" customHeight="1" x14ac:dyDescent="0.45">
      <c r="A45" s="515" t="s">
        <v>245</v>
      </c>
      <c r="B45" s="516"/>
      <c r="C45" s="516"/>
      <c r="D45" s="516"/>
      <c r="E45" s="517"/>
      <c r="F45" s="518"/>
      <c r="G45" s="519"/>
      <c r="H45" s="516"/>
      <c r="I45" s="516"/>
      <c r="J45" s="516"/>
      <c r="K45" s="518"/>
      <c r="L45" s="516"/>
      <c r="M45" s="516"/>
      <c r="N45" s="516"/>
      <c r="O45" s="516"/>
      <c r="P45" s="518"/>
      <c r="Q45" s="516"/>
      <c r="R45" s="516"/>
      <c r="S45" s="516"/>
    </row>
    <row r="46" spans="1:19" x14ac:dyDescent="0.45">
      <c r="A46" s="480" t="s">
        <v>246</v>
      </c>
      <c r="B46" s="210">
        <v>300</v>
      </c>
      <c r="C46" s="211">
        <v>0</v>
      </c>
      <c r="D46" s="211">
        <v>0</v>
      </c>
      <c r="E46" s="199">
        <v>0</v>
      </c>
      <c r="F46" s="199">
        <v>300</v>
      </c>
      <c r="G46" s="211">
        <v>0</v>
      </c>
      <c r="H46" s="211">
        <v>0</v>
      </c>
      <c r="I46" s="211">
        <v>0</v>
      </c>
      <c r="J46" s="211">
        <v>0</v>
      </c>
      <c r="K46" s="200">
        <v>0</v>
      </c>
      <c r="L46" s="211">
        <v>0</v>
      </c>
      <c r="M46" s="211">
        <v>0</v>
      </c>
      <c r="N46" s="211">
        <v>0</v>
      </c>
      <c r="O46" s="211">
        <v>0</v>
      </c>
      <c r="P46" s="200">
        <v>0</v>
      </c>
      <c r="Q46" s="211">
        <v>0</v>
      </c>
      <c r="R46" s="211">
        <v>0</v>
      </c>
      <c r="S46" s="211">
        <v>0</v>
      </c>
    </row>
    <row r="47" spans="1:19" x14ac:dyDescent="0.45">
      <c r="A47" s="480" t="s">
        <v>247</v>
      </c>
      <c r="B47" s="210">
        <v>-300</v>
      </c>
      <c r="C47" s="211">
        <v>0</v>
      </c>
      <c r="D47" s="211">
        <v>0</v>
      </c>
      <c r="E47" s="199">
        <v>0</v>
      </c>
      <c r="F47" s="199">
        <v>-300</v>
      </c>
      <c r="G47" s="211">
        <v>0</v>
      </c>
      <c r="H47" s="211">
        <v>0</v>
      </c>
      <c r="I47" s="211">
        <v>0</v>
      </c>
      <c r="J47" s="211">
        <v>0</v>
      </c>
      <c r="K47" s="200">
        <v>0</v>
      </c>
      <c r="L47" s="211">
        <v>0</v>
      </c>
      <c r="M47" s="211">
        <v>0</v>
      </c>
      <c r="N47" s="211">
        <v>0</v>
      </c>
      <c r="O47" s="211">
        <v>-300</v>
      </c>
      <c r="P47" s="200">
        <v>-300</v>
      </c>
      <c r="Q47" s="211">
        <v>0</v>
      </c>
      <c r="R47" s="211">
        <v>0</v>
      </c>
      <c r="S47" s="211">
        <v>0</v>
      </c>
    </row>
    <row r="48" spans="1:19" x14ac:dyDescent="0.45">
      <c r="A48" s="480" t="s">
        <v>337</v>
      </c>
      <c r="B48" s="210">
        <v>507</v>
      </c>
      <c r="C48" s="211">
        <v>1089</v>
      </c>
      <c r="D48" s="211">
        <v>1087</v>
      </c>
      <c r="E48" s="199">
        <v>926</v>
      </c>
      <c r="F48" s="199">
        <v>3609</v>
      </c>
      <c r="G48" s="211">
        <v>331.7</v>
      </c>
      <c r="H48" s="211">
        <v>504</v>
      </c>
      <c r="I48" s="211">
        <v>0</v>
      </c>
      <c r="J48" s="211">
        <v>0</v>
      </c>
      <c r="K48" s="200">
        <v>835.7</v>
      </c>
      <c r="L48" s="211">
        <v>0</v>
      </c>
      <c r="M48" s="211">
        <v>0</v>
      </c>
      <c r="N48" s="211">
        <v>0</v>
      </c>
      <c r="O48" s="211">
        <v>26.6</v>
      </c>
      <c r="P48" s="200">
        <v>26.6</v>
      </c>
      <c r="Q48" s="211">
        <v>210</v>
      </c>
      <c r="R48" s="193">
        <v>100</v>
      </c>
      <c r="S48" s="193">
        <v>-27</v>
      </c>
    </row>
    <row r="49" spans="1:19" x14ac:dyDescent="0.45">
      <c r="A49" s="480" t="s">
        <v>248</v>
      </c>
      <c r="B49" s="210">
        <v>-171</v>
      </c>
      <c r="C49" s="211">
        <v>-1195</v>
      </c>
      <c r="D49" s="211">
        <v>-1265</v>
      </c>
      <c r="E49" s="199">
        <v>-978</v>
      </c>
      <c r="F49" s="199">
        <v>-3609</v>
      </c>
      <c r="G49" s="211">
        <v>-331.7</v>
      </c>
      <c r="H49" s="211">
        <v>-53</v>
      </c>
      <c r="I49" s="211">
        <v>-451</v>
      </c>
      <c r="J49" s="211">
        <v>0</v>
      </c>
      <c r="K49" s="200">
        <v>-835.7</v>
      </c>
      <c r="L49" s="211">
        <v>0</v>
      </c>
      <c r="M49" s="211">
        <v>0</v>
      </c>
      <c r="N49" s="211">
        <v>0</v>
      </c>
      <c r="O49" s="211">
        <v>0</v>
      </c>
      <c r="P49" s="200">
        <v>0</v>
      </c>
      <c r="Q49" s="211">
        <v>0</v>
      </c>
      <c r="R49" s="211">
        <v>0</v>
      </c>
      <c r="S49" s="211">
        <v>0</v>
      </c>
    </row>
    <row r="50" spans="1:19" x14ac:dyDescent="0.45">
      <c r="A50" s="480" t="s">
        <v>249</v>
      </c>
      <c r="B50" s="210">
        <v>0</v>
      </c>
      <c r="C50" s="211">
        <v>0</v>
      </c>
      <c r="D50" s="211">
        <v>0</v>
      </c>
      <c r="E50" s="199">
        <v>0</v>
      </c>
      <c r="F50" s="199">
        <v>0</v>
      </c>
      <c r="G50" s="211">
        <v>0</v>
      </c>
      <c r="H50" s="211">
        <v>0</v>
      </c>
      <c r="I50" s="211">
        <v>0</v>
      </c>
      <c r="J50" s="211">
        <v>-499.7</v>
      </c>
      <c r="K50" s="200">
        <v>-499.7</v>
      </c>
      <c r="L50" s="211">
        <v>0</v>
      </c>
      <c r="M50" s="211">
        <v>0</v>
      </c>
      <c r="N50" s="211">
        <v>0</v>
      </c>
      <c r="O50" s="211">
        <v>0</v>
      </c>
      <c r="P50" s="200">
        <v>0</v>
      </c>
      <c r="Q50" s="211">
        <v>0</v>
      </c>
      <c r="R50" s="211">
        <v>0</v>
      </c>
      <c r="S50" s="211">
        <v>0</v>
      </c>
    </row>
    <row r="51" spans="1:19" x14ac:dyDescent="0.45">
      <c r="A51" s="480" t="s">
        <v>250</v>
      </c>
      <c r="B51" s="210">
        <v>0</v>
      </c>
      <c r="C51" s="211">
        <v>0</v>
      </c>
      <c r="D51" s="211">
        <v>0</v>
      </c>
      <c r="E51" s="199">
        <v>0</v>
      </c>
      <c r="F51" s="199">
        <v>0</v>
      </c>
      <c r="G51" s="211">
        <v>0</v>
      </c>
      <c r="H51" s="211">
        <v>0</v>
      </c>
      <c r="I51" s="211">
        <v>0</v>
      </c>
      <c r="J51" s="211">
        <v>393.7</v>
      </c>
      <c r="K51" s="200">
        <v>393.7</v>
      </c>
      <c r="L51" s="211">
        <v>0</v>
      </c>
      <c r="M51" s="211">
        <v>0</v>
      </c>
      <c r="N51" s="211">
        <v>0</v>
      </c>
      <c r="O51" s="211">
        <v>0</v>
      </c>
      <c r="P51" s="200">
        <v>0</v>
      </c>
      <c r="Q51" s="211">
        <v>0</v>
      </c>
      <c r="R51" s="211">
        <v>0</v>
      </c>
      <c r="S51" s="211">
        <v>0</v>
      </c>
    </row>
    <row r="52" spans="1:19" x14ac:dyDescent="0.45">
      <c r="A52" s="480" t="s">
        <v>251</v>
      </c>
      <c r="B52" s="210">
        <v>0</v>
      </c>
      <c r="C52" s="211">
        <v>4.0999999999999996</v>
      </c>
      <c r="D52" s="211">
        <v>1.1000000000000001</v>
      </c>
      <c r="E52" s="199">
        <v>1.5</v>
      </c>
      <c r="F52" s="199">
        <v>6.7</v>
      </c>
      <c r="G52" s="211">
        <v>1.7</v>
      </c>
      <c r="H52" s="211">
        <v>21</v>
      </c>
      <c r="I52" s="211">
        <v>17.600000000000001</v>
      </c>
      <c r="J52" s="211">
        <v>50.3</v>
      </c>
      <c r="K52" s="200">
        <v>90.6</v>
      </c>
      <c r="L52" s="211">
        <v>23.7</v>
      </c>
      <c r="M52" s="211">
        <v>24.8</v>
      </c>
      <c r="N52" s="211">
        <v>22.6</v>
      </c>
      <c r="O52" s="211">
        <v>7.3</v>
      </c>
      <c r="P52" s="200">
        <v>78.400000000000006</v>
      </c>
      <c r="Q52" s="211">
        <v>19.399999999999999</v>
      </c>
      <c r="R52" s="536">
        <f>-3662000/10^6</f>
        <v>-3.7</v>
      </c>
      <c r="S52" s="193">
        <v>10.199999999999999</v>
      </c>
    </row>
    <row r="53" spans="1:19" x14ac:dyDescent="0.45">
      <c r="A53" s="480" t="s">
        <v>252</v>
      </c>
      <c r="B53" s="210">
        <v>0</v>
      </c>
      <c r="C53" s="211">
        <v>0</v>
      </c>
      <c r="D53" s="211">
        <v>0</v>
      </c>
      <c r="E53" s="199">
        <v>0</v>
      </c>
      <c r="F53" s="199">
        <v>0</v>
      </c>
      <c r="G53" s="211">
        <v>0</v>
      </c>
      <c r="H53" s="211">
        <v>0</v>
      </c>
      <c r="I53" s="211">
        <v>-24.7</v>
      </c>
      <c r="J53" s="211">
        <v>0</v>
      </c>
      <c r="K53" s="200">
        <v>-24.7</v>
      </c>
      <c r="L53" s="211">
        <v>0</v>
      </c>
      <c r="M53" s="211">
        <v>-0.3</v>
      </c>
      <c r="N53" s="211">
        <v>-13.9</v>
      </c>
      <c r="O53" s="211">
        <v>-95.5</v>
      </c>
      <c r="P53" s="200">
        <v>-109.7</v>
      </c>
      <c r="Q53" s="211">
        <v>-14</v>
      </c>
      <c r="R53" s="193">
        <v>-2.6</v>
      </c>
      <c r="S53" s="193">
        <v>-5.97</v>
      </c>
    </row>
    <row r="54" spans="1:19" x14ac:dyDescent="0.45">
      <c r="A54" s="480" t="s">
        <v>290</v>
      </c>
      <c r="B54" s="210">
        <v>0</v>
      </c>
      <c r="C54" s="211">
        <v>0</v>
      </c>
      <c r="D54" s="211">
        <v>0</v>
      </c>
      <c r="E54" s="199">
        <v>0</v>
      </c>
      <c r="F54" s="199">
        <v>0</v>
      </c>
      <c r="G54" s="211">
        <v>0</v>
      </c>
      <c r="H54" s="211">
        <v>0</v>
      </c>
      <c r="I54" s="211">
        <v>0</v>
      </c>
      <c r="J54" s="211">
        <v>0</v>
      </c>
      <c r="K54" s="200">
        <v>0</v>
      </c>
      <c r="L54" s="211">
        <v>492.3</v>
      </c>
      <c r="M54" s="211">
        <v>0</v>
      </c>
      <c r="N54" s="211">
        <v>0</v>
      </c>
      <c r="O54" s="211">
        <v>0</v>
      </c>
      <c r="P54" s="200">
        <v>492.3</v>
      </c>
      <c r="Q54" s="211">
        <v>0</v>
      </c>
      <c r="R54" s="193">
        <v>0</v>
      </c>
      <c r="S54" s="193">
        <v>0</v>
      </c>
    </row>
    <row r="55" spans="1:19" x14ac:dyDescent="0.45">
      <c r="A55" s="480" t="s">
        <v>253</v>
      </c>
      <c r="B55" s="210">
        <v>0</v>
      </c>
      <c r="C55" s="211">
        <v>0</v>
      </c>
      <c r="D55" s="211">
        <v>0</v>
      </c>
      <c r="E55" s="199">
        <v>-110.7</v>
      </c>
      <c r="F55" s="199">
        <v>-110.7</v>
      </c>
      <c r="G55" s="211">
        <v>0</v>
      </c>
      <c r="H55" s="211">
        <v>0</v>
      </c>
      <c r="I55" s="211">
        <v>0</v>
      </c>
      <c r="J55" s="211">
        <v>0</v>
      </c>
      <c r="K55" s="200">
        <v>0</v>
      </c>
      <c r="L55" s="211">
        <v>0</v>
      </c>
      <c r="M55" s="211">
        <v>0</v>
      </c>
      <c r="N55" s="211">
        <v>0</v>
      </c>
      <c r="O55" s="211">
        <v>0</v>
      </c>
      <c r="P55" s="200">
        <v>0</v>
      </c>
      <c r="Q55" s="211">
        <v>0</v>
      </c>
      <c r="R55" s="193">
        <v>0</v>
      </c>
      <c r="S55" s="193">
        <v>0</v>
      </c>
    </row>
    <row r="56" spans="1:19" ht="14.85" customHeight="1" x14ac:dyDescent="0.45">
      <c r="A56" s="480" t="s">
        <v>254</v>
      </c>
      <c r="B56" s="210">
        <v>-45.1</v>
      </c>
      <c r="C56" s="211">
        <v>0</v>
      </c>
      <c r="D56" s="211">
        <v>-49</v>
      </c>
      <c r="E56" s="199">
        <v>-51</v>
      </c>
      <c r="F56" s="199">
        <v>-145.1</v>
      </c>
      <c r="G56" s="211">
        <v>-50</v>
      </c>
      <c r="H56" s="211">
        <v>0</v>
      </c>
      <c r="I56" s="211">
        <v>0</v>
      </c>
      <c r="J56" s="211">
        <v>0</v>
      </c>
      <c r="K56" s="200">
        <v>-50</v>
      </c>
      <c r="L56" s="211">
        <v>-61.1</v>
      </c>
      <c r="M56" s="211">
        <v>-27.2</v>
      </c>
      <c r="N56" s="211">
        <v>-100.01</v>
      </c>
      <c r="O56" s="211">
        <v>-180.3</v>
      </c>
      <c r="P56" s="200">
        <v>-368.6</v>
      </c>
      <c r="Q56" s="211">
        <v>-367.9</v>
      </c>
      <c r="R56" s="211">
        <v>-625.9</v>
      </c>
      <c r="S56" s="211">
        <v>-410.625</v>
      </c>
    </row>
    <row r="57" spans="1:19" ht="27.6" x14ac:dyDescent="0.45">
      <c r="A57" s="480" t="s">
        <v>255</v>
      </c>
      <c r="B57" s="210">
        <v>-17.2</v>
      </c>
      <c r="C57" s="211">
        <v>-11.3</v>
      </c>
      <c r="D57" s="211">
        <v>-7.6</v>
      </c>
      <c r="E57" s="199">
        <v>-6</v>
      </c>
      <c r="F57" s="199">
        <v>-42.1</v>
      </c>
      <c r="G57" s="211">
        <v>-6.2</v>
      </c>
      <c r="H57" s="211">
        <v>-0.6</v>
      </c>
      <c r="I57" s="211">
        <v>-27.6</v>
      </c>
      <c r="J57" s="211">
        <v>-10.3</v>
      </c>
      <c r="K57" s="200">
        <v>-44.7</v>
      </c>
      <c r="L57" s="211">
        <v>-0.5</v>
      </c>
      <c r="M57" s="211">
        <v>-2.9</v>
      </c>
      <c r="N57" s="211">
        <v>0</v>
      </c>
      <c r="O57" s="211">
        <v>-14.3</v>
      </c>
      <c r="P57" s="200">
        <v>-17.7</v>
      </c>
      <c r="Q57" s="211">
        <v>-13.6</v>
      </c>
      <c r="R57" s="211">
        <v>-14.9</v>
      </c>
      <c r="S57" s="211">
        <v>-3.1</v>
      </c>
    </row>
    <row r="58" spans="1:19" x14ac:dyDescent="0.45">
      <c r="A58" s="480" t="s">
        <v>256</v>
      </c>
      <c r="B58" s="210">
        <v>-9.1999999999999993</v>
      </c>
      <c r="C58" s="211">
        <v>-0.4</v>
      </c>
      <c r="D58" s="211">
        <v>-6.9</v>
      </c>
      <c r="E58" s="199">
        <v>-1.9</v>
      </c>
      <c r="F58" s="199">
        <v>-18.399999999999999</v>
      </c>
      <c r="G58" s="211">
        <v>-36.9</v>
      </c>
      <c r="H58" s="211">
        <v>-0.5</v>
      </c>
      <c r="I58" s="211">
        <v>-4.3</v>
      </c>
      <c r="J58" s="211">
        <v>-2.1</v>
      </c>
      <c r="K58" s="200">
        <v>-43.8</v>
      </c>
      <c r="L58" s="211">
        <v>-34.9</v>
      </c>
      <c r="M58" s="211">
        <v>-1.4</v>
      </c>
      <c r="N58" s="211">
        <v>-0.6</v>
      </c>
      <c r="O58" s="211">
        <v>-2.1</v>
      </c>
      <c r="P58" s="200">
        <v>-39</v>
      </c>
      <c r="Q58" s="211">
        <v>-31.395</v>
      </c>
      <c r="R58" s="193">
        <v>-3.4</v>
      </c>
      <c r="S58" s="193">
        <v>-0.3</v>
      </c>
    </row>
    <row r="59" spans="1:19" x14ac:dyDescent="0.45">
      <c r="A59" s="480" t="s">
        <v>257</v>
      </c>
      <c r="B59" s="210">
        <v>40.799999999999997</v>
      </c>
      <c r="C59" s="211">
        <v>1.2</v>
      </c>
      <c r="D59" s="211">
        <v>4.5</v>
      </c>
      <c r="E59" s="199">
        <v>0</v>
      </c>
      <c r="F59" s="199">
        <v>46.6</v>
      </c>
      <c r="G59" s="211">
        <v>0.6</v>
      </c>
      <c r="H59" s="211">
        <v>0.8</v>
      </c>
      <c r="I59" s="211">
        <v>0.5</v>
      </c>
      <c r="J59" s="211">
        <v>0.3</v>
      </c>
      <c r="K59" s="200">
        <v>2.2000000000000002</v>
      </c>
      <c r="L59" s="211">
        <v>0.1</v>
      </c>
      <c r="M59" s="211">
        <v>0.5</v>
      </c>
      <c r="N59" s="211">
        <v>0.13</v>
      </c>
      <c r="O59" s="211">
        <v>0.21</v>
      </c>
      <c r="P59" s="200">
        <v>0.9</v>
      </c>
      <c r="Q59" s="211">
        <v>0.21</v>
      </c>
      <c r="R59" s="193">
        <v>0.5</v>
      </c>
      <c r="S59" s="193">
        <v>0.6</v>
      </c>
    </row>
    <row r="60" spans="1:19" x14ac:dyDescent="0.45">
      <c r="A60" s="480" t="s">
        <v>258</v>
      </c>
      <c r="B60" s="210">
        <v>-1.4</v>
      </c>
      <c r="C60" s="211">
        <v>-1.2</v>
      </c>
      <c r="D60" s="211">
        <v>-1.2</v>
      </c>
      <c r="E60" s="199">
        <v>-0.2</v>
      </c>
      <c r="F60" s="199">
        <v>-4</v>
      </c>
      <c r="G60" s="211">
        <v>-0.5</v>
      </c>
      <c r="H60" s="211">
        <v>-0.6</v>
      </c>
      <c r="I60" s="211">
        <v>-1.3</v>
      </c>
      <c r="J60" s="211">
        <v>-1.9</v>
      </c>
      <c r="K60" s="200">
        <v>-4.3</v>
      </c>
      <c r="L60" s="211">
        <v>-2.7</v>
      </c>
      <c r="M60" s="211">
        <v>-0.7</v>
      </c>
      <c r="N60" s="211">
        <v>-0.65</v>
      </c>
      <c r="O60" s="211">
        <v>-0.5</v>
      </c>
      <c r="P60" s="200">
        <v>-4.5999999999999996</v>
      </c>
      <c r="Q60" s="211">
        <v>-0.2</v>
      </c>
      <c r="R60" s="193">
        <v>-0.2</v>
      </c>
      <c r="S60" s="193">
        <v>-0.37</v>
      </c>
    </row>
    <row r="61" spans="1:19" ht="27.6" x14ac:dyDescent="0.45">
      <c r="A61" s="480" t="s">
        <v>259</v>
      </c>
      <c r="B61" s="210">
        <v>0</v>
      </c>
      <c r="C61" s="211">
        <v>0</v>
      </c>
      <c r="D61" s="211">
        <v>0</v>
      </c>
      <c r="E61" s="199">
        <v>0</v>
      </c>
      <c r="F61" s="199">
        <v>0</v>
      </c>
      <c r="G61" s="211">
        <v>0</v>
      </c>
      <c r="H61" s="211">
        <v>0</v>
      </c>
      <c r="I61" s="211">
        <v>0</v>
      </c>
      <c r="J61" s="211">
        <v>0</v>
      </c>
      <c r="K61" s="200">
        <v>0</v>
      </c>
      <c r="L61" s="211">
        <v>0</v>
      </c>
      <c r="M61" s="211">
        <v>0</v>
      </c>
      <c r="N61" s="211">
        <v>0</v>
      </c>
      <c r="O61" s="211">
        <v>-205.11</v>
      </c>
      <c r="P61" s="200">
        <v>-205.1</v>
      </c>
      <c r="Q61" s="211">
        <v>0</v>
      </c>
      <c r="R61" s="211">
        <v>0</v>
      </c>
      <c r="S61" s="211">
        <v>0</v>
      </c>
    </row>
    <row r="62" spans="1:19" x14ac:dyDescent="0.45">
      <c r="A62" s="480" t="s">
        <v>260</v>
      </c>
      <c r="B62" s="210">
        <v>0</v>
      </c>
      <c r="C62" s="211">
        <v>0</v>
      </c>
      <c r="D62" s="211">
        <v>0</v>
      </c>
      <c r="E62" s="199">
        <v>0</v>
      </c>
      <c r="F62" s="199">
        <v>0</v>
      </c>
      <c r="G62" s="211">
        <v>0</v>
      </c>
      <c r="H62" s="211">
        <v>0</v>
      </c>
      <c r="I62" s="211">
        <v>0</v>
      </c>
      <c r="J62" s="211">
        <v>0</v>
      </c>
      <c r="K62" s="200">
        <v>0</v>
      </c>
      <c r="L62" s="211">
        <v>0</v>
      </c>
      <c r="M62" s="211">
        <v>0</v>
      </c>
      <c r="N62" s="211">
        <v>0</v>
      </c>
      <c r="O62" s="211">
        <v>0</v>
      </c>
      <c r="P62" s="200">
        <v>0</v>
      </c>
      <c r="Q62" s="211">
        <v>0</v>
      </c>
      <c r="R62" s="193">
        <v>0</v>
      </c>
      <c r="S62" s="193">
        <v>0</v>
      </c>
    </row>
    <row r="63" spans="1:19" x14ac:dyDescent="0.45">
      <c r="A63" s="480" t="s">
        <v>261</v>
      </c>
      <c r="B63" s="210">
        <v>0</v>
      </c>
      <c r="C63" s="211">
        <v>0</v>
      </c>
      <c r="D63" s="211">
        <v>0</v>
      </c>
      <c r="E63" s="199">
        <v>0</v>
      </c>
      <c r="F63" s="199">
        <v>0</v>
      </c>
      <c r="G63" s="211">
        <v>0</v>
      </c>
      <c r="H63" s="211">
        <v>0</v>
      </c>
      <c r="I63" s="211">
        <v>0</v>
      </c>
      <c r="J63" s="211">
        <v>0</v>
      </c>
      <c r="K63" s="200">
        <v>0</v>
      </c>
      <c r="L63" s="211">
        <v>0</v>
      </c>
      <c r="M63" s="211">
        <v>0</v>
      </c>
      <c r="N63" s="211">
        <v>0</v>
      </c>
      <c r="O63" s="211">
        <v>0</v>
      </c>
      <c r="P63" s="200">
        <v>0</v>
      </c>
      <c r="Q63" s="211">
        <v>0</v>
      </c>
      <c r="R63" s="193">
        <v>0</v>
      </c>
      <c r="S63" s="193">
        <v>0</v>
      </c>
    </row>
    <row r="64" spans="1:19" x14ac:dyDescent="0.45">
      <c r="A64" s="480" t="s">
        <v>262</v>
      </c>
      <c r="B64" s="210">
        <v>0</v>
      </c>
      <c r="C64" s="211">
        <v>0</v>
      </c>
      <c r="D64" s="211">
        <v>0</v>
      </c>
      <c r="E64" s="199">
        <v>0</v>
      </c>
      <c r="F64" s="199">
        <v>0</v>
      </c>
      <c r="G64" s="211">
        <v>0</v>
      </c>
      <c r="H64" s="211">
        <v>0</v>
      </c>
      <c r="I64" s="211">
        <v>0</v>
      </c>
      <c r="J64" s="211">
        <v>0</v>
      </c>
      <c r="K64" s="200">
        <v>0</v>
      </c>
      <c r="L64" s="211">
        <v>0</v>
      </c>
      <c r="M64" s="211">
        <v>0</v>
      </c>
      <c r="N64" s="211">
        <v>0</v>
      </c>
      <c r="O64" s="211">
        <v>0</v>
      </c>
      <c r="P64" s="200">
        <v>0</v>
      </c>
      <c r="Q64" s="211">
        <v>0</v>
      </c>
      <c r="R64" s="193">
        <v>0</v>
      </c>
      <c r="S64" s="193">
        <v>0</v>
      </c>
    </row>
    <row r="65" spans="1:19" x14ac:dyDescent="0.45">
      <c r="A65" s="480" t="s">
        <v>263</v>
      </c>
      <c r="B65" s="210">
        <v>0</v>
      </c>
      <c r="C65" s="211">
        <v>0</v>
      </c>
      <c r="D65" s="211">
        <v>0</v>
      </c>
      <c r="E65" s="199">
        <v>0</v>
      </c>
      <c r="F65" s="199">
        <v>0</v>
      </c>
      <c r="G65" s="211">
        <v>0</v>
      </c>
      <c r="H65" s="211">
        <v>0</v>
      </c>
      <c r="I65" s="211">
        <v>0</v>
      </c>
      <c r="J65" s="211">
        <v>0</v>
      </c>
      <c r="K65" s="200">
        <v>0</v>
      </c>
      <c r="L65" s="211">
        <v>0</v>
      </c>
      <c r="M65" s="211">
        <v>0</v>
      </c>
      <c r="N65" s="211">
        <v>0</v>
      </c>
      <c r="O65" s="211">
        <v>0</v>
      </c>
      <c r="P65" s="200">
        <v>0</v>
      </c>
      <c r="Q65" s="211">
        <v>0</v>
      </c>
      <c r="R65" s="193">
        <v>0</v>
      </c>
      <c r="S65" s="193">
        <v>0</v>
      </c>
    </row>
    <row r="66" spans="1:19" x14ac:dyDescent="0.45">
      <c r="A66" s="480" t="s">
        <v>264</v>
      </c>
      <c r="B66" s="394">
        <v>-3.9</v>
      </c>
      <c r="C66" s="395">
        <v>-0.5</v>
      </c>
      <c r="D66" s="395">
        <v>-0.7</v>
      </c>
      <c r="E66" s="396">
        <v>0.2</v>
      </c>
      <c r="F66" s="396">
        <v>-5</v>
      </c>
      <c r="G66" s="394">
        <v>-10.1</v>
      </c>
      <c r="H66" s="395">
        <v>-10.8</v>
      </c>
      <c r="I66" s="395">
        <v>-9.1</v>
      </c>
      <c r="J66" s="395">
        <v>-12.1</v>
      </c>
      <c r="K66" s="397">
        <v>-42.1</v>
      </c>
      <c r="L66" s="395">
        <v>-14.9</v>
      </c>
      <c r="M66" s="395">
        <v>-15.7</v>
      </c>
      <c r="N66" s="395">
        <v>-11.8</v>
      </c>
      <c r="O66" s="395">
        <v>-1.6</v>
      </c>
      <c r="P66" s="397">
        <v>-44</v>
      </c>
      <c r="Q66" s="395">
        <v>-11.5</v>
      </c>
      <c r="R66" s="485">
        <f>-1.4+0.1</f>
        <v>-1.3</v>
      </c>
      <c r="S66" s="485">
        <v>-15.6</v>
      </c>
    </row>
    <row r="67" spans="1:19" ht="14.1" x14ac:dyDescent="0.5">
      <c r="A67" s="379" t="s">
        <v>265</v>
      </c>
      <c r="B67" s="380">
        <v>300</v>
      </c>
      <c r="C67" s="398">
        <v>-114.1</v>
      </c>
      <c r="D67" s="398">
        <v>-237.8</v>
      </c>
      <c r="E67" s="382">
        <v>-220.1</v>
      </c>
      <c r="F67" s="382">
        <v>-272</v>
      </c>
      <c r="G67" s="398">
        <v>-101.4</v>
      </c>
      <c r="H67" s="398">
        <v>460.3</v>
      </c>
      <c r="I67" s="398">
        <v>-499.9</v>
      </c>
      <c r="J67" s="398">
        <v>-81.8</v>
      </c>
      <c r="K67" s="383">
        <v>-222.8</v>
      </c>
      <c r="L67" s="398">
        <v>402</v>
      </c>
      <c r="M67" s="398">
        <v>-22.9</v>
      </c>
      <c r="N67" s="398">
        <v>-104.2</v>
      </c>
      <c r="O67" s="398">
        <v>-765.5</v>
      </c>
      <c r="P67" s="383">
        <v>-490.6</v>
      </c>
      <c r="Q67" s="398">
        <v>-208.9</v>
      </c>
      <c r="R67" s="398">
        <v>-551.5</v>
      </c>
      <c r="S67" s="398">
        <f>SUM(S46:S66)</f>
        <v>-452.2</v>
      </c>
    </row>
    <row r="68" spans="1:19" ht="27.6" x14ac:dyDescent="0.45">
      <c r="A68" s="480" t="s">
        <v>266</v>
      </c>
      <c r="B68" s="537">
        <v>-9.8000000000000007</v>
      </c>
      <c r="C68" s="538">
        <v>14.5</v>
      </c>
      <c r="D68" s="538">
        <v>-17.399999999999999</v>
      </c>
      <c r="E68" s="539">
        <v>12.1</v>
      </c>
      <c r="F68" s="199">
        <v>-0.6</v>
      </c>
      <c r="G68" s="211">
        <v>-38.6</v>
      </c>
      <c r="H68" s="211">
        <v>11.5</v>
      </c>
      <c r="I68" s="211">
        <v>37.1</v>
      </c>
      <c r="J68" s="211">
        <v>71.599999999999994</v>
      </c>
      <c r="K68" s="200">
        <v>81.599999999999994</v>
      </c>
      <c r="L68" s="211">
        <v>-52.2</v>
      </c>
      <c r="M68" s="211">
        <v>8</v>
      </c>
      <c r="N68" s="211">
        <v>-38.6</v>
      </c>
      <c r="O68" s="211">
        <v>-9.4</v>
      </c>
      <c r="P68" s="200">
        <v>-92.2</v>
      </c>
      <c r="Q68" s="211">
        <v>-49.015000000000001</v>
      </c>
      <c r="R68" s="211">
        <f>-131528000/10^6</f>
        <v>-131.5</v>
      </c>
      <c r="S68" s="211">
        <v>-134.5</v>
      </c>
    </row>
    <row r="69" spans="1:19" ht="3" customHeight="1" x14ac:dyDescent="0.45">
      <c r="A69" s="480"/>
      <c r="B69" s="540"/>
      <c r="C69" s="541"/>
      <c r="D69" s="541"/>
      <c r="E69" s="542"/>
      <c r="F69" s="542"/>
      <c r="G69" s="201"/>
      <c r="H69" s="197"/>
      <c r="I69" s="197"/>
      <c r="J69" s="197"/>
      <c r="K69" s="543"/>
      <c r="L69" s="197"/>
      <c r="M69" s="197"/>
      <c r="N69" s="197"/>
      <c r="O69" s="197"/>
      <c r="P69" s="543"/>
      <c r="Q69" s="197"/>
      <c r="R69" s="197"/>
      <c r="S69" s="197"/>
    </row>
    <row r="70" spans="1:19" ht="32.5" customHeight="1" x14ac:dyDescent="0.45">
      <c r="A70" s="153" t="s">
        <v>267</v>
      </c>
      <c r="B70" s="380">
        <v>-176.3</v>
      </c>
      <c r="C70" s="381">
        <v>-74.5</v>
      </c>
      <c r="D70" s="381">
        <v>89.2</v>
      </c>
      <c r="E70" s="382">
        <v>391.4</v>
      </c>
      <c r="F70" s="382">
        <v>229.8</v>
      </c>
      <c r="G70" s="381">
        <v>-361</v>
      </c>
      <c r="H70" s="381">
        <v>581.1</v>
      </c>
      <c r="I70" s="381">
        <v>332.9</v>
      </c>
      <c r="J70" s="381">
        <v>392.5</v>
      </c>
      <c r="K70" s="383">
        <v>945.5</v>
      </c>
      <c r="L70" s="381">
        <v>-37.5</v>
      </c>
      <c r="M70" s="381">
        <v>255.1</v>
      </c>
      <c r="N70" s="381">
        <v>619.29999999999995</v>
      </c>
      <c r="O70" s="381">
        <v>-336.4</v>
      </c>
      <c r="P70" s="383">
        <v>500.5</v>
      </c>
      <c r="Q70" s="381">
        <v>-747</v>
      </c>
      <c r="R70" s="381">
        <f>SUM(R68,R67,R43,R31)</f>
        <v>-461.9</v>
      </c>
      <c r="S70" s="381">
        <f>SUM(S68,S67,S43,S31)</f>
        <v>-107.7</v>
      </c>
    </row>
    <row r="71" spans="1:19" ht="28.2" x14ac:dyDescent="0.45">
      <c r="A71" s="388" t="s">
        <v>268</v>
      </c>
      <c r="B71" s="389">
        <v>863.9</v>
      </c>
      <c r="C71" s="390">
        <v>687.6</v>
      </c>
      <c r="D71" s="390">
        <v>613.1</v>
      </c>
      <c r="E71" s="391">
        <v>702.3</v>
      </c>
      <c r="F71" s="391">
        <v>863.9</v>
      </c>
      <c r="G71" s="390">
        <v>1093.7</v>
      </c>
      <c r="H71" s="390">
        <v>732.7</v>
      </c>
      <c r="I71" s="390">
        <v>1313.8</v>
      </c>
      <c r="J71" s="390">
        <v>1646.7</v>
      </c>
      <c r="K71" s="392">
        <v>1093.7</v>
      </c>
      <c r="L71" s="390">
        <v>2039.2</v>
      </c>
      <c r="M71" s="390">
        <v>2001.7</v>
      </c>
      <c r="N71" s="390">
        <v>2256.8000000000002</v>
      </c>
      <c r="O71" s="390">
        <v>2876.1</v>
      </c>
      <c r="P71" s="392">
        <v>2039.2</v>
      </c>
      <c r="Q71" s="390">
        <v>2539.6999999999998</v>
      </c>
      <c r="R71" s="390">
        <f>Q72</f>
        <v>1792.6</v>
      </c>
      <c r="S71" s="390">
        <f>R72</f>
        <v>1330.7</v>
      </c>
    </row>
    <row r="72" spans="1:19" ht="28.5" thickBot="1" x14ac:dyDescent="0.5">
      <c r="A72" s="393" t="s">
        <v>269</v>
      </c>
      <c r="B72" s="384">
        <v>687.6</v>
      </c>
      <c r="C72" s="385">
        <v>613.1</v>
      </c>
      <c r="D72" s="385">
        <v>702.3</v>
      </c>
      <c r="E72" s="386">
        <v>1093.7</v>
      </c>
      <c r="F72" s="386">
        <v>1093.7</v>
      </c>
      <c r="G72" s="385">
        <v>732.7</v>
      </c>
      <c r="H72" s="385">
        <v>1313.8</v>
      </c>
      <c r="I72" s="385">
        <v>1646.7</v>
      </c>
      <c r="J72" s="385">
        <v>2039.2</v>
      </c>
      <c r="K72" s="387">
        <v>2039.2</v>
      </c>
      <c r="L72" s="385">
        <v>2001.7</v>
      </c>
      <c r="M72" s="385">
        <v>2256.8000000000002</v>
      </c>
      <c r="N72" s="385">
        <v>2876.1</v>
      </c>
      <c r="O72" s="385">
        <v>2539.6999999999998</v>
      </c>
      <c r="P72" s="387">
        <v>2539.6999999999998</v>
      </c>
      <c r="Q72" s="385">
        <v>1792.6</v>
      </c>
      <c r="R72" s="385">
        <f>SUM(R70:R71)</f>
        <v>1330.7</v>
      </c>
      <c r="S72" s="385">
        <f>SUM(S70:S71)</f>
        <v>1223</v>
      </c>
    </row>
    <row r="73" spans="1:19" ht="4.5" customHeight="1" thickTop="1" x14ac:dyDescent="0.5">
      <c r="A73" s="544"/>
      <c r="B73" s="196"/>
      <c r="C73" s="193"/>
      <c r="D73" s="193"/>
      <c r="E73" s="198"/>
      <c r="F73" s="198"/>
      <c r="H73" s="193"/>
      <c r="I73" s="193"/>
      <c r="J73" s="193"/>
      <c r="K73" s="194"/>
      <c r="L73" s="193"/>
      <c r="M73" s="193"/>
      <c r="N73" s="193"/>
      <c r="O73" s="193"/>
      <c r="P73" s="194"/>
      <c r="Q73" s="193"/>
      <c r="R73" s="193"/>
      <c r="S73" s="193"/>
    </row>
    <row r="74" spans="1:19" ht="34.5" customHeight="1" x14ac:dyDescent="0.45">
      <c r="A74" s="515" t="s">
        <v>270</v>
      </c>
      <c r="B74" s="516"/>
      <c r="C74" s="516"/>
      <c r="D74" s="516"/>
      <c r="E74" s="517"/>
      <c r="F74" s="518"/>
      <c r="G74" s="519"/>
      <c r="H74" s="516"/>
      <c r="I74" s="516"/>
      <c r="J74" s="516"/>
      <c r="K74" s="518"/>
      <c r="L74" s="516"/>
      <c r="M74" s="516"/>
      <c r="N74" s="516"/>
      <c r="O74" s="516"/>
      <c r="P74" s="518"/>
      <c r="Q74" s="516"/>
      <c r="R74" s="516"/>
      <c r="S74" s="516"/>
    </row>
    <row r="75" spans="1:19" x14ac:dyDescent="0.45">
      <c r="A75" s="545" t="s">
        <v>271</v>
      </c>
      <c r="B75" s="196"/>
      <c r="C75" s="193"/>
      <c r="D75" s="193"/>
      <c r="E75" s="198"/>
      <c r="F75" s="198"/>
      <c r="H75" s="193"/>
      <c r="I75" s="193"/>
      <c r="J75" s="193"/>
      <c r="K75" s="194"/>
      <c r="L75" s="193"/>
      <c r="M75" s="193"/>
      <c r="N75" s="193"/>
      <c r="O75" s="193"/>
      <c r="P75" s="194"/>
      <c r="Q75" s="193"/>
      <c r="R75" s="193"/>
      <c r="S75" s="193"/>
    </row>
    <row r="76" spans="1:19" ht="14.4" thickBot="1" x14ac:dyDescent="0.55000000000000004">
      <c r="A76" s="546" t="s">
        <v>272</v>
      </c>
      <c r="B76" s="401">
        <v>33.6</v>
      </c>
      <c r="C76" s="402">
        <v>12.9</v>
      </c>
      <c r="D76" s="402">
        <v>33.700000000000003</v>
      </c>
      <c r="E76" s="403">
        <v>6.5</v>
      </c>
      <c r="F76" s="403">
        <v>86.7</v>
      </c>
      <c r="G76" s="402">
        <v>27.3</v>
      </c>
      <c r="H76" s="402">
        <v>3.8</v>
      </c>
      <c r="I76" s="402">
        <v>29.3</v>
      </c>
      <c r="J76" s="402">
        <v>7.1</v>
      </c>
      <c r="K76" s="404">
        <v>67.5</v>
      </c>
      <c r="L76" s="402">
        <v>15.1</v>
      </c>
      <c r="M76" s="402">
        <v>1.1000000000000001</v>
      </c>
      <c r="N76" s="402">
        <v>12.92</v>
      </c>
      <c r="O76" s="402">
        <v>11.9</v>
      </c>
      <c r="P76" s="404">
        <v>41.1</v>
      </c>
      <c r="Q76" s="402">
        <v>12.8</v>
      </c>
      <c r="R76" s="402">
        <f>14919000/10^6</f>
        <v>14.9</v>
      </c>
      <c r="S76" s="402">
        <v>41.1</v>
      </c>
    </row>
    <row r="77" spans="1:19" ht="14.7" thickTop="1" thickBot="1" x14ac:dyDescent="0.55000000000000004">
      <c r="A77" s="546" t="s">
        <v>273</v>
      </c>
      <c r="B77" s="401">
        <v>54.2</v>
      </c>
      <c r="C77" s="402">
        <v>154.6</v>
      </c>
      <c r="D77" s="402">
        <v>93.9</v>
      </c>
      <c r="E77" s="403">
        <v>62.3</v>
      </c>
      <c r="F77" s="403">
        <v>365</v>
      </c>
      <c r="G77" s="402">
        <v>-55.9</v>
      </c>
      <c r="H77" s="402">
        <v>2.1</v>
      </c>
      <c r="I77" s="402">
        <v>57.9</v>
      </c>
      <c r="J77" s="402">
        <v>47.6</v>
      </c>
      <c r="K77" s="404">
        <v>51.7</v>
      </c>
      <c r="L77" s="402">
        <v>38.5</v>
      </c>
      <c r="M77" s="402">
        <v>92.7</v>
      </c>
      <c r="N77" s="402">
        <v>89.8</v>
      </c>
      <c r="O77" s="402">
        <v>109.5</v>
      </c>
      <c r="P77" s="404">
        <v>330.5</v>
      </c>
      <c r="Q77" s="402">
        <v>88.6</v>
      </c>
      <c r="R77" s="402">
        <f>247617000/10^6</f>
        <v>247.6</v>
      </c>
      <c r="S77" s="402">
        <v>171.3</v>
      </c>
    </row>
    <row r="78" spans="1:19" ht="14.1" thickTop="1" x14ac:dyDescent="0.45">
      <c r="A78" s="295"/>
      <c r="B78" s="196"/>
      <c r="C78" s="193"/>
      <c r="D78" s="193"/>
      <c r="E78" s="198"/>
      <c r="F78" s="198"/>
      <c r="H78" s="193"/>
      <c r="I78" s="193"/>
      <c r="J78" s="193"/>
      <c r="K78" s="194"/>
      <c r="L78" s="193"/>
      <c r="M78" s="193"/>
      <c r="N78" s="193"/>
      <c r="O78" s="193"/>
      <c r="P78" s="194"/>
      <c r="Q78" s="193"/>
      <c r="R78" s="193"/>
      <c r="S78" s="193"/>
    </row>
    <row r="79" spans="1:19" x14ac:dyDescent="0.45">
      <c r="A79" s="295" t="s">
        <v>274</v>
      </c>
      <c r="B79" s="196">
        <v>0</v>
      </c>
      <c r="C79" s="193">
        <v>0</v>
      </c>
      <c r="D79" s="193">
        <v>0</v>
      </c>
      <c r="E79" s="198">
        <v>0</v>
      </c>
      <c r="F79" s="198">
        <v>0</v>
      </c>
      <c r="G79" s="193">
        <v>0</v>
      </c>
      <c r="H79" s="193">
        <v>0</v>
      </c>
      <c r="I79" s="193">
        <v>0</v>
      </c>
      <c r="J79" s="193">
        <v>0</v>
      </c>
      <c r="K79" s="194">
        <v>0</v>
      </c>
      <c r="L79" s="193">
        <v>0</v>
      </c>
      <c r="M79" s="193">
        <v>0</v>
      </c>
      <c r="N79" s="193">
        <v>0</v>
      </c>
      <c r="O79" s="193">
        <v>0</v>
      </c>
      <c r="P79" s="194">
        <v>0</v>
      </c>
      <c r="Q79" s="193">
        <v>0</v>
      </c>
      <c r="R79" s="193">
        <v>0</v>
      </c>
      <c r="S79" s="193">
        <v>0</v>
      </c>
    </row>
    <row r="80" spans="1:19" x14ac:dyDescent="0.45">
      <c r="A80" s="295" t="s">
        <v>275</v>
      </c>
      <c r="B80" s="196">
        <v>0</v>
      </c>
      <c r="C80" s="193">
        <v>0</v>
      </c>
      <c r="D80" s="193">
        <v>0</v>
      </c>
      <c r="E80" s="198">
        <v>0</v>
      </c>
      <c r="F80" s="198">
        <v>0</v>
      </c>
      <c r="G80" s="193">
        <v>0</v>
      </c>
      <c r="H80" s="193">
        <v>0</v>
      </c>
      <c r="I80" s="193">
        <v>0</v>
      </c>
      <c r="J80" s="193">
        <v>0</v>
      </c>
      <c r="K80" s="194">
        <v>0</v>
      </c>
      <c r="L80" s="193">
        <v>0</v>
      </c>
      <c r="M80" s="193">
        <v>0</v>
      </c>
      <c r="N80" s="193">
        <v>0</v>
      </c>
      <c r="O80" s="193">
        <v>485.4</v>
      </c>
      <c r="P80" s="194">
        <v>485.4</v>
      </c>
      <c r="Q80" s="193">
        <v>0</v>
      </c>
      <c r="R80" s="193">
        <v>0</v>
      </c>
      <c r="S80" s="193">
        <v>0</v>
      </c>
    </row>
    <row r="81" spans="1:16359" x14ac:dyDescent="0.45">
      <c r="A81" s="499" t="s">
        <v>311</v>
      </c>
      <c r="B81" s="193"/>
      <c r="C81" s="193"/>
      <c r="D81" s="193"/>
      <c r="E81" s="198"/>
      <c r="F81" s="198"/>
      <c r="H81" s="193"/>
      <c r="I81" s="193"/>
      <c r="J81" s="193"/>
      <c r="K81" s="194"/>
      <c r="L81" s="193"/>
      <c r="M81" s="193"/>
      <c r="N81" s="193"/>
      <c r="O81" s="257">
        <v>774.1</v>
      </c>
      <c r="P81" s="194">
        <v>774.1</v>
      </c>
      <c r="Q81" s="193"/>
      <c r="R81" s="193">
        <v>0</v>
      </c>
      <c r="S81" s="193">
        <v>0</v>
      </c>
      <c r="T81" s="193"/>
      <c r="U81" s="193"/>
      <c r="V81" s="193"/>
      <c r="W81" s="193"/>
      <c r="X81" s="300"/>
      <c r="Y81" s="193"/>
      <c r="Z81" s="193"/>
      <c r="AA81" s="193"/>
      <c r="AB81" s="193"/>
      <c r="AC81" s="193"/>
      <c r="AD81" s="193"/>
      <c r="AE81" s="193"/>
      <c r="AF81" s="193"/>
      <c r="AG81" s="193"/>
      <c r="AH81" s="193"/>
      <c r="AI81" s="193"/>
      <c r="AJ81" s="193"/>
      <c r="AK81" s="193"/>
      <c r="AL81" s="193"/>
      <c r="AM81" s="193"/>
      <c r="AN81" s="300"/>
      <c r="AO81" s="193"/>
      <c r="AP81" s="193"/>
      <c r="AQ81" s="193"/>
      <c r="AR81" s="193"/>
      <c r="AS81" s="193"/>
      <c r="AT81" s="193"/>
      <c r="AU81" s="193"/>
      <c r="AV81" s="193"/>
      <c r="AW81" s="193"/>
      <c r="AX81" s="193"/>
      <c r="AY81" s="193"/>
      <c r="AZ81" s="193"/>
      <c r="BA81" s="193"/>
      <c r="BB81" s="193"/>
      <c r="BC81" s="193"/>
      <c r="BD81" s="300"/>
      <c r="BE81" s="193"/>
      <c r="BF81" s="193"/>
      <c r="BG81" s="193"/>
      <c r="BH81" s="193"/>
      <c r="BI81" s="193"/>
      <c r="BJ81" s="193"/>
      <c r="BK81" s="193"/>
      <c r="BL81" s="193"/>
      <c r="BM81" s="193"/>
      <c r="BN81" s="193"/>
      <c r="BO81" s="193"/>
      <c r="BP81" s="193"/>
      <c r="BQ81" s="193"/>
      <c r="BR81" s="193"/>
      <c r="BS81" s="193"/>
      <c r="BT81" s="300"/>
      <c r="BU81" s="193"/>
      <c r="BV81" s="193"/>
      <c r="BW81" s="193"/>
      <c r="BX81" s="193"/>
      <c r="BY81" s="193"/>
      <c r="BZ81" s="193"/>
      <c r="CA81" s="193"/>
      <c r="CB81" s="193"/>
      <c r="CC81" s="193"/>
      <c r="CD81" s="193"/>
      <c r="CE81" s="193"/>
      <c r="CF81" s="193"/>
      <c r="CG81" s="193"/>
      <c r="CH81" s="193"/>
      <c r="CI81" s="193"/>
      <c r="CJ81" s="300"/>
      <c r="CK81" s="193"/>
      <c r="CL81" s="193"/>
      <c r="CM81" s="193"/>
      <c r="CN81" s="193"/>
      <c r="CO81" s="193"/>
      <c r="CP81" s="193"/>
      <c r="CQ81" s="193"/>
      <c r="CR81" s="193"/>
      <c r="CS81" s="193"/>
      <c r="CT81" s="193"/>
      <c r="CU81" s="193"/>
      <c r="CV81" s="193"/>
      <c r="CW81" s="193"/>
      <c r="CX81" s="193"/>
      <c r="CY81" s="193"/>
      <c r="CZ81" s="300"/>
      <c r="DA81" s="193"/>
      <c r="DB81" s="193"/>
      <c r="DC81" s="193"/>
      <c r="DD81" s="193"/>
      <c r="DE81" s="193"/>
      <c r="DF81" s="193"/>
      <c r="DG81" s="193"/>
      <c r="DH81" s="193"/>
      <c r="DI81" s="193"/>
      <c r="DJ81" s="193"/>
      <c r="DK81" s="193"/>
      <c r="DL81" s="193"/>
      <c r="DM81" s="193"/>
      <c r="DN81" s="193"/>
      <c r="DO81" s="193"/>
      <c r="DP81" s="300"/>
      <c r="DQ81" s="193"/>
      <c r="DR81" s="193"/>
      <c r="DS81" s="193"/>
      <c r="DT81" s="193"/>
      <c r="DU81" s="193"/>
      <c r="DV81" s="193"/>
      <c r="DW81" s="193"/>
      <c r="DX81" s="193"/>
      <c r="DY81" s="193"/>
      <c r="DZ81" s="193"/>
      <c r="EA81" s="193"/>
      <c r="EB81" s="193"/>
      <c r="EC81" s="193"/>
      <c r="ED81" s="193"/>
      <c r="EE81" s="193"/>
      <c r="EF81" s="300"/>
      <c r="EG81" s="193"/>
      <c r="EH81" s="193"/>
      <c r="EI81" s="193"/>
      <c r="EJ81" s="193"/>
      <c r="EK81" s="193"/>
      <c r="EL81" s="193"/>
      <c r="EM81" s="193"/>
      <c r="EN81" s="193"/>
      <c r="EO81" s="193"/>
      <c r="EP81" s="193"/>
      <c r="EQ81" s="193"/>
      <c r="ER81" s="193"/>
      <c r="ES81" s="193"/>
      <c r="ET81" s="193"/>
      <c r="EU81" s="193"/>
      <c r="EV81" s="300"/>
      <c r="EW81" s="193"/>
      <c r="EX81" s="193"/>
      <c r="EY81" s="193"/>
      <c r="EZ81" s="193"/>
      <c r="FA81" s="193"/>
      <c r="FB81" s="193"/>
      <c r="FC81" s="193"/>
      <c r="FD81" s="193"/>
      <c r="FE81" s="193"/>
      <c r="FF81" s="193"/>
      <c r="FG81" s="193"/>
      <c r="FH81" s="193"/>
      <c r="FI81" s="193"/>
      <c r="FJ81" s="193"/>
      <c r="FK81" s="193"/>
      <c r="FL81" s="300"/>
      <c r="FM81" s="193"/>
      <c r="FN81" s="193"/>
      <c r="FO81" s="193"/>
      <c r="FP81" s="193"/>
      <c r="FQ81" s="193"/>
      <c r="FR81" s="193"/>
      <c r="FS81" s="193"/>
      <c r="FT81" s="193"/>
      <c r="FU81" s="193"/>
      <c r="FV81" s="193"/>
      <c r="FW81" s="193"/>
      <c r="FX81" s="193"/>
      <c r="FY81" s="193"/>
      <c r="FZ81" s="193"/>
      <c r="GA81" s="193"/>
      <c r="GB81" s="300"/>
      <c r="GC81" s="193"/>
      <c r="GD81" s="193"/>
      <c r="GE81" s="193"/>
      <c r="GF81" s="193"/>
      <c r="GG81" s="193"/>
      <c r="GH81" s="193"/>
      <c r="GI81" s="193"/>
      <c r="GJ81" s="193"/>
      <c r="GK81" s="193"/>
      <c r="GL81" s="193"/>
      <c r="GM81" s="193"/>
      <c r="GN81" s="193"/>
      <c r="GO81" s="193"/>
      <c r="GP81" s="193"/>
      <c r="GQ81" s="193"/>
      <c r="GR81" s="300"/>
      <c r="GS81" s="193"/>
      <c r="GT81" s="193"/>
      <c r="GU81" s="193"/>
      <c r="GV81" s="193"/>
      <c r="GW81" s="193"/>
      <c r="GX81" s="193"/>
      <c r="GY81" s="193"/>
      <c r="GZ81" s="193"/>
      <c r="HA81" s="193"/>
      <c r="HB81" s="193"/>
      <c r="HC81" s="193"/>
      <c r="HD81" s="193"/>
      <c r="HE81" s="193"/>
      <c r="HF81" s="193"/>
      <c r="HG81" s="193"/>
      <c r="HH81" s="300"/>
      <c r="HI81" s="193"/>
      <c r="HJ81" s="193"/>
      <c r="HK81" s="193"/>
      <c r="HL81" s="193"/>
      <c r="HM81" s="193"/>
      <c r="HN81" s="193"/>
      <c r="HO81" s="193"/>
      <c r="HP81" s="193"/>
      <c r="HQ81" s="193"/>
      <c r="HR81" s="193"/>
      <c r="HS81" s="193"/>
      <c r="HT81" s="193"/>
      <c r="HU81" s="193"/>
      <c r="HV81" s="193"/>
      <c r="HW81" s="193"/>
      <c r="HX81" s="300"/>
      <c r="HY81" s="193"/>
      <c r="HZ81" s="193"/>
      <c r="IA81" s="193"/>
      <c r="IB81" s="193"/>
      <c r="IC81" s="193"/>
      <c r="ID81" s="193"/>
      <c r="IE81" s="193"/>
      <c r="IF81" s="193"/>
      <c r="IG81" s="193"/>
      <c r="IH81" s="193"/>
      <c r="II81" s="193"/>
      <c r="IJ81" s="193"/>
      <c r="IK81" s="193"/>
      <c r="IL81" s="193"/>
      <c r="IM81" s="193"/>
      <c r="IN81" s="300"/>
      <c r="IO81" s="193"/>
      <c r="IP81" s="193"/>
      <c r="IQ81" s="193"/>
      <c r="IR81" s="193"/>
      <c r="IS81" s="193"/>
      <c r="IT81" s="193"/>
      <c r="IU81" s="193"/>
      <c r="IV81" s="193"/>
      <c r="IW81" s="193"/>
      <c r="IX81" s="193"/>
      <c r="IY81" s="193"/>
      <c r="IZ81" s="193"/>
      <c r="JA81" s="193"/>
      <c r="JB81" s="193"/>
      <c r="JC81" s="193"/>
      <c r="JD81" s="300"/>
      <c r="JE81" s="193"/>
      <c r="JF81" s="193"/>
      <c r="JG81" s="193"/>
      <c r="JH81" s="193"/>
      <c r="JI81" s="193"/>
      <c r="JJ81" s="193"/>
      <c r="JK81" s="193"/>
      <c r="JL81" s="193"/>
      <c r="JM81" s="193"/>
      <c r="JN81" s="193"/>
      <c r="JO81" s="193"/>
      <c r="JP81" s="193"/>
      <c r="JQ81" s="193"/>
      <c r="JR81" s="193"/>
      <c r="JS81" s="193"/>
      <c r="JT81" s="300"/>
      <c r="JU81" s="193"/>
      <c r="JV81" s="193"/>
      <c r="JW81" s="193"/>
      <c r="JX81" s="193"/>
      <c r="JY81" s="193"/>
      <c r="JZ81" s="193"/>
      <c r="KA81" s="193"/>
      <c r="KB81" s="193"/>
      <c r="KC81" s="193"/>
      <c r="KD81" s="193"/>
      <c r="KE81" s="193"/>
      <c r="KF81" s="193"/>
      <c r="KG81" s="193"/>
      <c r="KH81" s="193"/>
      <c r="KI81" s="193"/>
      <c r="KJ81" s="300"/>
      <c r="KK81" s="193"/>
      <c r="KL81" s="193"/>
      <c r="KM81" s="193"/>
      <c r="KN81" s="193"/>
      <c r="KO81" s="193"/>
      <c r="KP81" s="193"/>
      <c r="KQ81" s="193"/>
      <c r="KR81" s="193"/>
      <c r="KS81" s="193"/>
      <c r="KT81" s="193"/>
      <c r="KU81" s="193"/>
      <c r="KV81" s="193"/>
      <c r="KW81" s="193"/>
      <c r="KX81" s="193"/>
      <c r="KY81" s="193"/>
      <c r="KZ81" s="300"/>
      <c r="LA81" s="193"/>
      <c r="LB81" s="193"/>
      <c r="LC81" s="193"/>
      <c r="LD81" s="193"/>
      <c r="LE81" s="193"/>
      <c r="LF81" s="193"/>
      <c r="LG81" s="193"/>
      <c r="LH81" s="193"/>
      <c r="LI81" s="193"/>
      <c r="LJ81" s="193"/>
      <c r="LK81" s="193"/>
      <c r="LL81" s="193"/>
      <c r="LM81" s="193"/>
      <c r="LN81" s="193"/>
      <c r="LO81" s="193"/>
      <c r="LP81" s="300"/>
      <c r="LQ81" s="193"/>
      <c r="LR81" s="193"/>
      <c r="LS81" s="193"/>
      <c r="LT81" s="193"/>
      <c r="LU81" s="193"/>
      <c r="LV81" s="193"/>
      <c r="LW81" s="193"/>
      <c r="LX81" s="193"/>
      <c r="LY81" s="193"/>
      <c r="LZ81" s="193"/>
      <c r="MA81" s="193"/>
      <c r="MB81" s="193"/>
      <c r="MC81" s="193"/>
      <c r="MD81" s="193"/>
      <c r="ME81" s="193"/>
      <c r="MF81" s="300"/>
      <c r="MG81" s="193"/>
      <c r="MH81" s="193"/>
      <c r="MI81" s="193"/>
      <c r="MJ81" s="193"/>
      <c r="MK81" s="193"/>
      <c r="ML81" s="193"/>
      <c r="MM81" s="193"/>
      <c r="MN81" s="193"/>
      <c r="MO81" s="193"/>
      <c r="MP81" s="193"/>
      <c r="MQ81" s="193"/>
      <c r="MR81" s="193"/>
      <c r="MS81" s="193"/>
      <c r="MT81" s="193"/>
      <c r="MU81" s="193"/>
      <c r="MV81" s="300"/>
      <c r="MW81" s="193"/>
      <c r="MX81" s="193"/>
      <c r="MY81" s="193"/>
      <c r="MZ81" s="193"/>
      <c r="NA81" s="193"/>
      <c r="NB81" s="193"/>
      <c r="NC81" s="193"/>
      <c r="ND81" s="193"/>
      <c r="NE81" s="193"/>
      <c r="NF81" s="193"/>
      <c r="NG81" s="193"/>
      <c r="NH81" s="193"/>
      <c r="NI81" s="193"/>
      <c r="NJ81" s="193"/>
      <c r="NK81" s="193"/>
      <c r="NL81" s="300"/>
      <c r="NM81" s="193"/>
      <c r="NN81" s="193"/>
      <c r="NO81" s="193"/>
      <c r="NP81" s="193"/>
      <c r="NQ81" s="193"/>
      <c r="NR81" s="193"/>
      <c r="NS81" s="193"/>
      <c r="NT81" s="193"/>
      <c r="NU81" s="193"/>
      <c r="NV81" s="193"/>
      <c r="NW81" s="193"/>
      <c r="NX81" s="193"/>
      <c r="NY81" s="193"/>
      <c r="NZ81" s="193"/>
      <c r="OA81" s="193"/>
      <c r="OB81" s="300"/>
      <c r="OC81" s="193"/>
      <c r="OD81" s="193"/>
      <c r="OE81" s="193"/>
      <c r="OF81" s="193"/>
      <c r="OG81" s="193"/>
      <c r="OH81" s="193"/>
      <c r="OI81" s="193"/>
      <c r="OJ81" s="193"/>
      <c r="OK81" s="193"/>
      <c r="OL81" s="193"/>
      <c r="OM81" s="193"/>
      <c r="ON81" s="193"/>
      <c r="OO81" s="193"/>
      <c r="OP81" s="193"/>
      <c r="OQ81" s="193"/>
      <c r="OR81" s="300"/>
      <c r="OS81" s="193"/>
      <c r="OT81" s="193"/>
      <c r="OU81" s="193"/>
      <c r="OV81" s="193"/>
      <c r="OW81" s="193"/>
      <c r="OX81" s="193"/>
      <c r="OY81" s="193"/>
      <c r="OZ81" s="193"/>
      <c r="PA81" s="193"/>
      <c r="PB81" s="193"/>
      <c r="PC81" s="193"/>
      <c r="PD81" s="193"/>
      <c r="PE81" s="193"/>
      <c r="PF81" s="193"/>
      <c r="PG81" s="193"/>
      <c r="PH81" s="300"/>
      <c r="PI81" s="193"/>
      <c r="PJ81" s="193"/>
      <c r="PK81" s="193"/>
      <c r="PL81" s="193"/>
      <c r="PM81" s="193"/>
      <c r="PN81" s="193"/>
      <c r="PO81" s="193"/>
      <c r="PP81" s="193"/>
      <c r="PQ81" s="193"/>
      <c r="PR81" s="193"/>
      <c r="PS81" s="193"/>
      <c r="PT81" s="193"/>
      <c r="PU81" s="193"/>
      <c r="PV81" s="193"/>
      <c r="PW81" s="193"/>
      <c r="PX81" s="300"/>
      <c r="PY81" s="193"/>
      <c r="PZ81" s="193"/>
      <c r="QA81" s="193"/>
      <c r="QB81" s="193"/>
      <c r="QC81" s="193"/>
      <c r="QD81" s="193"/>
      <c r="QE81" s="193"/>
      <c r="QF81" s="193"/>
      <c r="QG81" s="193"/>
      <c r="QH81" s="193"/>
      <c r="QI81" s="193"/>
      <c r="QJ81" s="193"/>
      <c r="QK81" s="193"/>
      <c r="QL81" s="193"/>
      <c r="QM81" s="193"/>
      <c r="QN81" s="300"/>
      <c r="QO81" s="193"/>
      <c r="QP81" s="193"/>
      <c r="QQ81" s="193"/>
      <c r="QR81" s="193"/>
      <c r="QS81" s="193"/>
      <c r="QT81" s="193"/>
      <c r="QU81" s="193"/>
      <c r="QV81" s="193"/>
      <c r="QW81" s="193"/>
      <c r="QX81" s="193"/>
      <c r="QY81" s="193"/>
      <c r="QZ81" s="193"/>
      <c r="RA81" s="193"/>
      <c r="RB81" s="193"/>
      <c r="RC81" s="193"/>
      <c r="RD81" s="300"/>
      <c r="RE81" s="193"/>
      <c r="RF81" s="193"/>
      <c r="RG81" s="193"/>
      <c r="RH81" s="193"/>
      <c r="RI81" s="193"/>
      <c r="RJ81" s="193"/>
      <c r="RK81" s="193"/>
      <c r="RL81" s="193"/>
      <c r="RM81" s="193"/>
      <c r="RN81" s="193"/>
      <c r="RO81" s="193"/>
      <c r="RP81" s="193"/>
      <c r="RQ81" s="193"/>
      <c r="RR81" s="193"/>
      <c r="RS81" s="193"/>
      <c r="RT81" s="300"/>
      <c r="RU81" s="193"/>
      <c r="RV81" s="193"/>
      <c r="RW81" s="193"/>
      <c r="RX81" s="193"/>
      <c r="RY81" s="193"/>
      <c r="RZ81" s="193"/>
      <c r="SA81" s="193"/>
      <c r="SB81" s="193"/>
      <c r="SC81" s="193"/>
      <c r="SD81" s="193"/>
      <c r="SE81" s="193"/>
      <c r="SF81" s="193"/>
      <c r="SG81" s="193"/>
      <c r="SH81" s="193"/>
      <c r="SI81" s="193"/>
      <c r="SJ81" s="300"/>
      <c r="SK81" s="193"/>
      <c r="SL81" s="193"/>
      <c r="SM81" s="193"/>
      <c r="SN81" s="193"/>
      <c r="SO81" s="193"/>
      <c r="SP81" s="193"/>
      <c r="SQ81" s="193"/>
      <c r="SR81" s="193"/>
      <c r="SS81" s="193"/>
      <c r="ST81" s="193"/>
      <c r="SU81" s="193"/>
      <c r="SV81" s="193"/>
      <c r="SW81" s="193"/>
      <c r="SX81" s="193"/>
      <c r="SY81" s="193"/>
      <c r="SZ81" s="300"/>
      <c r="TA81" s="193"/>
      <c r="TB81" s="193"/>
      <c r="TC81" s="193"/>
      <c r="TD81" s="193"/>
      <c r="TE81" s="193"/>
      <c r="TF81" s="193"/>
      <c r="TG81" s="193"/>
      <c r="TH81" s="193"/>
      <c r="TI81" s="193"/>
      <c r="TJ81" s="193"/>
      <c r="TK81" s="193"/>
      <c r="TL81" s="193"/>
      <c r="TM81" s="193"/>
      <c r="TN81" s="193"/>
      <c r="TO81" s="193"/>
      <c r="TP81" s="300"/>
      <c r="TQ81" s="193"/>
      <c r="TR81" s="193"/>
      <c r="TS81" s="193"/>
      <c r="TT81" s="193"/>
      <c r="TU81" s="193"/>
      <c r="TV81" s="193"/>
      <c r="TW81" s="193"/>
      <c r="TX81" s="193"/>
      <c r="TY81" s="193"/>
      <c r="TZ81" s="193"/>
      <c r="UA81" s="193"/>
      <c r="UB81" s="193"/>
      <c r="UC81" s="193"/>
      <c r="UD81" s="193"/>
      <c r="UE81" s="193"/>
      <c r="UF81" s="300"/>
      <c r="UG81" s="193"/>
      <c r="UH81" s="193"/>
      <c r="UI81" s="193"/>
      <c r="UJ81" s="193"/>
      <c r="UK81" s="193"/>
      <c r="UL81" s="193"/>
      <c r="UM81" s="193"/>
      <c r="UN81" s="193"/>
      <c r="UO81" s="193"/>
      <c r="UP81" s="193"/>
      <c r="UQ81" s="193"/>
      <c r="UR81" s="193"/>
      <c r="US81" s="193"/>
      <c r="UT81" s="193"/>
      <c r="UU81" s="193"/>
      <c r="UV81" s="300"/>
      <c r="UW81" s="193"/>
      <c r="UX81" s="193"/>
      <c r="UY81" s="193"/>
      <c r="UZ81" s="193"/>
      <c r="VA81" s="193"/>
      <c r="VB81" s="193"/>
      <c r="VC81" s="193"/>
      <c r="VD81" s="193"/>
      <c r="VE81" s="193"/>
      <c r="VF81" s="193"/>
      <c r="VG81" s="193"/>
      <c r="VH81" s="193"/>
      <c r="VI81" s="193"/>
      <c r="VJ81" s="193"/>
      <c r="VK81" s="193"/>
      <c r="VL81" s="300"/>
      <c r="VM81" s="193"/>
      <c r="VN81" s="193"/>
      <c r="VO81" s="193"/>
      <c r="VP81" s="193"/>
      <c r="VQ81" s="193"/>
      <c r="VR81" s="193"/>
      <c r="VS81" s="193"/>
      <c r="VT81" s="193"/>
      <c r="VU81" s="193"/>
      <c r="VV81" s="193"/>
      <c r="VW81" s="193"/>
      <c r="VX81" s="193"/>
      <c r="VY81" s="193"/>
      <c r="VZ81" s="193"/>
      <c r="WA81" s="193"/>
      <c r="WB81" s="300"/>
      <c r="WC81" s="193"/>
      <c r="WD81" s="193"/>
      <c r="WE81" s="193"/>
      <c r="WF81" s="193"/>
      <c r="WG81" s="193"/>
      <c r="WH81" s="193"/>
      <c r="WI81" s="193"/>
      <c r="WJ81" s="193"/>
      <c r="WK81" s="193"/>
      <c r="WL81" s="193"/>
      <c r="WM81" s="193"/>
      <c r="WN81" s="193"/>
      <c r="WO81" s="193"/>
      <c r="WP81" s="193"/>
      <c r="WQ81" s="193"/>
      <c r="WR81" s="300"/>
      <c r="WS81" s="193"/>
      <c r="WT81" s="193"/>
      <c r="WU81" s="193"/>
      <c r="WV81" s="193"/>
      <c r="WW81" s="193"/>
      <c r="WX81" s="193"/>
      <c r="WY81" s="193"/>
      <c r="WZ81" s="193"/>
      <c r="XA81" s="193"/>
      <c r="XB81" s="193"/>
      <c r="XC81" s="193"/>
      <c r="XD81" s="193"/>
      <c r="XE81" s="193"/>
      <c r="XF81" s="193"/>
      <c r="XG81" s="193"/>
      <c r="XH81" s="300"/>
      <c r="XI81" s="193"/>
      <c r="XJ81" s="193"/>
      <c r="XK81" s="193"/>
      <c r="XL81" s="193"/>
      <c r="XM81" s="193"/>
      <c r="XN81" s="193"/>
      <c r="XO81" s="193"/>
      <c r="XP81" s="193"/>
      <c r="XQ81" s="193"/>
      <c r="XR81" s="193"/>
      <c r="XS81" s="193"/>
      <c r="XT81" s="193"/>
      <c r="XU81" s="193"/>
      <c r="XV81" s="193"/>
      <c r="XW81" s="193"/>
      <c r="XX81" s="300"/>
      <c r="XY81" s="193"/>
      <c r="XZ81" s="193"/>
      <c r="YA81" s="193"/>
      <c r="YB81" s="193"/>
      <c r="YC81" s="193"/>
      <c r="YD81" s="193"/>
      <c r="YE81" s="193"/>
      <c r="YF81" s="193"/>
      <c r="YG81" s="193"/>
      <c r="YH81" s="193"/>
      <c r="YI81" s="193"/>
      <c r="YJ81" s="193"/>
      <c r="YK81" s="193"/>
      <c r="YL81" s="193"/>
      <c r="YM81" s="193"/>
      <c r="YN81" s="300"/>
      <c r="YO81" s="193"/>
      <c r="YP81" s="193"/>
      <c r="YQ81" s="193"/>
      <c r="YR81" s="193"/>
      <c r="YS81" s="193"/>
      <c r="YT81" s="193"/>
      <c r="YU81" s="193"/>
      <c r="YV81" s="193"/>
      <c r="YW81" s="193"/>
      <c r="YX81" s="193"/>
      <c r="YY81" s="193"/>
      <c r="YZ81" s="193"/>
      <c r="ZA81" s="193"/>
      <c r="ZB81" s="193"/>
      <c r="ZC81" s="193"/>
      <c r="ZD81" s="300"/>
      <c r="ZE81" s="193"/>
      <c r="ZF81" s="193"/>
      <c r="ZG81" s="193"/>
      <c r="ZH81" s="193"/>
      <c r="ZI81" s="193"/>
      <c r="ZJ81" s="193"/>
      <c r="ZK81" s="193"/>
      <c r="ZL81" s="193"/>
      <c r="ZM81" s="193"/>
      <c r="ZN81" s="193"/>
      <c r="ZO81" s="193"/>
      <c r="ZP81" s="193"/>
      <c r="ZQ81" s="193"/>
      <c r="ZR81" s="193"/>
      <c r="ZS81" s="193"/>
      <c r="ZT81" s="300"/>
      <c r="ZU81" s="193"/>
      <c r="ZV81" s="193"/>
      <c r="ZW81" s="193"/>
      <c r="ZX81" s="193"/>
      <c r="ZY81" s="193"/>
      <c r="ZZ81" s="193"/>
      <c r="AAA81" s="193"/>
      <c r="AAB81" s="193"/>
      <c r="AAC81" s="193"/>
      <c r="AAD81" s="193"/>
      <c r="AAE81" s="193"/>
      <c r="AAF81" s="193"/>
      <c r="AAG81" s="193"/>
      <c r="AAH81" s="193"/>
      <c r="AAI81" s="193"/>
      <c r="AAJ81" s="300"/>
      <c r="AAK81" s="193"/>
      <c r="AAL81" s="193"/>
      <c r="AAM81" s="193"/>
      <c r="AAN81" s="193"/>
      <c r="AAO81" s="193"/>
      <c r="AAP81" s="193"/>
      <c r="AAQ81" s="193"/>
      <c r="AAR81" s="193"/>
      <c r="AAS81" s="193"/>
      <c r="AAT81" s="193"/>
      <c r="AAU81" s="193"/>
      <c r="AAV81" s="193"/>
      <c r="AAW81" s="193"/>
      <c r="AAX81" s="193"/>
      <c r="AAY81" s="193"/>
      <c r="AAZ81" s="300"/>
      <c r="ABA81" s="193"/>
      <c r="ABB81" s="193"/>
      <c r="ABC81" s="193"/>
      <c r="ABD81" s="193"/>
      <c r="ABE81" s="193"/>
      <c r="ABF81" s="193"/>
      <c r="ABG81" s="193"/>
      <c r="ABH81" s="193"/>
      <c r="ABI81" s="193"/>
      <c r="ABJ81" s="193"/>
      <c r="ABK81" s="193"/>
      <c r="ABL81" s="193"/>
      <c r="ABM81" s="193"/>
      <c r="ABN81" s="193"/>
      <c r="ABO81" s="193"/>
      <c r="ABP81" s="300"/>
      <c r="ABQ81" s="193"/>
      <c r="ABR81" s="193"/>
      <c r="ABS81" s="193"/>
      <c r="ABT81" s="193"/>
      <c r="ABU81" s="193"/>
      <c r="ABV81" s="193"/>
      <c r="ABW81" s="193"/>
      <c r="ABX81" s="193"/>
      <c r="ABY81" s="193"/>
      <c r="ABZ81" s="193"/>
      <c r="ACA81" s="193"/>
      <c r="ACB81" s="193"/>
      <c r="ACC81" s="193"/>
      <c r="ACD81" s="193"/>
      <c r="ACE81" s="193"/>
      <c r="ACF81" s="300"/>
      <c r="ACG81" s="193"/>
      <c r="ACH81" s="193"/>
      <c r="ACI81" s="193"/>
      <c r="ACJ81" s="193"/>
      <c r="ACK81" s="193"/>
      <c r="ACL81" s="193"/>
      <c r="ACM81" s="193"/>
      <c r="ACN81" s="193"/>
      <c r="ACO81" s="193"/>
      <c r="ACP81" s="193"/>
      <c r="ACQ81" s="193"/>
      <c r="ACR81" s="193"/>
      <c r="ACS81" s="193"/>
      <c r="ACT81" s="193"/>
      <c r="ACU81" s="193"/>
      <c r="ACV81" s="300"/>
      <c r="ACW81" s="193"/>
      <c r="ACX81" s="193"/>
      <c r="ACY81" s="193"/>
      <c r="ACZ81" s="193"/>
      <c r="ADA81" s="193"/>
      <c r="ADB81" s="193"/>
      <c r="ADC81" s="193"/>
      <c r="ADD81" s="193"/>
      <c r="ADE81" s="193"/>
      <c r="ADF81" s="193"/>
      <c r="ADG81" s="193"/>
      <c r="ADH81" s="193"/>
      <c r="ADI81" s="193"/>
      <c r="ADJ81" s="193"/>
      <c r="ADK81" s="193"/>
      <c r="ADL81" s="300"/>
      <c r="ADM81" s="193"/>
      <c r="ADN81" s="193"/>
      <c r="ADO81" s="193"/>
      <c r="ADP81" s="193"/>
      <c r="ADQ81" s="193"/>
      <c r="ADR81" s="193"/>
      <c r="ADS81" s="193"/>
      <c r="ADT81" s="193"/>
      <c r="ADU81" s="193"/>
      <c r="ADV81" s="193"/>
      <c r="ADW81" s="193"/>
      <c r="ADX81" s="193"/>
      <c r="ADY81" s="193"/>
      <c r="ADZ81" s="193"/>
      <c r="AEA81" s="193"/>
      <c r="AEB81" s="300"/>
      <c r="AEC81" s="193"/>
      <c r="AED81" s="193"/>
      <c r="AEE81" s="193"/>
      <c r="AEF81" s="193"/>
      <c r="AEG81" s="193"/>
      <c r="AEH81" s="193"/>
      <c r="AEI81" s="193"/>
      <c r="AEJ81" s="193"/>
      <c r="AEK81" s="193"/>
      <c r="AEL81" s="193"/>
      <c r="AEM81" s="193"/>
      <c r="AEN81" s="193"/>
      <c r="AEO81" s="193"/>
      <c r="AEP81" s="193"/>
      <c r="AEQ81" s="193"/>
      <c r="AER81" s="300"/>
      <c r="AES81" s="193"/>
      <c r="AET81" s="193"/>
      <c r="AEU81" s="193"/>
      <c r="AEV81" s="193"/>
      <c r="AEW81" s="193"/>
      <c r="AEX81" s="193"/>
      <c r="AEY81" s="193"/>
      <c r="AEZ81" s="193"/>
      <c r="AFA81" s="193"/>
      <c r="AFB81" s="193"/>
      <c r="AFC81" s="193"/>
      <c r="AFD81" s="193"/>
      <c r="AFE81" s="193"/>
      <c r="AFF81" s="193"/>
      <c r="AFG81" s="193"/>
      <c r="AFH81" s="300"/>
      <c r="AFI81" s="193"/>
      <c r="AFJ81" s="193"/>
      <c r="AFK81" s="193"/>
      <c r="AFL81" s="193"/>
      <c r="AFM81" s="193"/>
      <c r="AFN81" s="193"/>
      <c r="AFO81" s="193"/>
      <c r="AFP81" s="193"/>
      <c r="AFQ81" s="193"/>
      <c r="AFR81" s="193"/>
      <c r="AFS81" s="193"/>
      <c r="AFT81" s="193"/>
      <c r="AFU81" s="193"/>
      <c r="AFV81" s="193"/>
      <c r="AFW81" s="193"/>
      <c r="AFX81" s="300"/>
      <c r="AFY81" s="193"/>
      <c r="AFZ81" s="193"/>
      <c r="AGA81" s="193"/>
      <c r="AGB81" s="193"/>
      <c r="AGC81" s="193"/>
      <c r="AGD81" s="193"/>
      <c r="AGE81" s="193"/>
      <c r="AGF81" s="193"/>
      <c r="AGG81" s="193"/>
      <c r="AGH81" s="193"/>
      <c r="AGI81" s="193"/>
      <c r="AGJ81" s="193"/>
      <c r="AGK81" s="193"/>
      <c r="AGL81" s="193"/>
      <c r="AGM81" s="193"/>
      <c r="AGN81" s="300"/>
      <c r="AGO81" s="193"/>
      <c r="AGP81" s="193"/>
      <c r="AGQ81" s="193"/>
      <c r="AGR81" s="193"/>
      <c r="AGS81" s="193"/>
      <c r="AGT81" s="193"/>
      <c r="AGU81" s="193"/>
      <c r="AGV81" s="193"/>
      <c r="AGW81" s="193"/>
      <c r="AGX81" s="193"/>
      <c r="AGY81" s="193"/>
      <c r="AGZ81" s="193"/>
      <c r="AHA81" s="193"/>
      <c r="AHB81" s="193"/>
      <c r="AHC81" s="193"/>
      <c r="AHD81" s="300"/>
      <c r="AHE81" s="193"/>
      <c r="AHF81" s="193"/>
      <c r="AHG81" s="193"/>
      <c r="AHH81" s="193"/>
      <c r="AHI81" s="193"/>
      <c r="AHJ81" s="193"/>
      <c r="AHK81" s="193"/>
      <c r="AHL81" s="193"/>
      <c r="AHM81" s="193"/>
      <c r="AHN81" s="193"/>
      <c r="AHO81" s="193"/>
      <c r="AHP81" s="193"/>
      <c r="AHQ81" s="193"/>
      <c r="AHR81" s="193"/>
      <c r="AHS81" s="193"/>
      <c r="AHT81" s="300"/>
      <c r="AHU81" s="193"/>
      <c r="AHV81" s="193"/>
      <c r="AHW81" s="193"/>
      <c r="AHX81" s="193"/>
      <c r="AHY81" s="193"/>
      <c r="AHZ81" s="193"/>
      <c r="AIA81" s="193"/>
      <c r="AIB81" s="193"/>
      <c r="AIC81" s="193"/>
      <c r="AID81" s="193"/>
      <c r="AIE81" s="193"/>
      <c r="AIF81" s="193"/>
      <c r="AIG81" s="193"/>
      <c r="AIH81" s="193"/>
      <c r="AII81" s="193"/>
      <c r="AIJ81" s="300"/>
      <c r="AIK81" s="193"/>
      <c r="AIL81" s="193"/>
      <c r="AIM81" s="193"/>
      <c r="AIN81" s="193"/>
      <c r="AIO81" s="193"/>
      <c r="AIP81" s="193"/>
      <c r="AIQ81" s="193"/>
      <c r="AIR81" s="193"/>
      <c r="AIS81" s="193"/>
      <c r="AIT81" s="193"/>
      <c r="AIU81" s="193"/>
      <c r="AIV81" s="193"/>
      <c r="AIW81" s="193"/>
      <c r="AIX81" s="193"/>
      <c r="AIY81" s="193"/>
      <c r="AIZ81" s="300"/>
      <c r="AJA81" s="193"/>
      <c r="AJB81" s="193"/>
      <c r="AJC81" s="193"/>
      <c r="AJD81" s="193"/>
      <c r="AJE81" s="193"/>
      <c r="AJF81" s="193"/>
      <c r="AJG81" s="193"/>
      <c r="AJH81" s="193"/>
      <c r="AJI81" s="193"/>
      <c r="AJJ81" s="193"/>
      <c r="AJK81" s="193"/>
      <c r="AJL81" s="193"/>
      <c r="AJM81" s="193"/>
      <c r="AJN81" s="193"/>
      <c r="AJO81" s="193"/>
      <c r="AJP81" s="300"/>
      <c r="AJQ81" s="193"/>
      <c r="AJR81" s="193"/>
      <c r="AJS81" s="193"/>
      <c r="AJT81" s="193"/>
      <c r="AJU81" s="193"/>
      <c r="AJV81" s="193"/>
      <c r="AJW81" s="193"/>
      <c r="AJX81" s="193"/>
      <c r="AJY81" s="193"/>
      <c r="AJZ81" s="193"/>
      <c r="AKA81" s="193"/>
      <c r="AKB81" s="193"/>
      <c r="AKC81" s="193"/>
      <c r="AKD81" s="193"/>
      <c r="AKE81" s="193"/>
      <c r="AKF81" s="300"/>
      <c r="AKG81" s="193"/>
      <c r="AKH81" s="193"/>
      <c r="AKI81" s="193"/>
      <c r="AKJ81" s="193"/>
      <c r="AKK81" s="193"/>
      <c r="AKL81" s="193"/>
      <c r="AKM81" s="193"/>
      <c r="AKN81" s="193"/>
      <c r="AKO81" s="193"/>
      <c r="AKP81" s="193"/>
      <c r="AKQ81" s="193"/>
      <c r="AKR81" s="193"/>
      <c r="AKS81" s="193"/>
      <c r="AKT81" s="193"/>
      <c r="AKU81" s="193"/>
      <c r="AKV81" s="300"/>
      <c r="AKW81" s="193"/>
      <c r="AKX81" s="193"/>
      <c r="AKY81" s="193"/>
      <c r="AKZ81" s="193"/>
      <c r="ALA81" s="193"/>
      <c r="ALB81" s="193"/>
      <c r="ALC81" s="193"/>
      <c r="ALD81" s="193"/>
      <c r="ALE81" s="193"/>
      <c r="ALF81" s="193"/>
      <c r="ALG81" s="193"/>
      <c r="ALH81" s="193"/>
      <c r="ALI81" s="193"/>
      <c r="ALJ81" s="193"/>
      <c r="ALK81" s="193"/>
      <c r="ALL81" s="300"/>
      <c r="ALM81" s="193"/>
      <c r="ALN81" s="193"/>
      <c r="ALO81" s="193"/>
      <c r="ALP81" s="193"/>
      <c r="ALQ81" s="193"/>
      <c r="ALR81" s="193"/>
      <c r="ALS81" s="193"/>
      <c r="ALT81" s="193"/>
      <c r="ALU81" s="193"/>
      <c r="ALV81" s="193"/>
      <c r="ALW81" s="193"/>
      <c r="ALX81" s="193"/>
      <c r="ALY81" s="193"/>
      <c r="ALZ81" s="193"/>
      <c r="AMA81" s="193"/>
      <c r="AMB81" s="300"/>
      <c r="AMC81" s="193"/>
      <c r="AMD81" s="193"/>
      <c r="AME81" s="193"/>
      <c r="AMF81" s="193"/>
      <c r="AMG81" s="193"/>
      <c r="AMH81" s="193"/>
      <c r="AMI81" s="193"/>
      <c r="AMJ81" s="193"/>
      <c r="AMK81" s="193"/>
      <c r="AML81" s="193"/>
      <c r="AMM81" s="193"/>
      <c r="AMN81" s="193"/>
      <c r="AMO81" s="193"/>
      <c r="AMP81" s="193"/>
      <c r="AMQ81" s="193"/>
      <c r="AMR81" s="300"/>
      <c r="AMS81" s="193"/>
      <c r="AMT81" s="193"/>
      <c r="AMU81" s="193"/>
      <c r="AMV81" s="193"/>
      <c r="AMW81" s="193"/>
      <c r="AMX81" s="193"/>
      <c r="AMY81" s="193"/>
      <c r="AMZ81" s="193"/>
      <c r="ANA81" s="193"/>
      <c r="ANB81" s="193"/>
      <c r="ANC81" s="193"/>
      <c r="AND81" s="193"/>
      <c r="ANE81" s="193"/>
      <c r="ANF81" s="193"/>
      <c r="ANG81" s="193"/>
      <c r="ANH81" s="300"/>
      <c r="ANI81" s="193"/>
      <c r="ANJ81" s="193"/>
      <c r="ANK81" s="193"/>
      <c r="ANL81" s="193"/>
      <c r="ANM81" s="193"/>
      <c r="ANN81" s="193"/>
      <c r="ANO81" s="193"/>
      <c r="ANP81" s="193"/>
      <c r="ANQ81" s="193"/>
      <c r="ANR81" s="193"/>
      <c r="ANS81" s="193"/>
      <c r="ANT81" s="193"/>
      <c r="ANU81" s="193"/>
      <c r="ANV81" s="193"/>
      <c r="ANW81" s="193"/>
      <c r="ANX81" s="300"/>
      <c r="ANY81" s="193"/>
      <c r="ANZ81" s="193"/>
      <c r="AOA81" s="193"/>
      <c r="AOB81" s="193"/>
      <c r="AOC81" s="193"/>
      <c r="AOD81" s="193"/>
      <c r="AOE81" s="193"/>
      <c r="AOF81" s="193"/>
      <c r="AOG81" s="193"/>
      <c r="AOH81" s="193"/>
      <c r="AOI81" s="193"/>
      <c r="AOJ81" s="193"/>
      <c r="AOK81" s="193"/>
      <c r="AOL81" s="193"/>
      <c r="AOM81" s="193"/>
      <c r="AON81" s="300"/>
      <c r="AOO81" s="193"/>
      <c r="AOP81" s="193"/>
      <c r="AOQ81" s="193"/>
      <c r="AOR81" s="193"/>
      <c r="AOS81" s="193"/>
      <c r="AOT81" s="193"/>
      <c r="AOU81" s="193"/>
      <c r="AOV81" s="193"/>
      <c r="AOW81" s="193"/>
      <c r="AOX81" s="193"/>
      <c r="AOY81" s="193"/>
      <c r="AOZ81" s="193"/>
      <c r="APA81" s="193"/>
      <c r="APB81" s="193"/>
      <c r="APC81" s="193"/>
      <c r="APD81" s="300"/>
      <c r="APE81" s="193"/>
      <c r="APF81" s="193"/>
      <c r="APG81" s="193"/>
      <c r="APH81" s="193"/>
      <c r="API81" s="193"/>
      <c r="APJ81" s="193"/>
      <c r="APK81" s="193"/>
      <c r="APL81" s="193"/>
      <c r="APM81" s="193"/>
      <c r="APN81" s="193"/>
      <c r="APO81" s="193"/>
      <c r="APP81" s="193"/>
      <c r="APQ81" s="193"/>
      <c r="APR81" s="193"/>
      <c r="APS81" s="193"/>
      <c r="APT81" s="300"/>
      <c r="APU81" s="193"/>
      <c r="APV81" s="193"/>
      <c r="APW81" s="193"/>
      <c r="APX81" s="193"/>
      <c r="APY81" s="193"/>
      <c r="APZ81" s="193"/>
      <c r="AQA81" s="193"/>
      <c r="AQB81" s="193"/>
      <c r="AQC81" s="193"/>
      <c r="AQD81" s="193"/>
      <c r="AQE81" s="193"/>
      <c r="AQF81" s="193"/>
      <c r="AQG81" s="193"/>
      <c r="AQH81" s="193"/>
      <c r="AQI81" s="193"/>
      <c r="AQJ81" s="300"/>
      <c r="AQK81" s="193"/>
      <c r="AQL81" s="193"/>
      <c r="AQM81" s="193"/>
      <c r="AQN81" s="193"/>
      <c r="AQO81" s="193"/>
      <c r="AQP81" s="193"/>
      <c r="AQQ81" s="193"/>
      <c r="AQR81" s="193"/>
      <c r="AQS81" s="193"/>
      <c r="AQT81" s="193"/>
      <c r="AQU81" s="193"/>
      <c r="AQV81" s="193"/>
      <c r="AQW81" s="193"/>
      <c r="AQX81" s="193"/>
      <c r="AQY81" s="193"/>
      <c r="AQZ81" s="300"/>
      <c r="ARA81" s="193"/>
      <c r="ARB81" s="193"/>
      <c r="ARC81" s="193"/>
      <c r="ARD81" s="193"/>
      <c r="ARE81" s="193"/>
      <c r="ARF81" s="193"/>
      <c r="ARG81" s="193"/>
      <c r="ARH81" s="193"/>
      <c r="ARI81" s="193"/>
      <c r="ARJ81" s="193"/>
      <c r="ARK81" s="193"/>
      <c r="ARL81" s="193"/>
      <c r="ARM81" s="193"/>
      <c r="ARN81" s="193"/>
      <c r="ARO81" s="193"/>
      <c r="ARP81" s="300"/>
      <c r="ARQ81" s="193"/>
      <c r="ARR81" s="193"/>
      <c r="ARS81" s="193"/>
      <c r="ART81" s="193"/>
      <c r="ARU81" s="193"/>
      <c r="ARV81" s="193"/>
      <c r="ARW81" s="193"/>
      <c r="ARX81" s="193"/>
      <c r="ARY81" s="193"/>
      <c r="ARZ81" s="193"/>
      <c r="ASA81" s="193"/>
      <c r="ASB81" s="193"/>
      <c r="ASC81" s="193"/>
      <c r="ASD81" s="193"/>
      <c r="ASE81" s="193"/>
      <c r="ASF81" s="300"/>
      <c r="ASG81" s="193"/>
      <c r="ASH81" s="193"/>
      <c r="ASI81" s="193"/>
      <c r="ASJ81" s="193"/>
      <c r="ASK81" s="193"/>
      <c r="ASL81" s="193"/>
      <c r="ASM81" s="193"/>
      <c r="ASN81" s="193"/>
      <c r="ASO81" s="193"/>
      <c r="ASP81" s="193"/>
      <c r="ASQ81" s="193"/>
      <c r="ASR81" s="193"/>
      <c r="ASS81" s="193"/>
      <c r="AST81" s="193"/>
      <c r="ASU81" s="193"/>
      <c r="ASV81" s="300"/>
      <c r="ASW81" s="193"/>
      <c r="ASX81" s="193"/>
      <c r="ASY81" s="193"/>
      <c r="ASZ81" s="193"/>
      <c r="ATA81" s="193"/>
      <c r="ATB81" s="193"/>
      <c r="ATC81" s="193"/>
      <c r="ATD81" s="193"/>
      <c r="ATE81" s="193"/>
      <c r="ATF81" s="193"/>
      <c r="ATG81" s="193"/>
      <c r="ATH81" s="193"/>
      <c r="ATI81" s="193"/>
      <c r="ATJ81" s="193"/>
      <c r="ATK81" s="193"/>
      <c r="ATL81" s="300"/>
      <c r="ATM81" s="193"/>
      <c r="ATN81" s="193"/>
      <c r="ATO81" s="193"/>
      <c r="ATP81" s="193"/>
      <c r="ATQ81" s="193"/>
      <c r="ATR81" s="193"/>
      <c r="ATS81" s="193"/>
      <c r="ATT81" s="193"/>
      <c r="ATU81" s="193"/>
      <c r="ATV81" s="193"/>
      <c r="ATW81" s="193"/>
      <c r="ATX81" s="193"/>
      <c r="ATY81" s="193"/>
      <c r="ATZ81" s="193"/>
      <c r="AUA81" s="193"/>
      <c r="AUB81" s="300"/>
      <c r="AUC81" s="193"/>
      <c r="AUD81" s="193"/>
      <c r="AUE81" s="193"/>
      <c r="AUF81" s="193"/>
      <c r="AUG81" s="193"/>
      <c r="AUH81" s="193"/>
      <c r="AUI81" s="193"/>
      <c r="AUJ81" s="193"/>
      <c r="AUK81" s="193"/>
      <c r="AUL81" s="193"/>
      <c r="AUM81" s="193"/>
      <c r="AUN81" s="193"/>
      <c r="AUO81" s="193"/>
      <c r="AUP81" s="193"/>
      <c r="AUQ81" s="193"/>
      <c r="AUR81" s="300"/>
      <c r="AUS81" s="193"/>
      <c r="AUT81" s="193"/>
      <c r="AUU81" s="193"/>
      <c r="AUV81" s="193"/>
      <c r="AUW81" s="193"/>
      <c r="AUX81" s="193"/>
      <c r="AUY81" s="193"/>
      <c r="AUZ81" s="193"/>
      <c r="AVA81" s="193"/>
      <c r="AVB81" s="193"/>
      <c r="AVC81" s="193"/>
      <c r="AVD81" s="193"/>
      <c r="AVE81" s="193"/>
      <c r="AVF81" s="193"/>
      <c r="AVG81" s="193"/>
      <c r="AVH81" s="300"/>
      <c r="AVI81" s="193"/>
      <c r="AVJ81" s="193"/>
      <c r="AVK81" s="193"/>
      <c r="AVL81" s="193"/>
      <c r="AVM81" s="193"/>
      <c r="AVN81" s="193"/>
      <c r="AVO81" s="193"/>
      <c r="AVP81" s="193"/>
      <c r="AVQ81" s="193"/>
      <c r="AVR81" s="193"/>
      <c r="AVS81" s="193"/>
      <c r="AVT81" s="193"/>
      <c r="AVU81" s="193"/>
      <c r="AVV81" s="193"/>
      <c r="AVW81" s="193"/>
      <c r="AVX81" s="300"/>
      <c r="AVY81" s="193"/>
      <c r="AVZ81" s="193"/>
      <c r="AWA81" s="193"/>
      <c r="AWB81" s="193"/>
      <c r="AWC81" s="193"/>
      <c r="AWD81" s="193"/>
      <c r="AWE81" s="193"/>
      <c r="AWF81" s="193"/>
      <c r="AWG81" s="193"/>
      <c r="AWH81" s="193"/>
      <c r="AWI81" s="193"/>
      <c r="AWJ81" s="193"/>
      <c r="AWK81" s="193"/>
      <c r="AWL81" s="193"/>
      <c r="AWM81" s="193"/>
      <c r="AWN81" s="300"/>
      <c r="AWO81" s="193"/>
      <c r="AWP81" s="193"/>
      <c r="AWQ81" s="193"/>
      <c r="AWR81" s="193"/>
      <c r="AWS81" s="193"/>
      <c r="AWT81" s="193"/>
      <c r="AWU81" s="193"/>
      <c r="AWV81" s="193"/>
      <c r="AWW81" s="193"/>
      <c r="AWX81" s="193"/>
      <c r="AWY81" s="193"/>
      <c r="AWZ81" s="193"/>
      <c r="AXA81" s="193"/>
      <c r="AXB81" s="193"/>
      <c r="AXC81" s="193"/>
      <c r="AXD81" s="300"/>
      <c r="AXE81" s="193"/>
      <c r="AXF81" s="193"/>
      <c r="AXG81" s="193"/>
      <c r="AXH81" s="193"/>
      <c r="AXI81" s="193"/>
      <c r="AXJ81" s="193"/>
      <c r="AXK81" s="193"/>
      <c r="AXL81" s="193"/>
      <c r="AXM81" s="193"/>
      <c r="AXN81" s="193"/>
      <c r="AXO81" s="193"/>
      <c r="AXP81" s="193"/>
      <c r="AXQ81" s="193"/>
      <c r="AXR81" s="193"/>
      <c r="AXS81" s="193"/>
      <c r="AXT81" s="300"/>
      <c r="AXU81" s="193"/>
      <c r="AXV81" s="193"/>
      <c r="AXW81" s="193"/>
      <c r="AXX81" s="193"/>
      <c r="AXY81" s="193"/>
      <c r="AXZ81" s="193"/>
      <c r="AYA81" s="193"/>
      <c r="AYB81" s="193"/>
      <c r="AYC81" s="193"/>
      <c r="AYD81" s="193"/>
      <c r="AYE81" s="193"/>
      <c r="AYF81" s="193"/>
      <c r="AYG81" s="193"/>
      <c r="AYH81" s="193"/>
      <c r="AYI81" s="193"/>
      <c r="AYJ81" s="300"/>
      <c r="AYK81" s="193"/>
      <c r="AYL81" s="193"/>
      <c r="AYM81" s="193"/>
      <c r="AYN81" s="193"/>
      <c r="AYO81" s="193"/>
      <c r="AYP81" s="193"/>
      <c r="AYQ81" s="193"/>
      <c r="AYR81" s="193"/>
      <c r="AYS81" s="193"/>
      <c r="AYT81" s="193"/>
      <c r="AYU81" s="193"/>
      <c r="AYV81" s="193"/>
      <c r="AYW81" s="193"/>
      <c r="AYX81" s="193"/>
      <c r="AYY81" s="193"/>
      <c r="AYZ81" s="300"/>
      <c r="AZA81" s="193"/>
      <c r="AZB81" s="193"/>
      <c r="AZC81" s="193"/>
      <c r="AZD81" s="193"/>
      <c r="AZE81" s="193"/>
      <c r="AZF81" s="193"/>
      <c r="AZG81" s="193"/>
      <c r="AZH81" s="193"/>
      <c r="AZI81" s="193"/>
      <c r="AZJ81" s="193"/>
      <c r="AZK81" s="193"/>
      <c r="AZL81" s="193"/>
      <c r="AZM81" s="193"/>
      <c r="AZN81" s="193"/>
      <c r="AZO81" s="193"/>
      <c r="AZP81" s="300"/>
      <c r="AZQ81" s="193"/>
      <c r="AZR81" s="193"/>
      <c r="AZS81" s="193"/>
      <c r="AZT81" s="193"/>
      <c r="AZU81" s="193"/>
      <c r="AZV81" s="193"/>
      <c r="AZW81" s="193"/>
      <c r="AZX81" s="193"/>
      <c r="AZY81" s="193"/>
      <c r="AZZ81" s="193"/>
      <c r="BAA81" s="193"/>
      <c r="BAB81" s="193"/>
      <c r="BAC81" s="193"/>
      <c r="BAD81" s="193"/>
      <c r="BAE81" s="193"/>
      <c r="BAF81" s="300"/>
      <c r="BAG81" s="193"/>
      <c r="BAH81" s="193"/>
      <c r="BAI81" s="193"/>
      <c r="BAJ81" s="193"/>
      <c r="BAK81" s="193"/>
      <c r="BAL81" s="193"/>
      <c r="BAM81" s="193"/>
      <c r="BAN81" s="193"/>
      <c r="BAO81" s="193"/>
      <c r="BAP81" s="193"/>
      <c r="BAQ81" s="193"/>
      <c r="BAR81" s="193"/>
      <c r="BAS81" s="193"/>
      <c r="BAT81" s="193"/>
      <c r="BAU81" s="193"/>
      <c r="BAV81" s="300"/>
      <c r="BAW81" s="193"/>
      <c r="BAX81" s="193"/>
      <c r="BAY81" s="193"/>
      <c r="BAZ81" s="193"/>
      <c r="BBA81" s="193"/>
      <c r="BBB81" s="193"/>
      <c r="BBC81" s="193"/>
      <c r="BBD81" s="193"/>
      <c r="BBE81" s="193"/>
      <c r="BBF81" s="193"/>
      <c r="BBG81" s="193"/>
      <c r="BBH81" s="193"/>
      <c r="BBI81" s="193"/>
      <c r="BBJ81" s="193"/>
      <c r="BBK81" s="193"/>
      <c r="BBL81" s="300"/>
      <c r="BBM81" s="193"/>
      <c r="BBN81" s="193"/>
      <c r="BBO81" s="193"/>
      <c r="BBP81" s="193"/>
      <c r="BBQ81" s="193"/>
      <c r="BBR81" s="193"/>
      <c r="BBS81" s="193"/>
      <c r="BBT81" s="193"/>
      <c r="BBU81" s="193"/>
      <c r="BBV81" s="193"/>
      <c r="BBW81" s="193"/>
      <c r="BBX81" s="193"/>
      <c r="BBY81" s="193"/>
      <c r="BBZ81" s="193"/>
      <c r="BCA81" s="193"/>
      <c r="BCB81" s="300"/>
      <c r="BCC81" s="193"/>
      <c r="BCD81" s="193"/>
      <c r="BCE81" s="193"/>
      <c r="BCF81" s="193"/>
      <c r="BCG81" s="193"/>
      <c r="BCH81" s="193"/>
      <c r="BCI81" s="193"/>
      <c r="BCJ81" s="193"/>
      <c r="BCK81" s="193"/>
      <c r="BCL81" s="193"/>
      <c r="BCM81" s="193"/>
      <c r="BCN81" s="193"/>
      <c r="BCO81" s="193"/>
      <c r="BCP81" s="193"/>
      <c r="BCQ81" s="193"/>
      <c r="BCR81" s="300"/>
      <c r="BCS81" s="193"/>
      <c r="BCT81" s="193"/>
      <c r="BCU81" s="193"/>
      <c r="BCV81" s="193"/>
      <c r="BCW81" s="193"/>
      <c r="BCX81" s="193"/>
      <c r="BCY81" s="193"/>
      <c r="BCZ81" s="193"/>
      <c r="BDA81" s="193"/>
      <c r="BDB81" s="193"/>
      <c r="BDC81" s="193"/>
      <c r="BDD81" s="193"/>
      <c r="BDE81" s="193"/>
      <c r="BDF81" s="193"/>
      <c r="BDG81" s="193"/>
      <c r="BDH81" s="300"/>
      <c r="BDI81" s="193"/>
      <c r="BDJ81" s="193"/>
      <c r="BDK81" s="193"/>
      <c r="BDL81" s="193"/>
      <c r="BDM81" s="193"/>
      <c r="BDN81" s="193"/>
      <c r="BDO81" s="193"/>
      <c r="BDP81" s="193"/>
      <c r="BDQ81" s="193"/>
      <c r="BDR81" s="193"/>
      <c r="BDS81" s="193"/>
      <c r="BDT81" s="193"/>
      <c r="BDU81" s="193"/>
      <c r="BDV81" s="193"/>
      <c r="BDW81" s="193"/>
      <c r="BDX81" s="300"/>
      <c r="BDY81" s="193"/>
      <c r="BDZ81" s="193"/>
      <c r="BEA81" s="193"/>
      <c r="BEB81" s="193"/>
      <c r="BEC81" s="193"/>
      <c r="BED81" s="193"/>
      <c r="BEE81" s="193"/>
      <c r="BEF81" s="193"/>
      <c r="BEG81" s="193"/>
      <c r="BEH81" s="193"/>
      <c r="BEI81" s="193"/>
      <c r="BEJ81" s="193"/>
      <c r="BEK81" s="193"/>
      <c r="BEL81" s="193"/>
      <c r="BEM81" s="193"/>
      <c r="BEN81" s="300"/>
      <c r="BEO81" s="193"/>
      <c r="BEP81" s="193"/>
      <c r="BEQ81" s="193"/>
      <c r="BER81" s="193"/>
      <c r="BES81" s="193"/>
      <c r="BET81" s="193"/>
      <c r="BEU81" s="193"/>
      <c r="BEV81" s="193"/>
      <c r="BEW81" s="193"/>
      <c r="BEX81" s="193"/>
      <c r="BEY81" s="193"/>
      <c r="BEZ81" s="193"/>
      <c r="BFA81" s="193"/>
      <c r="BFB81" s="193"/>
      <c r="BFC81" s="193"/>
      <c r="BFD81" s="300"/>
      <c r="BFE81" s="193"/>
      <c r="BFF81" s="193"/>
      <c r="BFG81" s="193"/>
      <c r="BFH81" s="193"/>
      <c r="BFI81" s="193"/>
      <c r="BFJ81" s="193"/>
      <c r="BFK81" s="193"/>
      <c r="BFL81" s="193"/>
      <c r="BFM81" s="193"/>
      <c r="BFN81" s="193"/>
      <c r="BFO81" s="193"/>
      <c r="BFP81" s="193"/>
      <c r="BFQ81" s="193"/>
      <c r="BFR81" s="193"/>
      <c r="BFS81" s="193"/>
      <c r="BFT81" s="300"/>
      <c r="BFU81" s="193"/>
      <c r="BFV81" s="193"/>
      <c r="BFW81" s="193"/>
      <c r="BFX81" s="193"/>
      <c r="BFY81" s="193"/>
      <c r="BFZ81" s="193"/>
      <c r="BGA81" s="193"/>
      <c r="BGB81" s="193"/>
      <c r="BGC81" s="193"/>
      <c r="BGD81" s="193"/>
      <c r="BGE81" s="193"/>
      <c r="BGF81" s="193"/>
      <c r="BGG81" s="193"/>
      <c r="BGH81" s="193"/>
      <c r="BGI81" s="193"/>
      <c r="BGJ81" s="300"/>
      <c r="BGK81" s="193"/>
      <c r="BGL81" s="193"/>
      <c r="BGM81" s="193"/>
      <c r="BGN81" s="193"/>
      <c r="BGO81" s="193"/>
      <c r="BGP81" s="193"/>
      <c r="BGQ81" s="193"/>
      <c r="BGR81" s="193"/>
      <c r="BGS81" s="193"/>
      <c r="BGT81" s="193"/>
      <c r="BGU81" s="193"/>
      <c r="BGV81" s="193"/>
      <c r="BGW81" s="193"/>
      <c r="BGX81" s="193"/>
      <c r="BGY81" s="193"/>
      <c r="BGZ81" s="300"/>
      <c r="BHA81" s="193"/>
      <c r="BHB81" s="193"/>
      <c r="BHC81" s="193"/>
      <c r="BHD81" s="193"/>
      <c r="BHE81" s="193"/>
      <c r="BHF81" s="193"/>
      <c r="BHG81" s="193"/>
      <c r="BHH81" s="193"/>
      <c r="BHI81" s="193"/>
      <c r="BHJ81" s="193"/>
      <c r="BHK81" s="193"/>
      <c r="BHL81" s="193"/>
      <c r="BHM81" s="193"/>
      <c r="BHN81" s="193"/>
      <c r="BHO81" s="193"/>
      <c r="BHP81" s="300"/>
      <c r="BHQ81" s="193"/>
      <c r="BHR81" s="193"/>
      <c r="BHS81" s="193"/>
      <c r="BHT81" s="193"/>
      <c r="BHU81" s="193"/>
      <c r="BHV81" s="193"/>
      <c r="BHW81" s="193"/>
      <c r="BHX81" s="193"/>
      <c r="BHY81" s="193"/>
      <c r="BHZ81" s="193"/>
      <c r="BIA81" s="193"/>
      <c r="BIB81" s="193"/>
      <c r="BIC81" s="193"/>
      <c r="BID81" s="193"/>
      <c r="BIE81" s="193"/>
      <c r="BIF81" s="300"/>
      <c r="BIG81" s="193"/>
      <c r="BIH81" s="193"/>
      <c r="BII81" s="193"/>
      <c r="BIJ81" s="193"/>
      <c r="BIK81" s="193"/>
      <c r="BIL81" s="193"/>
      <c r="BIM81" s="193"/>
      <c r="BIN81" s="193"/>
      <c r="BIO81" s="193"/>
      <c r="BIP81" s="193"/>
      <c r="BIQ81" s="193"/>
      <c r="BIR81" s="193"/>
      <c r="BIS81" s="193"/>
      <c r="BIT81" s="193"/>
      <c r="BIU81" s="193"/>
      <c r="BIV81" s="300"/>
      <c r="BIW81" s="193"/>
      <c r="BIX81" s="193"/>
      <c r="BIY81" s="193"/>
      <c r="BIZ81" s="193"/>
      <c r="BJA81" s="193"/>
      <c r="BJB81" s="193"/>
      <c r="BJC81" s="193"/>
      <c r="BJD81" s="193"/>
      <c r="BJE81" s="193"/>
      <c r="BJF81" s="193"/>
      <c r="BJG81" s="193"/>
      <c r="BJH81" s="193"/>
      <c r="BJI81" s="193"/>
      <c r="BJJ81" s="193"/>
      <c r="BJK81" s="193"/>
      <c r="BJL81" s="300"/>
      <c r="BJM81" s="193"/>
      <c r="BJN81" s="193"/>
      <c r="BJO81" s="193"/>
      <c r="BJP81" s="193"/>
      <c r="BJQ81" s="193"/>
      <c r="BJR81" s="193"/>
      <c r="BJS81" s="193"/>
      <c r="BJT81" s="193"/>
      <c r="BJU81" s="193"/>
      <c r="BJV81" s="193"/>
      <c r="BJW81" s="193"/>
      <c r="BJX81" s="193"/>
      <c r="BJY81" s="193"/>
      <c r="BJZ81" s="193"/>
      <c r="BKA81" s="193"/>
      <c r="BKB81" s="300"/>
      <c r="BKC81" s="193"/>
      <c r="BKD81" s="193"/>
      <c r="BKE81" s="193"/>
      <c r="BKF81" s="193"/>
      <c r="BKG81" s="193"/>
      <c r="BKH81" s="193"/>
      <c r="BKI81" s="193"/>
      <c r="BKJ81" s="193"/>
      <c r="BKK81" s="193"/>
      <c r="BKL81" s="193"/>
      <c r="BKM81" s="193"/>
      <c r="BKN81" s="193"/>
      <c r="BKO81" s="193"/>
      <c r="BKP81" s="193"/>
      <c r="BKQ81" s="193"/>
      <c r="BKR81" s="300"/>
      <c r="BKS81" s="193"/>
      <c r="BKT81" s="193"/>
      <c r="BKU81" s="193"/>
      <c r="BKV81" s="193"/>
      <c r="BKW81" s="193"/>
      <c r="BKX81" s="193"/>
      <c r="BKY81" s="193"/>
      <c r="BKZ81" s="193"/>
      <c r="BLA81" s="193"/>
      <c r="BLB81" s="193"/>
      <c r="BLC81" s="193"/>
      <c r="BLD81" s="193"/>
      <c r="BLE81" s="193"/>
      <c r="BLF81" s="193"/>
      <c r="BLG81" s="193"/>
      <c r="BLH81" s="300"/>
      <c r="BLI81" s="193"/>
      <c r="BLJ81" s="193"/>
      <c r="BLK81" s="193"/>
      <c r="BLL81" s="193"/>
      <c r="BLM81" s="193"/>
      <c r="BLN81" s="193"/>
      <c r="BLO81" s="193"/>
      <c r="BLP81" s="193"/>
      <c r="BLQ81" s="193"/>
      <c r="BLR81" s="193"/>
      <c r="BLS81" s="193"/>
      <c r="BLT81" s="193"/>
      <c r="BLU81" s="193"/>
      <c r="BLV81" s="193"/>
      <c r="BLW81" s="193"/>
      <c r="BLX81" s="300"/>
      <c r="BLY81" s="193"/>
      <c r="BLZ81" s="193"/>
      <c r="BMA81" s="193"/>
      <c r="BMB81" s="193"/>
      <c r="BMC81" s="193"/>
      <c r="BMD81" s="193"/>
      <c r="BME81" s="193"/>
      <c r="BMF81" s="193"/>
      <c r="BMG81" s="193"/>
      <c r="BMH81" s="193"/>
      <c r="BMI81" s="193"/>
      <c r="BMJ81" s="193"/>
      <c r="BMK81" s="193"/>
      <c r="BML81" s="193"/>
      <c r="BMM81" s="193"/>
      <c r="BMN81" s="300"/>
      <c r="BMO81" s="193"/>
      <c r="BMP81" s="193"/>
      <c r="BMQ81" s="193"/>
      <c r="BMR81" s="193"/>
      <c r="BMS81" s="193"/>
      <c r="BMT81" s="193"/>
      <c r="BMU81" s="193"/>
      <c r="BMV81" s="193"/>
      <c r="BMW81" s="193"/>
      <c r="BMX81" s="193"/>
      <c r="BMY81" s="193"/>
      <c r="BMZ81" s="193"/>
      <c r="BNA81" s="193"/>
      <c r="BNB81" s="193"/>
      <c r="BNC81" s="193"/>
      <c r="BND81" s="300"/>
      <c r="BNE81" s="193"/>
      <c r="BNF81" s="193"/>
      <c r="BNG81" s="193"/>
      <c r="BNH81" s="193"/>
      <c r="BNI81" s="193"/>
      <c r="BNJ81" s="193"/>
      <c r="BNK81" s="193"/>
      <c r="BNL81" s="193"/>
      <c r="BNM81" s="193"/>
      <c r="BNN81" s="193"/>
      <c r="BNO81" s="193"/>
      <c r="BNP81" s="193"/>
      <c r="BNQ81" s="193"/>
      <c r="BNR81" s="193"/>
      <c r="BNS81" s="193"/>
      <c r="BNT81" s="300"/>
      <c r="BNU81" s="193"/>
      <c r="BNV81" s="193"/>
      <c r="BNW81" s="193"/>
      <c r="BNX81" s="193"/>
      <c r="BNY81" s="193"/>
      <c r="BNZ81" s="193"/>
      <c r="BOA81" s="193"/>
      <c r="BOB81" s="193"/>
      <c r="BOC81" s="193"/>
      <c r="BOD81" s="193"/>
      <c r="BOE81" s="193"/>
      <c r="BOF81" s="193"/>
      <c r="BOG81" s="193"/>
      <c r="BOH81" s="193"/>
      <c r="BOI81" s="193"/>
      <c r="BOJ81" s="300"/>
      <c r="BOK81" s="193"/>
      <c r="BOL81" s="193"/>
      <c r="BOM81" s="193"/>
      <c r="BON81" s="193"/>
      <c r="BOO81" s="193"/>
      <c r="BOP81" s="193"/>
      <c r="BOQ81" s="193"/>
      <c r="BOR81" s="193"/>
      <c r="BOS81" s="193"/>
      <c r="BOT81" s="193"/>
      <c r="BOU81" s="193"/>
      <c r="BOV81" s="193"/>
      <c r="BOW81" s="193"/>
      <c r="BOX81" s="193"/>
      <c r="BOY81" s="193"/>
      <c r="BOZ81" s="300"/>
      <c r="BPA81" s="193"/>
      <c r="BPB81" s="193"/>
      <c r="BPC81" s="193"/>
      <c r="BPD81" s="193"/>
      <c r="BPE81" s="193"/>
      <c r="BPF81" s="193"/>
      <c r="BPG81" s="193"/>
      <c r="BPH81" s="193"/>
      <c r="BPI81" s="193"/>
      <c r="BPJ81" s="193"/>
      <c r="BPK81" s="193"/>
      <c r="BPL81" s="193"/>
      <c r="BPM81" s="193"/>
      <c r="BPN81" s="193"/>
      <c r="BPO81" s="193"/>
      <c r="BPP81" s="300"/>
      <c r="BPQ81" s="193"/>
      <c r="BPR81" s="193"/>
      <c r="BPS81" s="193"/>
      <c r="BPT81" s="193"/>
      <c r="BPU81" s="193"/>
      <c r="BPV81" s="193"/>
      <c r="BPW81" s="193"/>
      <c r="BPX81" s="193"/>
      <c r="BPY81" s="193"/>
      <c r="BPZ81" s="193"/>
      <c r="BQA81" s="193"/>
      <c r="BQB81" s="193"/>
      <c r="BQC81" s="193"/>
      <c r="BQD81" s="193"/>
      <c r="BQE81" s="193"/>
      <c r="BQF81" s="300"/>
      <c r="BQG81" s="193"/>
      <c r="BQH81" s="193"/>
      <c r="BQI81" s="193"/>
      <c r="BQJ81" s="193"/>
      <c r="BQK81" s="193"/>
      <c r="BQL81" s="193"/>
      <c r="BQM81" s="193"/>
      <c r="BQN81" s="193"/>
      <c r="BQO81" s="193"/>
      <c r="BQP81" s="193"/>
      <c r="BQQ81" s="193"/>
      <c r="BQR81" s="193"/>
      <c r="BQS81" s="193"/>
      <c r="BQT81" s="193"/>
      <c r="BQU81" s="193"/>
      <c r="BQV81" s="300"/>
      <c r="BQW81" s="193"/>
      <c r="BQX81" s="193"/>
      <c r="BQY81" s="193"/>
      <c r="BQZ81" s="193"/>
      <c r="BRA81" s="193"/>
      <c r="BRB81" s="193"/>
      <c r="BRC81" s="193"/>
      <c r="BRD81" s="193"/>
      <c r="BRE81" s="193"/>
      <c r="BRF81" s="193"/>
      <c r="BRG81" s="193"/>
      <c r="BRH81" s="193"/>
      <c r="BRI81" s="193"/>
      <c r="BRJ81" s="193"/>
      <c r="BRK81" s="193"/>
      <c r="BRL81" s="300"/>
      <c r="BRM81" s="193"/>
      <c r="BRN81" s="193"/>
      <c r="BRO81" s="193"/>
      <c r="BRP81" s="193"/>
      <c r="BRQ81" s="193"/>
      <c r="BRR81" s="193"/>
      <c r="BRS81" s="193"/>
      <c r="BRT81" s="193"/>
      <c r="BRU81" s="193"/>
      <c r="BRV81" s="193"/>
      <c r="BRW81" s="193"/>
      <c r="BRX81" s="193"/>
      <c r="BRY81" s="193"/>
      <c r="BRZ81" s="193"/>
      <c r="BSA81" s="193"/>
      <c r="BSB81" s="300"/>
      <c r="BSC81" s="193"/>
      <c r="BSD81" s="193"/>
      <c r="BSE81" s="193"/>
      <c r="BSF81" s="193"/>
      <c r="BSG81" s="193"/>
      <c r="BSH81" s="193"/>
      <c r="BSI81" s="193"/>
      <c r="BSJ81" s="193"/>
      <c r="BSK81" s="193"/>
      <c r="BSL81" s="193"/>
      <c r="BSM81" s="193"/>
      <c r="BSN81" s="193"/>
      <c r="BSO81" s="193"/>
      <c r="BSP81" s="193"/>
      <c r="BSQ81" s="193"/>
      <c r="BSR81" s="300"/>
      <c r="BSS81" s="193"/>
      <c r="BST81" s="193"/>
      <c r="BSU81" s="193"/>
      <c r="BSV81" s="193"/>
      <c r="BSW81" s="193"/>
      <c r="BSX81" s="193"/>
      <c r="BSY81" s="193"/>
      <c r="BSZ81" s="193"/>
      <c r="BTA81" s="193"/>
      <c r="BTB81" s="193"/>
      <c r="BTC81" s="193"/>
      <c r="BTD81" s="193"/>
      <c r="BTE81" s="193"/>
      <c r="BTF81" s="193"/>
      <c r="BTG81" s="193"/>
      <c r="BTH81" s="300"/>
      <c r="BTI81" s="193"/>
      <c r="BTJ81" s="193"/>
      <c r="BTK81" s="193"/>
      <c r="BTL81" s="193"/>
      <c r="BTM81" s="193"/>
      <c r="BTN81" s="193"/>
      <c r="BTO81" s="193"/>
      <c r="BTP81" s="193"/>
      <c r="BTQ81" s="193"/>
      <c r="BTR81" s="193"/>
      <c r="BTS81" s="193"/>
      <c r="BTT81" s="193"/>
      <c r="BTU81" s="193"/>
      <c r="BTV81" s="193"/>
      <c r="BTW81" s="193"/>
      <c r="BTX81" s="300"/>
      <c r="BTY81" s="193"/>
      <c r="BTZ81" s="193"/>
      <c r="BUA81" s="193"/>
      <c r="BUB81" s="193"/>
      <c r="BUC81" s="193"/>
      <c r="BUD81" s="193"/>
      <c r="BUE81" s="193"/>
      <c r="BUF81" s="193"/>
      <c r="BUG81" s="193"/>
      <c r="BUH81" s="193"/>
      <c r="BUI81" s="193"/>
      <c r="BUJ81" s="193"/>
      <c r="BUK81" s="193"/>
      <c r="BUL81" s="193"/>
      <c r="BUM81" s="193"/>
      <c r="BUN81" s="300"/>
      <c r="BUO81" s="193"/>
      <c r="BUP81" s="193"/>
      <c r="BUQ81" s="193"/>
      <c r="BUR81" s="193"/>
      <c r="BUS81" s="193"/>
      <c r="BUT81" s="193"/>
      <c r="BUU81" s="193"/>
      <c r="BUV81" s="193"/>
      <c r="BUW81" s="193"/>
      <c r="BUX81" s="193"/>
      <c r="BUY81" s="193"/>
      <c r="BUZ81" s="193"/>
      <c r="BVA81" s="193"/>
      <c r="BVB81" s="193"/>
      <c r="BVC81" s="193"/>
      <c r="BVD81" s="300"/>
      <c r="BVE81" s="193"/>
      <c r="BVF81" s="193"/>
      <c r="BVG81" s="193"/>
      <c r="BVH81" s="193"/>
      <c r="BVI81" s="193"/>
      <c r="BVJ81" s="193"/>
      <c r="BVK81" s="193"/>
      <c r="BVL81" s="193"/>
      <c r="BVM81" s="193"/>
      <c r="BVN81" s="193"/>
      <c r="BVO81" s="193"/>
      <c r="BVP81" s="193"/>
      <c r="BVQ81" s="193"/>
      <c r="BVR81" s="193"/>
      <c r="BVS81" s="193"/>
      <c r="BVT81" s="300"/>
      <c r="BVU81" s="193"/>
      <c r="BVV81" s="193"/>
      <c r="BVW81" s="193"/>
      <c r="BVX81" s="193"/>
      <c r="BVY81" s="193"/>
      <c r="BVZ81" s="193"/>
      <c r="BWA81" s="193"/>
      <c r="BWB81" s="193"/>
      <c r="BWC81" s="193"/>
      <c r="BWD81" s="193"/>
      <c r="BWE81" s="193"/>
      <c r="BWF81" s="193"/>
      <c r="BWG81" s="193"/>
      <c r="BWH81" s="193"/>
      <c r="BWI81" s="193"/>
      <c r="BWJ81" s="300"/>
      <c r="BWK81" s="193"/>
      <c r="BWL81" s="193"/>
      <c r="BWM81" s="193"/>
      <c r="BWN81" s="193"/>
      <c r="BWO81" s="193"/>
      <c r="BWP81" s="193"/>
      <c r="BWQ81" s="193"/>
      <c r="BWR81" s="193"/>
      <c r="BWS81" s="193"/>
      <c r="BWT81" s="193"/>
      <c r="BWU81" s="193"/>
      <c r="BWV81" s="193"/>
      <c r="BWW81" s="193"/>
      <c r="BWX81" s="193"/>
      <c r="BWY81" s="193"/>
      <c r="BWZ81" s="300"/>
      <c r="BXA81" s="193"/>
      <c r="BXB81" s="193"/>
      <c r="BXC81" s="193"/>
      <c r="BXD81" s="193"/>
      <c r="BXE81" s="193"/>
      <c r="BXF81" s="193"/>
      <c r="BXG81" s="193"/>
      <c r="BXH81" s="193"/>
      <c r="BXI81" s="193"/>
      <c r="BXJ81" s="193"/>
      <c r="BXK81" s="193"/>
      <c r="BXL81" s="193"/>
      <c r="BXM81" s="193"/>
      <c r="BXN81" s="193"/>
      <c r="BXO81" s="193"/>
      <c r="BXP81" s="300"/>
      <c r="BXQ81" s="193"/>
      <c r="BXR81" s="193"/>
      <c r="BXS81" s="193"/>
      <c r="BXT81" s="193"/>
      <c r="BXU81" s="193"/>
      <c r="BXV81" s="193"/>
      <c r="BXW81" s="193"/>
      <c r="BXX81" s="193"/>
      <c r="BXY81" s="193"/>
      <c r="BXZ81" s="193"/>
      <c r="BYA81" s="193"/>
      <c r="BYB81" s="193"/>
      <c r="BYC81" s="193"/>
      <c r="BYD81" s="193"/>
      <c r="BYE81" s="193"/>
      <c r="BYF81" s="300"/>
      <c r="BYG81" s="193"/>
      <c r="BYH81" s="193"/>
      <c r="BYI81" s="193"/>
      <c r="BYJ81" s="193"/>
      <c r="BYK81" s="193"/>
      <c r="BYL81" s="193"/>
      <c r="BYM81" s="193"/>
      <c r="BYN81" s="193"/>
      <c r="BYO81" s="193"/>
      <c r="BYP81" s="193"/>
      <c r="BYQ81" s="193"/>
      <c r="BYR81" s="193"/>
      <c r="BYS81" s="193"/>
      <c r="BYT81" s="193"/>
      <c r="BYU81" s="193"/>
      <c r="BYV81" s="300"/>
      <c r="BYW81" s="193"/>
      <c r="BYX81" s="193"/>
      <c r="BYY81" s="193"/>
      <c r="BYZ81" s="193"/>
      <c r="BZA81" s="193"/>
      <c r="BZB81" s="193"/>
      <c r="BZC81" s="193"/>
      <c r="BZD81" s="193"/>
      <c r="BZE81" s="193"/>
      <c r="BZF81" s="193"/>
      <c r="BZG81" s="193"/>
      <c r="BZH81" s="193"/>
      <c r="BZI81" s="193"/>
      <c r="BZJ81" s="193"/>
      <c r="BZK81" s="193"/>
      <c r="BZL81" s="300"/>
      <c r="BZM81" s="193"/>
      <c r="BZN81" s="193"/>
      <c r="BZO81" s="193"/>
      <c r="BZP81" s="193"/>
      <c r="BZQ81" s="193"/>
      <c r="BZR81" s="193"/>
      <c r="BZS81" s="193"/>
      <c r="BZT81" s="193"/>
      <c r="BZU81" s="193"/>
      <c r="BZV81" s="193"/>
      <c r="BZW81" s="193"/>
      <c r="BZX81" s="193"/>
      <c r="BZY81" s="193"/>
      <c r="BZZ81" s="193"/>
      <c r="CAA81" s="193"/>
      <c r="CAB81" s="300"/>
      <c r="CAC81" s="193"/>
      <c r="CAD81" s="193"/>
      <c r="CAE81" s="193"/>
      <c r="CAF81" s="193"/>
      <c r="CAG81" s="193"/>
      <c r="CAH81" s="193"/>
      <c r="CAI81" s="193"/>
      <c r="CAJ81" s="193"/>
      <c r="CAK81" s="193"/>
      <c r="CAL81" s="193"/>
      <c r="CAM81" s="193"/>
      <c r="CAN81" s="193"/>
      <c r="CAO81" s="193"/>
      <c r="CAP81" s="193"/>
      <c r="CAQ81" s="193"/>
      <c r="CAR81" s="300"/>
      <c r="CAS81" s="193"/>
      <c r="CAT81" s="193"/>
      <c r="CAU81" s="193"/>
      <c r="CAV81" s="193"/>
      <c r="CAW81" s="193"/>
      <c r="CAX81" s="193"/>
      <c r="CAY81" s="193"/>
      <c r="CAZ81" s="193"/>
      <c r="CBA81" s="193"/>
      <c r="CBB81" s="193"/>
      <c r="CBC81" s="193"/>
      <c r="CBD81" s="193"/>
      <c r="CBE81" s="193"/>
      <c r="CBF81" s="193"/>
      <c r="CBG81" s="193"/>
      <c r="CBH81" s="300"/>
      <c r="CBI81" s="193"/>
      <c r="CBJ81" s="193"/>
      <c r="CBK81" s="193"/>
      <c r="CBL81" s="193"/>
      <c r="CBM81" s="193"/>
      <c r="CBN81" s="193"/>
      <c r="CBO81" s="193"/>
      <c r="CBP81" s="193"/>
      <c r="CBQ81" s="193"/>
      <c r="CBR81" s="193"/>
      <c r="CBS81" s="193"/>
      <c r="CBT81" s="193"/>
      <c r="CBU81" s="193"/>
      <c r="CBV81" s="193"/>
      <c r="CBW81" s="193"/>
      <c r="CBX81" s="300"/>
      <c r="CBY81" s="193"/>
      <c r="CBZ81" s="193"/>
      <c r="CCA81" s="193"/>
      <c r="CCB81" s="193"/>
      <c r="CCC81" s="193"/>
      <c r="CCD81" s="193"/>
      <c r="CCE81" s="193"/>
      <c r="CCF81" s="193"/>
      <c r="CCG81" s="193"/>
      <c r="CCH81" s="193"/>
      <c r="CCI81" s="193"/>
      <c r="CCJ81" s="193"/>
      <c r="CCK81" s="193"/>
      <c r="CCL81" s="193"/>
      <c r="CCM81" s="193"/>
      <c r="CCN81" s="300"/>
      <c r="CCO81" s="193"/>
      <c r="CCP81" s="193"/>
      <c r="CCQ81" s="193"/>
      <c r="CCR81" s="193"/>
      <c r="CCS81" s="193"/>
      <c r="CCT81" s="193"/>
      <c r="CCU81" s="193"/>
      <c r="CCV81" s="193"/>
      <c r="CCW81" s="193"/>
      <c r="CCX81" s="193"/>
      <c r="CCY81" s="193"/>
      <c r="CCZ81" s="193"/>
      <c r="CDA81" s="193"/>
      <c r="CDB81" s="193"/>
      <c r="CDC81" s="193"/>
      <c r="CDD81" s="300"/>
      <c r="CDE81" s="193"/>
      <c r="CDF81" s="193"/>
      <c r="CDG81" s="193"/>
      <c r="CDH81" s="193"/>
      <c r="CDI81" s="193"/>
      <c r="CDJ81" s="193"/>
      <c r="CDK81" s="193"/>
      <c r="CDL81" s="193"/>
      <c r="CDM81" s="193"/>
      <c r="CDN81" s="193"/>
      <c r="CDO81" s="193"/>
      <c r="CDP81" s="193"/>
      <c r="CDQ81" s="193"/>
      <c r="CDR81" s="193"/>
      <c r="CDS81" s="193"/>
      <c r="CDT81" s="300"/>
      <c r="CDU81" s="193"/>
      <c r="CDV81" s="193"/>
      <c r="CDW81" s="193"/>
      <c r="CDX81" s="193"/>
      <c r="CDY81" s="193"/>
      <c r="CDZ81" s="193"/>
      <c r="CEA81" s="193"/>
      <c r="CEB81" s="193"/>
      <c r="CEC81" s="193"/>
      <c r="CED81" s="193"/>
      <c r="CEE81" s="193"/>
      <c r="CEF81" s="193"/>
      <c r="CEG81" s="193"/>
      <c r="CEH81" s="193"/>
      <c r="CEI81" s="193"/>
      <c r="CEJ81" s="300"/>
      <c r="CEK81" s="193"/>
      <c r="CEL81" s="193"/>
      <c r="CEM81" s="193"/>
      <c r="CEN81" s="193"/>
      <c r="CEO81" s="193"/>
      <c r="CEP81" s="193"/>
      <c r="CEQ81" s="193"/>
      <c r="CER81" s="193"/>
      <c r="CES81" s="193"/>
      <c r="CET81" s="193"/>
      <c r="CEU81" s="193"/>
      <c r="CEV81" s="193"/>
      <c r="CEW81" s="193"/>
      <c r="CEX81" s="193"/>
      <c r="CEY81" s="193"/>
      <c r="CEZ81" s="300"/>
      <c r="CFA81" s="193"/>
      <c r="CFB81" s="193"/>
      <c r="CFC81" s="193"/>
      <c r="CFD81" s="193"/>
      <c r="CFE81" s="193"/>
      <c r="CFF81" s="193"/>
      <c r="CFG81" s="193"/>
      <c r="CFH81" s="193"/>
      <c r="CFI81" s="193"/>
      <c r="CFJ81" s="193"/>
      <c r="CFK81" s="193"/>
      <c r="CFL81" s="193"/>
      <c r="CFM81" s="193"/>
      <c r="CFN81" s="193"/>
      <c r="CFO81" s="193"/>
      <c r="CFP81" s="300"/>
      <c r="CFQ81" s="193"/>
      <c r="CFR81" s="193"/>
      <c r="CFS81" s="193"/>
      <c r="CFT81" s="193"/>
      <c r="CFU81" s="193"/>
      <c r="CFV81" s="193"/>
      <c r="CFW81" s="193"/>
      <c r="CFX81" s="193"/>
      <c r="CFY81" s="193"/>
      <c r="CFZ81" s="193"/>
      <c r="CGA81" s="193"/>
      <c r="CGB81" s="193"/>
      <c r="CGC81" s="193"/>
      <c r="CGD81" s="193"/>
      <c r="CGE81" s="193"/>
      <c r="CGF81" s="300"/>
      <c r="CGG81" s="193"/>
      <c r="CGH81" s="193"/>
      <c r="CGI81" s="193"/>
      <c r="CGJ81" s="193"/>
      <c r="CGK81" s="193"/>
      <c r="CGL81" s="193"/>
      <c r="CGM81" s="193"/>
      <c r="CGN81" s="193"/>
      <c r="CGO81" s="193"/>
      <c r="CGP81" s="193"/>
      <c r="CGQ81" s="193"/>
      <c r="CGR81" s="193"/>
      <c r="CGS81" s="193"/>
      <c r="CGT81" s="193"/>
      <c r="CGU81" s="193"/>
      <c r="CGV81" s="300"/>
      <c r="CGW81" s="193"/>
      <c r="CGX81" s="193"/>
      <c r="CGY81" s="193"/>
      <c r="CGZ81" s="193"/>
      <c r="CHA81" s="193"/>
      <c r="CHB81" s="193"/>
      <c r="CHC81" s="193"/>
      <c r="CHD81" s="193"/>
      <c r="CHE81" s="193"/>
      <c r="CHF81" s="193"/>
      <c r="CHG81" s="193"/>
      <c r="CHH81" s="193"/>
      <c r="CHI81" s="193"/>
      <c r="CHJ81" s="193"/>
      <c r="CHK81" s="193"/>
      <c r="CHL81" s="300"/>
      <c r="CHM81" s="193"/>
      <c r="CHN81" s="193"/>
      <c r="CHO81" s="193"/>
      <c r="CHP81" s="193"/>
      <c r="CHQ81" s="193"/>
      <c r="CHR81" s="193"/>
      <c r="CHS81" s="193"/>
      <c r="CHT81" s="193"/>
      <c r="CHU81" s="193"/>
      <c r="CHV81" s="193"/>
      <c r="CHW81" s="193"/>
      <c r="CHX81" s="193"/>
      <c r="CHY81" s="193"/>
      <c r="CHZ81" s="193"/>
      <c r="CIA81" s="193"/>
      <c r="CIB81" s="300"/>
      <c r="CIC81" s="193"/>
      <c r="CID81" s="193"/>
      <c r="CIE81" s="193"/>
      <c r="CIF81" s="193"/>
      <c r="CIG81" s="193"/>
      <c r="CIH81" s="193"/>
      <c r="CII81" s="193"/>
      <c r="CIJ81" s="193"/>
      <c r="CIK81" s="193"/>
      <c r="CIL81" s="193"/>
      <c r="CIM81" s="193"/>
      <c r="CIN81" s="193"/>
      <c r="CIO81" s="193"/>
      <c r="CIP81" s="193"/>
      <c r="CIQ81" s="193"/>
      <c r="CIR81" s="300"/>
      <c r="CIS81" s="193"/>
      <c r="CIT81" s="193"/>
      <c r="CIU81" s="193"/>
      <c r="CIV81" s="193"/>
      <c r="CIW81" s="193"/>
      <c r="CIX81" s="193"/>
      <c r="CIY81" s="193"/>
      <c r="CIZ81" s="193"/>
      <c r="CJA81" s="193"/>
      <c r="CJB81" s="193"/>
      <c r="CJC81" s="193"/>
      <c r="CJD81" s="193"/>
      <c r="CJE81" s="193"/>
      <c r="CJF81" s="193"/>
      <c r="CJG81" s="193"/>
      <c r="CJH81" s="300"/>
      <c r="CJI81" s="193"/>
      <c r="CJJ81" s="193"/>
      <c r="CJK81" s="193"/>
      <c r="CJL81" s="193"/>
      <c r="CJM81" s="193"/>
      <c r="CJN81" s="193"/>
      <c r="CJO81" s="193"/>
      <c r="CJP81" s="193"/>
      <c r="CJQ81" s="193"/>
      <c r="CJR81" s="193"/>
      <c r="CJS81" s="193"/>
      <c r="CJT81" s="193"/>
      <c r="CJU81" s="193"/>
      <c r="CJV81" s="193"/>
      <c r="CJW81" s="193"/>
      <c r="CJX81" s="300"/>
      <c r="CJY81" s="193"/>
      <c r="CJZ81" s="193"/>
      <c r="CKA81" s="193"/>
      <c r="CKB81" s="193"/>
      <c r="CKC81" s="193"/>
      <c r="CKD81" s="193"/>
      <c r="CKE81" s="193"/>
      <c r="CKF81" s="193"/>
      <c r="CKG81" s="193"/>
      <c r="CKH81" s="193"/>
      <c r="CKI81" s="193"/>
      <c r="CKJ81" s="193"/>
      <c r="CKK81" s="193"/>
      <c r="CKL81" s="193"/>
      <c r="CKM81" s="193"/>
      <c r="CKN81" s="300"/>
      <c r="CKO81" s="193"/>
      <c r="CKP81" s="193"/>
      <c r="CKQ81" s="193"/>
      <c r="CKR81" s="193"/>
      <c r="CKS81" s="193"/>
      <c r="CKT81" s="193"/>
      <c r="CKU81" s="193"/>
      <c r="CKV81" s="193"/>
      <c r="CKW81" s="193"/>
      <c r="CKX81" s="193"/>
      <c r="CKY81" s="193"/>
      <c r="CKZ81" s="193"/>
      <c r="CLA81" s="193"/>
      <c r="CLB81" s="193"/>
      <c r="CLC81" s="193"/>
      <c r="CLD81" s="300"/>
      <c r="CLE81" s="193"/>
      <c r="CLF81" s="193"/>
      <c r="CLG81" s="193"/>
      <c r="CLH81" s="193"/>
      <c r="CLI81" s="193"/>
      <c r="CLJ81" s="193"/>
      <c r="CLK81" s="193"/>
      <c r="CLL81" s="193"/>
      <c r="CLM81" s="193"/>
      <c r="CLN81" s="193"/>
      <c r="CLO81" s="193"/>
      <c r="CLP81" s="193"/>
      <c r="CLQ81" s="193"/>
      <c r="CLR81" s="193"/>
      <c r="CLS81" s="193"/>
      <c r="CLT81" s="300"/>
      <c r="CLU81" s="193"/>
      <c r="CLV81" s="193"/>
      <c r="CLW81" s="193"/>
      <c r="CLX81" s="193"/>
      <c r="CLY81" s="193"/>
      <c r="CLZ81" s="193"/>
      <c r="CMA81" s="193"/>
      <c r="CMB81" s="193"/>
      <c r="CMC81" s="193"/>
      <c r="CMD81" s="193"/>
      <c r="CME81" s="193"/>
      <c r="CMF81" s="193"/>
      <c r="CMG81" s="193"/>
      <c r="CMH81" s="193"/>
      <c r="CMI81" s="193"/>
      <c r="CMJ81" s="300"/>
      <c r="CMK81" s="193"/>
      <c r="CML81" s="193"/>
      <c r="CMM81" s="193"/>
      <c r="CMN81" s="193"/>
      <c r="CMO81" s="193"/>
      <c r="CMP81" s="193"/>
      <c r="CMQ81" s="193"/>
      <c r="CMR81" s="193"/>
      <c r="CMS81" s="193"/>
      <c r="CMT81" s="193"/>
      <c r="CMU81" s="193"/>
      <c r="CMV81" s="193"/>
      <c r="CMW81" s="193"/>
      <c r="CMX81" s="193"/>
      <c r="CMY81" s="193"/>
      <c r="CMZ81" s="300"/>
      <c r="CNA81" s="193"/>
      <c r="CNB81" s="193"/>
      <c r="CNC81" s="193"/>
      <c r="CND81" s="193"/>
      <c r="CNE81" s="193"/>
      <c r="CNF81" s="193"/>
      <c r="CNG81" s="193"/>
      <c r="CNH81" s="193"/>
      <c r="CNI81" s="193"/>
      <c r="CNJ81" s="193"/>
      <c r="CNK81" s="193"/>
      <c r="CNL81" s="193"/>
      <c r="CNM81" s="193"/>
      <c r="CNN81" s="193"/>
      <c r="CNO81" s="193"/>
      <c r="CNP81" s="300"/>
      <c r="CNQ81" s="193"/>
      <c r="CNR81" s="193"/>
      <c r="CNS81" s="193"/>
      <c r="CNT81" s="193"/>
      <c r="CNU81" s="193"/>
      <c r="CNV81" s="193"/>
      <c r="CNW81" s="193"/>
      <c r="CNX81" s="193"/>
      <c r="CNY81" s="193"/>
      <c r="CNZ81" s="193"/>
      <c r="COA81" s="193"/>
      <c r="COB81" s="193"/>
      <c r="COC81" s="193"/>
      <c r="COD81" s="193"/>
      <c r="COE81" s="193"/>
      <c r="COF81" s="300"/>
      <c r="COG81" s="193"/>
      <c r="COH81" s="193"/>
      <c r="COI81" s="193"/>
      <c r="COJ81" s="193"/>
      <c r="COK81" s="193"/>
      <c r="COL81" s="193"/>
      <c r="COM81" s="193"/>
      <c r="CON81" s="193"/>
      <c r="COO81" s="193"/>
      <c r="COP81" s="193"/>
      <c r="COQ81" s="193"/>
      <c r="COR81" s="193"/>
      <c r="COS81" s="193"/>
      <c r="COT81" s="193"/>
      <c r="COU81" s="193"/>
      <c r="COV81" s="300"/>
      <c r="COW81" s="193"/>
      <c r="COX81" s="193"/>
      <c r="COY81" s="193"/>
      <c r="COZ81" s="193"/>
      <c r="CPA81" s="193"/>
      <c r="CPB81" s="193"/>
      <c r="CPC81" s="193"/>
      <c r="CPD81" s="193"/>
      <c r="CPE81" s="193"/>
      <c r="CPF81" s="193"/>
      <c r="CPG81" s="193"/>
      <c r="CPH81" s="193"/>
      <c r="CPI81" s="193"/>
      <c r="CPJ81" s="193"/>
      <c r="CPK81" s="193"/>
      <c r="CPL81" s="300"/>
      <c r="CPM81" s="193"/>
      <c r="CPN81" s="193"/>
      <c r="CPO81" s="193"/>
      <c r="CPP81" s="193"/>
      <c r="CPQ81" s="193"/>
      <c r="CPR81" s="193"/>
      <c r="CPS81" s="193"/>
      <c r="CPT81" s="193"/>
      <c r="CPU81" s="193"/>
      <c r="CPV81" s="193"/>
      <c r="CPW81" s="193"/>
      <c r="CPX81" s="193"/>
      <c r="CPY81" s="193"/>
      <c r="CPZ81" s="193"/>
      <c r="CQA81" s="193"/>
      <c r="CQB81" s="300"/>
      <c r="CQC81" s="193"/>
      <c r="CQD81" s="193"/>
      <c r="CQE81" s="193"/>
      <c r="CQF81" s="193"/>
      <c r="CQG81" s="193"/>
      <c r="CQH81" s="193"/>
      <c r="CQI81" s="193"/>
      <c r="CQJ81" s="193"/>
      <c r="CQK81" s="193"/>
      <c r="CQL81" s="193"/>
      <c r="CQM81" s="193"/>
      <c r="CQN81" s="193"/>
      <c r="CQO81" s="193"/>
      <c r="CQP81" s="193"/>
      <c r="CQQ81" s="193"/>
      <c r="CQR81" s="300"/>
      <c r="CQS81" s="193"/>
      <c r="CQT81" s="193"/>
      <c r="CQU81" s="193"/>
      <c r="CQV81" s="193"/>
      <c r="CQW81" s="193"/>
      <c r="CQX81" s="193"/>
      <c r="CQY81" s="193"/>
      <c r="CQZ81" s="193"/>
      <c r="CRA81" s="193"/>
      <c r="CRB81" s="193"/>
      <c r="CRC81" s="193"/>
      <c r="CRD81" s="193"/>
      <c r="CRE81" s="193"/>
      <c r="CRF81" s="193"/>
      <c r="CRG81" s="193"/>
      <c r="CRH81" s="300"/>
      <c r="CRI81" s="193"/>
      <c r="CRJ81" s="193"/>
      <c r="CRK81" s="193"/>
      <c r="CRL81" s="193"/>
      <c r="CRM81" s="193"/>
      <c r="CRN81" s="193"/>
      <c r="CRO81" s="193"/>
      <c r="CRP81" s="193"/>
      <c r="CRQ81" s="193"/>
      <c r="CRR81" s="193"/>
      <c r="CRS81" s="193"/>
      <c r="CRT81" s="193"/>
      <c r="CRU81" s="193"/>
      <c r="CRV81" s="193"/>
      <c r="CRW81" s="193"/>
      <c r="CRX81" s="300"/>
      <c r="CRY81" s="193"/>
      <c r="CRZ81" s="193"/>
      <c r="CSA81" s="193"/>
      <c r="CSB81" s="193"/>
      <c r="CSC81" s="193"/>
      <c r="CSD81" s="193"/>
      <c r="CSE81" s="193"/>
      <c r="CSF81" s="193"/>
      <c r="CSG81" s="193"/>
      <c r="CSH81" s="193"/>
      <c r="CSI81" s="193"/>
      <c r="CSJ81" s="193"/>
      <c r="CSK81" s="193"/>
      <c r="CSL81" s="193"/>
      <c r="CSM81" s="193"/>
      <c r="CSN81" s="300"/>
      <c r="CSO81" s="193"/>
      <c r="CSP81" s="193"/>
      <c r="CSQ81" s="193"/>
      <c r="CSR81" s="193"/>
      <c r="CSS81" s="193"/>
      <c r="CST81" s="193"/>
      <c r="CSU81" s="193"/>
      <c r="CSV81" s="193"/>
      <c r="CSW81" s="193"/>
      <c r="CSX81" s="193"/>
      <c r="CSY81" s="193"/>
      <c r="CSZ81" s="193"/>
      <c r="CTA81" s="193"/>
      <c r="CTB81" s="193"/>
      <c r="CTC81" s="193"/>
      <c r="CTD81" s="300"/>
      <c r="CTE81" s="193"/>
      <c r="CTF81" s="193"/>
      <c r="CTG81" s="193"/>
      <c r="CTH81" s="193"/>
      <c r="CTI81" s="193"/>
      <c r="CTJ81" s="193"/>
      <c r="CTK81" s="193"/>
      <c r="CTL81" s="193"/>
      <c r="CTM81" s="193"/>
      <c r="CTN81" s="193"/>
      <c r="CTO81" s="193"/>
      <c r="CTP81" s="193"/>
      <c r="CTQ81" s="193"/>
      <c r="CTR81" s="193"/>
      <c r="CTS81" s="193"/>
      <c r="CTT81" s="300"/>
      <c r="CTU81" s="193"/>
      <c r="CTV81" s="193"/>
      <c r="CTW81" s="193"/>
      <c r="CTX81" s="193"/>
      <c r="CTY81" s="193"/>
      <c r="CTZ81" s="193"/>
      <c r="CUA81" s="193"/>
      <c r="CUB81" s="193"/>
      <c r="CUC81" s="193"/>
      <c r="CUD81" s="193"/>
      <c r="CUE81" s="193"/>
      <c r="CUF81" s="193"/>
      <c r="CUG81" s="193"/>
      <c r="CUH81" s="193"/>
      <c r="CUI81" s="193"/>
      <c r="CUJ81" s="300"/>
      <c r="CUK81" s="193"/>
      <c r="CUL81" s="193"/>
      <c r="CUM81" s="193"/>
      <c r="CUN81" s="193"/>
      <c r="CUO81" s="193"/>
      <c r="CUP81" s="193"/>
      <c r="CUQ81" s="193"/>
      <c r="CUR81" s="193"/>
      <c r="CUS81" s="193"/>
      <c r="CUT81" s="193"/>
      <c r="CUU81" s="193"/>
      <c r="CUV81" s="193"/>
      <c r="CUW81" s="193"/>
      <c r="CUX81" s="193"/>
      <c r="CUY81" s="193"/>
      <c r="CUZ81" s="300"/>
      <c r="CVA81" s="193"/>
      <c r="CVB81" s="193"/>
      <c r="CVC81" s="193"/>
      <c r="CVD81" s="193"/>
      <c r="CVE81" s="193"/>
      <c r="CVF81" s="193"/>
      <c r="CVG81" s="193"/>
      <c r="CVH81" s="193"/>
      <c r="CVI81" s="193"/>
      <c r="CVJ81" s="193"/>
      <c r="CVK81" s="193"/>
      <c r="CVL81" s="193"/>
      <c r="CVM81" s="193"/>
      <c r="CVN81" s="193"/>
      <c r="CVO81" s="193"/>
      <c r="CVP81" s="300"/>
      <c r="CVQ81" s="193"/>
      <c r="CVR81" s="193"/>
      <c r="CVS81" s="193"/>
      <c r="CVT81" s="193"/>
      <c r="CVU81" s="193"/>
      <c r="CVV81" s="193"/>
      <c r="CVW81" s="193"/>
      <c r="CVX81" s="193"/>
      <c r="CVY81" s="193"/>
      <c r="CVZ81" s="193"/>
      <c r="CWA81" s="193"/>
      <c r="CWB81" s="193"/>
      <c r="CWC81" s="193"/>
      <c r="CWD81" s="193"/>
      <c r="CWE81" s="193"/>
      <c r="CWF81" s="300"/>
      <c r="CWG81" s="193"/>
      <c r="CWH81" s="193"/>
      <c r="CWI81" s="193"/>
      <c r="CWJ81" s="193"/>
      <c r="CWK81" s="193"/>
      <c r="CWL81" s="193"/>
      <c r="CWM81" s="193"/>
      <c r="CWN81" s="193"/>
      <c r="CWO81" s="193"/>
      <c r="CWP81" s="193"/>
      <c r="CWQ81" s="193"/>
      <c r="CWR81" s="193"/>
      <c r="CWS81" s="193"/>
      <c r="CWT81" s="193"/>
      <c r="CWU81" s="193"/>
      <c r="CWV81" s="300"/>
      <c r="CWW81" s="193"/>
      <c r="CWX81" s="193"/>
      <c r="CWY81" s="193"/>
      <c r="CWZ81" s="193"/>
      <c r="CXA81" s="193"/>
      <c r="CXB81" s="193"/>
      <c r="CXC81" s="193"/>
      <c r="CXD81" s="193"/>
      <c r="CXE81" s="193"/>
      <c r="CXF81" s="193"/>
      <c r="CXG81" s="193"/>
      <c r="CXH81" s="193"/>
      <c r="CXI81" s="193"/>
      <c r="CXJ81" s="193"/>
      <c r="CXK81" s="193"/>
      <c r="CXL81" s="300"/>
      <c r="CXM81" s="193"/>
      <c r="CXN81" s="193"/>
      <c r="CXO81" s="193"/>
      <c r="CXP81" s="193"/>
      <c r="CXQ81" s="193"/>
      <c r="CXR81" s="193"/>
      <c r="CXS81" s="193"/>
      <c r="CXT81" s="193"/>
      <c r="CXU81" s="193"/>
      <c r="CXV81" s="193"/>
      <c r="CXW81" s="193"/>
      <c r="CXX81" s="193"/>
      <c r="CXY81" s="193"/>
      <c r="CXZ81" s="193"/>
      <c r="CYA81" s="193"/>
      <c r="CYB81" s="300"/>
      <c r="CYC81" s="193"/>
      <c r="CYD81" s="193"/>
      <c r="CYE81" s="193"/>
      <c r="CYF81" s="193"/>
      <c r="CYG81" s="193"/>
      <c r="CYH81" s="193"/>
      <c r="CYI81" s="193"/>
      <c r="CYJ81" s="193"/>
      <c r="CYK81" s="193"/>
      <c r="CYL81" s="193"/>
      <c r="CYM81" s="193"/>
      <c r="CYN81" s="193"/>
      <c r="CYO81" s="193"/>
      <c r="CYP81" s="193"/>
      <c r="CYQ81" s="193"/>
      <c r="CYR81" s="300"/>
      <c r="CYS81" s="193"/>
      <c r="CYT81" s="193"/>
      <c r="CYU81" s="193"/>
      <c r="CYV81" s="193"/>
      <c r="CYW81" s="193"/>
      <c r="CYX81" s="193"/>
      <c r="CYY81" s="193"/>
      <c r="CYZ81" s="193"/>
      <c r="CZA81" s="193"/>
      <c r="CZB81" s="193"/>
      <c r="CZC81" s="193"/>
      <c r="CZD81" s="193"/>
      <c r="CZE81" s="193"/>
      <c r="CZF81" s="193"/>
      <c r="CZG81" s="193"/>
      <c r="CZH81" s="300"/>
      <c r="CZI81" s="193"/>
      <c r="CZJ81" s="193"/>
      <c r="CZK81" s="193"/>
      <c r="CZL81" s="193"/>
      <c r="CZM81" s="193"/>
      <c r="CZN81" s="193"/>
      <c r="CZO81" s="193"/>
      <c r="CZP81" s="193"/>
      <c r="CZQ81" s="193"/>
      <c r="CZR81" s="193"/>
      <c r="CZS81" s="193"/>
      <c r="CZT81" s="193"/>
      <c r="CZU81" s="193"/>
      <c r="CZV81" s="193"/>
      <c r="CZW81" s="193"/>
      <c r="CZX81" s="300"/>
      <c r="CZY81" s="193"/>
      <c r="CZZ81" s="193"/>
      <c r="DAA81" s="193"/>
      <c r="DAB81" s="193"/>
      <c r="DAC81" s="193"/>
      <c r="DAD81" s="193"/>
      <c r="DAE81" s="193"/>
      <c r="DAF81" s="193"/>
      <c r="DAG81" s="193"/>
      <c r="DAH81" s="193"/>
      <c r="DAI81" s="193"/>
      <c r="DAJ81" s="193"/>
      <c r="DAK81" s="193"/>
      <c r="DAL81" s="193"/>
      <c r="DAM81" s="193"/>
      <c r="DAN81" s="300"/>
      <c r="DAO81" s="193"/>
      <c r="DAP81" s="193"/>
      <c r="DAQ81" s="193"/>
      <c r="DAR81" s="193"/>
      <c r="DAS81" s="193"/>
      <c r="DAT81" s="193"/>
      <c r="DAU81" s="193"/>
      <c r="DAV81" s="193"/>
      <c r="DAW81" s="193"/>
      <c r="DAX81" s="193"/>
      <c r="DAY81" s="193"/>
      <c r="DAZ81" s="193"/>
      <c r="DBA81" s="193"/>
      <c r="DBB81" s="193"/>
      <c r="DBC81" s="193"/>
      <c r="DBD81" s="300"/>
      <c r="DBE81" s="193"/>
      <c r="DBF81" s="193"/>
      <c r="DBG81" s="193"/>
      <c r="DBH81" s="193"/>
      <c r="DBI81" s="193"/>
      <c r="DBJ81" s="193"/>
      <c r="DBK81" s="193"/>
      <c r="DBL81" s="193"/>
      <c r="DBM81" s="193"/>
      <c r="DBN81" s="193"/>
      <c r="DBO81" s="193"/>
      <c r="DBP81" s="193"/>
      <c r="DBQ81" s="193"/>
      <c r="DBR81" s="193"/>
      <c r="DBS81" s="193"/>
      <c r="DBT81" s="300"/>
      <c r="DBU81" s="193"/>
      <c r="DBV81" s="193"/>
      <c r="DBW81" s="193"/>
      <c r="DBX81" s="193"/>
      <c r="DBY81" s="193"/>
      <c r="DBZ81" s="193"/>
      <c r="DCA81" s="193"/>
      <c r="DCB81" s="193"/>
      <c r="DCC81" s="193"/>
      <c r="DCD81" s="193"/>
      <c r="DCE81" s="193"/>
      <c r="DCF81" s="193"/>
      <c r="DCG81" s="193"/>
      <c r="DCH81" s="193"/>
      <c r="DCI81" s="193"/>
      <c r="DCJ81" s="300"/>
      <c r="DCK81" s="193"/>
      <c r="DCL81" s="193"/>
      <c r="DCM81" s="193"/>
      <c r="DCN81" s="193"/>
      <c r="DCO81" s="193"/>
      <c r="DCP81" s="193"/>
      <c r="DCQ81" s="193"/>
      <c r="DCR81" s="193"/>
      <c r="DCS81" s="193"/>
      <c r="DCT81" s="193"/>
      <c r="DCU81" s="193"/>
      <c r="DCV81" s="193"/>
      <c r="DCW81" s="193"/>
      <c r="DCX81" s="193"/>
      <c r="DCY81" s="193"/>
      <c r="DCZ81" s="300"/>
      <c r="DDA81" s="193"/>
      <c r="DDB81" s="193"/>
      <c r="DDC81" s="193"/>
      <c r="DDD81" s="193"/>
      <c r="DDE81" s="193"/>
      <c r="DDF81" s="193"/>
      <c r="DDG81" s="193"/>
      <c r="DDH81" s="193"/>
      <c r="DDI81" s="193"/>
      <c r="DDJ81" s="193"/>
      <c r="DDK81" s="193"/>
      <c r="DDL81" s="193"/>
      <c r="DDM81" s="193"/>
      <c r="DDN81" s="193"/>
      <c r="DDO81" s="193"/>
      <c r="DDP81" s="300"/>
      <c r="DDQ81" s="193"/>
      <c r="DDR81" s="193"/>
      <c r="DDS81" s="193"/>
      <c r="DDT81" s="193"/>
      <c r="DDU81" s="193"/>
      <c r="DDV81" s="193"/>
      <c r="DDW81" s="193"/>
      <c r="DDX81" s="193"/>
      <c r="DDY81" s="193"/>
      <c r="DDZ81" s="193"/>
      <c r="DEA81" s="193"/>
      <c r="DEB81" s="193"/>
      <c r="DEC81" s="193"/>
      <c r="DED81" s="193"/>
      <c r="DEE81" s="193"/>
      <c r="DEF81" s="300"/>
      <c r="DEG81" s="193"/>
      <c r="DEH81" s="193"/>
      <c r="DEI81" s="193"/>
      <c r="DEJ81" s="193"/>
      <c r="DEK81" s="193"/>
      <c r="DEL81" s="193"/>
      <c r="DEM81" s="193"/>
      <c r="DEN81" s="193"/>
      <c r="DEO81" s="193"/>
      <c r="DEP81" s="193"/>
      <c r="DEQ81" s="193"/>
      <c r="DER81" s="193"/>
      <c r="DES81" s="193"/>
      <c r="DET81" s="193"/>
      <c r="DEU81" s="193"/>
      <c r="DEV81" s="300"/>
      <c r="DEW81" s="193"/>
      <c r="DEX81" s="193"/>
      <c r="DEY81" s="193"/>
      <c r="DEZ81" s="193"/>
      <c r="DFA81" s="193"/>
      <c r="DFB81" s="193"/>
      <c r="DFC81" s="193"/>
      <c r="DFD81" s="193"/>
      <c r="DFE81" s="193"/>
      <c r="DFF81" s="193"/>
      <c r="DFG81" s="193"/>
      <c r="DFH81" s="193"/>
      <c r="DFI81" s="193"/>
      <c r="DFJ81" s="193"/>
      <c r="DFK81" s="193"/>
      <c r="DFL81" s="300"/>
      <c r="DFM81" s="193"/>
      <c r="DFN81" s="193"/>
      <c r="DFO81" s="193"/>
      <c r="DFP81" s="193"/>
      <c r="DFQ81" s="193"/>
      <c r="DFR81" s="193"/>
      <c r="DFS81" s="193"/>
      <c r="DFT81" s="193"/>
      <c r="DFU81" s="193"/>
      <c r="DFV81" s="193"/>
      <c r="DFW81" s="193"/>
      <c r="DFX81" s="193"/>
      <c r="DFY81" s="193"/>
      <c r="DFZ81" s="193"/>
      <c r="DGA81" s="193"/>
      <c r="DGB81" s="300"/>
      <c r="DGC81" s="193"/>
      <c r="DGD81" s="193"/>
      <c r="DGE81" s="193"/>
      <c r="DGF81" s="193"/>
      <c r="DGG81" s="193"/>
      <c r="DGH81" s="193"/>
      <c r="DGI81" s="193"/>
      <c r="DGJ81" s="193"/>
      <c r="DGK81" s="193"/>
      <c r="DGL81" s="193"/>
      <c r="DGM81" s="193"/>
      <c r="DGN81" s="193"/>
      <c r="DGO81" s="193"/>
      <c r="DGP81" s="193"/>
      <c r="DGQ81" s="193"/>
      <c r="DGR81" s="300"/>
      <c r="DGS81" s="193"/>
      <c r="DGT81" s="193"/>
      <c r="DGU81" s="193"/>
      <c r="DGV81" s="193"/>
      <c r="DGW81" s="193"/>
      <c r="DGX81" s="193"/>
      <c r="DGY81" s="193"/>
      <c r="DGZ81" s="193"/>
      <c r="DHA81" s="193"/>
      <c r="DHB81" s="193"/>
      <c r="DHC81" s="193"/>
      <c r="DHD81" s="193"/>
      <c r="DHE81" s="193"/>
      <c r="DHF81" s="193"/>
      <c r="DHG81" s="193"/>
      <c r="DHH81" s="300"/>
      <c r="DHI81" s="193"/>
      <c r="DHJ81" s="193"/>
      <c r="DHK81" s="193"/>
      <c r="DHL81" s="193"/>
      <c r="DHM81" s="193"/>
      <c r="DHN81" s="193"/>
      <c r="DHO81" s="193"/>
      <c r="DHP81" s="193"/>
      <c r="DHQ81" s="193"/>
      <c r="DHR81" s="193"/>
      <c r="DHS81" s="193"/>
      <c r="DHT81" s="193"/>
      <c r="DHU81" s="193"/>
      <c r="DHV81" s="193"/>
      <c r="DHW81" s="193"/>
      <c r="DHX81" s="300"/>
      <c r="DHY81" s="193"/>
      <c r="DHZ81" s="193"/>
      <c r="DIA81" s="193"/>
      <c r="DIB81" s="193"/>
      <c r="DIC81" s="193"/>
      <c r="DID81" s="193"/>
      <c r="DIE81" s="193"/>
      <c r="DIF81" s="193"/>
      <c r="DIG81" s="193"/>
      <c r="DIH81" s="193"/>
      <c r="DII81" s="193"/>
      <c r="DIJ81" s="193"/>
      <c r="DIK81" s="193"/>
      <c r="DIL81" s="193"/>
      <c r="DIM81" s="193"/>
      <c r="DIN81" s="300"/>
      <c r="DIO81" s="193"/>
      <c r="DIP81" s="193"/>
      <c r="DIQ81" s="193"/>
      <c r="DIR81" s="193"/>
      <c r="DIS81" s="193"/>
      <c r="DIT81" s="193"/>
      <c r="DIU81" s="193"/>
      <c r="DIV81" s="193"/>
      <c r="DIW81" s="193"/>
      <c r="DIX81" s="193"/>
      <c r="DIY81" s="193"/>
      <c r="DIZ81" s="193"/>
      <c r="DJA81" s="193"/>
      <c r="DJB81" s="193"/>
      <c r="DJC81" s="193"/>
      <c r="DJD81" s="300"/>
      <c r="DJE81" s="193"/>
      <c r="DJF81" s="193"/>
      <c r="DJG81" s="193"/>
      <c r="DJH81" s="193"/>
      <c r="DJI81" s="193"/>
      <c r="DJJ81" s="193"/>
      <c r="DJK81" s="193"/>
      <c r="DJL81" s="193"/>
      <c r="DJM81" s="193"/>
      <c r="DJN81" s="193"/>
      <c r="DJO81" s="193"/>
      <c r="DJP81" s="193"/>
      <c r="DJQ81" s="193"/>
      <c r="DJR81" s="193"/>
      <c r="DJS81" s="193"/>
      <c r="DJT81" s="300"/>
      <c r="DJU81" s="193"/>
      <c r="DJV81" s="193"/>
      <c r="DJW81" s="193"/>
      <c r="DJX81" s="193"/>
      <c r="DJY81" s="193"/>
      <c r="DJZ81" s="193"/>
      <c r="DKA81" s="193"/>
      <c r="DKB81" s="193"/>
      <c r="DKC81" s="193"/>
      <c r="DKD81" s="193"/>
      <c r="DKE81" s="193"/>
      <c r="DKF81" s="193"/>
      <c r="DKG81" s="193"/>
      <c r="DKH81" s="193"/>
      <c r="DKI81" s="193"/>
      <c r="DKJ81" s="300"/>
      <c r="DKK81" s="193"/>
      <c r="DKL81" s="193"/>
      <c r="DKM81" s="193"/>
      <c r="DKN81" s="193"/>
      <c r="DKO81" s="193"/>
      <c r="DKP81" s="193"/>
      <c r="DKQ81" s="193"/>
      <c r="DKR81" s="193"/>
      <c r="DKS81" s="193"/>
      <c r="DKT81" s="193"/>
      <c r="DKU81" s="193"/>
      <c r="DKV81" s="193"/>
      <c r="DKW81" s="193"/>
      <c r="DKX81" s="193"/>
      <c r="DKY81" s="193"/>
      <c r="DKZ81" s="300"/>
      <c r="DLA81" s="193"/>
      <c r="DLB81" s="193"/>
      <c r="DLC81" s="193"/>
      <c r="DLD81" s="193"/>
      <c r="DLE81" s="193"/>
      <c r="DLF81" s="193"/>
      <c r="DLG81" s="193"/>
      <c r="DLH81" s="193"/>
      <c r="DLI81" s="193"/>
      <c r="DLJ81" s="193"/>
      <c r="DLK81" s="193"/>
      <c r="DLL81" s="193"/>
      <c r="DLM81" s="193"/>
      <c r="DLN81" s="193"/>
      <c r="DLO81" s="193"/>
      <c r="DLP81" s="300"/>
      <c r="DLQ81" s="193"/>
      <c r="DLR81" s="193"/>
      <c r="DLS81" s="193"/>
      <c r="DLT81" s="193"/>
      <c r="DLU81" s="193"/>
      <c r="DLV81" s="193"/>
      <c r="DLW81" s="193"/>
      <c r="DLX81" s="193"/>
      <c r="DLY81" s="193"/>
      <c r="DLZ81" s="193"/>
      <c r="DMA81" s="193"/>
      <c r="DMB81" s="193"/>
      <c r="DMC81" s="193"/>
      <c r="DMD81" s="193"/>
      <c r="DME81" s="193"/>
      <c r="DMF81" s="300"/>
      <c r="DMG81" s="193"/>
      <c r="DMH81" s="193"/>
      <c r="DMI81" s="193"/>
      <c r="DMJ81" s="193"/>
      <c r="DMK81" s="193"/>
      <c r="DML81" s="193"/>
      <c r="DMM81" s="193"/>
      <c r="DMN81" s="193"/>
      <c r="DMO81" s="193"/>
      <c r="DMP81" s="193"/>
      <c r="DMQ81" s="193"/>
      <c r="DMR81" s="193"/>
      <c r="DMS81" s="193"/>
      <c r="DMT81" s="193"/>
      <c r="DMU81" s="193"/>
      <c r="DMV81" s="300"/>
      <c r="DMW81" s="193"/>
      <c r="DMX81" s="193"/>
      <c r="DMY81" s="193"/>
      <c r="DMZ81" s="193"/>
      <c r="DNA81" s="193"/>
      <c r="DNB81" s="193"/>
      <c r="DNC81" s="193"/>
      <c r="DND81" s="193"/>
      <c r="DNE81" s="193"/>
      <c r="DNF81" s="193"/>
      <c r="DNG81" s="193"/>
      <c r="DNH81" s="193"/>
      <c r="DNI81" s="193"/>
      <c r="DNJ81" s="193"/>
      <c r="DNK81" s="193"/>
      <c r="DNL81" s="300"/>
      <c r="DNM81" s="193"/>
      <c r="DNN81" s="193"/>
      <c r="DNO81" s="193"/>
      <c r="DNP81" s="193"/>
      <c r="DNQ81" s="193"/>
      <c r="DNR81" s="193"/>
      <c r="DNS81" s="193"/>
      <c r="DNT81" s="193"/>
      <c r="DNU81" s="193"/>
      <c r="DNV81" s="193"/>
      <c r="DNW81" s="193"/>
      <c r="DNX81" s="193"/>
      <c r="DNY81" s="193"/>
      <c r="DNZ81" s="193"/>
      <c r="DOA81" s="193"/>
      <c r="DOB81" s="300"/>
      <c r="DOC81" s="193"/>
      <c r="DOD81" s="193"/>
      <c r="DOE81" s="193"/>
      <c r="DOF81" s="193"/>
      <c r="DOG81" s="193"/>
      <c r="DOH81" s="193"/>
      <c r="DOI81" s="193"/>
      <c r="DOJ81" s="193"/>
      <c r="DOK81" s="193"/>
      <c r="DOL81" s="193"/>
      <c r="DOM81" s="193"/>
      <c r="DON81" s="193"/>
      <c r="DOO81" s="193"/>
      <c r="DOP81" s="193"/>
      <c r="DOQ81" s="193"/>
      <c r="DOR81" s="300"/>
      <c r="DOS81" s="193"/>
      <c r="DOT81" s="193"/>
      <c r="DOU81" s="193"/>
      <c r="DOV81" s="193"/>
      <c r="DOW81" s="193"/>
      <c r="DOX81" s="193"/>
      <c r="DOY81" s="193"/>
      <c r="DOZ81" s="193"/>
      <c r="DPA81" s="193"/>
      <c r="DPB81" s="193"/>
      <c r="DPC81" s="193"/>
      <c r="DPD81" s="193"/>
      <c r="DPE81" s="193"/>
      <c r="DPF81" s="193"/>
      <c r="DPG81" s="193"/>
      <c r="DPH81" s="300"/>
      <c r="DPI81" s="193"/>
      <c r="DPJ81" s="193"/>
      <c r="DPK81" s="193"/>
      <c r="DPL81" s="193"/>
      <c r="DPM81" s="193"/>
      <c r="DPN81" s="193"/>
      <c r="DPO81" s="193"/>
      <c r="DPP81" s="193"/>
      <c r="DPQ81" s="193"/>
      <c r="DPR81" s="193"/>
      <c r="DPS81" s="193"/>
      <c r="DPT81" s="193"/>
      <c r="DPU81" s="193"/>
      <c r="DPV81" s="193"/>
      <c r="DPW81" s="193"/>
      <c r="DPX81" s="300"/>
      <c r="DPY81" s="193"/>
      <c r="DPZ81" s="193"/>
      <c r="DQA81" s="193"/>
      <c r="DQB81" s="193"/>
      <c r="DQC81" s="193"/>
      <c r="DQD81" s="193"/>
      <c r="DQE81" s="193"/>
      <c r="DQF81" s="193"/>
      <c r="DQG81" s="193"/>
      <c r="DQH81" s="193"/>
      <c r="DQI81" s="193"/>
      <c r="DQJ81" s="193"/>
      <c r="DQK81" s="193"/>
      <c r="DQL81" s="193"/>
      <c r="DQM81" s="193"/>
      <c r="DQN81" s="300"/>
      <c r="DQO81" s="193"/>
      <c r="DQP81" s="193"/>
      <c r="DQQ81" s="193"/>
      <c r="DQR81" s="193"/>
      <c r="DQS81" s="193"/>
      <c r="DQT81" s="193"/>
      <c r="DQU81" s="193"/>
      <c r="DQV81" s="193"/>
      <c r="DQW81" s="193"/>
      <c r="DQX81" s="193"/>
      <c r="DQY81" s="193"/>
      <c r="DQZ81" s="193"/>
      <c r="DRA81" s="193"/>
      <c r="DRB81" s="193"/>
      <c r="DRC81" s="193"/>
      <c r="DRD81" s="300"/>
      <c r="DRE81" s="193"/>
      <c r="DRF81" s="193"/>
      <c r="DRG81" s="193"/>
      <c r="DRH81" s="193"/>
      <c r="DRI81" s="193"/>
      <c r="DRJ81" s="193"/>
      <c r="DRK81" s="193"/>
      <c r="DRL81" s="193"/>
      <c r="DRM81" s="193"/>
      <c r="DRN81" s="193"/>
      <c r="DRO81" s="193"/>
      <c r="DRP81" s="193"/>
      <c r="DRQ81" s="193"/>
      <c r="DRR81" s="193"/>
      <c r="DRS81" s="193"/>
      <c r="DRT81" s="300"/>
      <c r="DRU81" s="193"/>
      <c r="DRV81" s="193"/>
      <c r="DRW81" s="193"/>
      <c r="DRX81" s="193"/>
      <c r="DRY81" s="193"/>
      <c r="DRZ81" s="193"/>
      <c r="DSA81" s="193"/>
      <c r="DSB81" s="193"/>
      <c r="DSC81" s="193"/>
      <c r="DSD81" s="193"/>
      <c r="DSE81" s="193"/>
      <c r="DSF81" s="193"/>
      <c r="DSG81" s="193"/>
      <c r="DSH81" s="193"/>
      <c r="DSI81" s="193"/>
      <c r="DSJ81" s="300"/>
      <c r="DSK81" s="193"/>
      <c r="DSL81" s="193"/>
      <c r="DSM81" s="193"/>
      <c r="DSN81" s="193"/>
      <c r="DSO81" s="193"/>
      <c r="DSP81" s="193"/>
      <c r="DSQ81" s="193"/>
      <c r="DSR81" s="193"/>
      <c r="DSS81" s="193"/>
      <c r="DST81" s="193"/>
      <c r="DSU81" s="193"/>
      <c r="DSV81" s="193"/>
      <c r="DSW81" s="193"/>
      <c r="DSX81" s="193"/>
      <c r="DSY81" s="193"/>
      <c r="DSZ81" s="300"/>
      <c r="DTA81" s="193"/>
      <c r="DTB81" s="193"/>
      <c r="DTC81" s="193"/>
      <c r="DTD81" s="193"/>
      <c r="DTE81" s="193"/>
      <c r="DTF81" s="193"/>
      <c r="DTG81" s="193"/>
      <c r="DTH81" s="193"/>
      <c r="DTI81" s="193"/>
      <c r="DTJ81" s="193"/>
      <c r="DTK81" s="193"/>
      <c r="DTL81" s="193"/>
      <c r="DTM81" s="193"/>
      <c r="DTN81" s="193"/>
      <c r="DTO81" s="193"/>
      <c r="DTP81" s="300"/>
      <c r="DTQ81" s="193"/>
      <c r="DTR81" s="193"/>
      <c r="DTS81" s="193"/>
      <c r="DTT81" s="193"/>
      <c r="DTU81" s="193"/>
      <c r="DTV81" s="193"/>
      <c r="DTW81" s="193"/>
      <c r="DTX81" s="193"/>
      <c r="DTY81" s="193"/>
      <c r="DTZ81" s="193"/>
      <c r="DUA81" s="193"/>
      <c r="DUB81" s="193"/>
      <c r="DUC81" s="193"/>
      <c r="DUD81" s="193"/>
      <c r="DUE81" s="193"/>
      <c r="DUF81" s="300"/>
      <c r="DUG81" s="193"/>
      <c r="DUH81" s="193"/>
      <c r="DUI81" s="193"/>
      <c r="DUJ81" s="193"/>
      <c r="DUK81" s="193"/>
      <c r="DUL81" s="193"/>
      <c r="DUM81" s="193"/>
      <c r="DUN81" s="193"/>
      <c r="DUO81" s="193"/>
      <c r="DUP81" s="193"/>
      <c r="DUQ81" s="193"/>
      <c r="DUR81" s="193"/>
      <c r="DUS81" s="193"/>
      <c r="DUT81" s="193"/>
      <c r="DUU81" s="193"/>
      <c r="DUV81" s="300"/>
      <c r="DUW81" s="193"/>
      <c r="DUX81" s="193"/>
      <c r="DUY81" s="193"/>
      <c r="DUZ81" s="193"/>
      <c r="DVA81" s="193"/>
      <c r="DVB81" s="193"/>
      <c r="DVC81" s="193"/>
      <c r="DVD81" s="193"/>
      <c r="DVE81" s="193"/>
      <c r="DVF81" s="193"/>
      <c r="DVG81" s="193"/>
      <c r="DVH81" s="193"/>
      <c r="DVI81" s="193"/>
      <c r="DVJ81" s="193"/>
      <c r="DVK81" s="193"/>
      <c r="DVL81" s="300"/>
      <c r="DVM81" s="193"/>
      <c r="DVN81" s="193"/>
      <c r="DVO81" s="193"/>
      <c r="DVP81" s="193"/>
      <c r="DVQ81" s="193"/>
      <c r="DVR81" s="193"/>
      <c r="DVS81" s="193"/>
      <c r="DVT81" s="193"/>
      <c r="DVU81" s="193"/>
      <c r="DVV81" s="193"/>
      <c r="DVW81" s="193"/>
      <c r="DVX81" s="193"/>
      <c r="DVY81" s="193"/>
      <c r="DVZ81" s="193"/>
      <c r="DWA81" s="193"/>
      <c r="DWB81" s="300"/>
      <c r="DWC81" s="193"/>
      <c r="DWD81" s="193"/>
      <c r="DWE81" s="193"/>
      <c r="DWF81" s="193"/>
      <c r="DWG81" s="193"/>
      <c r="DWH81" s="193"/>
      <c r="DWI81" s="193"/>
      <c r="DWJ81" s="193"/>
      <c r="DWK81" s="193"/>
      <c r="DWL81" s="193"/>
      <c r="DWM81" s="193"/>
      <c r="DWN81" s="193"/>
      <c r="DWO81" s="193"/>
      <c r="DWP81" s="193"/>
      <c r="DWQ81" s="193"/>
      <c r="DWR81" s="300"/>
      <c r="DWS81" s="193"/>
      <c r="DWT81" s="193"/>
      <c r="DWU81" s="193"/>
      <c r="DWV81" s="193"/>
      <c r="DWW81" s="193"/>
      <c r="DWX81" s="193"/>
      <c r="DWY81" s="193"/>
      <c r="DWZ81" s="193"/>
      <c r="DXA81" s="193"/>
      <c r="DXB81" s="193"/>
      <c r="DXC81" s="193"/>
      <c r="DXD81" s="193"/>
      <c r="DXE81" s="193"/>
      <c r="DXF81" s="193"/>
      <c r="DXG81" s="193"/>
      <c r="DXH81" s="300"/>
      <c r="DXI81" s="193"/>
      <c r="DXJ81" s="193"/>
      <c r="DXK81" s="193"/>
      <c r="DXL81" s="193"/>
      <c r="DXM81" s="193"/>
      <c r="DXN81" s="193"/>
      <c r="DXO81" s="193"/>
      <c r="DXP81" s="193"/>
      <c r="DXQ81" s="193"/>
      <c r="DXR81" s="193"/>
      <c r="DXS81" s="193"/>
      <c r="DXT81" s="193"/>
      <c r="DXU81" s="193"/>
      <c r="DXV81" s="193"/>
      <c r="DXW81" s="193"/>
      <c r="DXX81" s="300"/>
      <c r="DXY81" s="193"/>
      <c r="DXZ81" s="193"/>
      <c r="DYA81" s="193"/>
      <c r="DYB81" s="193"/>
      <c r="DYC81" s="193"/>
      <c r="DYD81" s="193"/>
      <c r="DYE81" s="193"/>
      <c r="DYF81" s="193"/>
      <c r="DYG81" s="193"/>
      <c r="DYH81" s="193"/>
      <c r="DYI81" s="193"/>
      <c r="DYJ81" s="193"/>
      <c r="DYK81" s="193"/>
      <c r="DYL81" s="193"/>
      <c r="DYM81" s="193"/>
      <c r="DYN81" s="300"/>
      <c r="DYO81" s="193"/>
      <c r="DYP81" s="193"/>
      <c r="DYQ81" s="193"/>
      <c r="DYR81" s="193"/>
      <c r="DYS81" s="193"/>
      <c r="DYT81" s="193"/>
      <c r="DYU81" s="193"/>
      <c r="DYV81" s="193"/>
      <c r="DYW81" s="193"/>
      <c r="DYX81" s="193"/>
      <c r="DYY81" s="193"/>
      <c r="DYZ81" s="193"/>
      <c r="DZA81" s="193"/>
      <c r="DZB81" s="193"/>
      <c r="DZC81" s="193"/>
      <c r="DZD81" s="300"/>
      <c r="DZE81" s="193"/>
      <c r="DZF81" s="193"/>
      <c r="DZG81" s="193"/>
      <c r="DZH81" s="193"/>
      <c r="DZI81" s="193"/>
      <c r="DZJ81" s="193"/>
      <c r="DZK81" s="193"/>
      <c r="DZL81" s="193"/>
      <c r="DZM81" s="193"/>
      <c r="DZN81" s="193"/>
      <c r="DZO81" s="193"/>
      <c r="DZP81" s="193"/>
      <c r="DZQ81" s="193"/>
      <c r="DZR81" s="193"/>
      <c r="DZS81" s="193"/>
      <c r="DZT81" s="300"/>
      <c r="DZU81" s="193"/>
      <c r="DZV81" s="193"/>
      <c r="DZW81" s="193"/>
      <c r="DZX81" s="193"/>
      <c r="DZY81" s="193"/>
      <c r="DZZ81" s="193"/>
      <c r="EAA81" s="193"/>
      <c r="EAB81" s="193"/>
      <c r="EAC81" s="193"/>
      <c r="EAD81" s="193"/>
      <c r="EAE81" s="193"/>
      <c r="EAF81" s="193"/>
      <c r="EAG81" s="193"/>
      <c r="EAH81" s="193"/>
      <c r="EAI81" s="193"/>
      <c r="EAJ81" s="300"/>
      <c r="EAK81" s="193"/>
      <c r="EAL81" s="193"/>
      <c r="EAM81" s="193"/>
      <c r="EAN81" s="193"/>
      <c r="EAO81" s="193"/>
      <c r="EAP81" s="193"/>
      <c r="EAQ81" s="193"/>
      <c r="EAR81" s="193"/>
      <c r="EAS81" s="193"/>
      <c r="EAT81" s="193"/>
      <c r="EAU81" s="193"/>
      <c r="EAV81" s="193"/>
      <c r="EAW81" s="193"/>
      <c r="EAX81" s="193"/>
      <c r="EAY81" s="193"/>
      <c r="EAZ81" s="300"/>
      <c r="EBA81" s="193"/>
      <c r="EBB81" s="193"/>
      <c r="EBC81" s="193"/>
      <c r="EBD81" s="193"/>
      <c r="EBE81" s="193"/>
      <c r="EBF81" s="193"/>
      <c r="EBG81" s="193"/>
      <c r="EBH81" s="193"/>
      <c r="EBI81" s="193"/>
      <c r="EBJ81" s="193"/>
      <c r="EBK81" s="193"/>
      <c r="EBL81" s="193"/>
      <c r="EBM81" s="193"/>
      <c r="EBN81" s="193"/>
      <c r="EBO81" s="193"/>
      <c r="EBP81" s="300"/>
      <c r="EBQ81" s="193"/>
      <c r="EBR81" s="193"/>
      <c r="EBS81" s="193"/>
      <c r="EBT81" s="193"/>
      <c r="EBU81" s="193"/>
      <c r="EBV81" s="193"/>
      <c r="EBW81" s="193"/>
      <c r="EBX81" s="193"/>
      <c r="EBY81" s="193"/>
      <c r="EBZ81" s="193"/>
      <c r="ECA81" s="193"/>
      <c r="ECB81" s="193"/>
      <c r="ECC81" s="193"/>
      <c r="ECD81" s="193"/>
      <c r="ECE81" s="193"/>
      <c r="ECF81" s="300"/>
      <c r="ECG81" s="193"/>
      <c r="ECH81" s="193"/>
      <c r="ECI81" s="193"/>
      <c r="ECJ81" s="193"/>
      <c r="ECK81" s="193"/>
      <c r="ECL81" s="193"/>
      <c r="ECM81" s="193"/>
      <c r="ECN81" s="193"/>
      <c r="ECO81" s="193"/>
      <c r="ECP81" s="193"/>
      <c r="ECQ81" s="193"/>
      <c r="ECR81" s="193"/>
      <c r="ECS81" s="193"/>
      <c r="ECT81" s="193"/>
      <c r="ECU81" s="193"/>
      <c r="ECV81" s="300"/>
      <c r="ECW81" s="193"/>
      <c r="ECX81" s="193"/>
      <c r="ECY81" s="193"/>
      <c r="ECZ81" s="193"/>
      <c r="EDA81" s="193"/>
      <c r="EDB81" s="193"/>
      <c r="EDC81" s="193"/>
      <c r="EDD81" s="193"/>
      <c r="EDE81" s="193"/>
      <c r="EDF81" s="193"/>
      <c r="EDG81" s="193"/>
      <c r="EDH81" s="193"/>
      <c r="EDI81" s="193"/>
      <c r="EDJ81" s="193"/>
      <c r="EDK81" s="193"/>
      <c r="EDL81" s="300"/>
      <c r="EDM81" s="193"/>
      <c r="EDN81" s="193"/>
      <c r="EDO81" s="193"/>
      <c r="EDP81" s="193"/>
      <c r="EDQ81" s="193"/>
      <c r="EDR81" s="193"/>
      <c r="EDS81" s="193"/>
      <c r="EDT81" s="193"/>
      <c r="EDU81" s="193"/>
      <c r="EDV81" s="193"/>
      <c r="EDW81" s="193"/>
      <c r="EDX81" s="193"/>
      <c r="EDY81" s="193"/>
      <c r="EDZ81" s="193"/>
      <c r="EEA81" s="193"/>
      <c r="EEB81" s="300"/>
      <c r="EEC81" s="193"/>
      <c r="EED81" s="193"/>
      <c r="EEE81" s="193"/>
      <c r="EEF81" s="193"/>
      <c r="EEG81" s="193"/>
      <c r="EEH81" s="193"/>
      <c r="EEI81" s="193"/>
      <c r="EEJ81" s="193"/>
      <c r="EEK81" s="193"/>
      <c r="EEL81" s="193"/>
      <c r="EEM81" s="193"/>
      <c r="EEN81" s="193"/>
      <c r="EEO81" s="193"/>
      <c r="EEP81" s="193"/>
      <c r="EEQ81" s="193"/>
      <c r="EER81" s="300"/>
      <c r="EES81" s="193"/>
      <c r="EET81" s="193"/>
      <c r="EEU81" s="193"/>
      <c r="EEV81" s="193"/>
      <c r="EEW81" s="193"/>
      <c r="EEX81" s="193"/>
      <c r="EEY81" s="193"/>
      <c r="EEZ81" s="193"/>
      <c r="EFA81" s="193"/>
      <c r="EFB81" s="193"/>
      <c r="EFC81" s="193"/>
      <c r="EFD81" s="193"/>
      <c r="EFE81" s="193"/>
      <c r="EFF81" s="193"/>
      <c r="EFG81" s="193"/>
      <c r="EFH81" s="300"/>
      <c r="EFI81" s="193"/>
      <c r="EFJ81" s="193"/>
      <c r="EFK81" s="193"/>
      <c r="EFL81" s="193"/>
      <c r="EFM81" s="193"/>
      <c r="EFN81" s="193"/>
      <c r="EFO81" s="193"/>
      <c r="EFP81" s="193"/>
      <c r="EFQ81" s="193"/>
      <c r="EFR81" s="193"/>
      <c r="EFS81" s="193"/>
      <c r="EFT81" s="193"/>
      <c r="EFU81" s="193"/>
      <c r="EFV81" s="193"/>
      <c r="EFW81" s="193"/>
      <c r="EFX81" s="300"/>
      <c r="EFY81" s="193"/>
      <c r="EFZ81" s="193"/>
      <c r="EGA81" s="193"/>
      <c r="EGB81" s="193"/>
      <c r="EGC81" s="193"/>
      <c r="EGD81" s="193"/>
      <c r="EGE81" s="193"/>
      <c r="EGF81" s="193"/>
      <c r="EGG81" s="193"/>
      <c r="EGH81" s="193"/>
      <c r="EGI81" s="193"/>
      <c r="EGJ81" s="193"/>
      <c r="EGK81" s="193"/>
      <c r="EGL81" s="193"/>
      <c r="EGM81" s="193"/>
      <c r="EGN81" s="300"/>
      <c r="EGO81" s="193"/>
      <c r="EGP81" s="193"/>
      <c r="EGQ81" s="193"/>
      <c r="EGR81" s="193"/>
      <c r="EGS81" s="193"/>
      <c r="EGT81" s="193"/>
      <c r="EGU81" s="193"/>
      <c r="EGV81" s="193"/>
      <c r="EGW81" s="193"/>
      <c r="EGX81" s="193"/>
      <c r="EGY81" s="193"/>
      <c r="EGZ81" s="193"/>
      <c r="EHA81" s="193"/>
      <c r="EHB81" s="193"/>
      <c r="EHC81" s="193"/>
      <c r="EHD81" s="300"/>
      <c r="EHE81" s="193"/>
      <c r="EHF81" s="193"/>
      <c r="EHG81" s="193"/>
      <c r="EHH81" s="193"/>
      <c r="EHI81" s="193"/>
      <c r="EHJ81" s="193"/>
      <c r="EHK81" s="193"/>
      <c r="EHL81" s="193"/>
      <c r="EHM81" s="193"/>
      <c r="EHN81" s="193"/>
      <c r="EHO81" s="193"/>
      <c r="EHP81" s="193"/>
      <c r="EHQ81" s="193"/>
      <c r="EHR81" s="193"/>
      <c r="EHS81" s="193"/>
      <c r="EHT81" s="300"/>
      <c r="EHU81" s="193"/>
      <c r="EHV81" s="193"/>
      <c r="EHW81" s="193"/>
      <c r="EHX81" s="193"/>
      <c r="EHY81" s="193"/>
      <c r="EHZ81" s="193"/>
      <c r="EIA81" s="193"/>
      <c r="EIB81" s="193"/>
      <c r="EIC81" s="193"/>
      <c r="EID81" s="193"/>
      <c r="EIE81" s="193"/>
      <c r="EIF81" s="193"/>
      <c r="EIG81" s="193"/>
      <c r="EIH81" s="193"/>
      <c r="EII81" s="193"/>
      <c r="EIJ81" s="300"/>
      <c r="EIK81" s="193"/>
      <c r="EIL81" s="193"/>
      <c r="EIM81" s="193"/>
      <c r="EIN81" s="193"/>
      <c r="EIO81" s="193"/>
      <c r="EIP81" s="193"/>
      <c r="EIQ81" s="193"/>
      <c r="EIR81" s="193"/>
      <c r="EIS81" s="193"/>
      <c r="EIT81" s="193"/>
      <c r="EIU81" s="193"/>
      <c r="EIV81" s="193"/>
      <c r="EIW81" s="193"/>
      <c r="EIX81" s="193"/>
      <c r="EIY81" s="193"/>
      <c r="EIZ81" s="300"/>
      <c r="EJA81" s="193"/>
      <c r="EJB81" s="193"/>
      <c r="EJC81" s="193"/>
      <c r="EJD81" s="193"/>
      <c r="EJE81" s="193"/>
      <c r="EJF81" s="193"/>
      <c r="EJG81" s="193"/>
      <c r="EJH81" s="193"/>
      <c r="EJI81" s="193"/>
      <c r="EJJ81" s="193"/>
      <c r="EJK81" s="193"/>
      <c r="EJL81" s="193"/>
      <c r="EJM81" s="193"/>
      <c r="EJN81" s="193"/>
      <c r="EJO81" s="193"/>
      <c r="EJP81" s="300"/>
      <c r="EJQ81" s="193"/>
      <c r="EJR81" s="193"/>
      <c r="EJS81" s="193"/>
      <c r="EJT81" s="193"/>
      <c r="EJU81" s="193"/>
      <c r="EJV81" s="193"/>
      <c r="EJW81" s="193"/>
      <c r="EJX81" s="193"/>
      <c r="EJY81" s="193"/>
      <c r="EJZ81" s="193"/>
      <c r="EKA81" s="193"/>
      <c r="EKB81" s="193"/>
      <c r="EKC81" s="193"/>
      <c r="EKD81" s="193"/>
      <c r="EKE81" s="193"/>
      <c r="EKF81" s="300"/>
      <c r="EKG81" s="193"/>
      <c r="EKH81" s="193"/>
      <c r="EKI81" s="193"/>
      <c r="EKJ81" s="193"/>
      <c r="EKK81" s="193"/>
      <c r="EKL81" s="193"/>
      <c r="EKM81" s="193"/>
      <c r="EKN81" s="193"/>
      <c r="EKO81" s="193"/>
      <c r="EKP81" s="193"/>
      <c r="EKQ81" s="193"/>
      <c r="EKR81" s="193"/>
      <c r="EKS81" s="193"/>
      <c r="EKT81" s="193"/>
      <c r="EKU81" s="193"/>
      <c r="EKV81" s="300"/>
      <c r="EKW81" s="193"/>
      <c r="EKX81" s="193"/>
      <c r="EKY81" s="193"/>
      <c r="EKZ81" s="193"/>
      <c r="ELA81" s="193"/>
      <c r="ELB81" s="193"/>
      <c r="ELC81" s="193"/>
      <c r="ELD81" s="193"/>
      <c r="ELE81" s="193"/>
      <c r="ELF81" s="193"/>
      <c r="ELG81" s="193"/>
      <c r="ELH81" s="193"/>
      <c r="ELI81" s="193"/>
      <c r="ELJ81" s="193"/>
      <c r="ELK81" s="193"/>
      <c r="ELL81" s="300"/>
      <c r="ELM81" s="193"/>
      <c r="ELN81" s="193"/>
      <c r="ELO81" s="193"/>
      <c r="ELP81" s="193"/>
      <c r="ELQ81" s="193"/>
      <c r="ELR81" s="193"/>
      <c r="ELS81" s="193"/>
      <c r="ELT81" s="193"/>
      <c r="ELU81" s="193"/>
      <c r="ELV81" s="193"/>
      <c r="ELW81" s="193"/>
      <c r="ELX81" s="193"/>
      <c r="ELY81" s="193"/>
      <c r="ELZ81" s="193"/>
      <c r="EMA81" s="193"/>
      <c r="EMB81" s="300"/>
      <c r="EMC81" s="193"/>
      <c r="EMD81" s="193"/>
      <c r="EME81" s="193"/>
      <c r="EMF81" s="193"/>
      <c r="EMG81" s="193"/>
      <c r="EMH81" s="193"/>
      <c r="EMI81" s="193"/>
      <c r="EMJ81" s="193"/>
      <c r="EMK81" s="193"/>
      <c r="EML81" s="193"/>
      <c r="EMM81" s="193"/>
      <c r="EMN81" s="193"/>
      <c r="EMO81" s="193"/>
      <c r="EMP81" s="193"/>
      <c r="EMQ81" s="193"/>
      <c r="EMR81" s="300"/>
      <c r="EMS81" s="193"/>
      <c r="EMT81" s="193"/>
      <c r="EMU81" s="193"/>
      <c r="EMV81" s="193"/>
      <c r="EMW81" s="193"/>
      <c r="EMX81" s="193"/>
      <c r="EMY81" s="193"/>
      <c r="EMZ81" s="193"/>
      <c r="ENA81" s="193"/>
      <c r="ENB81" s="193"/>
      <c r="ENC81" s="193"/>
      <c r="END81" s="193"/>
      <c r="ENE81" s="193"/>
      <c r="ENF81" s="193"/>
      <c r="ENG81" s="193"/>
      <c r="ENH81" s="300"/>
      <c r="ENI81" s="193"/>
      <c r="ENJ81" s="193"/>
      <c r="ENK81" s="193"/>
      <c r="ENL81" s="193"/>
      <c r="ENM81" s="193"/>
      <c r="ENN81" s="193"/>
      <c r="ENO81" s="193"/>
      <c r="ENP81" s="193"/>
      <c r="ENQ81" s="193"/>
      <c r="ENR81" s="193"/>
      <c r="ENS81" s="193"/>
      <c r="ENT81" s="193"/>
      <c r="ENU81" s="193"/>
      <c r="ENV81" s="193"/>
      <c r="ENW81" s="193"/>
      <c r="ENX81" s="300"/>
      <c r="ENY81" s="193"/>
      <c r="ENZ81" s="193"/>
      <c r="EOA81" s="193"/>
      <c r="EOB81" s="193"/>
      <c r="EOC81" s="193"/>
      <c r="EOD81" s="193"/>
      <c r="EOE81" s="193"/>
      <c r="EOF81" s="193"/>
      <c r="EOG81" s="193"/>
      <c r="EOH81" s="193"/>
      <c r="EOI81" s="193"/>
      <c r="EOJ81" s="193"/>
      <c r="EOK81" s="193"/>
      <c r="EOL81" s="193"/>
      <c r="EOM81" s="193"/>
      <c r="EON81" s="300"/>
      <c r="EOO81" s="193"/>
      <c r="EOP81" s="193"/>
      <c r="EOQ81" s="193"/>
      <c r="EOR81" s="193"/>
      <c r="EOS81" s="193"/>
      <c r="EOT81" s="193"/>
      <c r="EOU81" s="193"/>
      <c r="EOV81" s="193"/>
      <c r="EOW81" s="193"/>
      <c r="EOX81" s="193"/>
      <c r="EOY81" s="193"/>
      <c r="EOZ81" s="193"/>
      <c r="EPA81" s="193"/>
      <c r="EPB81" s="193"/>
      <c r="EPC81" s="193"/>
      <c r="EPD81" s="300"/>
      <c r="EPE81" s="193"/>
      <c r="EPF81" s="193"/>
      <c r="EPG81" s="193"/>
      <c r="EPH81" s="193"/>
      <c r="EPI81" s="193"/>
      <c r="EPJ81" s="193"/>
      <c r="EPK81" s="193"/>
      <c r="EPL81" s="193"/>
      <c r="EPM81" s="193"/>
      <c r="EPN81" s="193"/>
      <c r="EPO81" s="193"/>
      <c r="EPP81" s="193"/>
      <c r="EPQ81" s="193"/>
      <c r="EPR81" s="193"/>
      <c r="EPS81" s="193"/>
      <c r="EPT81" s="300"/>
      <c r="EPU81" s="193"/>
      <c r="EPV81" s="193"/>
      <c r="EPW81" s="193"/>
      <c r="EPX81" s="193"/>
      <c r="EPY81" s="193"/>
      <c r="EPZ81" s="193"/>
      <c r="EQA81" s="193"/>
      <c r="EQB81" s="193"/>
      <c r="EQC81" s="193"/>
      <c r="EQD81" s="193"/>
      <c r="EQE81" s="193"/>
      <c r="EQF81" s="193"/>
      <c r="EQG81" s="193"/>
      <c r="EQH81" s="193"/>
      <c r="EQI81" s="193"/>
      <c r="EQJ81" s="300"/>
      <c r="EQK81" s="193"/>
      <c r="EQL81" s="193"/>
      <c r="EQM81" s="193"/>
      <c r="EQN81" s="193"/>
      <c r="EQO81" s="193"/>
      <c r="EQP81" s="193"/>
      <c r="EQQ81" s="193"/>
      <c r="EQR81" s="193"/>
      <c r="EQS81" s="193"/>
      <c r="EQT81" s="193"/>
      <c r="EQU81" s="193"/>
      <c r="EQV81" s="193"/>
      <c r="EQW81" s="193"/>
      <c r="EQX81" s="193"/>
      <c r="EQY81" s="193"/>
      <c r="EQZ81" s="300"/>
      <c r="ERA81" s="193"/>
      <c r="ERB81" s="193"/>
      <c r="ERC81" s="193"/>
      <c r="ERD81" s="193"/>
      <c r="ERE81" s="193"/>
      <c r="ERF81" s="193"/>
      <c r="ERG81" s="193"/>
      <c r="ERH81" s="193"/>
      <c r="ERI81" s="193"/>
      <c r="ERJ81" s="193"/>
      <c r="ERK81" s="193"/>
      <c r="ERL81" s="193"/>
      <c r="ERM81" s="193"/>
      <c r="ERN81" s="193"/>
      <c r="ERO81" s="193"/>
      <c r="ERP81" s="300"/>
      <c r="ERQ81" s="193"/>
      <c r="ERR81" s="193"/>
      <c r="ERS81" s="193"/>
      <c r="ERT81" s="193"/>
      <c r="ERU81" s="193"/>
      <c r="ERV81" s="193"/>
      <c r="ERW81" s="193"/>
      <c r="ERX81" s="193"/>
      <c r="ERY81" s="193"/>
      <c r="ERZ81" s="193"/>
      <c r="ESA81" s="193"/>
      <c r="ESB81" s="193"/>
      <c r="ESC81" s="193"/>
      <c r="ESD81" s="193"/>
      <c r="ESE81" s="193"/>
      <c r="ESF81" s="300"/>
      <c r="ESG81" s="193"/>
      <c r="ESH81" s="193"/>
      <c r="ESI81" s="193"/>
      <c r="ESJ81" s="193"/>
      <c r="ESK81" s="193"/>
      <c r="ESL81" s="193"/>
      <c r="ESM81" s="193"/>
      <c r="ESN81" s="193"/>
      <c r="ESO81" s="193"/>
      <c r="ESP81" s="193"/>
      <c r="ESQ81" s="193"/>
      <c r="ESR81" s="193"/>
      <c r="ESS81" s="193"/>
      <c r="EST81" s="193"/>
      <c r="ESU81" s="193"/>
      <c r="ESV81" s="300"/>
      <c r="ESW81" s="193"/>
      <c r="ESX81" s="193"/>
      <c r="ESY81" s="193"/>
      <c r="ESZ81" s="193"/>
      <c r="ETA81" s="193"/>
      <c r="ETB81" s="193"/>
      <c r="ETC81" s="193"/>
      <c r="ETD81" s="193"/>
      <c r="ETE81" s="193"/>
      <c r="ETF81" s="193"/>
      <c r="ETG81" s="193"/>
      <c r="ETH81" s="193"/>
      <c r="ETI81" s="193"/>
      <c r="ETJ81" s="193"/>
      <c r="ETK81" s="193"/>
      <c r="ETL81" s="300"/>
      <c r="ETM81" s="193"/>
      <c r="ETN81" s="193"/>
      <c r="ETO81" s="193"/>
      <c r="ETP81" s="193"/>
      <c r="ETQ81" s="193"/>
      <c r="ETR81" s="193"/>
      <c r="ETS81" s="193"/>
      <c r="ETT81" s="193"/>
      <c r="ETU81" s="193"/>
      <c r="ETV81" s="193"/>
      <c r="ETW81" s="193"/>
      <c r="ETX81" s="193"/>
      <c r="ETY81" s="193"/>
      <c r="ETZ81" s="193"/>
      <c r="EUA81" s="193"/>
      <c r="EUB81" s="300"/>
      <c r="EUC81" s="193"/>
      <c r="EUD81" s="193"/>
      <c r="EUE81" s="193"/>
      <c r="EUF81" s="193"/>
      <c r="EUG81" s="193"/>
      <c r="EUH81" s="193"/>
      <c r="EUI81" s="193"/>
      <c r="EUJ81" s="193"/>
      <c r="EUK81" s="193"/>
      <c r="EUL81" s="193"/>
      <c r="EUM81" s="193"/>
      <c r="EUN81" s="193"/>
      <c r="EUO81" s="193"/>
      <c r="EUP81" s="193"/>
      <c r="EUQ81" s="193"/>
      <c r="EUR81" s="300"/>
      <c r="EUS81" s="193"/>
      <c r="EUT81" s="193"/>
      <c r="EUU81" s="193"/>
      <c r="EUV81" s="193"/>
      <c r="EUW81" s="193"/>
      <c r="EUX81" s="193"/>
      <c r="EUY81" s="193"/>
      <c r="EUZ81" s="193"/>
      <c r="EVA81" s="193"/>
      <c r="EVB81" s="193"/>
      <c r="EVC81" s="193"/>
      <c r="EVD81" s="193"/>
      <c r="EVE81" s="193"/>
      <c r="EVF81" s="193"/>
      <c r="EVG81" s="193"/>
      <c r="EVH81" s="300"/>
      <c r="EVI81" s="193"/>
      <c r="EVJ81" s="193"/>
      <c r="EVK81" s="193"/>
      <c r="EVL81" s="193"/>
      <c r="EVM81" s="193"/>
      <c r="EVN81" s="193"/>
      <c r="EVO81" s="193"/>
      <c r="EVP81" s="193"/>
      <c r="EVQ81" s="193"/>
      <c r="EVR81" s="193"/>
      <c r="EVS81" s="193"/>
      <c r="EVT81" s="193"/>
      <c r="EVU81" s="193"/>
      <c r="EVV81" s="193"/>
      <c r="EVW81" s="193"/>
      <c r="EVX81" s="300"/>
      <c r="EVY81" s="193"/>
      <c r="EVZ81" s="193"/>
      <c r="EWA81" s="193"/>
      <c r="EWB81" s="193"/>
      <c r="EWC81" s="193"/>
      <c r="EWD81" s="193"/>
      <c r="EWE81" s="193"/>
      <c r="EWF81" s="193"/>
      <c r="EWG81" s="193"/>
      <c r="EWH81" s="193"/>
      <c r="EWI81" s="193"/>
      <c r="EWJ81" s="193"/>
      <c r="EWK81" s="193"/>
      <c r="EWL81" s="193"/>
      <c r="EWM81" s="193"/>
      <c r="EWN81" s="300"/>
      <c r="EWO81" s="193"/>
      <c r="EWP81" s="193"/>
      <c r="EWQ81" s="193"/>
      <c r="EWR81" s="193"/>
      <c r="EWS81" s="193"/>
      <c r="EWT81" s="193"/>
      <c r="EWU81" s="193"/>
      <c r="EWV81" s="193"/>
      <c r="EWW81" s="193"/>
      <c r="EWX81" s="193"/>
      <c r="EWY81" s="193"/>
      <c r="EWZ81" s="193"/>
      <c r="EXA81" s="193"/>
      <c r="EXB81" s="193"/>
      <c r="EXC81" s="193"/>
      <c r="EXD81" s="300"/>
      <c r="EXE81" s="193"/>
      <c r="EXF81" s="193"/>
      <c r="EXG81" s="193"/>
      <c r="EXH81" s="193"/>
      <c r="EXI81" s="193"/>
      <c r="EXJ81" s="193"/>
      <c r="EXK81" s="193"/>
      <c r="EXL81" s="193"/>
      <c r="EXM81" s="193"/>
      <c r="EXN81" s="193"/>
      <c r="EXO81" s="193"/>
      <c r="EXP81" s="193"/>
      <c r="EXQ81" s="193"/>
      <c r="EXR81" s="193"/>
      <c r="EXS81" s="193"/>
      <c r="EXT81" s="300"/>
      <c r="EXU81" s="193"/>
      <c r="EXV81" s="193"/>
      <c r="EXW81" s="193"/>
      <c r="EXX81" s="193"/>
      <c r="EXY81" s="193"/>
      <c r="EXZ81" s="193"/>
      <c r="EYA81" s="193"/>
      <c r="EYB81" s="193"/>
      <c r="EYC81" s="193"/>
      <c r="EYD81" s="193"/>
      <c r="EYE81" s="193"/>
      <c r="EYF81" s="193"/>
      <c r="EYG81" s="193"/>
      <c r="EYH81" s="193"/>
      <c r="EYI81" s="193"/>
      <c r="EYJ81" s="300"/>
      <c r="EYK81" s="193"/>
      <c r="EYL81" s="193"/>
      <c r="EYM81" s="193"/>
      <c r="EYN81" s="193"/>
      <c r="EYO81" s="193"/>
      <c r="EYP81" s="193"/>
      <c r="EYQ81" s="193"/>
      <c r="EYR81" s="193"/>
      <c r="EYS81" s="193"/>
      <c r="EYT81" s="193"/>
      <c r="EYU81" s="193"/>
      <c r="EYV81" s="193"/>
      <c r="EYW81" s="193"/>
      <c r="EYX81" s="193"/>
      <c r="EYY81" s="193"/>
      <c r="EYZ81" s="300"/>
      <c r="EZA81" s="193"/>
      <c r="EZB81" s="193"/>
      <c r="EZC81" s="193"/>
      <c r="EZD81" s="193"/>
      <c r="EZE81" s="193"/>
      <c r="EZF81" s="193"/>
      <c r="EZG81" s="193"/>
      <c r="EZH81" s="193"/>
      <c r="EZI81" s="193"/>
      <c r="EZJ81" s="193"/>
      <c r="EZK81" s="193"/>
      <c r="EZL81" s="193"/>
      <c r="EZM81" s="193"/>
      <c r="EZN81" s="193"/>
      <c r="EZO81" s="193"/>
      <c r="EZP81" s="300"/>
      <c r="EZQ81" s="193"/>
      <c r="EZR81" s="193"/>
      <c r="EZS81" s="193"/>
      <c r="EZT81" s="193"/>
      <c r="EZU81" s="193"/>
      <c r="EZV81" s="193"/>
      <c r="EZW81" s="193"/>
      <c r="EZX81" s="193"/>
      <c r="EZY81" s="193"/>
      <c r="EZZ81" s="193"/>
      <c r="FAA81" s="193"/>
      <c r="FAB81" s="193"/>
      <c r="FAC81" s="193"/>
      <c r="FAD81" s="193"/>
      <c r="FAE81" s="193"/>
      <c r="FAF81" s="300"/>
      <c r="FAG81" s="193"/>
      <c r="FAH81" s="193"/>
      <c r="FAI81" s="193"/>
      <c r="FAJ81" s="193"/>
      <c r="FAK81" s="193"/>
      <c r="FAL81" s="193"/>
      <c r="FAM81" s="193"/>
      <c r="FAN81" s="193"/>
      <c r="FAO81" s="193"/>
      <c r="FAP81" s="193"/>
      <c r="FAQ81" s="193"/>
      <c r="FAR81" s="193"/>
      <c r="FAS81" s="193"/>
      <c r="FAT81" s="193"/>
      <c r="FAU81" s="193"/>
      <c r="FAV81" s="300"/>
      <c r="FAW81" s="193"/>
      <c r="FAX81" s="193"/>
      <c r="FAY81" s="193"/>
      <c r="FAZ81" s="193"/>
      <c r="FBA81" s="193"/>
      <c r="FBB81" s="193"/>
      <c r="FBC81" s="193"/>
      <c r="FBD81" s="193"/>
      <c r="FBE81" s="193"/>
      <c r="FBF81" s="193"/>
      <c r="FBG81" s="193"/>
      <c r="FBH81" s="193"/>
      <c r="FBI81" s="193"/>
      <c r="FBJ81" s="193"/>
      <c r="FBK81" s="193"/>
      <c r="FBL81" s="300"/>
      <c r="FBM81" s="193"/>
      <c r="FBN81" s="193"/>
      <c r="FBO81" s="193"/>
      <c r="FBP81" s="193"/>
      <c r="FBQ81" s="193"/>
      <c r="FBR81" s="193"/>
      <c r="FBS81" s="193"/>
      <c r="FBT81" s="193"/>
      <c r="FBU81" s="193"/>
      <c r="FBV81" s="193"/>
      <c r="FBW81" s="193"/>
      <c r="FBX81" s="193"/>
      <c r="FBY81" s="193"/>
      <c r="FBZ81" s="193"/>
      <c r="FCA81" s="193"/>
      <c r="FCB81" s="300"/>
      <c r="FCC81" s="193"/>
      <c r="FCD81" s="193"/>
      <c r="FCE81" s="193"/>
      <c r="FCF81" s="193"/>
      <c r="FCG81" s="193"/>
      <c r="FCH81" s="193"/>
      <c r="FCI81" s="193"/>
      <c r="FCJ81" s="193"/>
      <c r="FCK81" s="193"/>
      <c r="FCL81" s="193"/>
      <c r="FCM81" s="193"/>
      <c r="FCN81" s="193"/>
      <c r="FCO81" s="193"/>
      <c r="FCP81" s="193"/>
      <c r="FCQ81" s="193"/>
      <c r="FCR81" s="300"/>
      <c r="FCS81" s="193"/>
      <c r="FCT81" s="193"/>
      <c r="FCU81" s="193"/>
      <c r="FCV81" s="193"/>
      <c r="FCW81" s="193"/>
      <c r="FCX81" s="193"/>
      <c r="FCY81" s="193"/>
      <c r="FCZ81" s="193"/>
      <c r="FDA81" s="193"/>
      <c r="FDB81" s="193"/>
      <c r="FDC81" s="193"/>
      <c r="FDD81" s="193"/>
      <c r="FDE81" s="193"/>
      <c r="FDF81" s="193"/>
      <c r="FDG81" s="193"/>
      <c r="FDH81" s="300"/>
      <c r="FDI81" s="193"/>
      <c r="FDJ81" s="193"/>
      <c r="FDK81" s="193"/>
      <c r="FDL81" s="193"/>
      <c r="FDM81" s="193"/>
      <c r="FDN81" s="193"/>
      <c r="FDO81" s="193"/>
      <c r="FDP81" s="193"/>
      <c r="FDQ81" s="193"/>
      <c r="FDR81" s="193"/>
      <c r="FDS81" s="193"/>
      <c r="FDT81" s="193"/>
      <c r="FDU81" s="193"/>
      <c r="FDV81" s="193"/>
      <c r="FDW81" s="193"/>
      <c r="FDX81" s="300"/>
      <c r="FDY81" s="193"/>
      <c r="FDZ81" s="193"/>
      <c r="FEA81" s="193"/>
      <c r="FEB81" s="193"/>
      <c r="FEC81" s="193"/>
      <c r="FED81" s="193"/>
      <c r="FEE81" s="193"/>
      <c r="FEF81" s="193"/>
      <c r="FEG81" s="193"/>
      <c r="FEH81" s="193"/>
      <c r="FEI81" s="193"/>
      <c r="FEJ81" s="193"/>
      <c r="FEK81" s="193"/>
      <c r="FEL81" s="193"/>
      <c r="FEM81" s="193"/>
      <c r="FEN81" s="300"/>
      <c r="FEO81" s="193"/>
      <c r="FEP81" s="193"/>
      <c r="FEQ81" s="193"/>
      <c r="FER81" s="193"/>
      <c r="FES81" s="193"/>
      <c r="FET81" s="193"/>
      <c r="FEU81" s="193"/>
      <c r="FEV81" s="193"/>
      <c r="FEW81" s="193"/>
      <c r="FEX81" s="193"/>
      <c r="FEY81" s="193"/>
      <c r="FEZ81" s="193"/>
      <c r="FFA81" s="193"/>
      <c r="FFB81" s="193"/>
      <c r="FFC81" s="193"/>
      <c r="FFD81" s="300"/>
      <c r="FFE81" s="193"/>
      <c r="FFF81" s="193"/>
      <c r="FFG81" s="193"/>
      <c r="FFH81" s="193"/>
      <c r="FFI81" s="193"/>
      <c r="FFJ81" s="193"/>
      <c r="FFK81" s="193"/>
      <c r="FFL81" s="193"/>
      <c r="FFM81" s="193"/>
      <c r="FFN81" s="193"/>
      <c r="FFO81" s="193"/>
      <c r="FFP81" s="193"/>
      <c r="FFQ81" s="193"/>
      <c r="FFR81" s="193"/>
      <c r="FFS81" s="193"/>
      <c r="FFT81" s="300"/>
      <c r="FFU81" s="193"/>
      <c r="FFV81" s="193"/>
      <c r="FFW81" s="193"/>
      <c r="FFX81" s="193"/>
      <c r="FFY81" s="193"/>
      <c r="FFZ81" s="193"/>
      <c r="FGA81" s="193"/>
      <c r="FGB81" s="193"/>
      <c r="FGC81" s="193"/>
      <c r="FGD81" s="193"/>
      <c r="FGE81" s="193"/>
      <c r="FGF81" s="193"/>
      <c r="FGG81" s="193"/>
      <c r="FGH81" s="193"/>
      <c r="FGI81" s="193"/>
      <c r="FGJ81" s="300"/>
      <c r="FGK81" s="193"/>
      <c r="FGL81" s="193"/>
      <c r="FGM81" s="193"/>
      <c r="FGN81" s="193"/>
      <c r="FGO81" s="193"/>
      <c r="FGP81" s="193"/>
      <c r="FGQ81" s="193"/>
      <c r="FGR81" s="193"/>
      <c r="FGS81" s="193"/>
      <c r="FGT81" s="193"/>
      <c r="FGU81" s="193"/>
      <c r="FGV81" s="193"/>
      <c r="FGW81" s="193"/>
      <c r="FGX81" s="193"/>
      <c r="FGY81" s="193"/>
      <c r="FGZ81" s="300"/>
      <c r="FHA81" s="193"/>
      <c r="FHB81" s="193"/>
      <c r="FHC81" s="193"/>
      <c r="FHD81" s="193"/>
      <c r="FHE81" s="193"/>
      <c r="FHF81" s="193"/>
      <c r="FHG81" s="193"/>
      <c r="FHH81" s="193"/>
      <c r="FHI81" s="193"/>
      <c r="FHJ81" s="193"/>
      <c r="FHK81" s="193"/>
      <c r="FHL81" s="193"/>
      <c r="FHM81" s="193"/>
      <c r="FHN81" s="193"/>
      <c r="FHO81" s="193"/>
      <c r="FHP81" s="300"/>
      <c r="FHQ81" s="193"/>
      <c r="FHR81" s="193"/>
      <c r="FHS81" s="193"/>
      <c r="FHT81" s="193"/>
      <c r="FHU81" s="193"/>
      <c r="FHV81" s="193"/>
      <c r="FHW81" s="193"/>
      <c r="FHX81" s="193"/>
      <c r="FHY81" s="193"/>
      <c r="FHZ81" s="193"/>
      <c r="FIA81" s="193"/>
      <c r="FIB81" s="193"/>
      <c r="FIC81" s="193"/>
      <c r="FID81" s="193"/>
      <c r="FIE81" s="193"/>
      <c r="FIF81" s="300"/>
      <c r="FIG81" s="193"/>
      <c r="FIH81" s="193"/>
      <c r="FII81" s="193"/>
      <c r="FIJ81" s="193"/>
      <c r="FIK81" s="193"/>
      <c r="FIL81" s="193"/>
      <c r="FIM81" s="193"/>
      <c r="FIN81" s="193"/>
      <c r="FIO81" s="193"/>
      <c r="FIP81" s="193"/>
      <c r="FIQ81" s="193"/>
      <c r="FIR81" s="193"/>
      <c r="FIS81" s="193"/>
      <c r="FIT81" s="193"/>
      <c r="FIU81" s="193"/>
      <c r="FIV81" s="300"/>
      <c r="FIW81" s="193"/>
      <c r="FIX81" s="193"/>
      <c r="FIY81" s="193"/>
      <c r="FIZ81" s="193"/>
      <c r="FJA81" s="193"/>
      <c r="FJB81" s="193"/>
      <c r="FJC81" s="193"/>
      <c r="FJD81" s="193"/>
      <c r="FJE81" s="193"/>
      <c r="FJF81" s="193"/>
      <c r="FJG81" s="193"/>
      <c r="FJH81" s="193"/>
      <c r="FJI81" s="193"/>
      <c r="FJJ81" s="193"/>
      <c r="FJK81" s="193"/>
      <c r="FJL81" s="300"/>
      <c r="FJM81" s="193"/>
      <c r="FJN81" s="193"/>
      <c r="FJO81" s="193"/>
      <c r="FJP81" s="193"/>
      <c r="FJQ81" s="193"/>
      <c r="FJR81" s="193"/>
      <c r="FJS81" s="193"/>
      <c r="FJT81" s="193"/>
      <c r="FJU81" s="193"/>
      <c r="FJV81" s="193"/>
      <c r="FJW81" s="193"/>
      <c r="FJX81" s="193"/>
      <c r="FJY81" s="193"/>
      <c r="FJZ81" s="193"/>
      <c r="FKA81" s="193"/>
      <c r="FKB81" s="300"/>
      <c r="FKC81" s="193"/>
      <c r="FKD81" s="193"/>
      <c r="FKE81" s="193"/>
      <c r="FKF81" s="193"/>
      <c r="FKG81" s="193"/>
      <c r="FKH81" s="193"/>
      <c r="FKI81" s="193"/>
      <c r="FKJ81" s="193"/>
      <c r="FKK81" s="193"/>
      <c r="FKL81" s="193"/>
      <c r="FKM81" s="193"/>
      <c r="FKN81" s="193"/>
      <c r="FKO81" s="193"/>
      <c r="FKP81" s="193"/>
      <c r="FKQ81" s="193"/>
      <c r="FKR81" s="300"/>
      <c r="FKS81" s="193"/>
      <c r="FKT81" s="193"/>
      <c r="FKU81" s="193"/>
      <c r="FKV81" s="193"/>
      <c r="FKW81" s="193"/>
      <c r="FKX81" s="193"/>
      <c r="FKY81" s="193"/>
      <c r="FKZ81" s="193"/>
      <c r="FLA81" s="193"/>
      <c r="FLB81" s="193"/>
      <c r="FLC81" s="193"/>
      <c r="FLD81" s="193"/>
      <c r="FLE81" s="193"/>
      <c r="FLF81" s="193"/>
      <c r="FLG81" s="193"/>
      <c r="FLH81" s="300"/>
      <c r="FLI81" s="193"/>
      <c r="FLJ81" s="193"/>
      <c r="FLK81" s="193"/>
      <c r="FLL81" s="193"/>
      <c r="FLM81" s="193"/>
      <c r="FLN81" s="193"/>
      <c r="FLO81" s="193"/>
      <c r="FLP81" s="193"/>
      <c r="FLQ81" s="193"/>
      <c r="FLR81" s="193"/>
      <c r="FLS81" s="193"/>
      <c r="FLT81" s="193"/>
      <c r="FLU81" s="193"/>
      <c r="FLV81" s="193"/>
      <c r="FLW81" s="193"/>
      <c r="FLX81" s="300"/>
      <c r="FLY81" s="193"/>
      <c r="FLZ81" s="193"/>
      <c r="FMA81" s="193"/>
      <c r="FMB81" s="193"/>
      <c r="FMC81" s="193"/>
      <c r="FMD81" s="193"/>
      <c r="FME81" s="193"/>
      <c r="FMF81" s="193"/>
      <c r="FMG81" s="193"/>
      <c r="FMH81" s="193"/>
      <c r="FMI81" s="193"/>
      <c r="FMJ81" s="193"/>
      <c r="FMK81" s="193"/>
      <c r="FML81" s="193"/>
      <c r="FMM81" s="193"/>
      <c r="FMN81" s="300"/>
      <c r="FMO81" s="193"/>
      <c r="FMP81" s="193"/>
      <c r="FMQ81" s="193"/>
      <c r="FMR81" s="193"/>
      <c r="FMS81" s="193"/>
      <c r="FMT81" s="193"/>
      <c r="FMU81" s="193"/>
      <c r="FMV81" s="193"/>
      <c r="FMW81" s="193"/>
      <c r="FMX81" s="193"/>
      <c r="FMY81" s="193"/>
      <c r="FMZ81" s="193"/>
      <c r="FNA81" s="193"/>
      <c r="FNB81" s="193"/>
      <c r="FNC81" s="193"/>
      <c r="FND81" s="300"/>
      <c r="FNE81" s="193"/>
      <c r="FNF81" s="193"/>
      <c r="FNG81" s="193"/>
      <c r="FNH81" s="193"/>
      <c r="FNI81" s="193"/>
      <c r="FNJ81" s="193"/>
      <c r="FNK81" s="193"/>
      <c r="FNL81" s="193"/>
      <c r="FNM81" s="193"/>
      <c r="FNN81" s="193"/>
      <c r="FNO81" s="193"/>
      <c r="FNP81" s="193"/>
      <c r="FNQ81" s="193"/>
      <c r="FNR81" s="193"/>
      <c r="FNS81" s="193"/>
      <c r="FNT81" s="300"/>
      <c r="FNU81" s="193"/>
      <c r="FNV81" s="193"/>
      <c r="FNW81" s="193"/>
      <c r="FNX81" s="193"/>
      <c r="FNY81" s="193"/>
      <c r="FNZ81" s="193"/>
      <c r="FOA81" s="193"/>
      <c r="FOB81" s="193"/>
      <c r="FOC81" s="193"/>
      <c r="FOD81" s="193"/>
      <c r="FOE81" s="193"/>
      <c r="FOF81" s="193"/>
      <c r="FOG81" s="193"/>
      <c r="FOH81" s="193"/>
      <c r="FOI81" s="193"/>
      <c r="FOJ81" s="300"/>
      <c r="FOK81" s="193"/>
      <c r="FOL81" s="193"/>
      <c r="FOM81" s="193"/>
      <c r="FON81" s="193"/>
      <c r="FOO81" s="193"/>
      <c r="FOP81" s="193"/>
      <c r="FOQ81" s="193"/>
      <c r="FOR81" s="193"/>
      <c r="FOS81" s="193"/>
      <c r="FOT81" s="193"/>
      <c r="FOU81" s="193"/>
      <c r="FOV81" s="193"/>
      <c r="FOW81" s="193"/>
      <c r="FOX81" s="193"/>
      <c r="FOY81" s="193"/>
      <c r="FOZ81" s="300"/>
      <c r="FPA81" s="193"/>
      <c r="FPB81" s="193"/>
      <c r="FPC81" s="193"/>
      <c r="FPD81" s="193"/>
      <c r="FPE81" s="193"/>
      <c r="FPF81" s="193"/>
      <c r="FPG81" s="193"/>
      <c r="FPH81" s="193"/>
      <c r="FPI81" s="193"/>
      <c r="FPJ81" s="193"/>
      <c r="FPK81" s="193"/>
      <c r="FPL81" s="193"/>
      <c r="FPM81" s="193"/>
      <c r="FPN81" s="193"/>
      <c r="FPO81" s="193"/>
      <c r="FPP81" s="300"/>
      <c r="FPQ81" s="193"/>
      <c r="FPR81" s="193"/>
      <c r="FPS81" s="193"/>
      <c r="FPT81" s="193"/>
      <c r="FPU81" s="193"/>
      <c r="FPV81" s="193"/>
      <c r="FPW81" s="193"/>
      <c r="FPX81" s="193"/>
      <c r="FPY81" s="193"/>
      <c r="FPZ81" s="193"/>
      <c r="FQA81" s="193"/>
      <c r="FQB81" s="193"/>
      <c r="FQC81" s="193"/>
      <c r="FQD81" s="193"/>
      <c r="FQE81" s="193"/>
      <c r="FQF81" s="300"/>
      <c r="FQG81" s="193"/>
      <c r="FQH81" s="193"/>
      <c r="FQI81" s="193"/>
      <c r="FQJ81" s="193"/>
      <c r="FQK81" s="193"/>
      <c r="FQL81" s="193"/>
      <c r="FQM81" s="193"/>
      <c r="FQN81" s="193"/>
      <c r="FQO81" s="193"/>
      <c r="FQP81" s="193"/>
      <c r="FQQ81" s="193"/>
      <c r="FQR81" s="193"/>
      <c r="FQS81" s="193"/>
      <c r="FQT81" s="193"/>
      <c r="FQU81" s="193"/>
      <c r="FQV81" s="300"/>
      <c r="FQW81" s="193"/>
      <c r="FQX81" s="193"/>
      <c r="FQY81" s="193"/>
      <c r="FQZ81" s="193"/>
      <c r="FRA81" s="193"/>
      <c r="FRB81" s="193"/>
      <c r="FRC81" s="193"/>
      <c r="FRD81" s="193"/>
      <c r="FRE81" s="193"/>
      <c r="FRF81" s="193"/>
      <c r="FRG81" s="193"/>
      <c r="FRH81" s="193"/>
      <c r="FRI81" s="193"/>
      <c r="FRJ81" s="193"/>
      <c r="FRK81" s="193"/>
      <c r="FRL81" s="300"/>
      <c r="FRM81" s="193"/>
      <c r="FRN81" s="193"/>
      <c r="FRO81" s="193"/>
      <c r="FRP81" s="193"/>
      <c r="FRQ81" s="193"/>
      <c r="FRR81" s="193"/>
      <c r="FRS81" s="193"/>
      <c r="FRT81" s="193"/>
      <c r="FRU81" s="193"/>
      <c r="FRV81" s="193"/>
      <c r="FRW81" s="193"/>
      <c r="FRX81" s="193"/>
      <c r="FRY81" s="193"/>
      <c r="FRZ81" s="193"/>
      <c r="FSA81" s="193"/>
      <c r="FSB81" s="300"/>
      <c r="FSC81" s="193"/>
      <c r="FSD81" s="193"/>
      <c r="FSE81" s="193"/>
      <c r="FSF81" s="193"/>
      <c r="FSG81" s="193"/>
      <c r="FSH81" s="193"/>
      <c r="FSI81" s="193"/>
      <c r="FSJ81" s="193"/>
      <c r="FSK81" s="193"/>
      <c r="FSL81" s="193"/>
      <c r="FSM81" s="193"/>
      <c r="FSN81" s="193"/>
      <c r="FSO81" s="193"/>
      <c r="FSP81" s="193"/>
      <c r="FSQ81" s="193"/>
      <c r="FSR81" s="300"/>
      <c r="FSS81" s="193"/>
      <c r="FST81" s="193"/>
      <c r="FSU81" s="193"/>
      <c r="FSV81" s="193"/>
      <c r="FSW81" s="193"/>
      <c r="FSX81" s="193"/>
      <c r="FSY81" s="193"/>
      <c r="FSZ81" s="193"/>
      <c r="FTA81" s="193"/>
      <c r="FTB81" s="193"/>
      <c r="FTC81" s="193"/>
      <c r="FTD81" s="193"/>
      <c r="FTE81" s="193"/>
      <c r="FTF81" s="193"/>
      <c r="FTG81" s="193"/>
      <c r="FTH81" s="300"/>
      <c r="FTI81" s="193"/>
      <c r="FTJ81" s="193"/>
      <c r="FTK81" s="193"/>
      <c r="FTL81" s="193"/>
      <c r="FTM81" s="193"/>
      <c r="FTN81" s="193"/>
      <c r="FTO81" s="193"/>
      <c r="FTP81" s="193"/>
      <c r="FTQ81" s="193"/>
      <c r="FTR81" s="193"/>
      <c r="FTS81" s="193"/>
      <c r="FTT81" s="193"/>
      <c r="FTU81" s="193"/>
      <c r="FTV81" s="193"/>
      <c r="FTW81" s="193"/>
      <c r="FTX81" s="300"/>
      <c r="FTY81" s="193"/>
      <c r="FTZ81" s="193"/>
      <c r="FUA81" s="193"/>
      <c r="FUB81" s="193"/>
      <c r="FUC81" s="193"/>
      <c r="FUD81" s="193"/>
      <c r="FUE81" s="193"/>
      <c r="FUF81" s="193"/>
      <c r="FUG81" s="193"/>
      <c r="FUH81" s="193"/>
      <c r="FUI81" s="193"/>
      <c r="FUJ81" s="193"/>
      <c r="FUK81" s="193"/>
      <c r="FUL81" s="193"/>
      <c r="FUM81" s="193"/>
      <c r="FUN81" s="300"/>
      <c r="FUO81" s="193"/>
      <c r="FUP81" s="193"/>
      <c r="FUQ81" s="193"/>
      <c r="FUR81" s="193"/>
      <c r="FUS81" s="193"/>
      <c r="FUT81" s="193"/>
      <c r="FUU81" s="193"/>
      <c r="FUV81" s="193"/>
      <c r="FUW81" s="193"/>
      <c r="FUX81" s="193"/>
      <c r="FUY81" s="193"/>
      <c r="FUZ81" s="193"/>
      <c r="FVA81" s="193"/>
      <c r="FVB81" s="193"/>
      <c r="FVC81" s="193"/>
      <c r="FVD81" s="300"/>
      <c r="FVE81" s="193"/>
      <c r="FVF81" s="193"/>
      <c r="FVG81" s="193"/>
      <c r="FVH81" s="193"/>
      <c r="FVI81" s="193"/>
      <c r="FVJ81" s="193"/>
      <c r="FVK81" s="193"/>
      <c r="FVL81" s="193"/>
      <c r="FVM81" s="193"/>
      <c r="FVN81" s="193"/>
      <c r="FVO81" s="193"/>
      <c r="FVP81" s="193"/>
      <c r="FVQ81" s="193"/>
      <c r="FVR81" s="193"/>
      <c r="FVS81" s="193"/>
      <c r="FVT81" s="300"/>
      <c r="FVU81" s="193"/>
      <c r="FVV81" s="193"/>
      <c r="FVW81" s="193"/>
      <c r="FVX81" s="193"/>
      <c r="FVY81" s="193"/>
      <c r="FVZ81" s="193"/>
      <c r="FWA81" s="193"/>
      <c r="FWB81" s="193"/>
      <c r="FWC81" s="193"/>
      <c r="FWD81" s="193"/>
      <c r="FWE81" s="193"/>
      <c r="FWF81" s="193"/>
      <c r="FWG81" s="193"/>
      <c r="FWH81" s="193"/>
      <c r="FWI81" s="193"/>
      <c r="FWJ81" s="300"/>
      <c r="FWK81" s="193"/>
      <c r="FWL81" s="193"/>
      <c r="FWM81" s="193"/>
      <c r="FWN81" s="193"/>
      <c r="FWO81" s="193"/>
      <c r="FWP81" s="193"/>
      <c r="FWQ81" s="193"/>
      <c r="FWR81" s="193"/>
      <c r="FWS81" s="193"/>
      <c r="FWT81" s="193"/>
      <c r="FWU81" s="193"/>
      <c r="FWV81" s="193"/>
      <c r="FWW81" s="193"/>
      <c r="FWX81" s="193"/>
      <c r="FWY81" s="193"/>
      <c r="FWZ81" s="300"/>
      <c r="FXA81" s="193"/>
      <c r="FXB81" s="193"/>
      <c r="FXC81" s="193"/>
      <c r="FXD81" s="193"/>
      <c r="FXE81" s="193"/>
      <c r="FXF81" s="193"/>
      <c r="FXG81" s="193"/>
      <c r="FXH81" s="193"/>
      <c r="FXI81" s="193"/>
      <c r="FXJ81" s="193"/>
      <c r="FXK81" s="193"/>
      <c r="FXL81" s="193"/>
      <c r="FXM81" s="193"/>
      <c r="FXN81" s="193"/>
      <c r="FXO81" s="193"/>
      <c r="FXP81" s="300"/>
      <c r="FXQ81" s="193"/>
      <c r="FXR81" s="193"/>
      <c r="FXS81" s="193"/>
      <c r="FXT81" s="193"/>
      <c r="FXU81" s="193"/>
      <c r="FXV81" s="193"/>
      <c r="FXW81" s="193"/>
      <c r="FXX81" s="193"/>
      <c r="FXY81" s="193"/>
      <c r="FXZ81" s="193"/>
      <c r="FYA81" s="193"/>
      <c r="FYB81" s="193"/>
      <c r="FYC81" s="193"/>
      <c r="FYD81" s="193"/>
      <c r="FYE81" s="193"/>
      <c r="FYF81" s="300"/>
      <c r="FYG81" s="193"/>
      <c r="FYH81" s="193"/>
      <c r="FYI81" s="193"/>
      <c r="FYJ81" s="193"/>
      <c r="FYK81" s="193"/>
      <c r="FYL81" s="193"/>
      <c r="FYM81" s="193"/>
      <c r="FYN81" s="193"/>
      <c r="FYO81" s="193"/>
      <c r="FYP81" s="193"/>
      <c r="FYQ81" s="193"/>
      <c r="FYR81" s="193"/>
      <c r="FYS81" s="193"/>
      <c r="FYT81" s="193"/>
      <c r="FYU81" s="193"/>
      <c r="FYV81" s="300"/>
      <c r="FYW81" s="193"/>
      <c r="FYX81" s="193"/>
      <c r="FYY81" s="193"/>
      <c r="FYZ81" s="193"/>
      <c r="FZA81" s="193"/>
      <c r="FZB81" s="193"/>
      <c r="FZC81" s="193"/>
      <c r="FZD81" s="193"/>
      <c r="FZE81" s="193"/>
      <c r="FZF81" s="193"/>
      <c r="FZG81" s="193"/>
      <c r="FZH81" s="193"/>
      <c r="FZI81" s="193"/>
      <c r="FZJ81" s="193"/>
      <c r="FZK81" s="193"/>
      <c r="FZL81" s="300"/>
      <c r="FZM81" s="193"/>
      <c r="FZN81" s="193"/>
      <c r="FZO81" s="193"/>
      <c r="FZP81" s="193"/>
      <c r="FZQ81" s="193"/>
      <c r="FZR81" s="193"/>
      <c r="FZS81" s="193"/>
      <c r="FZT81" s="193"/>
      <c r="FZU81" s="193"/>
      <c r="FZV81" s="193"/>
      <c r="FZW81" s="193"/>
      <c r="FZX81" s="193"/>
      <c r="FZY81" s="193"/>
      <c r="FZZ81" s="193"/>
      <c r="GAA81" s="193"/>
      <c r="GAB81" s="300"/>
      <c r="GAC81" s="193"/>
      <c r="GAD81" s="193"/>
      <c r="GAE81" s="193"/>
      <c r="GAF81" s="193"/>
      <c r="GAG81" s="193"/>
      <c r="GAH81" s="193"/>
      <c r="GAI81" s="193"/>
      <c r="GAJ81" s="193"/>
      <c r="GAK81" s="193"/>
      <c r="GAL81" s="193"/>
      <c r="GAM81" s="193"/>
      <c r="GAN81" s="193"/>
      <c r="GAO81" s="193"/>
      <c r="GAP81" s="193"/>
      <c r="GAQ81" s="193"/>
      <c r="GAR81" s="300"/>
      <c r="GAS81" s="193"/>
      <c r="GAT81" s="193"/>
      <c r="GAU81" s="193"/>
      <c r="GAV81" s="193"/>
      <c r="GAW81" s="193"/>
      <c r="GAX81" s="193"/>
      <c r="GAY81" s="193"/>
      <c r="GAZ81" s="193"/>
      <c r="GBA81" s="193"/>
      <c r="GBB81" s="193"/>
      <c r="GBC81" s="193"/>
      <c r="GBD81" s="193"/>
      <c r="GBE81" s="193"/>
      <c r="GBF81" s="193"/>
      <c r="GBG81" s="193"/>
      <c r="GBH81" s="300"/>
      <c r="GBI81" s="193"/>
      <c r="GBJ81" s="193"/>
      <c r="GBK81" s="193"/>
      <c r="GBL81" s="193"/>
      <c r="GBM81" s="193"/>
      <c r="GBN81" s="193"/>
      <c r="GBO81" s="193"/>
      <c r="GBP81" s="193"/>
      <c r="GBQ81" s="193"/>
      <c r="GBR81" s="193"/>
      <c r="GBS81" s="193"/>
      <c r="GBT81" s="193"/>
      <c r="GBU81" s="193"/>
      <c r="GBV81" s="193"/>
      <c r="GBW81" s="193"/>
      <c r="GBX81" s="300"/>
      <c r="GBY81" s="193"/>
      <c r="GBZ81" s="193"/>
      <c r="GCA81" s="193"/>
      <c r="GCB81" s="193"/>
      <c r="GCC81" s="193"/>
      <c r="GCD81" s="193"/>
      <c r="GCE81" s="193"/>
      <c r="GCF81" s="193"/>
      <c r="GCG81" s="193"/>
      <c r="GCH81" s="193"/>
      <c r="GCI81" s="193"/>
      <c r="GCJ81" s="193"/>
      <c r="GCK81" s="193"/>
      <c r="GCL81" s="193"/>
      <c r="GCM81" s="193"/>
      <c r="GCN81" s="300"/>
      <c r="GCO81" s="193"/>
      <c r="GCP81" s="193"/>
      <c r="GCQ81" s="193"/>
      <c r="GCR81" s="193"/>
      <c r="GCS81" s="193"/>
      <c r="GCT81" s="193"/>
      <c r="GCU81" s="193"/>
      <c r="GCV81" s="193"/>
      <c r="GCW81" s="193"/>
      <c r="GCX81" s="193"/>
      <c r="GCY81" s="193"/>
      <c r="GCZ81" s="193"/>
      <c r="GDA81" s="193"/>
      <c r="GDB81" s="193"/>
      <c r="GDC81" s="193"/>
      <c r="GDD81" s="300"/>
      <c r="GDE81" s="193"/>
      <c r="GDF81" s="193"/>
      <c r="GDG81" s="193"/>
      <c r="GDH81" s="193"/>
      <c r="GDI81" s="193"/>
      <c r="GDJ81" s="193"/>
      <c r="GDK81" s="193"/>
      <c r="GDL81" s="193"/>
      <c r="GDM81" s="193"/>
      <c r="GDN81" s="193"/>
      <c r="GDO81" s="193"/>
      <c r="GDP81" s="193"/>
      <c r="GDQ81" s="193"/>
      <c r="GDR81" s="193"/>
      <c r="GDS81" s="193"/>
      <c r="GDT81" s="300"/>
      <c r="GDU81" s="193"/>
      <c r="GDV81" s="193"/>
      <c r="GDW81" s="193"/>
      <c r="GDX81" s="193"/>
      <c r="GDY81" s="193"/>
      <c r="GDZ81" s="193"/>
      <c r="GEA81" s="193"/>
      <c r="GEB81" s="193"/>
      <c r="GEC81" s="193"/>
      <c r="GED81" s="193"/>
      <c r="GEE81" s="193"/>
      <c r="GEF81" s="193"/>
      <c r="GEG81" s="193"/>
      <c r="GEH81" s="193"/>
      <c r="GEI81" s="193"/>
      <c r="GEJ81" s="300"/>
      <c r="GEK81" s="193"/>
      <c r="GEL81" s="193"/>
      <c r="GEM81" s="193"/>
      <c r="GEN81" s="193"/>
      <c r="GEO81" s="193"/>
      <c r="GEP81" s="193"/>
      <c r="GEQ81" s="193"/>
      <c r="GER81" s="193"/>
      <c r="GES81" s="193"/>
      <c r="GET81" s="193"/>
      <c r="GEU81" s="193"/>
      <c r="GEV81" s="193"/>
      <c r="GEW81" s="193"/>
      <c r="GEX81" s="193"/>
      <c r="GEY81" s="193"/>
      <c r="GEZ81" s="300"/>
      <c r="GFA81" s="193"/>
      <c r="GFB81" s="193"/>
      <c r="GFC81" s="193"/>
      <c r="GFD81" s="193"/>
      <c r="GFE81" s="193"/>
      <c r="GFF81" s="193"/>
      <c r="GFG81" s="193"/>
      <c r="GFH81" s="193"/>
      <c r="GFI81" s="193"/>
      <c r="GFJ81" s="193"/>
      <c r="GFK81" s="193"/>
      <c r="GFL81" s="193"/>
      <c r="GFM81" s="193"/>
      <c r="GFN81" s="193"/>
      <c r="GFO81" s="193"/>
      <c r="GFP81" s="300"/>
      <c r="GFQ81" s="193"/>
      <c r="GFR81" s="193"/>
      <c r="GFS81" s="193"/>
      <c r="GFT81" s="193"/>
      <c r="GFU81" s="193"/>
      <c r="GFV81" s="193"/>
      <c r="GFW81" s="193"/>
      <c r="GFX81" s="193"/>
      <c r="GFY81" s="193"/>
      <c r="GFZ81" s="193"/>
      <c r="GGA81" s="193"/>
      <c r="GGB81" s="193"/>
      <c r="GGC81" s="193"/>
      <c r="GGD81" s="193"/>
      <c r="GGE81" s="193"/>
      <c r="GGF81" s="300"/>
      <c r="GGG81" s="193"/>
      <c r="GGH81" s="193"/>
      <c r="GGI81" s="193"/>
      <c r="GGJ81" s="193"/>
      <c r="GGK81" s="193"/>
      <c r="GGL81" s="193"/>
      <c r="GGM81" s="193"/>
      <c r="GGN81" s="193"/>
      <c r="GGO81" s="193"/>
      <c r="GGP81" s="193"/>
      <c r="GGQ81" s="193"/>
      <c r="GGR81" s="193"/>
      <c r="GGS81" s="193"/>
      <c r="GGT81" s="193"/>
      <c r="GGU81" s="193"/>
      <c r="GGV81" s="300"/>
      <c r="GGW81" s="193"/>
      <c r="GGX81" s="193"/>
      <c r="GGY81" s="193"/>
      <c r="GGZ81" s="193"/>
      <c r="GHA81" s="193"/>
      <c r="GHB81" s="193"/>
      <c r="GHC81" s="193"/>
      <c r="GHD81" s="193"/>
      <c r="GHE81" s="193"/>
      <c r="GHF81" s="193"/>
      <c r="GHG81" s="193"/>
      <c r="GHH81" s="193"/>
      <c r="GHI81" s="193"/>
      <c r="GHJ81" s="193"/>
      <c r="GHK81" s="193"/>
      <c r="GHL81" s="300"/>
      <c r="GHM81" s="193"/>
      <c r="GHN81" s="193"/>
      <c r="GHO81" s="193"/>
      <c r="GHP81" s="193"/>
      <c r="GHQ81" s="193"/>
      <c r="GHR81" s="193"/>
      <c r="GHS81" s="193"/>
      <c r="GHT81" s="193"/>
      <c r="GHU81" s="193"/>
      <c r="GHV81" s="193"/>
      <c r="GHW81" s="193"/>
      <c r="GHX81" s="193"/>
      <c r="GHY81" s="193"/>
      <c r="GHZ81" s="193"/>
      <c r="GIA81" s="193"/>
      <c r="GIB81" s="300"/>
      <c r="GIC81" s="193"/>
      <c r="GID81" s="193"/>
      <c r="GIE81" s="193"/>
      <c r="GIF81" s="193"/>
      <c r="GIG81" s="193"/>
      <c r="GIH81" s="193"/>
      <c r="GII81" s="193"/>
      <c r="GIJ81" s="193"/>
      <c r="GIK81" s="193"/>
      <c r="GIL81" s="193"/>
      <c r="GIM81" s="193"/>
      <c r="GIN81" s="193"/>
      <c r="GIO81" s="193"/>
      <c r="GIP81" s="193"/>
      <c r="GIQ81" s="193"/>
      <c r="GIR81" s="300"/>
      <c r="GIS81" s="193"/>
      <c r="GIT81" s="193"/>
      <c r="GIU81" s="193"/>
      <c r="GIV81" s="193"/>
      <c r="GIW81" s="193"/>
      <c r="GIX81" s="193"/>
      <c r="GIY81" s="193"/>
      <c r="GIZ81" s="193"/>
      <c r="GJA81" s="193"/>
      <c r="GJB81" s="193"/>
      <c r="GJC81" s="193"/>
      <c r="GJD81" s="193"/>
      <c r="GJE81" s="193"/>
      <c r="GJF81" s="193"/>
      <c r="GJG81" s="193"/>
      <c r="GJH81" s="300"/>
      <c r="GJI81" s="193"/>
      <c r="GJJ81" s="193"/>
      <c r="GJK81" s="193"/>
      <c r="GJL81" s="193"/>
      <c r="GJM81" s="193"/>
      <c r="GJN81" s="193"/>
      <c r="GJO81" s="193"/>
      <c r="GJP81" s="193"/>
      <c r="GJQ81" s="193"/>
      <c r="GJR81" s="193"/>
      <c r="GJS81" s="193"/>
      <c r="GJT81" s="193"/>
      <c r="GJU81" s="193"/>
      <c r="GJV81" s="193"/>
      <c r="GJW81" s="193"/>
      <c r="GJX81" s="300"/>
      <c r="GJY81" s="193"/>
      <c r="GJZ81" s="193"/>
      <c r="GKA81" s="193"/>
      <c r="GKB81" s="193"/>
      <c r="GKC81" s="193"/>
      <c r="GKD81" s="193"/>
      <c r="GKE81" s="193"/>
      <c r="GKF81" s="193"/>
      <c r="GKG81" s="193"/>
      <c r="GKH81" s="193"/>
      <c r="GKI81" s="193"/>
      <c r="GKJ81" s="193"/>
      <c r="GKK81" s="193"/>
      <c r="GKL81" s="193"/>
      <c r="GKM81" s="193"/>
      <c r="GKN81" s="300"/>
      <c r="GKO81" s="193"/>
      <c r="GKP81" s="193"/>
      <c r="GKQ81" s="193"/>
      <c r="GKR81" s="193"/>
      <c r="GKS81" s="193"/>
      <c r="GKT81" s="193"/>
      <c r="GKU81" s="193"/>
      <c r="GKV81" s="193"/>
      <c r="GKW81" s="193"/>
      <c r="GKX81" s="193"/>
      <c r="GKY81" s="193"/>
      <c r="GKZ81" s="193"/>
      <c r="GLA81" s="193"/>
      <c r="GLB81" s="193"/>
      <c r="GLC81" s="193"/>
      <c r="GLD81" s="300"/>
      <c r="GLE81" s="193"/>
      <c r="GLF81" s="193"/>
      <c r="GLG81" s="193"/>
      <c r="GLH81" s="193"/>
      <c r="GLI81" s="193"/>
      <c r="GLJ81" s="193"/>
      <c r="GLK81" s="193"/>
      <c r="GLL81" s="193"/>
      <c r="GLM81" s="193"/>
      <c r="GLN81" s="193"/>
      <c r="GLO81" s="193"/>
      <c r="GLP81" s="193"/>
      <c r="GLQ81" s="193"/>
      <c r="GLR81" s="193"/>
      <c r="GLS81" s="193"/>
      <c r="GLT81" s="300"/>
      <c r="GLU81" s="193"/>
      <c r="GLV81" s="193"/>
      <c r="GLW81" s="193"/>
      <c r="GLX81" s="193"/>
      <c r="GLY81" s="193"/>
      <c r="GLZ81" s="193"/>
      <c r="GMA81" s="193"/>
      <c r="GMB81" s="193"/>
      <c r="GMC81" s="193"/>
      <c r="GMD81" s="193"/>
      <c r="GME81" s="193"/>
      <c r="GMF81" s="193"/>
      <c r="GMG81" s="193"/>
      <c r="GMH81" s="193"/>
      <c r="GMI81" s="193"/>
      <c r="GMJ81" s="300"/>
      <c r="GMK81" s="193"/>
      <c r="GML81" s="193"/>
      <c r="GMM81" s="193"/>
      <c r="GMN81" s="193"/>
      <c r="GMO81" s="193"/>
      <c r="GMP81" s="193"/>
      <c r="GMQ81" s="193"/>
      <c r="GMR81" s="193"/>
      <c r="GMS81" s="193"/>
      <c r="GMT81" s="193"/>
      <c r="GMU81" s="193"/>
      <c r="GMV81" s="193"/>
      <c r="GMW81" s="193"/>
      <c r="GMX81" s="193"/>
      <c r="GMY81" s="193"/>
      <c r="GMZ81" s="300"/>
      <c r="GNA81" s="193"/>
      <c r="GNB81" s="193"/>
      <c r="GNC81" s="193"/>
      <c r="GND81" s="193"/>
      <c r="GNE81" s="193"/>
      <c r="GNF81" s="193"/>
      <c r="GNG81" s="193"/>
      <c r="GNH81" s="193"/>
      <c r="GNI81" s="193"/>
      <c r="GNJ81" s="193"/>
      <c r="GNK81" s="193"/>
      <c r="GNL81" s="193"/>
      <c r="GNM81" s="193"/>
      <c r="GNN81" s="193"/>
      <c r="GNO81" s="193"/>
      <c r="GNP81" s="300"/>
      <c r="GNQ81" s="193"/>
      <c r="GNR81" s="193"/>
      <c r="GNS81" s="193"/>
      <c r="GNT81" s="193"/>
      <c r="GNU81" s="193"/>
      <c r="GNV81" s="193"/>
      <c r="GNW81" s="193"/>
      <c r="GNX81" s="193"/>
      <c r="GNY81" s="193"/>
      <c r="GNZ81" s="193"/>
      <c r="GOA81" s="193"/>
      <c r="GOB81" s="193"/>
      <c r="GOC81" s="193"/>
      <c r="GOD81" s="193"/>
      <c r="GOE81" s="193"/>
      <c r="GOF81" s="300"/>
      <c r="GOG81" s="193"/>
      <c r="GOH81" s="193"/>
      <c r="GOI81" s="193"/>
      <c r="GOJ81" s="193"/>
      <c r="GOK81" s="193"/>
      <c r="GOL81" s="193"/>
      <c r="GOM81" s="193"/>
      <c r="GON81" s="193"/>
      <c r="GOO81" s="193"/>
      <c r="GOP81" s="193"/>
      <c r="GOQ81" s="193"/>
      <c r="GOR81" s="193"/>
      <c r="GOS81" s="193"/>
      <c r="GOT81" s="193"/>
      <c r="GOU81" s="193"/>
      <c r="GOV81" s="300"/>
      <c r="GOW81" s="193"/>
      <c r="GOX81" s="193"/>
      <c r="GOY81" s="193"/>
      <c r="GOZ81" s="193"/>
      <c r="GPA81" s="193"/>
      <c r="GPB81" s="193"/>
      <c r="GPC81" s="193"/>
      <c r="GPD81" s="193"/>
      <c r="GPE81" s="193"/>
      <c r="GPF81" s="193"/>
      <c r="GPG81" s="193"/>
      <c r="GPH81" s="193"/>
      <c r="GPI81" s="193"/>
      <c r="GPJ81" s="193"/>
      <c r="GPK81" s="193"/>
      <c r="GPL81" s="300"/>
      <c r="GPM81" s="193"/>
      <c r="GPN81" s="193"/>
      <c r="GPO81" s="193"/>
      <c r="GPP81" s="193"/>
      <c r="GPQ81" s="193"/>
      <c r="GPR81" s="193"/>
      <c r="GPS81" s="193"/>
      <c r="GPT81" s="193"/>
      <c r="GPU81" s="193"/>
      <c r="GPV81" s="193"/>
      <c r="GPW81" s="193"/>
      <c r="GPX81" s="193"/>
      <c r="GPY81" s="193"/>
      <c r="GPZ81" s="193"/>
      <c r="GQA81" s="193"/>
      <c r="GQB81" s="300"/>
      <c r="GQC81" s="193"/>
      <c r="GQD81" s="193"/>
      <c r="GQE81" s="193"/>
      <c r="GQF81" s="193"/>
      <c r="GQG81" s="193"/>
      <c r="GQH81" s="193"/>
      <c r="GQI81" s="193"/>
      <c r="GQJ81" s="193"/>
      <c r="GQK81" s="193"/>
      <c r="GQL81" s="193"/>
      <c r="GQM81" s="193"/>
      <c r="GQN81" s="193"/>
      <c r="GQO81" s="193"/>
      <c r="GQP81" s="193"/>
      <c r="GQQ81" s="193"/>
      <c r="GQR81" s="300"/>
      <c r="GQS81" s="193"/>
      <c r="GQT81" s="193"/>
      <c r="GQU81" s="193"/>
      <c r="GQV81" s="193"/>
      <c r="GQW81" s="193"/>
      <c r="GQX81" s="193"/>
      <c r="GQY81" s="193"/>
      <c r="GQZ81" s="193"/>
      <c r="GRA81" s="193"/>
      <c r="GRB81" s="193"/>
      <c r="GRC81" s="193"/>
      <c r="GRD81" s="193"/>
      <c r="GRE81" s="193"/>
      <c r="GRF81" s="193"/>
      <c r="GRG81" s="193"/>
      <c r="GRH81" s="300"/>
      <c r="GRI81" s="193"/>
      <c r="GRJ81" s="193"/>
      <c r="GRK81" s="193"/>
      <c r="GRL81" s="193"/>
      <c r="GRM81" s="193"/>
      <c r="GRN81" s="193"/>
      <c r="GRO81" s="193"/>
      <c r="GRP81" s="193"/>
      <c r="GRQ81" s="193"/>
      <c r="GRR81" s="193"/>
      <c r="GRS81" s="193"/>
      <c r="GRT81" s="193"/>
      <c r="GRU81" s="193"/>
      <c r="GRV81" s="193"/>
      <c r="GRW81" s="193"/>
      <c r="GRX81" s="300"/>
      <c r="GRY81" s="193"/>
      <c r="GRZ81" s="193"/>
      <c r="GSA81" s="193"/>
      <c r="GSB81" s="193"/>
      <c r="GSC81" s="193"/>
      <c r="GSD81" s="193"/>
      <c r="GSE81" s="193"/>
      <c r="GSF81" s="193"/>
      <c r="GSG81" s="193"/>
      <c r="GSH81" s="193"/>
      <c r="GSI81" s="193"/>
      <c r="GSJ81" s="193"/>
      <c r="GSK81" s="193"/>
      <c r="GSL81" s="193"/>
      <c r="GSM81" s="193"/>
      <c r="GSN81" s="300"/>
      <c r="GSO81" s="193"/>
      <c r="GSP81" s="193"/>
      <c r="GSQ81" s="193"/>
      <c r="GSR81" s="193"/>
      <c r="GSS81" s="193"/>
      <c r="GST81" s="193"/>
      <c r="GSU81" s="193"/>
      <c r="GSV81" s="193"/>
      <c r="GSW81" s="193"/>
      <c r="GSX81" s="193"/>
      <c r="GSY81" s="193"/>
      <c r="GSZ81" s="193"/>
      <c r="GTA81" s="193"/>
      <c r="GTB81" s="193"/>
      <c r="GTC81" s="193"/>
      <c r="GTD81" s="300"/>
      <c r="GTE81" s="193"/>
      <c r="GTF81" s="193"/>
      <c r="GTG81" s="193"/>
      <c r="GTH81" s="193"/>
      <c r="GTI81" s="193"/>
      <c r="GTJ81" s="193"/>
      <c r="GTK81" s="193"/>
      <c r="GTL81" s="193"/>
      <c r="GTM81" s="193"/>
      <c r="GTN81" s="193"/>
      <c r="GTO81" s="193"/>
      <c r="GTP81" s="193"/>
      <c r="GTQ81" s="193"/>
      <c r="GTR81" s="193"/>
      <c r="GTS81" s="193"/>
      <c r="GTT81" s="300"/>
      <c r="GTU81" s="193"/>
      <c r="GTV81" s="193"/>
      <c r="GTW81" s="193"/>
      <c r="GTX81" s="193"/>
      <c r="GTY81" s="193"/>
      <c r="GTZ81" s="193"/>
      <c r="GUA81" s="193"/>
      <c r="GUB81" s="193"/>
      <c r="GUC81" s="193"/>
      <c r="GUD81" s="193"/>
      <c r="GUE81" s="193"/>
      <c r="GUF81" s="193"/>
      <c r="GUG81" s="193"/>
      <c r="GUH81" s="193"/>
      <c r="GUI81" s="193"/>
      <c r="GUJ81" s="300"/>
      <c r="GUK81" s="193"/>
      <c r="GUL81" s="193"/>
      <c r="GUM81" s="193"/>
      <c r="GUN81" s="193"/>
      <c r="GUO81" s="193"/>
      <c r="GUP81" s="193"/>
      <c r="GUQ81" s="193"/>
      <c r="GUR81" s="193"/>
      <c r="GUS81" s="193"/>
      <c r="GUT81" s="193"/>
      <c r="GUU81" s="193"/>
      <c r="GUV81" s="193"/>
      <c r="GUW81" s="193"/>
      <c r="GUX81" s="193"/>
      <c r="GUY81" s="193"/>
      <c r="GUZ81" s="300"/>
      <c r="GVA81" s="193"/>
      <c r="GVB81" s="193"/>
      <c r="GVC81" s="193"/>
      <c r="GVD81" s="193"/>
      <c r="GVE81" s="193"/>
      <c r="GVF81" s="193"/>
      <c r="GVG81" s="193"/>
      <c r="GVH81" s="193"/>
      <c r="GVI81" s="193"/>
      <c r="GVJ81" s="193"/>
      <c r="GVK81" s="193"/>
      <c r="GVL81" s="193"/>
      <c r="GVM81" s="193"/>
      <c r="GVN81" s="193"/>
      <c r="GVO81" s="193"/>
      <c r="GVP81" s="300"/>
      <c r="GVQ81" s="193"/>
      <c r="GVR81" s="193"/>
      <c r="GVS81" s="193"/>
      <c r="GVT81" s="193"/>
      <c r="GVU81" s="193"/>
      <c r="GVV81" s="193"/>
      <c r="GVW81" s="193"/>
      <c r="GVX81" s="193"/>
      <c r="GVY81" s="193"/>
      <c r="GVZ81" s="193"/>
      <c r="GWA81" s="193"/>
      <c r="GWB81" s="193"/>
      <c r="GWC81" s="193"/>
      <c r="GWD81" s="193"/>
      <c r="GWE81" s="193"/>
      <c r="GWF81" s="300"/>
      <c r="GWG81" s="193"/>
      <c r="GWH81" s="193"/>
      <c r="GWI81" s="193"/>
      <c r="GWJ81" s="193"/>
      <c r="GWK81" s="193"/>
      <c r="GWL81" s="193"/>
      <c r="GWM81" s="193"/>
      <c r="GWN81" s="193"/>
      <c r="GWO81" s="193"/>
      <c r="GWP81" s="193"/>
      <c r="GWQ81" s="193"/>
      <c r="GWR81" s="193"/>
      <c r="GWS81" s="193"/>
      <c r="GWT81" s="193"/>
      <c r="GWU81" s="193"/>
      <c r="GWV81" s="300"/>
      <c r="GWW81" s="193"/>
      <c r="GWX81" s="193"/>
      <c r="GWY81" s="193"/>
      <c r="GWZ81" s="193"/>
      <c r="GXA81" s="193"/>
      <c r="GXB81" s="193"/>
      <c r="GXC81" s="193"/>
      <c r="GXD81" s="193"/>
      <c r="GXE81" s="193"/>
      <c r="GXF81" s="193"/>
      <c r="GXG81" s="193"/>
      <c r="GXH81" s="193"/>
      <c r="GXI81" s="193"/>
      <c r="GXJ81" s="193"/>
      <c r="GXK81" s="193"/>
      <c r="GXL81" s="300"/>
      <c r="GXM81" s="193"/>
      <c r="GXN81" s="193"/>
      <c r="GXO81" s="193"/>
      <c r="GXP81" s="193"/>
      <c r="GXQ81" s="193"/>
      <c r="GXR81" s="193"/>
      <c r="GXS81" s="193"/>
      <c r="GXT81" s="193"/>
      <c r="GXU81" s="193"/>
      <c r="GXV81" s="193"/>
      <c r="GXW81" s="193"/>
      <c r="GXX81" s="193"/>
      <c r="GXY81" s="193"/>
      <c r="GXZ81" s="193"/>
      <c r="GYA81" s="193"/>
      <c r="GYB81" s="300"/>
      <c r="GYC81" s="193"/>
      <c r="GYD81" s="193"/>
      <c r="GYE81" s="193"/>
      <c r="GYF81" s="193"/>
      <c r="GYG81" s="193"/>
      <c r="GYH81" s="193"/>
      <c r="GYI81" s="193"/>
      <c r="GYJ81" s="193"/>
      <c r="GYK81" s="193"/>
      <c r="GYL81" s="193"/>
      <c r="GYM81" s="193"/>
      <c r="GYN81" s="193"/>
      <c r="GYO81" s="193"/>
      <c r="GYP81" s="193"/>
      <c r="GYQ81" s="193"/>
      <c r="GYR81" s="300"/>
      <c r="GYS81" s="193"/>
      <c r="GYT81" s="193"/>
      <c r="GYU81" s="193"/>
      <c r="GYV81" s="193"/>
      <c r="GYW81" s="193"/>
      <c r="GYX81" s="193"/>
      <c r="GYY81" s="193"/>
      <c r="GYZ81" s="193"/>
      <c r="GZA81" s="193"/>
      <c r="GZB81" s="193"/>
      <c r="GZC81" s="193"/>
      <c r="GZD81" s="193"/>
      <c r="GZE81" s="193"/>
      <c r="GZF81" s="193"/>
      <c r="GZG81" s="193"/>
      <c r="GZH81" s="300"/>
      <c r="GZI81" s="193"/>
      <c r="GZJ81" s="193"/>
      <c r="GZK81" s="193"/>
      <c r="GZL81" s="193"/>
      <c r="GZM81" s="193"/>
      <c r="GZN81" s="193"/>
      <c r="GZO81" s="193"/>
      <c r="GZP81" s="193"/>
      <c r="GZQ81" s="193"/>
      <c r="GZR81" s="193"/>
      <c r="GZS81" s="193"/>
      <c r="GZT81" s="193"/>
      <c r="GZU81" s="193"/>
      <c r="GZV81" s="193"/>
      <c r="GZW81" s="193"/>
      <c r="GZX81" s="300"/>
      <c r="GZY81" s="193"/>
      <c r="GZZ81" s="193"/>
      <c r="HAA81" s="193"/>
      <c r="HAB81" s="193"/>
      <c r="HAC81" s="193"/>
      <c r="HAD81" s="193"/>
      <c r="HAE81" s="193"/>
      <c r="HAF81" s="193"/>
      <c r="HAG81" s="193"/>
      <c r="HAH81" s="193"/>
      <c r="HAI81" s="193"/>
      <c r="HAJ81" s="193"/>
      <c r="HAK81" s="193"/>
      <c r="HAL81" s="193"/>
      <c r="HAM81" s="193"/>
      <c r="HAN81" s="300"/>
      <c r="HAO81" s="193"/>
      <c r="HAP81" s="193"/>
      <c r="HAQ81" s="193"/>
      <c r="HAR81" s="193"/>
      <c r="HAS81" s="193"/>
      <c r="HAT81" s="193"/>
      <c r="HAU81" s="193"/>
      <c r="HAV81" s="193"/>
      <c r="HAW81" s="193"/>
      <c r="HAX81" s="193"/>
      <c r="HAY81" s="193"/>
      <c r="HAZ81" s="193"/>
      <c r="HBA81" s="193"/>
      <c r="HBB81" s="193"/>
      <c r="HBC81" s="193"/>
      <c r="HBD81" s="300"/>
      <c r="HBE81" s="193"/>
      <c r="HBF81" s="193"/>
      <c r="HBG81" s="193"/>
      <c r="HBH81" s="193"/>
      <c r="HBI81" s="193"/>
      <c r="HBJ81" s="193"/>
      <c r="HBK81" s="193"/>
      <c r="HBL81" s="193"/>
      <c r="HBM81" s="193"/>
      <c r="HBN81" s="193"/>
      <c r="HBO81" s="193"/>
      <c r="HBP81" s="193"/>
      <c r="HBQ81" s="193"/>
      <c r="HBR81" s="193"/>
      <c r="HBS81" s="193"/>
      <c r="HBT81" s="300"/>
      <c r="HBU81" s="193"/>
      <c r="HBV81" s="193"/>
      <c r="HBW81" s="193"/>
      <c r="HBX81" s="193"/>
      <c r="HBY81" s="193"/>
      <c r="HBZ81" s="193"/>
      <c r="HCA81" s="193"/>
      <c r="HCB81" s="193"/>
      <c r="HCC81" s="193"/>
      <c r="HCD81" s="193"/>
      <c r="HCE81" s="193"/>
      <c r="HCF81" s="193"/>
      <c r="HCG81" s="193"/>
      <c r="HCH81" s="193"/>
      <c r="HCI81" s="193"/>
      <c r="HCJ81" s="300"/>
      <c r="HCK81" s="193"/>
      <c r="HCL81" s="193"/>
      <c r="HCM81" s="193"/>
      <c r="HCN81" s="193"/>
      <c r="HCO81" s="193"/>
      <c r="HCP81" s="193"/>
      <c r="HCQ81" s="193"/>
      <c r="HCR81" s="193"/>
      <c r="HCS81" s="193"/>
      <c r="HCT81" s="193"/>
      <c r="HCU81" s="193"/>
      <c r="HCV81" s="193"/>
      <c r="HCW81" s="193"/>
      <c r="HCX81" s="193"/>
      <c r="HCY81" s="193"/>
      <c r="HCZ81" s="300"/>
      <c r="HDA81" s="193"/>
      <c r="HDB81" s="193"/>
      <c r="HDC81" s="193"/>
      <c r="HDD81" s="193"/>
      <c r="HDE81" s="193"/>
      <c r="HDF81" s="193"/>
      <c r="HDG81" s="193"/>
      <c r="HDH81" s="193"/>
      <c r="HDI81" s="193"/>
      <c r="HDJ81" s="193"/>
      <c r="HDK81" s="193"/>
      <c r="HDL81" s="193"/>
      <c r="HDM81" s="193"/>
      <c r="HDN81" s="193"/>
      <c r="HDO81" s="193"/>
      <c r="HDP81" s="300"/>
      <c r="HDQ81" s="193"/>
      <c r="HDR81" s="193"/>
      <c r="HDS81" s="193"/>
      <c r="HDT81" s="193"/>
      <c r="HDU81" s="193"/>
      <c r="HDV81" s="193"/>
      <c r="HDW81" s="193"/>
      <c r="HDX81" s="193"/>
      <c r="HDY81" s="193"/>
      <c r="HDZ81" s="193"/>
      <c r="HEA81" s="193"/>
      <c r="HEB81" s="193"/>
      <c r="HEC81" s="193"/>
      <c r="HED81" s="193"/>
      <c r="HEE81" s="193"/>
      <c r="HEF81" s="300"/>
      <c r="HEG81" s="193"/>
      <c r="HEH81" s="193"/>
      <c r="HEI81" s="193"/>
      <c r="HEJ81" s="193"/>
      <c r="HEK81" s="193"/>
      <c r="HEL81" s="193"/>
      <c r="HEM81" s="193"/>
      <c r="HEN81" s="193"/>
      <c r="HEO81" s="193"/>
      <c r="HEP81" s="193"/>
      <c r="HEQ81" s="193"/>
      <c r="HER81" s="193"/>
      <c r="HES81" s="193"/>
      <c r="HET81" s="193"/>
      <c r="HEU81" s="193"/>
      <c r="HEV81" s="300"/>
      <c r="HEW81" s="193"/>
      <c r="HEX81" s="193"/>
      <c r="HEY81" s="193"/>
      <c r="HEZ81" s="193"/>
      <c r="HFA81" s="193"/>
      <c r="HFB81" s="193"/>
      <c r="HFC81" s="193"/>
      <c r="HFD81" s="193"/>
      <c r="HFE81" s="193"/>
      <c r="HFF81" s="193"/>
      <c r="HFG81" s="193"/>
      <c r="HFH81" s="193"/>
      <c r="HFI81" s="193"/>
      <c r="HFJ81" s="193"/>
      <c r="HFK81" s="193"/>
      <c r="HFL81" s="300"/>
      <c r="HFM81" s="193"/>
      <c r="HFN81" s="193"/>
      <c r="HFO81" s="193"/>
      <c r="HFP81" s="193"/>
      <c r="HFQ81" s="193"/>
      <c r="HFR81" s="193"/>
      <c r="HFS81" s="193"/>
      <c r="HFT81" s="193"/>
      <c r="HFU81" s="193"/>
      <c r="HFV81" s="193"/>
      <c r="HFW81" s="193"/>
      <c r="HFX81" s="193"/>
      <c r="HFY81" s="193"/>
      <c r="HFZ81" s="193"/>
      <c r="HGA81" s="193"/>
      <c r="HGB81" s="300"/>
      <c r="HGC81" s="193"/>
      <c r="HGD81" s="193"/>
      <c r="HGE81" s="193"/>
      <c r="HGF81" s="193"/>
      <c r="HGG81" s="193"/>
      <c r="HGH81" s="193"/>
      <c r="HGI81" s="193"/>
      <c r="HGJ81" s="193"/>
      <c r="HGK81" s="193"/>
      <c r="HGL81" s="193"/>
      <c r="HGM81" s="193"/>
      <c r="HGN81" s="193"/>
      <c r="HGO81" s="193"/>
      <c r="HGP81" s="193"/>
      <c r="HGQ81" s="193"/>
      <c r="HGR81" s="300"/>
      <c r="HGS81" s="193"/>
      <c r="HGT81" s="193"/>
      <c r="HGU81" s="193"/>
      <c r="HGV81" s="193"/>
      <c r="HGW81" s="193"/>
      <c r="HGX81" s="193"/>
      <c r="HGY81" s="193"/>
      <c r="HGZ81" s="193"/>
      <c r="HHA81" s="193"/>
      <c r="HHB81" s="193"/>
      <c r="HHC81" s="193"/>
      <c r="HHD81" s="193"/>
      <c r="HHE81" s="193"/>
      <c r="HHF81" s="193"/>
      <c r="HHG81" s="193"/>
      <c r="HHH81" s="300"/>
      <c r="HHI81" s="193"/>
      <c r="HHJ81" s="193"/>
      <c r="HHK81" s="193"/>
      <c r="HHL81" s="193"/>
      <c r="HHM81" s="193"/>
      <c r="HHN81" s="193"/>
      <c r="HHO81" s="193"/>
      <c r="HHP81" s="193"/>
      <c r="HHQ81" s="193"/>
      <c r="HHR81" s="193"/>
      <c r="HHS81" s="193"/>
      <c r="HHT81" s="193"/>
      <c r="HHU81" s="193"/>
      <c r="HHV81" s="193"/>
      <c r="HHW81" s="193"/>
      <c r="HHX81" s="300"/>
      <c r="HHY81" s="193"/>
      <c r="HHZ81" s="193"/>
      <c r="HIA81" s="193"/>
      <c r="HIB81" s="193"/>
      <c r="HIC81" s="193"/>
      <c r="HID81" s="193"/>
      <c r="HIE81" s="193"/>
      <c r="HIF81" s="193"/>
      <c r="HIG81" s="193"/>
      <c r="HIH81" s="193"/>
      <c r="HII81" s="193"/>
      <c r="HIJ81" s="193"/>
      <c r="HIK81" s="193"/>
      <c r="HIL81" s="193"/>
      <c r="HIM81" s="193"/>
      <c r="HIN81" s="300"/>
      <c r="HIO81" s="193"/>
      <c r="HIP81" s="193"/>
      <c r="HIQ81" s="193"/>
      <c r="HIR81" s="193"/>
      <c r="HIS81" s="193"/>
      <c r="HIT81" s="193"/>
      <c r="HIU81" s="193"/>
      <c r="HIV81" s="193"/>
      <c r="HIW81" s="193"/>
      <c r="HIX81" s="193"/>
      <c r="HIY81" s="193"/>
      <c r="HIZ81" s="193"/>
      <c r="HJA81" s="193"/>
      <c r="HJB81" s="193"/>
      <c r="HJC81" s="193"/>
      <c r="HJD81" s="300"/>
      <c r="HJE81" s="193"/>
      <c r="HJF81" s="193"/>
      <c r="HJG81" s="193"/>
      <c r="HJH81" s="193"/>
      <c r="HJI81" s="193"/>
      <c r="HJJ81" s="193"/>
      <c r="HJK81" s="193"/>
      <c r="HJL81" s="193"/>
      <c r="HJM81" s="193"/>
      <c r="HJN81" s="193"/>
      <c r="HJO81" s="193"/>
      <c r="HJP81" s="193"/>
      <c r="HJQ81" s="193"/>
      <c r="HJR81" s="193"/>
      <c r="HJS81" s="193"/>
      <c r="HJT81" s="300"/>
      <c r="HJU81" s="193"/>
      <c r="HJV81" s="193"/>
      <c r="HJW81" s="193"/>
      <c r="HJX81" s="193"/>
      <c r="HJY81" s="193"/>
      <c r="HJZ81" s="193"/>
      <c r="HKA81" s="193"/>
      <c r="HKB81" s="193"/>
      <c r="HKC81" s="193"/>
      <c r="HKD81" s="193"/>
      <c r="HKE81" s="193"/>
      <c r="HKF81" s="193"/>
      <c r="HKG81" s="193"/>
      <c r="HKH81" s="193"/>
      <c r="HKI81" s="193"/>
      <c r="HKJ81" s="300"/>
      <c r="HKK81" s="193"/>
      <c r="HKL81" s="193"/>
      <c r="HKM81" s="193"/>
      <c r="HKN81" s="193"/>
      <c r="HKO81" s="193"/>
      <c r="HKP81" s="193"/>
      <c r="HKQ81" s="193"/>
      <c r="HKR81" s="193"/>
      <c r="HKS81" s="193"/>
      <c r="HKT81" s="193"/>
      <c r="HKU81" s="193"/>
      <c r="HKV81" s="193"/>
      <c r="HKW81" s="193"/>
      <c r="HKX81" s="193"/>
      <c r="HKY81" s="193"/>
      <c r="HKZ81" s="300"/>
      <c r="HLA81" s="193"/>
      <c r="HLB81" s="193"/>
      <c r="HLC81" s="193"/>
      <c r="HLD81" s="193"/>
      <c r="HLE81" s="193"/>
      <c r="HLF81" s="193"/>
      <c r="HLG81" s="193"/>
      <c r="HLH81" s="193"/>
      <c r="HLI81" s="193"/>
      <c r="HLJ81" s="193"/>
      <c r="HLK81" s="193"/>
      <c r="HLL81" s="193"/>
      <c r="HLM81" s="193"/>
      <c r="HLN81" s="193"/>
      <c r="HLO81" s="193"/>
      <c r="HLP81" s="300"/>
      <c r="HLQ81" s="193"/>
      <c r="HLR81" s="193"/>
      <c r="HLS81" s="193"/>
      <c r="HLT81" s="193"/>
      <c r="HLU81" s="193"/>
      <c r="HLV81" s="193"/>
      <c r="HLW81" s="193"/>
      <c r="HLX81" s="193"/>
      <c r="HLY81" s="193"/>
      <c r="HLZ81" s="193"/>
      <c r="HMA81" s="193"/>
      <c r="HMB81" s="193"/>
      <c r="HMC81" s="193"/>
      <c r="HMD81" s="193"/>
      <c r="HME81" s="193"/>
      <c r="HMF81" s="300"/>
      <c r="HMG81" s="193"/>
      <c r="HMH81" s="193"/>
      <c r="HMI81" s="193"/>
      <c r="HMJ81" s="193"/>
      <c r="HMK81" s="193"/>
      <c r="HML81" s="193"/>
      <c r="HMM81" s="193"/>
      <c r="HMN81" s="193"/>
      <c r="HMO81" s="193"/>
      <c r="HMP81" s="193"/>
      <c r="HMQ81" s="193"/>
      <c r="HMR81" s="193"/>
      <c r="HMS81" s="193"/>
      <c r="HMT81" s="193"/>
      <c r="HMU81" s="193"/>
      <c r="HMV81" s="300"/>
      <c r="HMW81" s="193"/>
      <c r="HMX81" s="193"/>
      <c r="HMY81" s="193"/>
      <c r="HMZ81" s="193"/>
      <c r="HNA81" s="193"/>
      <c r="HNB81" s="193"/>
      <c r="HNC81" s="193"/>
      <c r="HND81" s="193"/>
      <c r="HNE81" s="193"/>
      <c r="HNF81" s="193"/>
      <c r="HNG81" s="193"/>
      <c r="HNH81" s="193"/>
      <c r="HNI81" s="193"/>
      <c r="HNJ81" s="193"/>
      <c r="HNK81" s="193"/>
      <c r="HNL81" s="300"/>
      <c r="HNM81" s="193"/>
      <c r="HNN81" s="193"/>
      <c r="HNO81" s="193"/>
      <c r="HNP81" s="193"/>
      <c r="HNQ81" s="193"/>
      <c r="HNR81" s="193"/>
      <c r="HNS81" s="193"/>
      <c r="HNT81" s="193"/>
      <c r="HNU81" s="193"/>
      <c r="HNV81" s="193"/>
      <c r="HNW81" s="193"/>
      <c r="HNX81" s="193"/>
      <c r="HNY81" s="193"/>
      <c r="HNZ81" s="193"/>
      <c r="HOA81" s="193"/>
      <c r="HOB81" s="300"/>
      <c r="HOC81" s="193"/>
      <c r="HOD81" s="193"/>
      <c r="HOE81" s="193"/>
      <c r="HOF81" s="193"/>
      <c r="HOG81" s="193"/>
      <c r="HOH81" s="193"/>
      <c r="HOI81" s="193"/>
      <c r="HOJ81" s="193"/>
      <c r="HOK81" s="193"/>
      <c r="HOL81" s="193"/>
      <c r="HOM81" s="193"/>
      <c r="HON81" s="193"/>
      <c r="HOO81" s="193"/>
      <c r="HOP81" s="193"/>
      <c r="HOQ81" s="193"/>
      <c r="HOR81" s="300"/>
      <c r="HOS81" s="193"/>
      <c r="HOT81" s="193"/>
      <c r="HOU81" s="193"/>
      <c r="HOV81" s="193"/>
      <c r="HOW81" s="193"/>
      <c r="HOX81" s="193"/>
      <c r="HOY81" s="193"/>
      <c r="HOZ81" s="193"/>
      <c r="HPA81" s="193"/>
      <c r="HPB81" s="193"/>
      <c r="HPC81" s="193"/>
      <c r="HPD81" s="193"/>
      <c r="HPE81" s="193"/>
      <c r="HPF81" s="193"/>
      <c r="HPG81" s="193"/>
      <c r="HPH81" s="300"/>
      <c r="HPI81" s="193"/>
      <c r="HPJ81" s="193"/>
      <c r="HPK81" s="193"/>
      <c r="HPL81" s="193"/>
      <c r="HPM81" s="193"/>
      <c r="HPN81" s="193"/>
      <c r="HPO81" s="193"/>
      <c r="HPP81" s="193"/>
      <c r="HPQ81" s="193"/>
      <c r="HPR81" s="193"/>
      <c r="HPS81" s="193"/>
      <c r="HPT81" s="193"/>
      <c r="HPU81" s="193"/>
      <c r="HPV81" s="193"/>
      <c r="HPW81" s="193"/>
      <c r="HPX81" s="300"/>
      <c r="HPY81" s="193"/>
      <c r="HPZ81" s="193"/>
      <c r="HQA81" s="193"/>
      <c r="HQB81" s="193"/>
      <c r="HQC81" s="193"/>
      <c r="HQD81" s="193"/>
      <c r="HQE81" s="193"/>
      <c r="HQF81" s="193"/>
      <c r="HQG81" s="193"/>
      <c r="HQH81" s="193"/>
      <c r="HQI81" s="193"/>
      <c r="HQJ81" s="193"/>
      <c r="HQK81" s="193"/>
      <c r="HQL81" s="193"/>
      <c r="HQM81" s="193"/>
      <c r="HQN81" s="300"/>
      <c r="HQO81" s="193"/>
      <c r="HQP81" s="193"/>
      <c r="HQQ81" s="193"/>
      <c r="HQR81" s="193"/>
      <c r="HQS81" s="193"/>
      <c r="HQT81" s="193"/>
      <c r="HQU81" s="193"/>
      <c r="HQV81" s="193"/>
      <c r="HQW81" s="193"/>
      <c r="HQX81" s="193"/>
      <c r="HQY81" s="193"/>
      <c r="HQZ81" s="193"/>
      <c r="HRA81" s="193"/>
      <c r="HRB81" s="193"/>
      <c r="HRC81" s="193"/>
      <c r="HRD81" s="300"/>
      <c r="HRE81" s="193"/>
      <c r="HRF81" s="193"/>
      <c r="HRG81" s="193"/>
      <c r="HRH81" s="193"/>
      <c r="HRI81" s="193"/>
      <c r="HRJ81" s="193"/>
      <c r="HRK81" s="193"/>
      <c r="HRL81" s="193"/>
      <c r="HRM81" s="193"/>
      <c r="HRN81" s="193"/>
      <c r="HRO81" s="193"/>
      <c r="HRP81" s="193"/>
      <c r="HRQ81" s="193"/>
      <c r="HRR81" s="193"/>
      <c r="HRS81" s="193"/>
      <c r="HRT81" s="300"/>
      <c r="HRU81" s="193"/>
      <c r="HRV81" s="193"/>
      <c r="HRW81" s="193"/>
      <c r="HRX81" s="193"/>
      <c r="HRY81" s="193"/>
      <c r="HRZ81" s="193"/>
      <c r="HSA81" s="193"/>
      <c r="HSB81" s="193"/>
      <c r="HSC81" s="193"/>
      <c r="HSD81" s="193"/>
      <c r="HSE81" s="193"/>
      <c r="HSF81" s="193"/>
      <c r="HSG81" s="193"/>
      <c r="HSH81" s="193"/>
      <c r="HSI81" s="193"/>
      <c r="HSJ81" s="300"/>
      <c r="HSK81" s="193"/>
      <c r="HSL81" s="193"/>
      <c r="HSM81" s="193"/>
      <c r="HSN81" s="193"/>
      <c r="HSO81" s="193"/>
      <c r="HSP81" s="193"/>
      <c r="HSQ81" s="193"/>
      <c r="HSR81" s="193"/>
      <c r="HSS81" s="193"/>
      <c r="HST81" s="193"/>
      <c r="HSU81" s="193"/>
      <c r="HSV81" s="193"/>
      <c r="HSW81" s="193"/>
      <c r="HSX81" s="193"/>
      <c r="HSY81" s="193"/>
      <c r="HSZ81" s="300"/>
      <c r="HTA81" s="193"/>
      <c r="HTB81" s="193"/>
      <c r="HTC81" s="193"/>
      <c r="HTD81" s="193"/>
      <c r="HTE81" s="193"/>
      <c r="HTF81" s="193"/>
      <c r="HTG81" s="193"/>
      <c r="HTH81" s="193"/>
      <c r="HTI81" s="193"/>
      <c r="HTJ81" s="193"/>
      <c r="HTK81" s="193"/>
      <c r="HTL81" s="193"/>
      <c r="HTM81" s="193"/>
      <c r="HTN81" s="193"/>
      <c r="HTO81" s="193"/>
      <c r="HTP81" s="300"/>
      <c r="HTQ81" s="193"/>
      <c r="HTR81" s="193"/>
      <c r="HTS81" s="193"/>
      <c r="HTT81" s="193"/>
      <c r="HTU81" s="193"/>
      <c r="HTV81" s="193"/>
      <c r="HTW81" s="193"/>
      <c r="HTX81" s="193"/>
      <c r="HTY81" s="193"/>
      <c r="HTZ81" s="193"/>
      <c r="HUA81" s="193"/>
      <c r="HUB81" s="193"/>
      <c r="HUC81" s="193"/>
      <c r="HUD81" s="193"/>
      <c r="HUE81" s="193"/>
      <c r="HUF81" s="300"/>
      <c r="HUG81" s="193"/>
      <c r="HUH81" s="193"/>
      <c r="HUI81" s="193"/>
      <c r="HUJ81" s="193"/>
      <c r="HUK81" s="193"/>
      <c r="HUL81" s="193"/>
      <c r="HUM81" s="193"/>
      <c r="HUN81" s="193"/>
      <c r="HUO81" s="193"/>
      <c r="HUP81" s="193"/>
      <c r="HUQ81" s="193"/>
      <c r="HUR81" s="193"/>
      <c r="HUS81" s="193"/>
      <c r="HUT81" s="193"/>
      <c r="HUU81" s="193"/>
      <c r="HUV81" s="300"/>
      <c r="HUW81" s="193"/>
      <c r="HUX81" s="193"/>
      <c r="HUY81" s="193"/>
      <c r="HUZ81" s="193"/>
      <c r="HVA81" s="193"/>
      <c r="HVB81" s="193"/>
      <c r="HVC81" s="193"/>
      <c r="HVD81" s="193"/>
      <c r="HVE81" s="193"/>
      <c r="HVF81" s="193"/>
      <c r="HVG81" s="193"/>
      <c r="HVH81" s="193"/>
      <c r="HVI81" s="193"/>
      <c r="HVJ81" s="193"/>
      <c r="HVK81" s="193"/>
      <c r="HVL81" s="300"/>
      <c r="HVM81" s="193"/>
      <c r="HVN81" s="193"/>
      <c r="HVO81" s="193"/>
      <c r="HVP81" s="193"/>
      <c r="HVQ81" s="193"/>
      <c r="HVR81" s="193"/>
      <c r="HVS81" s="193"/>
      <c r="HVT81" s="193"/>
      <c r="HVU81" s="193"/>
      <c r="HVV81" s="193"/>
      <c r="HVW81" s="193"/>
      <c r="HVX81" s="193"/>
      <c r="HVY81" s="193"/>
      <c r="HVZ81" s="193"/>
      <c r="HWA81" s="193"/>
      <c r="HWB81" s="300"/>
      <c r="HWC81" s="193"/>
      <c r="HWD81" s="193"/>
      <c r="HWE81" s="193"/>
      <c r="HWF81" s="193"/>
      <c r="HWG81" s="193"/>
      <c r="HWH81" s="193"/>
      <c r="HWI81" s="193"/>
      <c r="HWJ81" s="193"/>
      <c r="HWK81" s="193"/>
      <c r="HWL81" s="193"/>
      <c r="HWM81" s="193"/>
      <c r="HWN81" s="193"/>
      <c r="HWO81" s="193"/>
      <c r="HWP81" s="193"/>
      <c r="HWQ81" s="193"/>
      <c r="HWR81" s="300"/>
      <c r="HWS81" s="193"/>
      <c r="HWT81" s="193"/>
      <c r="HWU81" s="193"/>
      <c r="HWV81" s="193"/>
      <c r="HWW81" s="193"/>
      <c r="HWX81" s="193"/>
      <c r="HWY81" s="193"/>
      <c r="HWZ81" s="193"/>
      <c r="HXA81" s="193"/>
      <c r="HXB81" s="193"/>
      <c r="HXC81" s="193"/>
      <c r="HXD81" s="193"/>
      <c r="HXE81" s="193"/>
      <c r="HXF81" s="193"/>
      <c r="HXG81" s="193"/>
      <c r="HXH81" s="300"/>
      <c r="HXI81" s="193"/>
      <c r="HXJ81" s="193"/>
      <c r="HXK81" s="193"/>
      <c r="HXL81" s="193"/>
      <c r="HXM81" s="193"/>
      <c r="HXN81" s="193"/>
      <c r="HXO81" s="193"/>
      <c r="HXP81" s="193"/>
      <c r="HXQ81" s="193"/>
      <c r="HXR81" s="193"/>
      <c r="HXS81" s="193"/>
      <c r="HXT81" s="193"/>
      <c r="HXU81" s="193"/>
      <c r="HXV81" s="193"/>
      <c r="HXW81" s="193"/>
      <c r="HXX81" s="300"/>
      <c r="HXY81" s="193"/>
      <c r="HXZ81" s="193"/>
      <c r="HYA81" s="193"/>
      <c r="HYB81" s="193"/>
      <c r="HYC81" s="193"/>
      <c r="HYD81" s="193"/>
      <c r="HYE81" s="193"/>
      <c r="HYF81" s="193"/>
      <c r="HYG81" s="193"/>
      <c r="HYH81" s="193"/>
      <c r="HYI81" s="193"/>
      <c r="HYJ81" s="193"/>
      <c r="HYK81" s="193"/>
      <c r="HYL81" s="193"/>
      <c r="HYM81" s="193"/>
      <c r="HYN81" s="300"/>
      <c r="HYO81" s="193"/>
      <c r="HYP81" s="193"/>
      <c r="HYQ81" s="193"/>
      <c r="HYR81" s="193"/>
      <c r="HYS81" s="193"/>
      <c r="HYT81" s="193"/>
      <c r="HYU81" s="193"/>
      <c r="HYV81" s="193"/>
      <c r="HYW81" s="193"/>
      <c r="HYX81" s="193"/>
      <c r="HYY81" s="193"/>
      <c r="HYZ81" s="193"/>
      <c r="HZA81" s="193"/>
      <c r="HZB81" s="193"/>
      <c r="HZC81" s="193"/>
      <c r="HZD81" s="300"/>
      <c r="HZE81" s="193"/>
      <c r="HZF81" s="193"/>
      <c r="HZG81" s="193"/>
      <c r="HZH81" s="193"/>
      <c r="HZI81" s="193"/>
      <c r="HZJ81" s="193"/>
      <c r="HZK81" s="193"/>
      <c r="HZL81" s="193"/>
      <c r="HZM81" s="193"/>
      <c r="HZN81" s="193"/>
      <c r="HZO81" s="193"/>
      <c r="HZP81" s="193"/>
      <c r="HZQ81" s="193"/>
      <c r="HZR81" s="193"/>
      <c r="HZS81" s="193"/>
      <c r="HZT81" s="300"/>
      <c r="HZU81" s="193"/>
      <c r="HZV81" s="193"/>
      <c r="HZW81" s="193"/>
      <c r="HZX81" s="193"/>
      <c r="HZY81" s="193"/>
      <c r="HZZ81" s="193"/>
      <c r="IAA81" s="193"/>
      <c r="IAB81" s="193"/>
      <c r="IAC81" s="193"/>
      <c r="IAD81" s="193"/>
      <c r="IAE81" s="193"/>
      <c r="IAF81" s="193"/>
      <c r="IAG81" s="193"/>
      <c r="IAH81" s="193"/>
      <c r="IAI81" s="193"/>
      <c r="IAJ81" s="300"/>
      <c r="IAK81" s="193"/>
      <c r="IAL81" s="193"/>
      <c r="IAM81" s="193"/>
      <c r="IAN81" s="193"/>
      <c r="IAO81" s="193"/>
      <c r="IAP81" s="193"/>
      <c r="IAQ81" s="193"/>
      <c r="IAR81" s="193"/>
      <c r="IAS81" s="193"/>
      <c r="IAT81" s="193"/>
      <c r="IAU81" s="193"/>
      <c r="IAV81" s="193"/>
      <c r="IAW81" s="193"/>
      <c r="IAX81" s="193"/>
      <c r="IAY81" s="193"/>
      <c r="IAZ81" s="300"/>
      <c r="IBA81" s="193"/>
      <c r="IBB81" s="193"/>
      <c r="IBC81" s="193"/>
      <c r="IBD81" s="193"/>
      <c r="IBE81" s="193"/>
      <c r="IBF81" s="193"/>
      <c r="IBG81" s="193"/>
      <c r="IBH81" s="193"/>
      <c r="IBI81" s="193"/>
      <c r="IBJ81" s="193"/>
      <c r="IBK81" s="193"/>
      <c r="IBL81" s="193"/>
      <c r="IBM81" s="193"/>
      <c r="IBN81" s="193"/>
      <c r="IBO81" s="193"/>
      <c r="IBP81" s="300"/>
      <c r="IBQ81" s="193"/>
      <c r="IBR81" s="193"/>
      <c r="IBS81" s="193"/>
      <c r="IBT81" s="193"/>
      <c r="IBU81" s="193"/>
      <c r="IBV81" s="193"/>
      <c r="IBW81" s="193"/>
      <c r="IBX81" s="193"/>
      <c r="IBY81" s="193"/>
      <c r="IBZ81" s="193"/>
      <c r="ICA81" s="193"/>
      <c r="ICB81" s="193"/>
      <c r="ICC81" s="193"/>
      <c r="ICD81" s="193"/>
      <c r="ICE81" s="193"/>
      <c r="ICF81" s="300"/>
      <c r="ICG81" s="193"/>
      <c r="ICH81" s="193"/>
      <c r="ICI81" s="193"/>
      <c r="ICJ81" s="193"/>
      <c r="ICK81" s="193"/>
      <c r="ICL81" s="193"/>
      <c r="ICM81" s="193"/>
      <c r="ICN81" s="193"/>
      <c r="ICO81" s="193"/>
      <c r="ICP81" s="193"/>
      <c r="ICQ81" s="193"/>
      <c r="ICR81" s="193"/>
      <c r="ICS81" s="193"/>
      <c r="ICT81" s="193"/>
      <c r="ICU81" s="193"/>
      <c r="ICV81" s="300"/>
      <c r="ICW81" s="193"/>
      <c r="ICX81" s="193"/>
      <c r="ICY81" s="193"/>
      <c r="ICZ81" s="193"/>
      <c r="IDA81" s="193"/>
      <c r="IDB81" s="193"/>
      <c r="IDC81" s="193"/>
      <c r="IDD81" s="193"/>
      <c r="IDE81" s="193"/>
      <c r="IDF81" s="193"/>
      <c r="IDG81" s="193"/>
      <c r="IDH81" s="193"/>
      <c r="IDI81" s="193"/>
      <c r="IDJ81" s="193"/>
      <c r="IDK81" s="193"/>
      <c r="IDL81" s="300"/>
      <c r="IDM81" s="193"/>
      <c r="IDN81" s="193"/>
      <c r="IDO81" s="193"/>
      <c r="IDP81" s="193"/>
      <c r="IDQ81" s="193"/>
      <c r="IDR81" s="193"/>
      <c r="IDS81" s="193"/>
      <c r="IDT81" s="193"/>
      <c r="IDU81" s="193"/>
      <c r="IDV81" s="193"/>
      <c r="IDW81" s="193"/>
      <c r="IDX81" s="193"/>
      <c r="IDY81" s="193"/>
      <c r="IDZ81" s="193"/>
      <c r="IEA81" s="193"/>
      <c r="IEB81" s="300"/>
      <c r="IEC81" s="193"/>
      <c r="IED81" s="193"/>
      <c r="IEE81" s="193"/>
      <c r="IEF81" s="193"/>
      <c r="IEG81" s="193"/>
      <c r="IEH81" s="193"/>
      <c r="IEI81" s="193"/>
      <c r="IEJ81" s="193"/>
      <c r="IEK81" s="193"/>
      <c r="IEL81" s="193"/>
      <c r="IEM81" s="193"/>
      <c r="IEN81" s="193"/>
      <c r="IEO81" s="193"/>
      <c r="IEP81" s="193"/>
      <c r="IEQ81" s="193"/>
      <c r="IER81" s="300"/>
      <c r="IES81" s="193"/>
      <c r="IET81" s="193"/>
      <c r="IEU81" s="193"/>
      <c r="IEV81" s="193"/>
      <c r="IEW81" s="193"/>
      <c r="IEX81" s="193"/>
      <c r="IEY81" s="193"/>
      <c r="IEZ81" s="193"/>
      <c r="IFA81" s="193"/>
      <c r="IFB81" s="193"/>
      <c r="IFC81" s="193"/>
      <c r="IFD81" s="193"/>
      <c r="IFE81" s="193"/>
      <c r="IFF81" s="193"/>
      <c r="IFG81" s="193"/>
      <c r="IFH81" s="300"/>
      <c r="IFI81" s="193"/>
      <c r="IFJ81" s="193"/>
      <c r="IFK81" s="193"/>
      <c r="IFL81" s="193"/>
      <c r="IFM81" s="193"/>
      <c r="IFN81" s="193"/>
      <c r="IFO81" s="193"/>
      <c r="IFP81" s="193"/>
      <c r="IFQ81" s="193"/>
      <c r="IFR81" s="193"/>
      <c r="IFS81" s="193"/>
      <c r="IFT81" s="193"/>
      <c r="IFU81" s="193"/>
      <c r="IFV81" s="193"/>
      <c r="IFW81" s="193"/>
      <c r="IFX81" s="300"/>
      <c r="IFY81" s="193"/>
      <c r="IFZ81" s="193"/>
      <c r="IGA81" s="193"/>
      <c r="IGB81" s="193"/>
      <c r="IGC81" s="193"/>
      <c r="IGD81" s="193"/>
      <c r="IGE81" s="193"/>
      <c r="IGF81" s="193"/>
      <c r="IGG81" s="193"/>
      <c r="IGH81" s="193"/>
      <c r="IGI81" s="193"/>
      <c r="IGJ81" s="193"/>
      <c r="IGK81" s="193"/>
      <c r="IGL81" s="193"/>
      <c r="IGM81" s="193"/>
      <c r="IGN81" s="300"/>
      <c r="IGO81" s="193"/>
      <c r="IGP81" s="193"/>
      <c r="IGQ81" s="193"/>
      <c r="IGR81" s="193"/>
      <c r="IGS81" s="193"/>
      <c r="IGT81" s="193"/>
      <c r="IGU81" s="193"/>
      <c r="IGV81" s="193"/>
      <c r="IGW81" s="193"/>
      <c r="IGX81" s="193"/>
      <c r="IGY81" s="193"/>
      <c r="IGZ81" s="193"/>
      <c r="IHA81" s="193"/>
      <c r="IHB81" s="193"/>
      <c r="IHC81" s="193"/>
      <c r="IHD81" s="300"/>
      <c r="IHE81" s="193"/>
      <c r="IHF81" s="193"/>
      <c r="IHG81" s="193"/>
      <c r="IHH81" s="193"/>
      <c r="IHI81" s="193"/>
      <c r="IHJ81" s="193"/>
      <c r="IHK81" s="193"/>
      <c r="IHL81" s="193"/>
      <c r="IHM81" s="193"/>
      <c r="IHN81" s="193"/>
      <c r="IHO81" s="193"/>
      <c r="IHP81" s="193"/>
      <c r="IHQ81" s="193"/>
      <c r="IHR81" s="193"/>
      <c r="IHS81" s="193"/>
      <c r="IHT81" s="300"/>
      <c r="IHU81" s="193"/>
      <c r="IHV81" s="193"/>
      <c r="IHW81" s="193"/>
      <c r="IHX81" s="193"/>
      <c r="IHY81" s="193"/>
      <c r="IHZ81" s="193"/>
      <c r="IIA81" s="193"/>
      <c r="IIB81" s="193"/>
      <c r="IIC81" s="193"/>
      <c r="IID81" s="193"/>
      <c r="IIE81" s="193"/>
      <c r="IIF81" s="193"/>
      <c r="IIG81" s="193"/>
      <c r="IIH81" s="193"/>
      <c r="III81" s="193"/>
      <c r="IIJ81" s="300"/>
      <c r="IIK81" s="193"/>
      <c r="IIL81" s="193"/>
      <c r="IIM81" s="193"/>
      <c r="IIN81" s="193"/>
      <c r="IIO81" s="193"/>
      <c r="IIP81" s="193"/>
      <c r="IIQ81" s="193"/>
      <c r="IIR81" s="193"/>
      <c r="IIS81" s="193"/>
      <c r="IIT81" s="193"/>
      <c r="IIU81" s="193"/>
      <c r="IIV81" s="193"/>
      <c r="IIW81" s="193"/>
      <c r="IIX81" s="193"/>
      <c r="IIY81" s="193"/>
      <c r="IIZ81" s="300"/>
      <c r="IJA81" s="193"/>
      <c r="IJB81" s="193"/>
      <c r="IJC81" s="193"/>
      <c r="IJD81" s="193"/>
      <c r="IJE81" s="193"/>
      <c r="IJF81" s="193"/>
      <c r="IJG81" s="193"/>
      <c r="IJH81" s="193"/>
      <c r="IJI81" s="193"/>
      <c r="IJJ81" s="193"/>
      <c r="IJK81" s="193"/>
      <c r="IJL81" s="193"/>
      <c r="IJM81" s="193"/>
      <c r="IJN81" s="193"/>
      <c r="IJO81" s="193"/>
      <c r="IJP81" s="300"/>
      <c r="IJQ81" s="193"/>
      <c r="IJR81" s="193"/>
      <c r="IJS81" s="193"/>
      <c r="IJT81" s="193"/>
      <c r="IJU81" s="193"/>
      <c r="IJV81" s="193"/>
      <c r="IJW81" s="193"/>
      <c r="IJX81" s="193"/>
      <c r="IJY81" s="193"/>
      <c r="IJZ81" s="193"/>
      <c r="IKA81" s="193"/>
      <c r="IKB81" s="193"/>
      <c r="IKC81" s="193"/>
      <c r="IKD81" s="193"/>
      <c r="IKE81" s="193"/>
      <c r="IKF81" s="300"/>
      <c r="IKG81" s="193"/>
      <c r="IKH81" s="193"/>
      <c r="IKI81" s="193"/>
      <c r="IKJ81" s="193"/>
      <c r="IKK81" s="193"/>
      <c r="IKL81" s="193"/>
      <c r="IKM81" s="193"/>
      <c r="IKN81" s="193"/>
      <c r="IKO81" s="193"/>
      <c r="IKP81" s="193"/>
      <c r="IKQ81" s="193"/>
      <c r="IKR81" s="193"/>
      <c r="IKS81" s="193"/>
      <c r="IKT81" s="193"/>
      <c r="IKU81" s="193"/>
      <c r="IKV81" s="300"/>
      <c r="IKW81" s="193"/>
      <c r="IKX81" s="193"/>
      <c r="IKY81" s="193"/>
      <c r="IKZ81" s="193"/>
      <c r="ILA81" s="193"/>
      <c r="ILB81" s="193"/>
      <c r="ILC81" s="193"/>
      <c r="ILD81" s="193"/>
      <c r="ILE81" s="193"/>
      <c r="ILF81" s="193"/>
      <c r="ILG81" s="193"/>
      <c r="ILH81" s="193"/>
      <c r="ILI81" s="193"/>
      <c r="ILJ81" s="193"/>
      <c r="ILK81" s="193"/>
      <c r="ILL81" s="300"/>
      <c r="ILM81" s="193"/>
      <c r="ILN81" s="193"/>
      <c r="ILO81" s="193"/>
      <c r="ILP81" s="193"/>
      <c r="ILQ81" s="193"/>
      <c r="ILR81" s="193"/>
      <c r="ILS81" s="193"/>
      <c r="ILT81" s="193"/>
      <c r="ILU81" s="193"/>
      <c r="ILV81" s="193"/>
      <c r="ILW81" s="193"/>
      <c r="ILX81" s="193"/>
      <c r="ILY81" s="193"/>
      <c r="ILZ81" s="193"/>
      <c r="IMA81" s="193"/>
      <c r="IMB81" s="300"/>
      <c r="IMC81" s="193"/>
      <c r="IMD81" s="193"/>
      <c r="IME81" s="193"/>
      <c r="IMF81" s="193"/>
      <c r="IMG81" s="193"/>
      <c r="IMH81" s="193"/>
      <c r="IMI81" s="193"/>
      <c r="IMJ81" s="193"/>
      <c r="IMK81" s="193"/>
      <c r="IML81" s="193"/>
      <c r="IMM81" s="193"/>
      <c r="IMN81" s="193"/>
      <c r="IMO81" s="193"/>
      <c r="IMP81" s="193"/>
      <c r="IMQ81" s="193"/>
      <c r="IMR81" s="300"/>
      <c r="IMS81" s="193"/>
      <c r="IMT81" s="193"/>
      <c r="IMU81" s="193"/>
      <c r="IMV81" s="193"/>
      <c r="IMW81" s="193"/>
      <c r="IMX81" s="193"/>
      <c r="IMY81" s="193"/>
      <c r="IMZ81" s="193"/>
      <c r="INA81" s="193"/>
      <c r="INB81" s="193"/>
      <c r="INC81" s="193"/>
      <c r="IND81" s="193"/>
      <c r="INE81" s="193"/>
      <c r="INF81" s="193"/>
      <c r="ING81" s="193"/>
      <c r="INH81" s="300"/>
      <c r="INI81" s="193"/>
      <c r="INJ81" s="193"/>
      <c r="INK81" s="193"/>
      <c r="INL81" s="193"/>
      <c r="INM81" s="193"/>
      <c r="INN81" s="193"/>
      <c r="INO81" s="193"/>
      <c r="INP81" s="193"/>
      <c r="INQ81" s="193"/>
      <c r="INR81" s="193"/>
      <c r="INS81" s="193"/>
      <c r="INT81" s="193"/>
      <c r="INU81" s="193"/>
      <c r="INV81" s="193"/>
      <c r="INW81" s="193"/>
      <c r="INX81" s="300"/>
      <c r="INY81" s="193"/>
      <c r="INZ81" s="193"/>
      <c r="IOA81" s="193"/>
      <c r="IOB81" s="193"/>
      <c r="IOC81" s="193"/>
      <c r="IOD81" s="193"/>
      <c r="IOE81" s="193"/>
      <c r="IOF81" s="193"/>
      <c r="IOG81" s="193"/>
      <c r="IOH81" s="193"/>
      <c r="IOI81" s="193"/>
      <c r="IOJ81" s="193"/>
      <c r="IOK81" s="193"/>
      <c r="IOL81" s="193"/>
      <c r="IOM81" s="193"/>
      <c r="ION81" s="300"/>
      <c r="IOO81" s="193"/>
      <c r="IOP81" s="193"/>
      <c r="IOQ81" s="193"/>
      <c r="IOR81" s="193"/>
      <c r="IOS81" s="193"/>
      <c r="IOT81" s="193"/>
      <c r="IOU81" s="193"/>
      <c r="IOV81" s="193"/>
      <c r="IOW81" s="193"/>
      <c r="IOX81" s="193"/>
      <c r="IOY81" s="193"/>
      <c r="IOZ81" s="193"/>
      <c r="IPA81" s="193"/>
      <c r="IPB81" s="193"/>
      <c r="IPC81" s="193"/>
      <c r="IPD81" s="300"/>
      <c r="IPE81" s="193"/>
      <c r="IPF81" s="193"/>
      <c r="IPG81" s="193"/>
      <c r="IPH81" s="193"/>
      <c r="IPI81" s="193"/>
      <c r="IPJ81" s="193"/>
      <c r="IPK81" s="193"/>
      <c r="IPL81" s="193"/>
      <c r="IPM81" s="193"/>
      <c r="IPN81" s="193"/>
      <c r="IPO81" s="193"/>
      <c r="IPP81" s="193"/>
      <c r="IPQ81" s="193"/>
      <c r="IPR81" s="193"/>
      <c r="IPS81" s="193"/>
      <c r="IPT81" s="300"/>
      <c r="IPU81" s="193"/>
      <c r="IPV81" s="193"/>
      <c r="IPW81" s="193"/>
      <c r="IPX81" s="193"/>
      <c r="IPY81" s="193"/>
      <c r="IPZ81" s="193"/>
      <c r="IQA81" s="193"/>
      <c r="IQB81" s="193"/>
      <c r="IQC81" s="193"/>
      <c r="IQD81" s="193"/>
      <c r="IQE81" s="193"/>
      <c r="IQF81" s="193"/>
      <c r="IQG81" s="193"/>
      <c r="IQH81" s="193"/>
      <c r="IQI81" s="193"/>
      <c r="IQJ81" s="300"/>
      <c r="IQK81" s="193"/>
      <c r="IQL81" s="193"/>
      <c r="IQM81" s="193"/>
      <c r="IQN81" s="193"/>
      <c r="IQO81" s="193"/>
      <c r="IQP81" s="193"/>
      <c r="IQQ81" s="193"/>
      <c r="IQR81" s="193"/>
      <c r="IQS81" s="193"/>
      <c r="IQT81" s="193"/>
      <c r="IQU81" s="193"/>
      <c r="IQV81" s="193"/>
      <c r="IQW81" s="193"/>
      <c r="IQX81" s="193"/>
      <c r="IQY81" s="193"/>
      <c r="IQZ81" s="300"/>
      <c r="IRA81" s="193"/>
      <c r="IRB81" s="193"/>
      <c r="IRC81" s="193"/>
      <c r="IRD81" s="193"/>
      <c r="IRE81" s="193"/>
      <c r="IRF81" s="193"/>
      <c r="IRG81" s="193"/>
      <c r="IRH81" s="193"/>
      <c r="IRI81" s="193"/>
      <c r="IRJ81" s="193"/>
      <c r="IRK81" s="193"/>
      <c r="IRL81" s="193"/>
      <c r="IRM81" s="193"/>
      <c r="IRN81" s="193"/>
      <c r="IRO81" s="193"/>
      <c r="IRP81" s="300"/>
      <c r="IRQ81" s="193"/>
      <c r="IRR81" s="193"/>
      <c r="IRS81" s="193"/>
      <c r="IRT81" s="193"/>
      <c r="IRU81" s="193"/>
      <c r="IRV81" s="193"/>
      <c r="IRW81" s="193"/>
      <c r="IRX81" s="193"/>
      <c r="IRY81" s="193"/>
      <c r="IRZ81" s="193"/>
      <c r="ISA81" s="193"/>
      <c r="ISB81" s="193"/>
      <c r="ISC81" s="193"/>
      <c r="ISD81" s="193"/>
      <c r="ISE81" s="193"/>
      <c r="ISF81" s="300"/>
      <c r="ISG81" s="193"/>
      <c r="ISH81" s="193"/>
      <c r="ISI81" s="193"/>
      <c r="ISJ81" s="193"/>
      <c r="ISK81" s="193"/>
      <c r="ISL81" s="193"/>
      <c r="ISM81" s="193"/>
      <c r="ISN81" s="193"/>
      <c r="ISO81" s="193"/>
      <c r="ISP81" s="193"/>
      <c r="ISQ81" s="193"/>
      <c r="ISR81" s="193"/>
      <c r="ISS81" s="193"/>
      <c r="IST81" s="193"/>
      <c r="ISU81" s="193"/>
      <c r="ISV81" s="300"/>
      <c r="ISW81" s="193"/>
      <c r="ISX81" s="193"/>
      <c r="ISY81" s="193"/>
      <c r="ISZ81" s="193"/>
      <c r="ITA81" s="193"/>
      <c r="ITB81" s="193"/>
      <c r="ITC81" s="193"/>
      <c r="ITD81" s="193"/>
      <c r="ITE81" s="193"/>
      <c r="ITF81" s="193"/>
      <c r="ITG81" s="193"/>
      <c r="ITH81" s="193"/>
      <c r="ITI81" s="193"/>
      <c r="ITJ81" s="193"/>
      <c r="ITK81" s="193"/>
      <c r="ITL81" s="300"/>
      <c r="ITM81" s="193"/>
      <c r="ITN81" s="193"/>
      <c r="ITO81" s="193"/>
      <c r="ITP81" s="193"/>
      <c r="ITQ81" s="193"/>
      <c r="ITR81" s="193"/>
      <c r="ITS81" s="193"/>
      <c r="ITT81" s="193"/>
      <c r="ITU81" s="193"/>
      <c r="ITV81" s="193"/>
      <c r="ITW81" s="193"/>
      <c r="ITX81" s="193"/>
      <c r="ITY81" s="193"/>
      <c r="ITZ81" s="193"/>
      <c r="IUA81" s="193"/>
      <c r="IUB81" s="300"/>
      <c r="IUC81" s="193"/>
      <c r="IUD81" s="193"/>
      <c r="IUE81" s="193"/>
      <c r="IUF81" s="193"/>
      <c r="IUG81" s="193"/>
      <c r="IUH81" s="193"/>
      <c r="IUI81" s="193"/>
      <c r="IUJ81" s="193"/>
      <c r="IUK81" s="193"/>
      <c r="IUL81" s="193"/>
      <c r="IUM81" s="193"/>
      <c r="IUN81" s="193"/>
      <c r="IUO81" s="193"/>
      <c r="IUP81" s="193"/>
      <c r="IUQ81" s="193"/>
      <c r="IUR81" s="300"/>
      <c r="IUS81" s="193"/>
      <c r="IUT81" s="193"/>
      <c r="IUU81" s="193"/>
      <c r="IUV81" s="193"/>
      <c r="IUW81" s="193"/>
      <c r="IUX81" s="193"/>
      <c r="IUY81" s="193"/>
      <c r="IUZ81" s="193"/>
      <c r="IVA81" s="193"/>
      <c r="IVB81" s="193"/>
      <c r="IVC81" s="193"/>
      <c r="IVD81" s="193"/>
      <c r="IVE81" s="193"/>
      <c r="IVF81" s="193"/>
      <c r="IVG81" s="193"/>
      <c r="IVH81" s="300"/>
      <c r="IVI81" s="193"/>
      <c r="IVJ81" s="193"/>
      <c r="IVK81" s="193"/>
      <c r="IVL81" s="193"/>
      <c r="IVM81" s="193"/>
      <c r="IVN81" s="193"/>
      <c r="IVO81" s="193"/>
      <c r="IVP81" s="193"/>
      <c r="IVQ81" s="193"/>
      <c r="IVR81" s="193"/>
      <c r="IVS81" s="193"/>
      <c r="IVT81" s="193"/>
      <c r="IVU81" s="193"/>
      <c r="IVV81" s="193"/>
      <c r="IVW81" s="193"/>
      <c r="IVX81" s="300"/>
      <c r="IVY81" s="193"/>
      <c r="IVZ81" s="193"/>
      <c r="IWA81" s="193"/>
      <c r="IWB81" s="193"/>
      <c r="IWC81" s="193"/>
      <c r="IWD81" s="193"/>
      <c r="IWE81" s="193"/>
      <c r="IWF81" s="193"/>
      <c r="IWG81" s="193"/>
      <c r="IWH81" s="193"/>
      <c r="IWI81" s="193"/>
      <c r="IWJ81" s="193"/>
      <c r="IWK81" s="193"/>
      <c r="IWL81" s="193"/>
      <c r="IWM81" s="193"/>
      <c r="IWN81" s="300"/>
      <c r="IWO81" s="193"/>
      <c r="IWP81" s="193"/>
      <c r="IWQ81" s="193"/>
      <c r="IWR81" s="193"/>
      <c r="IWS81" s="193"/>
      <c r="IWT81" s="193"/>
      <c r="IWU81" s="193"/>
      <c r="IWV81" s="193"/>
      <c r="IWW81" s="193"/>
      <c r="IWX81" s="193"/>
      <c r="IWY81" s="193"/>
      <c r="IWZ81" s="193"/>
      <c r="IXA81" s="193"/>
      <c r="IXB81" s="193"/>
      <c r="IXC81" s="193"/>
      <c r="IXD81" s="300"/>
      <c r="IXE81" s="193"/>
      <c r="IXF81" s="193"/>
      <c r="IXG81" s="193"/>
      <c r="IXH81" s="193"/>
      <c r="IXI81" s="193"/>
      <c r="IXJ81" s="193"/>
      <c r="IXK81" s="193"/>
      <c r="IXL81" s="193"/>
      <c r="IXM81" s="193"/>
      <c r="IXN81" s="193"/>
      <c r="IXO81" s="193"/>
      <c r="IXP81" s="193"/>
      <c r="IXQ81" s="193"/>
      <c r="IXR81" s="193"/>
      <c r="IXS81" s="193"/>
      <c r="IXT81" s="300"/>
      <c r="IXU81" s="193"/>
      <c r="IXV81" s="193"/>
      <c r="IXW81" s="193"/>
      <c r="IXX81" s="193"/>
      <c r="IXY81" s="193"/>
      <c r="IXZ81" s="193"/>
      <c r="IYA81" s="193"/>
      <c r="IYB81" s="193"/>
      <c r="IYC81" s="193"/>
      <c r="IYD81" s="193"/>
      <c r="IYE81" s="193"/>
      <c r="IYF81" s="193"/>
      <c r="IYG81" s="193"/>
      <c r="IYH81" s="193"/>
      <c r="IYI81" s="193"/>
      <c r="IYJ81" s="300"/>
      <c r="IYK81" s="193"/>
      <c r="IYL81" s="193"/>
      <c r="IYM81" s="193"/>
      <c r="IYN81" s="193"/>
      <c r="IYO81" s="193"/>
      <c r="IYP81" s="193"/>
      <c r="IYQ81" s="193"/>
      <c r="IYR81" s="193"/>
      <c r="IYS81" s="193"/>
      <c r="IYT81" s="193"/>
      <c r="IYU81" s="193"/>
      <c r="IYV81" s="193"/>
      <c r="IYW81" s="193"/>
      <c r="IYX81" s="193"/>
      <c r="IYY81" s="193"/>
      <c r="IYZ81" s="300"/>
      <c r="IZA81" s="193"/>
      <c r="IZB81" s="193"/>
      <c r="IZC81" s="193"/>
      <c r="IZD81" s="193"/>
      <c r="IZE81" s="193"/>
      <c r="IZF81" s="193"/>
      <c r="IZG81" s="193"/>
      <c r="IZH81" s="193"/>
      <c r="IZI81" s="193"/>
      <c r="IZJ81" s="193"/>
      <c r="IZK81" s="193"/>
      <c r="IZL81" s="193"/>
      <c r="IZM81" s="193"/>
      <c r="IZN81" s="193"/>
      <c r="IZO81" s="193"/>
      <c r="IZP81" s="300"/>
      <c r="IZQ81" s="193"/>
      <c r="IZR81" s="193"/>
      <c r="IZS81" s="193"/>
      <c r="IZT81" s="193"/>
      <c r="IZU81" s="193"/>
      <c r="IZV81" s="193"/>
      <c r="IZW81" s="193"/>
      <c r="IZX81" s="193"/>
      <c r="IZY81" s="193"/>
      <c r="IZZ81" s="193"/>
      <c r="JAA81" s="193"/>
      <c r="JAB81" s="193"/>
      <c r="JAC81" s="193"/>
      <c r="JAD81" s="193"/>
      <c r="JAE81" s="193"/>
      <c r="JAF81" s="300"/>
      <c r="JAG81" s="193"/>
      <c r="JAH81" s="193"/>
      <c r="JAI81" s="193"/>
      <c r="JAJ81" s="193"/>
      <c r="JAK81" s="193"/>
      <c r="JAL81" s="193"/>
      <c r="JAM81" s="193"/>
      <c r="JAN81" s="193"/>
      <c r="JAO81" s="193"/>
      <c r="JAP81" s="193"/>
      <c r="JAQ81" s="193"/>
      <c r="JAR81" s="193"/>
      <c r="JAS81" s="193"/>
      <c r="JAT81" s="193"/>
      <c r="JAU81" s="193"/>
      <c r="JAV81" s="300"/>
      <c r="JAW81" s="193"/>
      <c r="JAX81" s="193"/>
      <c r="JAY81" s="193"/>
      <c r="JAZ81" s="193"/>
      <c r="JBA81" s="193"/>
      <c r="JBB81" s="193"/>
      <c r="JBC81" s="193"/>
      <c r="JBD81" s="193"/>
      <c r="JBE81" s="193"/>
      <c r="JBF81" s="193"/>
      <c r="JBG81" s="193"/>
      <c r="JBH81" s="193"/>
      <c r="JBI81" s="193"/>
      <c r="JBJ81" s="193"/>
      <c r="JBK81" s="193"/>
      <c r="JBL81" s="300"/>
      <c r="JBM81" s="193"/>
      <c r="JBN81" s="193"/>
      <c r="JBO81" s="193"/>
      <c r="JBP81" s="193"/>
      <c r="JBQ81" s="193"/>
      <c r="JBR81" s="193"/>
      <c r="JBS81" s="193"/>
      <c r="JBT81" s="193"/>
      <c r="JBU81" s="193"/>
      <c r="JBV81" s="193"/>
      <c r="JBW81" s="193"/>
      <c r="JBX81" s="193"/>
      <c r="JBY81" s="193"/>
      <c r="JBZ81" s="193"/>
      <c r="JCA81" s="193"/>
      <c r="JCB81" s="300"/>
      <c r="JCC81" s="193"/>
      <c r="JCD81" s="193"/>
      <c r="JCE81" s="193"/>
      <c r="JCF81" s="193"/>
      <c r="JCG81" s="193"/>
      <c r="JCH81" s="193"/>
      <c r="JCI81" s="193"/>
      <c r="JCJ81" s="193"/>
      <c r="JCK81" s="193"/>
      <c r="JCL81" s="193"/>
      <c r="JCM81" s="193"/>
      <c r="JCN81" s="193"/>
      <c r="JCO81" s="193"/>
      <c r="JCP81" s="193"/>
      <c r="JCQ81" s="193"/>
      <c r="JCR81" s="300"/>
      <c r="JCS81" s="193"/>
      <c r="JCT81" s="193"/>
      <c r="JCU81" s="193"/>
      <c r="JCV81" s="193"/>
      <c r="JCW81" s="193"/>
      <c r="JCX81" s="193"/>
      <c r="JCY81" s="193"/>
      <c r="JCZ81" s="193"/>
      <c r="JDA81" s="193"/>
      <c r="JDB81" s="193"/>
      <c r="JDC81" s="193"/>
      <c r="JDD81" s="193"/>
      <c r="JDE81" s="193"/>
      <c r="JDF81" s="193"/>
      <c r="JDG81" s="193"/>
      <c r="JDH81" s="300"/>
      <c r="JDI81" s="193"/>
      <c r="JDJ81" s="193"/>
      <c r="JDK81" s="193"/>
      <c r="JDL81" s="193"/>
      <c r="JDM81" s="193"/>
      <c r="JDN81" s="193"/>
      <c r="JDO81" s="193"/>
      <c r="JDP81" s="193"/>
      <c r="JDQ81" s="193"/>
      <c r="JDR81" s="193"/>
      <c r="JDS81" s="193"/>
      <c r="JDT81" s="193"/>
      <c r="JDU81" s="193"/>
      <c r="JDV81" s="193"/>
      <c r="JDW81" s="193"/>
      <c r="JDX81" s="300"/>
      <c r="JDY81" s="193"/>
      <c r="JDZ81" s="193"/>
      <c r="JEA81" s="193"/>
      <c r="JEB81" s="193"/>
      <c r="JEC81" s="193"/>
      <c r="JED81" s="193"/>
      <c r="JEE81" s="193"/>
      <c r="JEF81" s="193"/>
      <c r="JEG81" s="193"/>
      <c r="JEH81" s="193"/>
      <c r="JEI81" s="193"/>
      <c r="JEJ81" s="193"/>
      <c r="JEK81" s="193"/>
      <c r="JEL81" s="193"/>
      <c r="JEM81" s="193"/>
      <c r="JEN81" s="300"/>
      <c r="JEO81" s="193"/>
      <c r="JEP81" s="193"/>
      <c r="JEQ81" s="193"/>
      <c r="JER81" s="193"/>
      <c r="JES81" s="193"/>
      <c r="JET81" s="193"/>
      <c r="JEU81" s="193"/>
      <c r="JEV81" s="193"/>
      <c r="JEW81" s="193"/>
      <c r="JEX81" s="193"/>
      <c r="JEY81" s="193"/>
      <c r="JEZ81" s="193"/>
      <c r="JFA81" s="193"/>
      <c r="JFB81" s="193"/>
      <c r="JFC81" s="193"/>
      <c r="JFD81" s="300"/>
      <c r="JFE81" s="193"/>
      <c r="JFF81" s="193"/>
      <c r="JFG81" s="193"/>
      <c r="JFH81" s="193"/>
      <c r="JFI81" s="193"/>
      <c r="JFJ81" s="193"/>
      <c r="JFK81" s="193"/>
      <c r="JFL81" s="193"/>
      <c r="JFM81" s="193"/>
      <c r="JFN81" s="193"/>
      <c r="JFO81" s="193"/>
      <c r="JFP81" s="193"/>
      <c r="JFQ81" s="193"/>
      <c r="JFR81" s="193"/>
      <c r="JFS81" s="193"/>
      <c r="JFT81" s="300"/>
      <c r="JFU81" s="193"/>
      <c r="JFV81" s="193"/>
      <c r="JFW81" s="193"/>
      <c r="JFX81" s="193"/>
      <c r="JFY81" s="193"/>
      <c r="JFZ81" s="193"/>
      <c r="JGA81" s="193"/>
      <c r="JGB81" s="193"/>
      <c r="JGC81" s="193"/>
      <c r="JGD81" s="193"/>
      <c r="JGE81" s="193"/>
      <c r="JGF81" s="193"/>
      <c r="JGG81" s="193"/>
      <c r="JGH81" s="193"/>
      <c r="JGI81" s="193"/>
      <c r="JGJ81" s="300"/>
      <c r="JGK81" s="193"/>
      <c r="JGL81" s="193"/>
      <c r="JGM81" s="193"/>
      <c r="JGN81" s="193"/>
      <c r="JGO81" s="193"/>
      <c r="JGP81" s="193"/>
      <c r="JGQ81" s="193"/>
      <c r="JGR81" s="193"/>
      <c r="JGS81" s="193"/>
      <c r="JGT81" s="193"/>
      <c r="JGU81" s="193"/>
      <c r="JGV81" s="193"/>
      <c r="JGW81" s="193"/>
      <c r="JGX81" s="193"/>
      <c r="JGY81" s="193"/>
      <c r="JGZ81" s="300"/>
      <c r="JHA81" s="193"/>
      <c r="JHB81" s="193"/>
      <c r="JHC81" s="193"/>
      <c r="JHD81" s="193"/>
      <c r="JHE81" s="193"/>
      <c r="JHF81" s="193"/>
      <c r="JHG81" s="193"/>
      <c r="JHH81" s="193"/>
      <c r="JHI81" s="193"/>
      <c r="JHJ81" s="193"/>
      <c r="JHK81" s="193"/>
      <c r="JHL81" s="193"/>
      <c r="JHM81" s="193"/>
      <c r="JHN81" s="193"/>
      <c r="JHO81" s="193"/>
      <c r="JHP81" s="300"/>
      <c r="JHQ81" s="193"/>
      <c r="JHR81" s="193"/>
      <c r="JHS81" s="193"/>
      <c r="JHT81" s="193"/>
      <c r="JHU81" s="193"/>
      <c r="JHV81" s="193"/>
      <c r="JHW81" s="193"/>
      <c r="JHX81" s="193"/>
      <c r="JHY81" s="193"/>
      <c r="JHZ81" s="193"/>
      <c r="JIA81" s="193"/>
      <c r="JIB81" s="193"/>
      <c r="JIC81" s="193"/>
      <c r="JID81" s="193"/>
      <c r="JIE81" s="193"/>
      <c r="JIF81" s="300"/>
      <c r="JIG81" s="193"/>
      <c r="JIH81" s="193"/>
      <c r="JII81" s="193"/>
      <c r="JIJ81" s="193"/>
      <c r="JIK81" s="193"/>
      <c r="JIL81" s="193"/>
      <c r="JIM81" s="193"/>
      <c r="JIN81" s="193"/>
      <c r="JIO81" s="193"/>
      <c r="JIP81" s="193"/>
      <c r="JIQ81" s="193"/>
      <c r="JIR81" s="193"/>
      <c r="JIS81" s="193"/>
      <c r="JIT81" s="193"/>
      <c r="JIU81" s="193"/>
      <c r="JIV81" s="300"/>
      <c r="JIW81" s="193"/>
      <c r="JIX81" s="193"/>
      <c r="JIY81" s="193"/>
      <c r="JIZ81" s="193"/>
      <c r="JJA81" s="193"/>
      <c r="JJB81" s="193"/>
      <c r="JJC81" s="193"/>
      <c r="JJD81" s="193"/>
      <c r="JJE81" s="193"/>
      <c r="JJF81" s="193"/>
      <c r="JJG81" s="193"/>
      <c r="JJH81" s="193"/>
      <c r="JJI81" s="193"/>
      <c r="JJJ81" s="193"/>
      <c r="JJK81" s="193"/>
      <c r="JJL81" s="300"/>
      <c r="JJM81" s="193"/>
      <c r="JJN81" s="193"/>
      <c r="JJO81" s="193"/>
      <c r="JJP81" s="193"/>
      <c r="JJQ81" s="193"/>
      <c r="JJR81" s="193"/>
      <c r="JJS81" s="193"/>
      <c r="JJT81" s="193"/>
      <c r="JJU81" s="193"/>
      <c r="JJV81" s="193"/>
      <c r="JJW81" s="193"/>
      <c r="JJX81" s="193"/>
      <c r="JJY81" s="193"/>
      <c r="JJZ81" s="193"/>
      <c r="JKA81" s="193"/>
      <c r="JKB81" s="300"/>
      <c r="JKC81" s="193"/>
      <c r="JKD81" s="193"/>
      <c r="JKE81" s="193"/>
      <c r="JKF81" s="193"/>
      <c r="JKG81" s="193"/>
      <c r="JKH81" s="193"/>
      <c r="JKI81" s="193"/>
      <c r="JKJ81" s="193"/>
      <c r="JKK81" s="193"/>
      <c r="JKL81" s="193"/>
      <c r="JKM81" s="193"/>
      <c r="JKN81" s="193"/>
      <c r="JKO81" s="193"/>
      <c r="JKP81" s="193"/>
      <c r="JKQ81" s="193"/>
      <c r="JKR81" s="300"/>
      <c r="JKS81" s="193"/>
      <c r="JKT81" s="193"/>
      <c r="JKU81" s="193"/>
      <c r="JKV81" s="193"/>
      <c r="JKW81" s="193"/>
      <c r="JKX81" s="193"/>
      <c r="JKY81" s="193"/>
      <c r="JKZ81" s="193"/>
      <c r="JLA81" s="193"/>
      <c r="JLB81" s="193"/>
      <c r="JLC81" s="193"/>
      <c r="JLD81" s="193"/>
      <c r="JLE81" s="193"/>
      <c r="JLF81" s="193"/>
      <c r="JLG81" s="193"/>
      <c r="JLH81" s="300"/>
      <c r="JLI81" s="193"/>
      <c r="JLJ81" s="193"/>
      <c r="JLK81" s="193"/>
      <c r="JLL81" s="193"/>
      <c r="JLM81" s="193"/>
      <c r="JLN81" s="193"/>
      <c r="JLO81" s="193"/>
      <c r="JLP81" s="193"/>
      <c r="JLQ81" s="193"/>
      <c r="JLR81" s="193"/>
      <c r="JLS81" s="193"/>
      <c r="JLT81" s="193"/>
      <c r="JLU81" s="193"/>
      <c r="JLV81" s="193"/>
      <c r="JLW81" s="193"/>
      <c r="JLX81" s="300"/>
      <c r="JLY81" s="193"/>
      <c r="JLZ81" s="193"/>
      <c r="JMA81" s="193"/>
      <c r="JMB81" s="193"/>
      <c r="JMC81" s="193"/>
      <c r="JMD81" s="193"/>
      <c r="JME81" s="193"/>
      <c r="JMF81" s="193"/>
      <c r="JMG81" s="193"/>
      <c r="JMH81" s="193"/>
      <c r="JMI81" s="193"/>
      <c r="JMJ81" s="193"/>
      <c r="JMK81" s="193"/>
      <c r="JML81" s="193"/>
      <c r="JMM81" s="193"/>
      <c r="JMN81" s="300"/>
      <c r="JMO81" s="193"/>
      <c r="JMP81" s="193"/>
      <c r="JMQ81" s="193"/>
      <c r="JMR81" s="193"/>
      <c r="JMS81" s="193"/>
      <c r="JMT81" s="193"/>
      <c r="JMU81" s="193"/>
      <c r="JMV81" s="193"/>
      <c r="JMW81" s="193"/>
      <c r="JMX81" s="193"/>
      <c r="JMY81" s="193"/>
      <c r="JMZ81" s="193"/>
      <c r="JNA81" s="193"/>
      <c r="JNB81" s="193"/>
      <c r="JNC81" s="193"/>
      <c r="JND81" s="300"/>
      <c r="JNE81" s="193"/>
      <c r="JNF81" s="193"/>
      <c r="JNG81" s="193"/>
      <c r="JNH81" s="193"/>
      <c r="JNI81" s="193"/>
      <c r="JNJ81" s="193"/>
      <c r="JNK81" s="193"/>
      <c r="JNL81" s="193"/>
      <c r="JNM81" s="193"/>
      <c r="JNN81" s="193"/>
      <c r="JNO81" s="193"/>
      <c r="JNP81" s="193"/>
      <c r="JNQ81" s="193"/>
      <c r="JNR81" s="193"/>
      <c r="JNS81" s="193"/>
      <c r="JNT81" s="300"/>
      <c r="JNU81" s="193"/>
      <c r="JNV81" s="193"/>
      <c r="JNW81" s="193"/>
      <c r="JNX81" s="193"/>
      <c r="JNY81" s="193"/>
      <c r="JNZ81" s="193"/>
      <c r="JOA81" s="193"/>
      <c r="JOB81" s="193"/>
      <c r="JOC81" s="193"/>
      <c r="JOD81" s="193"/>
      <c r="JOE81" s="193"/>
      <c r="JOF81" s="193"/>
      <c r="JOG81" s="193"/>
      <c r="JOH81" s="193"/>
      <c r="JOI81" s="193"/>
      <c r="JOJ81" s="300"/>
      <c r="JOK81" s="193"/>
      <c r="JOL81" s="193"/>
      <c r="JOM81" s="193"/>
      <c r="JON81" s="193"/>
      <c r="JOO81" s="193"/>
      <c r="JOP81" s="193"/>
      <c r="JOQ81" s="193"/>
      <c r="JOR81" s="193"/>
      <c r="JOS81" s="193"/>
      <c r="JOT81" s="193"/>
      <c r="JOU81" s="193"/>
      <c r="JOV81" s="193"/>
      <c r="JOW81" s="193"/>
      <c r="JOX81" s="193"/>
      <c r="JOY81" s="193"/>
      <c r="JOZ81" s="300"/>
      <c r="JPA81" s="193"/>
      <c r="JPB81" s="193"/>
      <c r="JPC81" s="193"/>
      <c r="JPD81" s="193"/>
      <c r="JPE81" s="193"/>
      <c r="JPF81" s="193"/>
      <c r="JPG81" s="193"/>
      <c r="JPH81" s="193"/>
      <c r="JPI81" s="193"/>
      <c r="JPJ81" s="193"/>
      <c r="JPK81" s="193"/>
      <c r="JPL81" s="193"/>
      <c r="JPM81" s="193"/>
      <c r="JPN81" s="193"/>
      <c r="JPO81" s="193"/>
      <c r="JPP81" s="300"/>
      <c r="JPQ81" s="193"/>
      <c r="JPR81" s="193"/>
      <c r="JPS81" s="193"/>
      <c r="JPT81" s="193"/>
      <c r="JPU81" s="193"/>
      <c r="JPV81" s="193"/>
      <c r="JPW81" s="193"/>
      <c r="JPX81" s="193"/>
      <c r="JPY81" s="193"/>
      <c r="JPZ81" s="193"/>
      <c r="JQA81" s="193"/>
      <c r="JQB81" s="193"/>
      <c r="JQC81" s="193"/>
      <c r="JQD81" s="193"/>
      <c r="JQE81" s="193"/>
      <c r="JQF81" s="300"/>
      <c r="JQG81" s="193"/>
      <c r="JQH81" s="193"/>
      <c r="JQI81" s="193"/>
      <c r="JQJ81" s="193"/>
      <c r="JQK81" s="193"/>
      <c r="JQL81" s="193"/>
      <c r="JQM81" s="193"/>
      <c r="JQN81" s="193"/>
      <c r="JQO81" s="193"/>
      <c r="JQP81" s="193"/>
      <c r="JQQ81" s="193"/>
      <c r="JQR81" s="193"/>
      <c r="JQS81" s="193"/>
      <c r="JQT81" s="193"/>
      <c r="JQU81" s="193"/>
      <c r="JQV81" s="300"/>
      <c r="JQW81" s="193"/>
      <c r="JQX81" s="193"/>
      <c r="JQY81" s="193"/>
      <c r="JQZ81" s="193"/>
      <c r="JRA81" s="193"/>
      <c r="JRB81" s="193"/>
      <c r="JRC81" s="193"/>
      <c r="JRD81" s="193"/>
      <c r="JRE81" s="193"/>
      <c r="JRF81" s="193"/>
      <c r="JRG81" s="193"/>
      <c r="JRH81" s="193"/>
      <c r="JRI81" s="193"/>
      <c r="JRJ81" s="193"/>
      <c r="JRK81" s="193"/>
      <c r="JRL81" s="300"/>
      <c r="JRM81" s="193"/>
      <c r="JRN81" s="193"/>
      <c r="JRO81" s="193"/>
      <c r="JRP81" s="193"/>
      <c r="JRQ81" s="193"/>
      <c r="JRR81" s="193"/>
      <c r="JRS81" s="193"/>
      <c r="JRT81" s="193"/>
      <c r="JRU81" s="193"/>
      <c r="JRV81" s="193"/>
      <c r="JRW81" s="193"/>
      <c r="JRX81" s="193"/>
      <c r="JRY81" s="193"/>
      <c r="JRZ81" s="193"/>
      <c r="JSA81" s="193"/>
      <c r="JSB81" s="300"/>
      <c r="JSC81" s="193"/>
      <c r="JSD81" s="193"/>
      <c r="JSE81" s="193"/>
      <c r="JSF81" s="193"/>
      <c r="JSG81" s="193"/>
      <c r="JSH81" s="193"/>
      <c r="JSI81" s="193"/>
      <c r="JSJ81" s="193"/>
      <c r="JSK81" s="193"/>
      <c r="JSL81" s="193"/>
      <c r="JSM81" s="193"/>
      <c r="JSN81" s="193"/>
      <c r="JSO81" s="193"/>
      <c r="JSP81" s="193"/>
      <c r="JSQ81" s="193"/>
      <c r="JSR81" s="300"/>
      <c r="JSS81" s="193"/>
      <c r="JST81" s="193"/>
      <c r="JSU81" s="193"/>
      <c r="JSV81" s="193"/>
      <c r="JSW81" s="193"/>
      <c r="JSX81" s="193"/>
      <c r="JSY81" s="193"/>
      <c r="JSZ81" s="193"/>
      <c r="JTA81" s="193"/>
      <c r="JTB81" s="193"/>
      <c r="JTC81" s="193"/>
      <c r="JTD81" s="193"/>
      <c r="JTE81" s="193"/>
      <c r="JTF81" s="193"/>
      <c r="JTG81" s="193"/>
      <c r="JTH81" s="300"/>
      <c r="JTI81" s="193"/>
      <c r="JTJ81" s="193"/>
      <c r="JTK81" s="193"/>
      <c r="JTL81" s="193"/>
      <c r="JTM81" s="193"/>
      <c r="JTN81" s="193"/>
      <c r="JTO81" s="193"/>
      <c r="JTP81" s="193"/>
      <c r="JTQ81" s="193"/>
      <c r="JTR81" s="193"/>
      <c r="JTS81" s="193"/>
      <c r="JTT81" s="193"/>
      <c r="JTU81" s="193"/>
      <c r="JTV81" s="193"/>
      <c r="JTW81" s="193"/>
      <c r="JTX81" s="300"/>
      <c r="JTY81" s="193"/>
      <c r="JTZ81" s="193"/>
      <c r="JUA81" s="193"/>
      <c r="JUB81" s="193"/>
      <c r="JUC81" s="193"/>
      <c r="JUD81" s="193"/>
      <c r="JUE81" s="193"/>
      <c r="JUF81" s="193"/>
      <c r="JUG81" s="193"/>
      <c r="JUH81" s="193"/>
      <c r="JUI81" s="193"/>
      <c r="JUJ81" s="193"/>
      <c r="JUK81" s="193"/>
      <c r="JUL81" s="193"/>
      <c r="JUM81" s="193"/>
      <c r="JUN81" s="300"/>
      <c r="JUO81" s="193"/>
      <c r="JUP81" s="193"/>
      <c r="JUQ81" s="193"/>
      <c r="JUR81" s="193"/>
      <c r="JUS81" s="193"/>
      <c r="JUT81" s="193"/>
      <c r="JUU81" s="193"/>
      <c r="JUV81" s="193"/>
      <c r="JUW81" s="193"/>
      <c r="JUX81" s="193"/>
      <c r="JUY81" s="193"/>
      <c r="JUZ81" s="193"/>
      <c r="JVA81" s="193"/>
      <c r="JVB81" s="193"/>
      <c r="JVC81" s="193"/>
      <c r="JVD81" s="300"/>
      <c r="JVE81" s="193"/>
      <c r="JVF81" s="193"/>
      <c r="JVG81" s="193"/>
      <c r="JVH81" s="193"/>
      <c r="JVI81" s="193"/>
      <c r="JVJ81" s="193"/>
      <c r="JVK81" s="193"/>
      <c r="JVL81" s="193"/>
      <c r="JVM81" s="193"/>
      <c r="JVN81" s="193"/>
      <c r="JVO81" s="193"/>
      <c r="JVP81" s="193"/>
      <c r="JVQ81" s="193"/>
      <c r="JVR81" s="193"/>
      <c r="JVS81" s="193"/>
      <c r="JVT81" s="300"/>
      <c r="JVU81" s="193"/>
      <c r="JVV81" s="193"/>
      <c r="JVW81" s="193"/>
      <c r="JVX81" s="193"/>
      <c r="JVY81" s="193"/>
      <c r="JVZ81" s="193"/>
      <c r="JWA81" s="193"/>
      <c r="JWB81" s="193"/>
      <c r="JWC81" s="193"/>
      <c r="JWD81" s="193"/>
      <c r="JWE81" s="193"/>
      <c r="JWF81" s="193"/>
      <c r="JWG81" s="193"/>
      <c r="JWH81" s="193"/>
      <c r="JWI81" s="193"/>
      <c r="JWJ81" s="300"/>
      <c r="JWK81" s="193"/>
      <c r="JWL81" s="193"/>
      <c r="JWM81" s="193"/>
      <c r="JWN81" s="193"/>
      <c r="JWO81" s="193"/>
      <c r="JWP81" s="193"/>
      <c r="JWQ81" s="193"/>
      <c r="JWR81" s="193"/>
      <c r="JWS81" s="193"/>
      <c r="JWT81" s="193"/>
      <c r="JWU81" s="193"/>
      <c r="JWV81" s="193"/>
      <c r="JWW81" s="193"/>
      <c r="JWX81" s="193"/>
      <c r="JWY81" s="193"/>
      <c r="JWZ81" s="300"/>
      <c r="JXA81" s="193"/>
      <c r="JXB81" s="193"/>
      <c r="JXC81" s="193"/>
      <c r="JXD81" s="193"/>
      <c r="JXE81" s="193"/>
      <c r="JXF81" s="193"/>
      <c r="JXG81" s="193"/>
      <c r="JXH81" s="193"/>
      <c r="JXI81" s="193"/>
      <c r="JXJ81" s="193"/>
      <c r="JXK81" s="193"/>
      <c r="JXL81" s="193"/>
      <c r="JXM81" s="193"/>
      <c r="JXN81" s="193"/>
      <c r="JXO81" s="193"/>
      <c r="JXP81" s="300"/>
      <c r="JXQ81" s="193"/>
      <c r="JXR81" s="193"/>
      <c r="JXS81" s="193"/>
      <c r="JXT81" s="193"/>
      <c r="JXU81" s="193"/>
      <c r="JXV81" s="193"/>
      <c r="JXW81" s="193"/>
      <c r="JXX81" s="193"/>
      <c r="JXY81" s="193"/>
      <c r="JXZ81" s="193"/>
      <c r="JYA81" s="193"/>
      <c r="JYB81" s="193"/>
      <c r="JYC81" s="193"/>
      <c r="JYD81" s="193"/>
      <c r="JYE81" s="193"/>
      <c r="JYF81" s="300"/>
      <c r="JYG81" s="193"/>
      <c r="JYH81" s="193"/>
      <c r="JYI81" s="193"/>
      <c r="JYJ81" s="193"/>
      <c r="JYK81" s="193"/>
      <c r="JYL81" s="193"/>
      <c r="JYM81" s="193"/>
      <c r="JYN81" s="193"/>
      <c r="JYO81" s="193"/>
      <c r="JYP81" s="193"/>
      <c r="JYQ81" s="193"/>
      <c r="JYR81" s="193"/>
      <c r="JYS81" s="193"/>
      <c r="JYT81" s="193"/>
      <c r="JYU81" s="193"/>
      <c r="JYV81" s="300"/>
      <c r="JYW81" s="193"/>
      <c r="JYX81" s="193"/>
      <c r="JYY81" s="193"/>
      <c r="JYZ81" s="193"/>
      <c r="JZA81" s="193"/>
      <c r="JZB81" s="193"/>
      <c r="JZC81" s="193"/>
      <c r="JZD81" s="193"/>
      <c r="JZE81" s="193"/>
      <c r="JZF81" s="193"/>
      <c r="JZG81" s="193"/>
      <c r="JZH81" s="193"/>
      <c r="JZI81" s="193"/>
      <c r="JZJ81" s="193"/>
      <c r="JZK81" s="193"/>
      <c r="JZL81" s="300"/>
      <c r="JZM81" s="193"/>
      <c r="JZN81" s="193"/>
      <c r="JZO81" s="193"/>
      <c r="JZP81" s="193"/>
      <c r="JZQ81" s="193"/>
      <c r="JZR81" s="193"/>
      <c r="JZS81" s="193"/>
      <c r="JZT81" s="193"/>
      <c r="JZU81" s="193"/>
      <c r="JZV81" s="193"/>
      <c r="JZW81" s="193"/>
      <c r="JZX81" s="193"/>
      <c r="JZY81" s="193"/>
      <c r="JZZ81" s="193"/>
      <c r="KAA81" s="193"/>
      <c r="KAB81" s="300"/>
      <c r="KAC81" s="193"/>
      <c r="KAD81" s="193"/>
      <c r="KAE81" s="193"/>
      <c r="KAF81" s="193"/>
      <c r="KAG81" s="193"/>
      <c r="KAH81" s="193"/>
      <c r="KAI81" s="193"/>
      <c r="KAJ81" s="193"/>
      <c r="KAK81" s="193"/>
      <c r="KAL81" s="193"/>
      <c r="KAM81" s="193"/>
      <c r="KAN81" s="193"/>
      <c r="KAO81" s="193"/>
      <c r="KAP81" s="193"/>
      <c r="KAQ81" s="193"/>
      <c r="KAR81" s="300"/>
      <c r="KAS81" s="193"/>
      <c r="KAT81" s="193"/>
      <c r="KAU81" s="193"/>
      <c r="KAV81" s="193"/>
      <c r="KAW81" s="193"/>
      <c r="KAX81" s="193"/>
      <c r="KAY81" s="193"/>
      <c r="KAZ81" s="193"/>
      <c r="KBA81" s="193"/>
      <c r="KBB81" s="193"/>
      <c r="KBC81" s="193"/>
      <c r="KBD81" s="193"/>
      <c r="KBE81" s="193"/>
      <c r="KBF81" s="193"/>
      <c r="KBG81" s="193"/>
      <c r="KBH81" s="300"/>
      <c r="KBI81" s="193"/>
      <c r="KBJ81" s="193"/>
      <c r="KBK81" s="193"/>
      <c r="KBL81" s="193"/>
      <c r="KBM81" s="193"/>
      <c r="KBN81" s="193"/>
      <c r="KBO81" s="193"/>
      <c r="KBP81" s="193"/>
      <c r="KBQ81" s="193"/>
      <c r="KBR81" s="193"/>
      <c r="KBS81" s="193"/>
      <c r="KBT81" s="193"/>
      <c r="KBU81" s="193"/>
      <c r="KBV81" s="193"/>
      <c r="KBW81" s="193"/>
      <c r="KBX81" s="300"/>
      <c r="KBY81" s="193"/>
      <c r="KBZ81" s="193"/>
      <c r="KCA81" s="193"/>
      <c r="KCB81" s="193"/>
      <c r="KCC81" s="193"/>
      <c r="KCD81" s="193"/>
      <c r="KCE81" s="193"/>
      <c r="KCF81" s="193"/>
      <c r="KCG81" s="193"/>
      <c r="KCH81" s="193"/>
      <c r="KCI81" s="193"/>
      <c r="KCJ81" s="193"/>
      <c r="KCK81" s="193"/>
      <c r="KCL81" s="193"/>
      <c r="KCM81" s="193"/>
      <c r="KCN81" s="300"/>
      <c r="KCO81" s="193"/>
      <c r="KCP81" s="193"/>
      <c r="KCQ81" s="193"/>
      <c r="KCR81" s="193"/>
      <c r="KCS81" s="193"/>
      <c r="KCT81" s="193"/>
      <c r="KCU81" s="193"/>
      <c r="KCV81" s="193"/>
      <c r="KCW81" s="193"/>
      <c r="KCX81" s="193"/>
      <c r="KCY81" s="193"/>
      <c r="KCZ81" s="193"/>
      <c r="KDA81" s="193"/>
      <c r="KDB81" s="193"/>
      <c r="KDC81" s="193"/>
      <c r="KDD81" s="300"/>
      <c r="KDE81" s="193"/>
      <c r="KDF81" s="193"/>
      <c r="KDG81" s="193"/>
      <c r="KDH81" s="193"/>
      <c r="KDI81" s="193"/>
      <c r="KDJ81" s="193"/>
      <c r="KDK81" s="193"/>
      <c r="KDL81" s="193"/>
      <c r="KDM81" s="193"/>
      <c r="KDN81" s="193"/>
      <c r="KDO81" s="193"/>
      <c r="KDP81" s="193"/>
      <c r="KDQ81" s="193"/>
      <c r="KDR81" s="193"/>
      <c r="KDS81" s="193"/>
      <c r="KDT81" s="300"/>
      <c r="KDU81" s="193"/>
      <c r="KDV81" s="193"/>
      <c r="KDW81" s="193"/>
      <c r="KDX81" s="193"/>
      <c r="KDY81" s="193"/>
      <c r="KDZ81" s="193"/>
      <c r="KEA81" s="193"/>
      <c r="KEB81" s="193"/>
      <c r="KEC81" s="193"/>
      <c r="KED81" s="193"/>
      <c r="KEE81" s="193"/>
      <c r="KEF81" s="193"/>
      <c r="KEG81" s="193"/>
      <c r="KEH81" s="193"/>
      <c r="KEI81" s="193"/>
      <c r="KEJ81" s="300"/>
      <c r="KEK81" s="193"/>
      <c r="KEL81" s="193"/>
      <c r="KEM81" s="193"/>
      <c r="KEN81" s="193"/>
      <c r="KEO81" s="193"/>
      <c r="KEP81" s="193"/>
      <c r="KEQ81" s="193"/>
      <c r="KER81" s="193"/>
      <c r="KES81" s="193"/>
      <c r="KET81" s="193"/>
      <c r="KEU81" s="193"/>
      <c r="KEV81" s="193"/>
      <c r="KEW81" s="193"/>
      <c r="KEX81" s="193"/>
      <c r="KEY81" s="193"/>
      <c r="KEZ81" s="300"/>
      <c r="KFA81" s="193"/>
      <c r="KFB81" s="193"/>
      <c r="KFC81" s="193"/>
      <c r="KFD81" s="193"/>
      <c r="KFE81" s="193"/>
      <c r="KFF81" s="193"/>
      <c r="KFG81" s="193"/>
      <c r="KFH81" s="193"/>
      <c r="KFI81" s="193"/>
      <c r="KFJ81" s="193"/>
      <c r="KFK81" s="193"/>
      <c r="KFL81" s="193"/>
      <c r="KFM81" s="193"/>
      <c r="KFN81" s="193"/>
      <c r="KFO81" s="193"/>
      <c r="KFP81" s="300"/>
      <c r="KFQ81" s="193"/>
      <c r="KFR81" s="193"/>
      <c r="KFS81" s="193"/>
      <c r="KFT81" s="193"/>
      <c r="KFU81" s="193"/>
      <c r="KFV81" s="193"/>
      <c r="KFW81" s="193"/>
      <c r="KFX81" s="193"/>
      <c r="KFY81" s="193"/>
      <c r="KFZ81" s="193"/>
      <c r="KGA81" s="193"/>
      <c r="KGB81" s="193"/>
      <c r="KGC81" s="193"/>
      <c r="KGD81" s="193"/>
      <c r="KGE81" s="193"/>
      <c r="KGF81" s="300"/>
      <c r="KGG81" s="193"/>
      <c r="KGH81" s="193"/>
      <c r="KGI81" s="193"/>
      <c r="KGJ81" s="193"/>
      <c r="KGK81" s="193"/>
      <c r="KGL81" s="193"/>
      <c r="KGM81" s="193"/>
      <c r="KGN81" s="193"/>
      <c r="KGO81" s="193"/>
      <c r="KGP81" s="193"/>
      <c r="KGQ81" s="193"/>
      <c r="KGR81" s="193"/>
      <c r="KGS81" s="193"/>
      <c r="KGT81" s="193"/>
      <c r="KGU81" s="193"/>
      <c r="KGV81" s="300"/>
      <c r="KGW81" s="193"/>
      <c r="KGX81" s="193"/>
      <c r="KGY81" s="193"/>
      <c r="KGZ81" s="193"/>
      <c r="KHA81" s="193"/>
      <c r="KHB81" s="193"/>
      <c r="KHC81" s="193"/>
      <c r="KHD81" s="193"/>
      <c r="KHE81" s="193"/>
      <c r="KHF81" s="193"/>
      <c r="KHG81" s="193"/>
      <c r="KHH81" s="193"/>
      <c r="KHI81" s="193"/>
      <c r="KHJ81" s="193"/>
      <c r="KHK81" s="193"/>
      <c r="KHL81" s="300"/>
      <c r="KHM81" s="193"/>
      <c r="KHN81" s="193"/>
      <c r="KHO81" s="193"/>
      <c r="KHP81" s="193"/>
      <c r="KHQ81" s="193"/>
      <c r="KHR81" s="193"/>
      <c r="KHS81" s="193"/>
      <c r="KHT81" s="193"/>
      <c r="KHU81" s="193"/>
      <c r="KHV81" s="193"/>
      <c r="KHW81" s="193"/>
      <c r="KHX81" s="193"/>
      <c r="KHY81" s="193"/>
      <c r="KHZ81" s="193"/>
      <c r="KIA81" s="193"/>
      <c r="KIB81" s="300"/>
      <c r="KIC81" s="193"/>
      <c r="KID81" s="193"/>
      <c r="KIE81" s="193"/>
      <c r="KIF81" s="193"/>
      <c r="KIG81" s="193"/>
      <c r="KIH81" s="193"/>
      <c r="KII81" s="193"/>
      <c r="KIJ81" s="193"/>
      <c r="KIK81" s="193"/>
      <c r="KIL81" s="193"/>
      <c r="KIM81" s="193"/>
      <c r="KIN81" s="193"/>
      <c r="KIO81" s="193"/>
      <c r="KIP81" s="193"/>
      <c r="KIQ81" s="193"/>
      <c r="KIR81" s="300"/>
      <c r="KIS81" s="193"/>
      <c r="KIT81" s="193"/>
      <c r="KIU81" s="193"/>
      <c r="KIV81" s="193"/>
      <c r="KIW81" s="193"/>
      <c r="KIX81" s="193"/>
      <c r="KIY81" s="193"/>
      <c r="KIZ81" s="193"/>
      <c r="KJA81" s="193"/>
      <c r="KJB81" s="193"/>
      <c r="KJC81" s="193"/>
      <c r="KJD81" s="193"/>
      <c r="KJE81" s="193"/>
      <c r="KJF81" s="193"/>
      <c r="KJG81" s="193"/>
      <c r="KJH81" s="300"/>
      <c r="KJI81" s="193"/>
      <c r="KJJ81" s="193"/>
      <c r="KJK81" s="193"/>
      <c r="KJL81" s="193"/>
      <c r="KJM81" s="193"/>
      <c r="KJN81" s="193"/>
      <c r="KJO81" s="193"/>
      <c r="KJP81" s="193"/>
      <c r="KJQ81" s="193"/>
      <c r="KJR81" s="193"/>
      <c r="KJS81" s="193"/>
      <c r="KJT81" s="193"/>
      <c r="KJU81" s="193"/>
      <c r="KJV81" s="193"/>
      <c r="KJW81" s="193"/>
      <c r="KJX81" s="300"/>
      <c r="KJY81" s="193"/>
      <c r="KJZ81" s="193"/>
      <c r="KKA81" s="193"/>
      <c r="KKB81" s="193"/>
      <c r="KKC81" s="193"/>
      <c r="KKD81" s="193"/>
      <c r="KKE81" s="193"/>
      <c r="KKF81" s="193"/>
      <c r="KKG81" s="193"/>
      <c r="KKH81" s="193"/>
      <c r="KKI81" s="193"/>
      <c r="KKJ81" s="193"/>
      <c r="KKK81" s="193"/>
      <c r="KKL81" s="193"/>
      <c r="KKM81" s="193"/>
      <c r="KKN81" s="300"/>
      <c r="KKO81" s="193"/>
      <c r="KKP81" s="193"/>
      <c r="KKQ81" s="193"/>
      <c r="KKR81" s="193"/>
      <c r="KKS81" s="193"/>
      <c r="KKT81" s="193"/>
      <c r="KKU81" s="193"/>
      <c r="KKV81" s="193"/>
      <c r="KKW81" s="193"/>
      <c r="KKX81" s="193"/>
      <c r="KKY81" s="193"/>
      <c r="KKZ81" s="193"/>
      <c r="KLA81" s="193"/>
      <c r="KLB81" s="193"/>
      <c r="KLC81" s="193"/>
      <c r="KLD81" s="300"/>
      <c r="KLE81" s="193"/>
      <c r="KLF81" s="193"/>
      <c r="KLG81" s="193"/>
      <c r="KLH81" s="193"/>
      <c r="KLI81" s="193"/>
      <c r="KLJ81" s="193"/>
      <c r="KLK81" s="193"/>
      <c r="KLL81" s="193"/>
      <c r="KLM81" s="193"/>
      <c r="KLN81" s="193"/>
      <c r="KLO81" s="193"/>
      <c r="KLP81" s="193"/>
      <c r="KLQ81" s="193"/>
      <c r="KLR81" s="193"/>
      <c r="KLS81" s="193"/>
      <c r="KLT81" s="300"/>
      <c r="KLU81" s="193"/>
      <c r="KLV81" s="193"/>
      <c r="KLW81" s="193"/>
      <c r="KLX81" s="193"/>
      <c r="KLY81" s="193"/>
      <c r="KLZ81" s="193"/>
      <c r="KMA81" s="193"/>
      <c r="KMB81" s="193"/>
      <c r="KMC81" s="193"/>
      <c r="KMD81" s="193"/>
      <c r="KME81" s="193"/>
      <c r="KMF81" s="193"/>
      <c r="KMG81" s="193"/>
      <c r="KMH81" s="193"/>
      <c r="KMI81" s="193"/>
      <c r="KMJ81" s="300"/>
      <c r="KMK81" s="193"/>
      <c r="KML81" s="193"/>
      <c r="KMM81" s="193"/>
      <c r="KMN81" s="193"/>
      <c r="KMO81" s="193"/>
      <c r="KMP81" s="193"/>
      <c r="KMQ81" s="193"/>
      <c r="KMR81" s="193"/>
      <c r="KMS81" s="193"/>
      <c r="KMT81" s="193"/>
      <c r="KMU81" s="193"/>
      <c r="KMV81" s="193"/>
      <c r="KMW81" s="193"/>
      <c r="KMX81" s="193"/>
      <c r="KMY81" s="193"/>
      <c r="KMZ81" s="300"/>
      <c r="KNA81" s="193"/>
      <c r="KNB81" s="193"/>
      <c r="KNC81" s="193"/>
      <c r="KND81" s="193"/>
      <c r="KNE81" s="193"/>
      <c r="KNF81" s="193"/>
      <c r="KNG81" s="193"/>
      <c r="KNH81" s="193"/>
      <c r="KNI81" s="193"/>
      <c r="KNJ81" s="193"/>
      <c r="KNK81" s="193"/>
      <c r="KNL81" s="193"/>
      <c r="KNM81" s="193"/>
      <c r="KNN81" s="193"/>
      <c r="KNO81" s="193"/>
      <c r="KNP81" s="300"/>
      <c r="KNQ81" s="193"/>
      <c r="KNR81" s="193"/>
      <c r="KNS81" s="193"/>
      <c r="KNT81" s="193"/>
      <c r="KNU81" s="193"/>
      <c r="KNV81" s="193"/>
      <c r="KNW81" s="193"/>
      <c r="KNX81" s="193"/>
      <c r="KNY81" s="193"/>
      <c r="KNZ81" s="193"/>
      <c r="KOA81" s="193"/>
      <c r="KOB81" s="193"/>
      <c r="KOC81" s="193"/>
      <c r="KOD81" s="193"/>
      <c r="KOE81" s="193"/>
      <c r="KOF81" s="300"/>
      <c r="KOG81" s="193"/>
      <c r="KOH81" s="193"/>
      <c r="KOI81" s="193"/>
      <c r="KOJ81" s="193"/>
      <c r="KOK81" s="193"/>
      <c r="KOL81" s="193"/>
      <c r="KOM81" s="193"/>
      <c r="KON81" s="193"/>
      <c r="KOO81" s="193"/>
      <c r="KOP81" s="193"/>
      <c r="KOQ81" s="193"/>
      <c r="KOR81" s="193"/>
      <c r="KOS81" s="193"/>
      <c r="KOT81" s="193"/>
      <c r="KOU81" s="193"/>
      <c r="KOV81" s="300"/>
      <c r="KOW81" s="193"/>
      <c r="KOX81" s="193"/>
      <c r="KOY81" s="193"/>
      <c r="KOZ81" s="193"/>
      <c r="KPA81" s="193"/>
      <c r="KPB81" s="193"/>
      <c r="KPC81" s="193"/>
      <c r="KPD81" s="193"/>
      <c r="KPE81" s="193"/>
      <c r="KPF81" s="193"/>
      <c r="KPG81" s="193"/>
      <c r="KPH81" s="193"/>
      <c r="KPI81" s="193"/>
      <c r="KPJ81" s="193"/>
      <c r="KPK81" s="193"/>
      <c r="KPL81" s="300"/>
      <c r="KPM81" s="193"/>
      <c r="KPN81" s="193"/>
      <c r="KPO81" s="193"/>
      <c r="KPP81" s="193"/>
      <c r="KPQ81" s="193"/>
      <c r="KPR81" s="193"/>
      <c r="KPS81" s="193"/>
      <c r="KPT81" s="193"/>
      <c r="KPU81" s="193"/>
      <c r="KPV81" s="193"/>
      <c r="KPW81" s="193"/>
      <c r="KPX81" s="193"/>
      <c r="KPY81" s="193"/>
      <c r="KPZ81" s="193"/>
      <c r="KQA81" s="193"/>
      <c r="KQB81" s="300"/>
      <c r="KQC81" s="193"/>
      <c r="KQD81" s="193"/>
      <c r="KQE81" s="193"/>
      <c r="KQF81" s="193"/>
      <c r="KQG81" s="193"/>
      <c r="KQH81" s="193"/>
      <c r="KQI81" s="193"/>
      <c r="KQJ81" s="193"/>
      <c r="KQK81" s="193"/>
      <c r="KQL81" s="193"/>
      <c r="KQM81" s="193"/>
      <c r="KQN81" s="193"/>
      <c r="KQO81" s="193"/>
      <c r="KQP81" s="193"/>
      <c r="KQQ81" s="193"/>
      <c r="KQR81" s="300"/>
      <c r="KQS81" s="193"/>
      <c r="KQT81" s="193"/>
      <c r="KQU81" s="193"/>
      <c r="KQV81" s="193"/>
      <c r="KQW81" s="193"/>
      <c r="KQX81" s="193"/>
      <c r="KQY81" s="193"/>
      <c r="KQZ81" s="193"/>
      <c r="KRA81" s="193"/>
      <c r="KRB81" s="193"/>
      <c r="KRC81" s="193"/>
      <c r="KRD81" s="193"/>
      <c r="KRE81" s="193"/>
      <c r="KRF81" s="193"/>
      <c r="KRG81" s="193"/>
      <c r="KRH81" s="300"/>
      <c r="KRI81" s="193"/>
      <c r="KRJ81" s="193"/>
      <c r="KRK81" s="193"/>
      <c r="KRL81" s="193"/>
      <c r="KRM81" s="193"/>
      <c r="KRN81" s="193"/>
      <c r="KRO81" s="193"/>
      <c r="KRP81" s="193"/>
      <c r="KRQ81" s="193"/>
      <c r="KRR81" s="193"/>
      <c r="KRS81" s="193"/>
      <c r="KRT81" s="193"/>
      <c r="KRU81" s="193"/>
      <c r="KRV81" s="193"/>
      <c r="KRW81" s="193"/>
      <c r="KRX81" s="300"/>
      <c r="KRY81" s="193"/>
      <c r="KRZ81" s="193"/>
      <c r="KSA81" s="193"/>
      <c r="KSB81" s="193"/>
      <c r="KSC81" s="193"/>
      <c r="KSD81" s="193"/>
      <c r="KSE81" s="193"/>
      <c r="KSF81" s="193"/>
      <c r="KSG81" s="193"/>
      <c r="KSH81" s="193"/>
      <c r="KSI81" s="193"/>
      <c r="KSJ81" s="193"/>
      <c r="KSK81" s="193"/>
      <c r="KSL81" s="193"/>
      <c r="KSM81" s="193"/>
      <c r="KSN81" s="300"/>
      <c r="KSO81" s="193"/>
      <c r="KSP81" s="193"/>
      <c r="KSQ81" s="193"/>
      <c r="KSR81" s="193"/>
      <c r="KSS81" s="193"/>
      <c r="KST81" s="193"/>
      <c r="KSU81" s="193"/>
      <c r="KSV81" s="193"/>
      <c r="KSW81" s="193"/>
      <c r="KSX81" s="193"/>
      <c r="KSY81" s="193"/>
      <c r="KSZ81" s="193"/>
      <c r="KTA81" s="193"/>
      <c r="KTB81" s="193"/>
      <c r="KTC81" s="193"/>
      <c r="KTD81" s="300"/>
      <c r="KTE81" s="193"/>
      <c r="KTF81" s="193"/>
      <c r="KTG81" s="193"/>
      <c r="KTH81" s="193"/>
      <c r="KTI81" s="193"/>
      <c r="KTJ81" s="193"/>
      <c r="KTK81" s="193"/>
      <c r="KTL81" s="193"/>
      <c r="KTM81" s="193"/>
      <c r="KTN81" s="193"/>
      <c r="KTO81" s="193"/>
      <c r="KTP81" s="193"/>
      <c r="KTQ81" s="193"/>
      <c r="KTR81" s="193"/>
      <c r="KTS81" s="193"/>
      <c r="KTT81" s="300"/>
      <c r="KTU81" s="193"/>
      <c r="KTV81" s="193"/>
      <c r="KTW81" s="193"/>
      <c r="KTX81" s="193"/>
      <c r="KTY81" s="193"/>
      <c r="KTZ81" s="193"/>
      <c r="KUA81" s="193"/>
      <c r="KUB81" s="193"/>
      <c r="KUC81" s="193"/>
      <c r="KUD81" s="193"/>
      <c r="KUE81" s="193"/>
      <c r="KUF81" s="193"/>
      <c r="KUG81" s="193"/>
      <c r="KUH81" s="193"/>
      <c r="KUI81" s="193"/>
      <c r="KUJ81" s="300"/>
      <c r="KUK81" s="193"/>
      <c r="KUL81" s="193"/>
      <c r="KUM81" s="193"/>
      <c r="KUN81" s="193"/>
      <c r="KUO81" s="193"/>
      <c r="KUP81" s="193"/>
      <c r="KUQ81" s="193"/>
      <c r="KUR81" s="193"/>
      <c r="KUS81" s="193"/>
      <c r="KUT81" s="193"/>
      <c r="KUU81" s="193"/>
      <c r="KUV81" s="193"/>
      <c r="KUW81" s="193"/>
      <c r="KUX81" s="193"/>
      <c r="KUY81" s="193"/>
      <c r="KUZ81" s="300"/>
      <c r="KVA81" s="193"/>
      <c r="KVB81" s="193"/>
      <c r="KVC81" s="193"/>
      <c r="KVD81" s="193"/>
      <c r="KVE81" s="193"/>
      <c r="KVF81" s="193"/>
      <c r="KVG81" s="193"/>
      <c r="KVH81" s="193"/>
      <c r="KVI81" s="193"/>
      <c r="KVJ81" s="193"/>
      <c r="KVK81" s="193"/>
      <c r="KVL81" s="193"/>
      <c r="KVM81" s="193"/>
      <c r="KVN81" s="193"/>
      <c r="KVO81" s="193"/>
      <c r="KVP81" s="300"/>
      <c r="KVQ81" s="193"/>
      <c r="KVR81" s="193"/>
      <c r="KVS81" s="193"/>
      <c r="KVT81" s="193"/>
      <c r="KVU81" s="193"/>
      <c r="KVV81" s="193"/>
      <c r="KVW81" s="193"/>
      <c r="KVX81" s="193"/>
      <c r="KVY81" s="193"/>
      <c r="KVZ81" s="193"/>
      <c r="KWA81" s="193"/>
      <c r="KWB81" s="193"/>
      <c r="KWC81" s="193"/>
      <c r="KWD81" s="193"/>
      <c r="KWE81" s="193"/>
      <c r="KWF81" s="300"/>
      <c r="KWG81" s="193"/>
      <c r="KWH81" s="193"/>
      <c r="KWI81" s="193"/>
      <c r="KWJ81" s="193"/>
      <c r="KWK81" s="193"/>
      <c r="KWL81" s="193"/>
      <c r="KWM81" s="193"/>
      <c r="KWN81" s="193"/>
      <c r="KWO81" s="193"/>
      <c r="KWP81" s="193"/>
      <c r="KWQ81" s="193"/>
      <c r="KWR81" s="193"/>
      <c r="KWS81" s="193"/>
      <c r="KWT81" s="193"/>
      <c r="KWU81" s="193"/>
      <c r="KWV81" s="300"/>
      <c r="KWW81" s="193"/>
      <c r="KWX81" s="193"/>
      <c r="KWY81" s="193"/>
      <c r="KWZ81" s="193"/>
      <c r="KXA81" s="193"/>
      <c r="KXB81" s="193"/>
      <c r="KXC81" s="193"/>
      <c r="KXD81" s="193"/>
      <c r="KXE81" s="193"/>
      <c r="KXF81" s="193"/>
      <c r="KXG81" s="193"/>
      <c r="KXH81" s="193"/>
      <c r="KXI81" s="193"/>
      <c r="KXJ81" s="193"/>
      <c r="KXK81" s="193"/>
      <c r="KXL81" s="300"/>
      <c r="KXM81" s="193"/>
      <c r="KXN81" s="193"/>
      <c r="KXO81" s="193"/>
      <c r="KXP81" s="193"/>
      <c r="KXQ81" s="193"/>
      <c r="KXR81" s="193"/>
      <c r="KXS81" s="193"/>
      <c r="KXT81" s="193"/>
      <c r="KXU81" s="193"/>
      <c r="KXV81" s="193"/>
      <c r="KXW81" s="193"/>
      <c r="KXX81" s="193"/>
      <c r="KXY81" s="193"/>
      <c r="KXZ81" s="193"/>
      <c r="KYA81" s="193"/>
      <c r="KYB81" s="300"/>
      <c r="KYC81" s="193"/>
      <c r="KYD81" s="193"/>
      <c r="KYE81" s="193"/>
      <c r="KYF81" s="193"/>
      <c r="KYG81" s="193"/>
      <c r="KYH81" s="193"/>
      <c r="KYI81" s="193"/>
      <c r="KYJ81" s="193"/>
      <c r="KYK81" s="193"/>
      <c r="KYL81" s="193"/>
      <c r="KYM81" s="193"/>
      <c r="KYN81" s="193"/>
      <c r="KYO81" s="193"/>
      <c r="KYP81" s="193"/>
      <c r="KYQ81" s="193"/>
      <c r="KYR81" s="300"/>
      <c r="KYS81" s="193"/>
      <c r="KYT81" s="193"/>
      <c r="KYU81" s="193"/>
      <c r="KYV81" s="193"/>
      <c r="KYW81" s="193"/>
      <c r="KYX81" s="193"/>
      <c r="KYY81" s="193"/>
      <c r="KYZ81" s="193"/>
      <c r="KZA81" s="193"/>
      <c r="KZB81" s="193"/>
      <c r="KZC81" s="193"/>
      <c r="KZD81" s="193"/>
      <c r="KZE81" s="193"/>
      <c r="KZF81" s="193"/>
      <c r="KZG81" s="193"/>
      <c r="KZH81" s="300"/>
      <c r="KZI81" s="193"/>
      <c r="KZJ81" s="193"/>
      <c r="KZK81" s="193"/>
      <c r="KZL81" s="193"/>
      <c r="KZM81" s="193"/>
      <c r="KZN81" s="193"/>
      <c r="KZO81" s="193"/>
      <c r="KZP81" s="193"/>
      <c r="KZQ81" s="193"/>
      <c r="KZR81" s="193"/>
      <c r="KZS81" s="193"/>
      <c r="KZT81" s="193"/>
      <c r="KZU81" s="193"/>
      <c r="KZV81" s="193"/>
      <c r="KZW81" s="193"/>
      <c r="KZX81" s="300"/>
      <c r="KZY81" s="193"/>
      <c r="KZZ81" s="193"/>
      <c r="LAA81" s="193"/>
      <c r="LAB81" s="193"/>
      <c r="LAC81" s="193"/>
      <c r="LAD81" s="193"/>
      <c r="LAE81" s="193"/>
      <c r="LAF81" s="193"/>
      <c r="LAG81" s="193"/>
      <c r="LAH81" s="193"/>
      <c r="LAI81" s="193"/>
      <c r="LAJ81" s="193"/>
      <c r="LAK81" s="193"/>
      <c r="LAL81" s="193"/>
      <c r="LAM81" s="193"/>
      <c r="LAN81" s="300"/>
      <c r="LAO81" s="193"/>
      <c r="LAP81" s="193"/>
      <c r="LAQ81" s="193"/>
      <c r="LAR81" s="193"/>
      <c r="LAS81" s="193"/>
      <c r="LAT81" s="193"/>
      <c r="LAU81" s="193"/>
      <c r="LAV81" s="193"/>
      <c r="LAW81" s="193"/>
      <c r="LAX81" s="193"/>
      <c r="LAY81" s="193"/>
      <c r="LAZ81" s="193"/>
      <c r="LBA81" s="193"/>
      <c r="LBB81" s="193"/>
      <c r="LBC81" s="193"/>
      <c r="LBD81" s="300"/>
      <c r="LBE81" s="193"/>
      <c r="LBF81" s="193"/>
      <c r="LBG81" s="193"/>
      <c r="LBH81" s="193"/>
      <c r="LBI81" s="193"/>
      <c r="LBJ81" s="193"/>
      <c r="LBK81" s="193"/>
      <c r="LBL81" s="193"/>
      <c r="LBM81" s="193"/>
      <c r="LBN81" s="193"/>
      <c r="LBO81" s="193"/>
      <c r="LBP81" s="193"/>
      <c r="LBQ81" s="193"/>
      <c r="LBR81" s="193"/>
      <c r="LBS81" s="193"/>
      <c r="LBT81" s="300"/>
      <c r="LBU81" s="193"/>
      <c r="LBV81" s="193"/>
      <c r="LBW81" s="193"/>
      <c r="LBX81" s="193"/>
      <c r="LBY81" s="193"/>
      <c r="LBZ81" s="193"/>
      <c r="LCA81" s="193"/>
      <c r="LCB81" s="193"/>
      <c r="LCC81" s="193"/>
      <c r="LCD81" s="193"/>
      <c r="LCE81" s="193"/>
      <c r="LCF81" s="193"/>
      <c r="LCG81" s="193"/>
      <c r="LCH81" s="193"/>
      <c r="LCI81" s="193"/>
      <c r="LCJ81" s="300"/>
      <c r="LCK81" s="193"/>
      <c r="LCL81" s="193"/>
      <c r="LCM81" s="193"/>
      <c r="LCN81" s="193"/>
      <c r="LCO81" s="193"/>
      <c r="LCP81" s="193"/>
      <c r="LCQ81" s="193"/>
      <c r="LCR81" s="193"/>
      <c r="LCS81" s="193"/>
      <c r="LCT81" s="193"/>
      <c r="LCU81" s="193"/>
      <c r="LCV81" s="193"/>
      <c r="LCW81" s="193"/>
      <c r="LCX81" s="193"/>
      <c r="LCY81" s="193"/>
      <c r="LCZ81" s="300"/>
      <c r="LDA81" s="193"/>
      <c r="LDB81" s="193"/>
      <c r="LDC81" s="193"/>
      <c r="LDD81" s="193"/>
      <c r="LDE81" s="193"/>
      <c r="LDF81" s="193"/>
      <c r="LDG81" s="193"/>
      <c r="LDH81" s="193"/>
      <c r="LDI81" s="193"/>
      <c r="LDJ81" s="193"/>
      <c r="LDK81" s="193"/>
      <c r="LDL81" s="193"/>
      <c r="LDM81" s="193"/>
      <c r="LDN81" s="193"/>
      <c r="LDO81" s="193"/>
      <c r="LDP81" s="300"/>
      <c r="LDQ81" s="193"/>
      <c r="LDR81" s="193"/>
      <c r="LDS81" s="193"/>
      <c r="LDT81" s="193"/>
      <c r="LDU81" s="193"/>
      <c r="LDV81" s="193"/>
      <c r="LDW81" s="193"/>
      <c r="LDX81" s="193"/>
      <c r="LDY81" s="193"/>
      <c r="LDZ81" s="193"/>
      <c r="LEA81" s="193"/>
      <c r="LEB81" s="193"/>
      <c r="LEC81" s="193"/>
      <c r="LED81" s="193"/>
      <c r="LEE81" s="193"/>
      <c r="LEF81" s="300"/>
      <c r="LEG81" s="193"/>
      <c r="LEH81" s="193"/>
      <c r="LEI81" s="193"/>
      <c r="LEJ81" s="193"/>
      <c r="LEK81" s="193"/>
      <c r="LEL81" s="193"/>
      <c r="LEM81" s="193"/>
      <c r="LEN81" s="193"/>
      <c r="LEO81" s="193"/>
      <c r="LEP81" s="193"/>
      <c r="LEQ81" s="193"/>
      <c r="LER81" s="193"/>
      <c r="LES81" s="193"/>
      <c r="LET81" s="193"/>
      <c r="LEU81" s="193"/>
      <c r="LEV81" s="300"/>
      <c r="LEW81" s="193"/>
      <c r="LEX81" s="193"/>
      <c r="LEY81" s="193"/>
      <c r="LEZ81" s="193"/>
      <c r="LFA81" s="193"/>
      <c r="LFB81" s="193"/>
      <c r="LFC81" s="193"/>
      <c r="LFD81" s="193"/>
      <c r="LFE81" s="193"/>
      <c r="LFF81" s="193"/>
      <c r="LFG81" s="193"/>
      <c r="LFH81" s="193"/>
      <c r="LFI81" s="193"/>
      <c r="LFJ81" s="193"/>
      <c r="LFK81" s="193"/>
      <c r="LFL81" s="300"/>
      <c r="LFM81" s="193"/>
      <c r="LFN81" s="193"/>
      <c r="LFO81" s="193"/>
      <c r="LFP81" s="193"/>
      <c r="LFQ81" s="193"/>
      <c r="LFR81" s="193"/>
      <c r="LFS81" s="193"/>
      <c r="LFT81" s="193"/>
      <c r="LFU81" s="193"/>
      <c r="LFV81" s="193"/>
      <c r="LFW81" s="193"/>
      <c r="LFX81" s="193"/>
      <c r="LFY81" s="193"/>
      <c r="LFZ81" s="193"/>
      <c r="LGA81" s="193"/>
      <c r="LGB81" s="300"/>
      <c r="LGC81" s="193"/>
      <c r="LGD81" s="193"/>
      <c r="LGE81" s="193"/>
      <c r="LGF81" s="193"/>
      <c r="LGG81" s="193"/>
      <c r="LGH81" s="193"/>
      <c r="LGI81" s="193"/>
      <c r="LGJ81" s="193"/>
      <c r="LGK81" s="193"/>
      <c r="LGL81" s="193"/>
      <c r="LGM81" s="193"/>
      <c r="LGN81" s="193"/>
      <c r="LGO81" s="193"/>
      <c r="LGP81" s="193"/>
      <c r="LGQ81" s="193"/>
      <c r="LGR81" s="300"/>
      <c r="LGS81" s="193"/>
      <c r="LGT81" s="193"/>
      <c r="LGU81" s="193"/>
      <c r="LGV81" s="193"/>
      <c r="LGW81" s="193"/>
      <c r="LGX81" s="193"/>
      <c r="LGY81" s="193"/>
      <c r="LGZ81" s="193"/>
      <c r="LHA81" s="193"/>
      <c r="LHB81" s="193"/>
      <c r="LHC81" s="193"/>
      <c r="LHD81" s="193"/>
      <c r="LHE81" s="193"/>
      <c r="LHF81" s="193"/>
      <c r="LHG81" s="193"/>
      <c r="LHH81" s="300"/>
      <c r="LHI81" s="193"/>
      <c r="LHJ81" s="193"/>
      <c r="LHK81" s="193"/>
      <c r="LHL81" s="193"/>
      <c r="LHM81" s="193"/>
      <c r="LHN81" s="193"/>
      <c r="LHO81" s="193"/>
      <c r="LHP81" s="193"/>
      <c r="LHQ81" s="193"/>
      <c r="LHR81" s="193"/>
      <c r="LHS81" s="193"/>
      <c r="LHT81" s="193"/>
      <c r="LHU81" s="193"/>
      <c r="LHV81" s="193"/>
      <c r="LHW81" s="193"/>
      <c r="LHX81" s="300"/>
      <c r="LHY81" s="193"/>
      <c r="LHZ81" s="193"/>
      <c r="LIA81" s="193"/>
      <c r="LIB81" s="193"/>
      <c r="LIC81" s="193"/>
      <c r="LID81" s="193"/>
      <c r="LIE81" s="193"/>
      <c r="LIF81" s="193"/>
      <c r="LIG81" s="193"/>
      <c r="LIH81" s="193"/>
      <c r="LII81" s="193"/>
      <c r="LIJ81" s="193"/>
      <c r="LIK81" s="193"/>
      <c r="LIL81" s="193"/>
      <c r="LIM81" s="193"/>
      <c r="LIN81" s="300"/>
      <c r="LIO81" s="193"/>
      <c r="LIP81" s="193"/>
      <c r="LIQ81" s="193"/>
      <c r="LIR81" s="193"/>
      <c r="LIS81" s="193"/>
      <c r="LIT81" s="193"/>
      <c r="LIU81" s="193"/>
      <c r="LIV81" s="193"/>
      <c r="LIW81" s="193"/>
      <c r="LIX81" s="193"/>
      <c r="LIY81" s="193"/>
      <c r="LIZ81" s="193"/>
      <c r="LJA81" s="193"/>
      <c r="LJB81" s="193"/>
      <c r="LJC81" s="193"/>
      <c r="LJD81" s="300"/>
      <c r="LJE81" s="193"/>
      <c r="LJF81" s="193"/>
      <c r="LJG81" s="193"/>
      <c r="LJH81" s="193"/>
      <c r="LJI81" s="193"/>
      <c r="LJJ81" s="193"/>
      <c r="LJK81" s="193"/>
      <c r="LJL81" s="193"/>
      <c r="LJM81" s="193"/>
      <c r="LJN81" s="193"/>
      <c r="LJO81" s="193"/>
      <c r="LJP81" s="193"/>
      <c r="LJQ81" s="193"/>
      <c r="LJR81" s="193"/>
      <c r="LJS81" s="193"/>
      <c r="LJT81" s="300"/>
      <c r="LJU81" s="193"/>
      <c r="LJV81" s="193"/>
      <c r="LJW81" s="193"/>
      <c r="LJX81" s="193"/>
      <c r="LJY81" s="193"/>
      <c r="LJZ81" s="193"/>
      <c r="LKA81" s="193"/>
      <c r="LKB81" s="193"/>
      <c r="LKC81" s="193"/>
      <c r="LKD81" s="193"/>
      <c r="LKE81" s="193"/>
      <c r="LKF81" s="193"/>
      <c r="LKG81" s="193"/>
      <c r="LKH81" s="193"/>
      <c r="LKI81" s="193"/>
      <c r="LKJ81" s="300"/>
      <c r="LKK81" s="193"/>
      <c r="LKL81" s="193"/>
      <c r="LKM81" s="193"/>
      <c r="LKN81" s="193"/>
      <c r="LKO81" s="193"/>
      <c r="LKP81" s="193"/>
      <c r="LKQ81" s="193"/>
      <c r="LKR81" s="193"/>
      <c r="LKS81" s="193"/>
      <c r="LKT81" s="193"/>
      <c r="LKU81" s="193"/>
      <c r="LKV81" s="193"/>
      <c r="LKW81" s="193"/>
      <c r="LKX81" s="193"/>
      <c r="LKY81" s="193"/>
      <c r="LKZ81" s="300"/>
      <c r="LLA81" s="193"/>
      <c r="LLB81" s="193"/>
      <c r="LLC81" s="193"/>
      <c r="LLD81" s="193"/>
      <c r="LLE81" s="193"/>
      <c r="LLF81" s="193"/>
      <c r="LLG81" s="193"/>
      <c r="LLH81" s="193"/>
      <c r="LLI81" s="193"/>
      <c r="LLJ81" s="193"/>
      <c r="LLK81" s="193"/>
      <c r="LLL81" s="193"/>
      <c r="LLM81" s="193"/>
      <c r="LLN81" s="193"/>
      <c r="LLO81" s="193"/>
      <c r="LLP81" s="300"/>
      <c r="LLQ81" s="193"/>
      <c r="LLR81" s="193"/>
      <c r="LLS81" s="193"/>
      <c r="LLT81" s="193"/>
      <c r="LLU81" s="193"/>
      <c r="LLV81" s="193"/>
      <c r="LLW81" s="193"/>
      <c r="LLX81" s="193"/>
      <c r="LLY81" s="193"/>
      <c r="LLZ81" s="193"/>
      <c r="LMA81" s="193"/>
      <c r="LMB81" s="193"/>
      <c r="LMC81" s="193"/>
      <c r="LMD81" s="193"/>
      <c r="LME81" s="193"/>
      <c r="LMF81" s="300"/>
      <c r="LMG81" s="193"/>
      <c r="LMH81" s="193"/>
      <c r="LMI81" s="193"/>
      <c r="LMJ81" s="193"/>
      <c r="LMK81" s="193"/>
      <c r="LML81" s="193"/>
      <c r="LMM81" s="193"/>
      <c r="LMN81" s="193"/>
      <c r="LMO81" s="193"/>
      <c r="LMP81" s="193"/>
      <c r="LMQ81" s="193"/>
      <c r="LMR81" s="193"/>
      <c r="LMS81" s="193"/>
      <c r="LMT81" s="193"/>
      <c r="LMU81" s="193"/>
      <c r="LMV81" s="300"/>
      <c r="LMW81" s="193"/>
      <c r="LMX81" s="193"/>
      <c r="LMY81" s="193"/>
      <c r="LMZ81" s="193"/>
      <c r="LNA81" s="193"/>
      <c r="LNB81" s="193"/>
      <c r="LNC81" s="193"/>
      <c r="LND81" s="193"/>
      <c r="LNE81" s="193"/>
      <c r="LNF81" s="193"/>
      <c r="LNG81" s="193"/>
      <c r="LNH81" s="193"/>
      <c r="LNI81" s="193"/>
      <c r="LNJ81" s="193"/>
      <c r="LNK81" s="193"/>
      <c r="LNL81" s="300"/>
      <c r="LNM81" s="193"/>
      <c r="LNN81" s="193"/>
      <c r="LNO81" s="193"/>
      <c r="LNP81" s="193"/>
      <c r="LNQ81" s="193"/>
      <c r="LNR81" s="193"/>
      <c r="LNS81" s="193"/>
      <c r="LNT81" s="193"/>
      <c r="LNU81" s="193"/>
      <c r="LNV81" s="193"/>
      <c r="LNW81" s="193"/>
      <c r="LNX81" s="193"/>
      <c r="LNY81" s="193"/>
      <c r="LNZ81" s="193"/>
      <c r="LOA81" s="193"/>
      <c r="LOB81" s="300"/>
      <c r="LOC81" s="193"/>
      <c r="LOD81" s="193"/>
      <c r="LOE81" s="193"/>
      <c r="LOF81" s="193"/>
      <c r="LOG81" s="193"/>
      <c r="LOH81" s="193"/>
      <c r="LOI81" s="193"/>
      <c r="LOJ81" s="193"/>
      <c r="LOK81" s="193"/>
      <c r="LOL81" s="193"/>
      <c r="LOM81" s="193"/>
      <c r="LON81" s="193"/>
      <c r="LOO81" s="193"/>
      <c r="LOP81" s="193"/>
      <c r="LOQ81" s="193"/>
      <c r="LOR81" s="300"/>
      <c r="LOS81" s="193"/>
      <c r="LOT81" s="193"/>
      <c r="LOU81" s="193"/>
      <c r="LOV81" s="193"/>
      <c r="LOW81" s="193"/>
      <c r="LOX81" s="193"/>
      <c r="LOY81" s="193"/>
      <c r="LOZ81" s="193"/>
      <c r="LPA81" s="193"/>
      <c r="LPB81" s="193"/>
      <c r="LPC81" s="193"/>
      <c r="LPD81" s="193"/>
      <c r="LPE81" s="193"/>
      <c r="LPF81" s="193"/>
      <c r="LPG81" s="193"/>
      <c r="LPH81" s="300"/>
      <c r="LPI81" s="193"/>
      <c r="LPJ81" s="193"/>
      <c r="LPK81" s="193"/>
      <c r="LPL81" s="193"/>
      <c r="LPM81" s="193"/>
      <c r="LPN81" s="193"/>
      <c r="LPO81" s="193"/>
      <c r="LPP81" s="193"/>
      <c r="LPQ81" s="193"/>
      <c r="LPR81" s="193"/>
      <c r="LPS81" s="193"/>
      <c r="LPT81" s="193"/>
      <c r="LPU81" s="193"/>
      <c r="LPV81" s="193"/>
      <c r="LPW81" s="193"/>
      <c r="LPX81" s="300"/>
      <c r="LPY81" s="193"/>
      <c r="LPZ81" s="193"/>
      <c r="LQA81" s="193"/>
      <c r="LQB81" s="193"/>
      <c r="LQC81" s="193"/>
      <c r="LQD81" s="193"/>
      <c r="LQE81" s="193"/>
      <c r="LQF81" s="193"/>
      <c r="LQG81" s="193"/>
      <c r="LQH81" s="193"/>
      <c r="LQI81" s="193"/>
      <c r="LQJ81" s="193"/>
      <c r="LQK81" s="193"/>
      <c r="LQL81" s="193"/>
      <c r="LQM81" s="193"/>
      <c r="LQN81" s="300"/>
      <c r="LQO81" s="193"/>
      <c r="LQP81" s="193"/>
      <c r="LQQ81" s="193"/>
      <c r="LQR81" s="193"/>
      <c r="LQS81" s="193"/>
      <c r="LQT81" s="193"/>
      <c r="LQU81" s="193"/>
      <c r="LQV81" s="193"/>
      <c r="LQW81" s="193"/>
      <c r="LQX81" s="193"/>
      <c r="LQY81" s="193"/>
      <c r="LQZ81" s="193"/>
      <c r="LRA81" s="193"/>
      <c r="LRB81" s="193"/>
      <c r="LRC81" s="193"/>
      <c r="LRD81" s="300"/>
      <c r="LRE81" s="193"/>
      <c r="LRF81" s="193"/>
      <c r="LRG81" s="193"/>
      <c r="LRH81" s="193"/>
      <c r="LRI81" s="193"/>
      <c r="LRJ81" s="193"/>
      <c r="LRK81" s="193"/>
      <c r="LRL81" s="193"/>
      <c r="LRM81" s="193"/>
      <c r="LRN81" s="193"/>
      <c r="LRO81" s="193"/>
      <c r="LRP81" s="193"/>
      <c r="LRQ81" s="193"/>
      <c r="LRR81" s="193"/>
      <c r="LRS81" s="193"/>
      <c r="LRT81" s="300"/>
      <c r="LRU81" s="193"/>
      <c r="LRV81" s="193"/>
      <c r="LRW81" s="193"/>
      <c r="LRX81" s="193"/>
      <c r="LRY81" s="193"/>
      <c r="LRZ81" s="193"/>
      <c r="LSA81" s="193"/>
      <c r="LSB81" s="193"/>
      <c r="LSC81" s="193"/>
      <c r="LSD81" s="193"/>
      <c r="LSE81" s="193"/>
      <c r="LSF81" s="193"/>
      <c r="LSG81" s="193"/>
      <c r="LSH81" s="193"/>
      <c r="LSI81" s="193"/>
      <c r="LSJ81" s="300"/>
      <c r="LSK81" s="193"/>
      <c r="LSL81" s="193"/>
      <c r="LSM81" s="193"/>
      <c r="LSN81" s="193"/>
      <c r="LSO81" s="193"/>
      <c r="LSP81" s="193"/>
      <c r="LSQ81" s="193"/>
      <c r="LSR81" s="193"/>
      <c r="LSS81" s="193"/>
      <c r="LST81" s="193"/>
      <c r="LSU81" s="193"/>
      <c r="LSV81" s="193"/>
      <c r="LSW81" s="193"/>
      <c r="LSX81" s="193"/>
      <c r="LSY81" s="193"/>
      <c r="LSZ81" s="300"/>
      <c r="LTA81" s="193"/>
      <c r="LTB81" s="193"/>
      <c r="LTC81" s="193"/>
      <c r="LTD81" s="193"/>
      <c r="LTE81" s="193"/>
      <c r="LTF81" s="193"/>
      <c r="LTG81" s="193"/>
      <c r="LTH81" s="193"/>
      <c r="LTI81" s="193"/>
      <c r="LTJ81" s="193"/>
      <c r="LTK81" s="193"/>
      <c r="LTL81" s="193"/>
      <c r="LTM81" s="193"/>
      <c r="LTN81" s="193"/>
      <c r="LTO81" s="193"/>
      <c r="LTP81" s="300"/>
      <c r="LTQ81" s="193"/>
      <c r="LTR81" s="193"/>
      <c r="LTS81" s="193"/>
      <c r="LTT81" s="193"/>
      <c r="LTU81" s="193"/>
      <c r="LTV81" s="193"/>
      <c r="LTW81" s="193"/>
      <c r="LTX81" s="193"/>
      <c r="LTY81" s="193"/>
      <c r="LTZ81" s="193"/>
      <c r="LUA81" s="193"/>
      <c r="LUB81" s="193"/>
      <c r="LUC81" s="193"/>
      <c r="LUD81" s="193"/>
      <c r="LUE81" s="193"/>
      <c r="LUF81" s="300"/>
      <c r="LUG81" s="193"/>
      <c r="LUH81" s="193"/>
      <c r="LUI81" s="193"/>
      <c r="LUJ81" s="193"/>
      <c r="LUK81" s="193"/>
      <c r="LUL81" s="193"/>
      <c r="LUM81" s="193"/>
      <c r="LUN81" s="193"/>
      <c r="LUO81" s="193"/>
      <c r="LUP81" s="193"/>
      <c r="LUQ81" s="193"/>
      <c r="LUR81" s="193"/>
      <c r="LUS81" s="193"/>
      <c r="LUT81" s="193"/>
      <c r="LUU81" s="193"/>
      <c r="LUV81" s="300"/>
      <c r="LUW81" s="193"/>
      <c r="LUX81" s="193"/>
      <c r="LUY81" s="193"/>
      <c r="LUZ81" s="193"/>
      <c r="LVA81" s="193"/>
      <c r="LVB81" s="193"/>
      <c r="LVC81" s="193"/>
      <c r="LVD81" s="193"/>
      <c r="LVE81" s="193"/>
      <c r="LVF81" s="193"/>
      <c r="LVG81" s="193"/>
      <c r="LVH81" s="193"/>
      <c r="LVI81" s="193"/>
      <c r="LVJ81" s="193"/>
      <c r="LVK81" s="193"/>
      <c r="LVL81" s="300"/>
      <c r="LVM81" s="193"/>
      <c r="LVN81" s="193"/>
      <c r="LVO81" s="193"/>
      <c r="LVP81" s="193"/>
      <c r="LVQ81" s="193"/>
      <c r="LVR81" s="193"/>
      <c r="LVS81" s="193"/>
      <c r="LVT81" s="193"/>
      <c r="LVU81" s="193"/>
      <c r="LVV81" s="193"/>
      <c r="LVW81" s="193"/>
      <c r="LVX81" s="193"/>
      <c r="LVY81" s="193"/>
      <c r="LVZ81" s="193"/>
      <c r="LWA81" s="193"/>
      <c r="LWB81" s="300"/>
      <c r="LWC81" s="193"/>
      <c r="LWD81" s="193"/>
      <c r="LWE81" s="193"/>
      <c r="LWF81" s="193"/>
      <c r="LWG81" s="193"/>
      <c r="LWH81" s="193"/>
      <c r="LWI81" s="193"/>
      <c r="LWJ81" s="193"/>
      <c r="LWK81" s="193"/>
      <c r="LWL81" s="193"/>
      <c r="LWM81" s="193"/>
      <c r="LWN81" s="193"/>
      <c r="LWO81" s="193"/>
      <c r="LWP81" s="193"/>
      <c r="LWQ81" s="193"/>
      <c r="LWR81" s="300"/>
      <c r="LWS81" s="193"/>
      <c r="LWT81" s="193"/>
      <c r="LWU81" s="193"/>
      <c r="LWV81" s="193"/>
      <c r="LWW81" s="193"/>
      <c r="LWX81" s="193"/>
      <c r="LWY81" s="193"/>
      <c r="LWZ81" s="193"/>
      <c r="LXA81" s="193"/>
      <c r="LXB81" s="193"/>
      <c r="LXC81" s="193"/>
      <c r="LXD81" s="193"/>
      <c r="LXE81" s="193"/>
      <c r="LXF81" s="193"/>
      <c r="LXG81" s="193"/>
      <c r="LXH81" s="300"/>
      <c r="LXI81" s="193"/>
      <c r="LXJ81" s="193"/>
      <c r="LXK81" s="193"/>
      <c r="LXL81" s="193"/>
      <c r="LXM81" s="193"/>
      <c r="LXN81" s="193"/>
      <c r="LXO81" s="193"/>
      <c r="LXP81" s="193"/>
      <c r="LXQ81" s="193"/>
      <c r="LXR81" s="193"/>
      <c r="LXS81" s="193"/>
      <c r="LXT81" s="193"/>
      <c r="LXU81" s="193"/>
      <c r="LXV81" s="193"/>
      <c r="LXW81" s="193"/>
      <c r="LXX81" s="300"/>
      <c r="LXY81" s="193"/>
      <c r="LXZ81" s="193"/>
      <c r="LYA81" s="193"/>
      <c r="LYB81" s="193"/>
      <c r="LYC81" s="193"/>
      <c r="LYD81" s="193"/>
      <c r="LYE81" s="193"/>
      <c r="LYF81" s="193"/>
      <c r="LYG81" s="193"/>
      <c r="LYH81" s="193"/>
      <c r="LYI81" s="193"/>
      <c r="LYJ81" s="193"/>
      <c r="LYK81" s="193"/>
      <c r="LYL81" s="193"/>
      <c r="LYM81" s="193"/>
      <c r="LYN81" s="300"/>
      <c r="LYO81" s="193"/>
      <c r="LYP81" s="193"/>
      <c r="LYQ81" s="193"/>
      <c r="LYR81" s="193"/>
      <c r="LYS81" s="193"/>
      <c r="LYT81" s="193"/>
      <c r="LYU81" s="193"/>
      <c r="LYV81" s="193"/>
      <c r="LYW81" s="193"/>
      <c r="LYX81" s="193"/>
      <c r="LYY81" s="193"/>
      <c r="LYZ81" s="193"/>
      <c r="LZA81" s="193"/>
      <c r="LZB81" s="193"/>
      <c r="LZC81" s="193"/>
      <c r="LZD81" s="300"/>
      <c r="LZE81" s="193"/>
      <c r="LZF81" s="193"/>
      <c r="LZG81" s="193"/>
      <c r="LZH81" s="193"/>
      <c r="LZI81" s="193"/>
      <c r="LZJ81" s="193"/>
      <c r="LZK81" s="193"/>
      <c r="LZL81" s="193"/>
      <c r="LZM81" s="193"/>
      <c r="LZN81" s="193"/>
      <c r="LZO81" s="193"/>
      <c r="LZP81" s="193"/>
      <c r="LZQ81" s="193"/>
      <c r="LZR81" s="193"/>
      <c r="LZS81" s="193"/>
      <c r="LZT81" s="300"/>
      <c r="LZU81" s="193"/>
      <c r="LZV81" s="193"/>
      <c r="LZW81" s="193"/>
      <c r="LZX81" s="193"/>
      <c r="LZY81" s="193"/>
      <c r="LZZ81" s="193"/>
      <c r="MAA81" s="193"/>
      <c r="MAB81" s="193"/>
      <c r="MAC81" s="193"/>
      <c r="MAD81" s="193"/>
      <c r="MAE81" s="193"/>
      <c r="MAF81" s="193"/>
      <c r="MAG81" s="193"/>
      <c r="MAH81" s="193"/>
      <c r="MAI81" s="193"/>
      <c r="MAJ81" s="300"/>
      <c r="MAK81" s="193"/>
      <c r="MAL81" s="193"/>
      <c r="MAM81" s="193"/>
      <c r="MAN81" s="193"/>
      <c r="MAO81" s="193"/>
      <c r="MAP81" s="193"/>
      <c r="MAQ81" s="193"/>
      <c r="MAR81" s="193"/>
      <c r="MAS81" s="193"/>
      <c r="MAT81" s="193"/>
      <c r="MAU81" s="193"/>
      <c r="MAV81" s="193"/>
      <c r="MAW81" s="193"/>
      <c r="MAX81" s="193"/>
      <c r="MAY81" s="193"/>
      <c r="MAZ81" s="300"/>
      <c r="MBA81" s="193"/>
      <c r="MBB81" s="193"/>
      <c r="MBC81" s="193"/>
      <c r="MBD81" s="193"/>
      <c r="MBE81" s="193"/>
      <c r="MBF81" s="193"/>
      <c r="MBG81" s="193"/>
      <c r="MBH81" s="193"/>
      <c r="MBI81" s="193"/>
      <c r="MBJ81" s="193"/>
      <c r="MBK81" s="193"/>
      <c r="MBL81" s="193"/>
      <c r="MBM81" s="193"/>
      <c r="MBN81" s="193"/>
      <c r="MBO81" s="193"/>
      <c r="MBP81" s="300"/>
      <c r="MBQ81" s="193"/>
      <c r="MBR81" s="193"/>
      <c r="MBS81" s="193"/>
      <c r="MBT81" s="193"/>
      <c r="MBU81" s="193"/>
      <c r="MBV81" s="193"/>
      <c r="MBW81" s="193"/>
      <c r="MBX81" s="193"/>
      <c r="MBY81" s="193"/>
      <c r="MBZ81" s="193"/>
      <c r="MCA81" s="193"/>
      <c r="MCB81" s="193"/>
      <c r="MCC81" s="193"/>
      <c r="MCD81" s="193"/>
      <c r="MCE81" s="193"/>
      <c r="MCF81" s="300"/>
      <c r="MCG81" s="193"/>
      <c r="MCH81" s="193"/>
      <c r="MCI81" s="193"/>
      <c r="MCJ81" s="193"/>
      <c r="MCK81" s="193"/>
      <c r="MCL81" s="193"/>
      <c r="MCM81" s="193"/>
      <c r="MCN81" s="193"/>
      <c r="MCO81" s="193"/>
      <c r="MCP81" s="193"/>
      <c r="MCQ81" s="193"/>
      <c r="MCR81" s="193"/>
      <c r="MCS81" s="193"/>
      <c r="MCT81" s="193"/>
      <c r="MCU81" s="193"/>
      <c r="MCV81" s="300"/>
      <c r="MCW81" s="193"/>
      <c r="MCX81" s="193"/>
      <c r="MCY81" s="193"/>
      <c r="MCZ81" s="193"/>
      <c r="MDA81" s="193"/>
      <c r="MDB81" s="193"/>
      <c r="MDC81" s="193"/>
      <c r="MDD81" s="193"/>
      <c r="MDE81" s="193"/>
      <c r="MDF81" s="193"/>
      <c r="MDG81" s="193"/>
      <c r="MDH81" s="193"/>
      <c r="MDI81" s="193"/>
      <c r="MDJ81" s="193"/>
      <c r="MDK81" s="193"/>
      <c r="MDL81" s="300"/>
      <c r="MDM81" s="193"/>
      <c r="MDN81" s="193"/>
      <c r="MDO81" s="193"/>
      <c r="MDP81" s="193"/>
      <c r="MDQ81" s="193"/>
      <c r="MDR81" s="193"/>
      <c r="MDS81" s="193"/>
      <c r="MDT81" s="193"/>
      <c r="MDU81" s="193"/>
      <c r="MDV81" s="193"/>
      <c r="MDW81" s="193"/>
      <c r="MDX81" s="193"/>
      <c r="MDY81" s="193"/>
      <c r="MDZ81" s="193"/>
      <c r="MEA81" s="193"/>
      <c r="MEB81" s="300"/>
      <c r="MEC81" s="193"/>
      <c r="MED81" s="193"/>
      <c r="MEE81" s="193"/>
      <c r="MEF81" s="193"/>
      <c r="MEG81" s="193"/>
      <c r="MEH81" s="193"/>
      <c r="MEI81" s="193"/>
      <c r="MEJ81" s="193"/>
      <c r="MEK81" s="193"/>
      <c r="MEL81" s="193"/>
      <c r="MEM81" s="193"/>
      <c r="MEN81" s="193"/>
      <c r="MEO81" s="193"/>
      <c r="MEP81" s="193"/>
      <c r="MEQ81" s="193"/>
      <c r="MER81" s="300"/>
      <c r="MES81" s="193"/>
      <c r="MET81" s="193"/>
      <c r="MEU81" s="193"/>
      <c r="MEV81" s="193"/>
      <c r="MEW81" s="193"/>
      <c r="MEX81" s="193"/>
      <c r="MEY81" s="193"/>
      <c r="MEZ81" s="193"/>
      <c r="MFA81" s="193"/>
      <c r="MFB81" s="193"/>
      <c r="MFC81" s="193"/>
      <c r="MFD81" s="193"/>
      <c r="MFE81" s="193"/>
      <c r="MFF81" s="193"/>
      <c r="MFG81" s="193"/>
      <c r="MFH81" s="300"/>
      <c r="MFI81" s="193"/>
      <c r="MFJ81" s="193"/>
      <c r="MFK81" s="193"/>
      <c r="MFL81" s="193"/>
      <c r="MFM81" s="193"/>
      <c r="MFN81" s="193"/>
      <c r="MFO81" s="193"/>
      <c r="MFP81" s="193"/>
      <c r="MFQ81" s="193"/>
      <c r="MFR81" s="193"/>
      <c r="MFS81" s="193"/>
      <c r="MFT81" s="193"/>
      <c r="MFU81" s="193"/>
      <c r="MFV81" s="193"/>
      <c r="MFW81" s="193"/>
      <c r="MFX81" s="300"/>
      <c r="MFY81" s="193"/>
      <c r="MFZ81" s="193"/>
      <c r="MGA81" s="193"/>
      <c r="MGB81" s="193"/>
      <c r="MGC81" s="193"/>
      <c r="MGD81" s="193"/>
      <c r="MGE81" s="193"/>
      <c r="MGF81" s="193"/>
      <c r="MGG81" s="193"/>
      <c r="MGH81" s="193"/>
      <c r="MGI81" s="193"/>
      <c r="MGJ81" s="193"/>
      <c r="MGK81" s="193"/>
      <c r="MGL81" s="193"/>
      <c r="MGM81" s="193"/>
      <c r="MGN81" s="300"/>
      <c r="MGO81" s="193"/>
      <c r="MGP81" s="193"/>
      <c r="MGQ81" s="193"/>
      <c r="MGR81" s="193"/>
      <c r="MGS81" s="193"/>
      <c r="MGT81" s="193"/>
      <c r="MGU81" s="193"/>
      <c r="MGV81" s="193"/>
      <c r="MGW81" s="193"/>
      <c r="MGX81" s="193"/>
      <c r="MGY81" s="193"/>
      <c r="MGZ81" s="193"/>
      <c r="MHA81" s="193"/>
      <c r="MHB81" s="193"/>
      <c r="MHC81" s="193"/>
      <c r="MHD81" s="300"/>
      <c r="MHE81" s="193"/>
      <c r="MHF81" s="193"/>
      <c r="MHG81" s="193"/>
      <c r="MHH81" s="193"/>
      <c r="MHI81" s="193"/>
      <c r="MHJ81" s="193"/>
      <c r="MHK81" s="193"/>
      <c r="MHL81" s="193"/>
      <c r="MHM81" s="193"/>
      <c r="MHN81" s="193"/>
      <c r="MHO81" s="193"/>
      <c r="MHP81" s="193"/>
      <c r="MHQ81" s="193"/>
      <c r="MHR81" s="193"/>
      <c r="MHS81" s="193"/>
      <c r="MHT81" s="300"/>
      <c r="MHU81" s="193"/>
      <c r="MHV81" s="193"/>
      <c r="MHW81" s="193"/>
      <c r="MHX81" s="193"/>
      <c r="MHY81" s="193"/>
      <c r="MHZ81" s="193"/>
      <c r="MIA81" s="193"/>
      <c r="MIB81" s="193"/>
      <c r="MIC81" s="193"/>
      <c r="MID81" s="193"/>
      <c r="MIE81" s="193"/>
      <c r="MIF81" s="193"/>
      <c r="MIG81" s="193"/>
      <c r="MIH81" s="193"/>
      <c r="MII81" s="193"/>
      <c r="MIJ81" s="300"/>
      <c r="MIK81" s="193"/>
      <c r="MIL81" s="193"/>
      <c r="MIM81" s="193"/>
      <c r="MIN81" s="193"/>
      <c r="MIO81" s="193"/>
      <c r="MIP81" s="193"/>
      <c r="MIQ81" s="193"/>
      <c r="MIR81" s="193"/>
      <c r="MIS81" s="193"/>
      <c r="MIT81" s="193"/>
      <c r="MIU81" s="193"/>
      <c r="MIV81" s="193"/>
      <c r="MIW81" s="193"/>
      <c r="MIX81" s="193"/>
      <c r="MIY81" s="193"/>
      <c r="MIZ81" s="300"/>
      <c r="MJA81" s="193"/>
      <c r="MJB81" s="193"/>
      <c r="MJC81" s="193"/>
      <c r="MJD81" s="193"/>
      <c r="MJE81" s="193"/>
      <c r="MJF81" s="193"/>
      <c r="MJG81" s="193"/>
      <c r="MJH81" s="193"/>
      <c r="MJI81" s="193"/>
      <c r="MJJ81" s="193"/>
      <c r="MJK81" s="193"/>
      <c r="MJL81" s="193"/>
      <c r="MJM81" s="193"/>
      <c r="MJN81" s="193"/>
      <c r="MJO81" s="193"/>
      <c r="MJP81" s="300"/>
      <c r="MJQ81" s="193"/>
      <c r="MJR81" s="193"/>
      <c r="MJS81" s="193"/>
      <c r="MJT81" s="193"/>
      <c r="MJU81" s="193"/>
      <c r="MJV81" s="193"/>
      <c r="MJW81" s="193"/>
      <c r="MJX81" s="193"/>
      <c r="MJY81" s="193"/>
      <c r="MJZ81" s="193"/>
      <c r="MKA81" s="193"/>
      <c r="MKB81" s="193"/>
      <c r="MKC81" s="193"/>
      <c r="MKD81" s="193"/>
      <c r="MKE81" s="193"/>
      <c r="MKF81" s="300"/>
      <c r="MKG81" s="193"/>
      <c r="MKH81" s="193"/>
      <c r="MKI81" s="193"/>
      <c r="MKJ81" s="193"/>
      <c r="MKK81" s="193"/>
      <c r="MKL81" s="193"/>
      <c r="MKM81" s="193"/>
      <c r="MKN81" s="193"/>
      <c r="MKO81" s="193"/>
      <c r="MKP81" s="193"/>
      <c r="MKQ81" s="193"/>
      <c r="MKR81" s="193"/>
      <c r="MKS81" s="193"/>
      <c r="MKT81" s="193"/>
      <c r="MKU81" s="193"/>
      <c r="MKV81" s="300"/>
      <c r="MKW81" s="193"/>
      <c r="MKX81" s="193"/>
      <c r="MKY81" s="193"/>
      <c r="MKZ81" s="193"/>
      <c r="MLA81" s="193"/>
      <c r="MLB81" s="193"/>
      <c r="MLC81" s="193"/>
      <c r="MLD81" s="193"/>
      <c r="MLE81" s="193"/>
      <c r="MLF81" s="193"/>
      <c r="MLG81" s="193"/>
      <c r="MLH81" s="193"/>
      <c r="MLI81" s="193"/>
      <c r="MLJ81" s="193"/>
      <c r="MLK81" s="193"/>
      <c r="MLL81" s="300"/>
      <c r="MLM81" s="193"/>
      <c r="MLN81" s="193"/>
      <c r="MLO81" s="193"/>
      <c r="MLP81" s="193"/>
      <c r="MLQ81" s="193"/>
      <c r="MLR81" s="193"/>
      <c r="MLS81" s="193"/>
      <c r="MLT81" s="193"/>
      <c r="MLU81" s="193"/>
      <c r="MLV81" s="193"/>
      <c r="MLW81" s="193"/>
      <c r="MLX81" s="193"/>
      <c r="MLY81" s="193"/>
      <c r="MLZ81" s="193"/>
      <c r="MMA81" s="193"/>
      <c r="MMB81" s="300"/>
      <c r="MMC81" s="193"/>
      <c r="MMD81" s="193"/>
      <c r="MME81" s="193"/>
      <c r="MMF81" s="193"/>
      <c r="MMG81" s="193"/>
      <c r="MMH81" s="193"/>
      <c r="MMI81" s="193"/>
      <c r="MMJ81" s="193"/>
      <c r="MMK81" s="193"/>
      <c r="MML81" s="193"/>
      <c r="MMM81" s="193"/>
      <c r="MMN81" s="193"/>
      <c r="MMO81" s="193"/>
      <c r="MMP81" s="193"/>
      <c r="MMQ81" s="193"/>
      <c r="MMR81" s="300"/>
      <c r="MMS81" s="193"/>
      <c r="MMT81" s="193"/>
      <c r="MMU81" s="193"/>
      <c r="MMV81" s="193"/>
      <c r="MMW81" s="193"/>
      <c r="MMX81" s="193"/>
      <c r="MMY81" s="193"/>
      <c r="MMZ81" s="193"/>
      <c r="MNA81" s="193"/>
      <c r="MNB81" s="193"/>
      <c r="MNC81" s="193"/>
      <c r="MND81" s="193"/>
      <c r="MNE81" s="193"/>
      <c r="MNF81" s="193"/>
      <c r="MNG81" s="193"/>
      <c r="MNH81" s="300"/>
      <c r="MNI81" s="193"/>
      <c r="MNJ81" s="193"/>
      <c r="MNK81" s="193"/>
      <c r="MNL81" s="193"/>
      <c r="MNM81" s="193"/>
      <c r="MNN81" s="193"/>
      <c r="MNO81" s="193"/>
      <c r="MNP81" s="193"/>
      <c r="MNQ81" s="193"/>
      <c r="MNR81" s="193"/>
      <c r="MNS81" s="193"/>
      <c r="MNT81" s="193"/>
      <c r="MNU81" s="193"/>
      <c r="MNV81" s="193"/>
      <c r="MNW81" s="193"/>
      <c r="MNX81" s="300"/>
      <c r="MNY81" s="193"/>
      <c r="MNZ81" s="193"/>
      <c r="MOA81" s="193"/>
      <c r="MOB81" s="193"/>
      <c r="MOC81" s="193"/>
      <c r="MOD81" s="193"/>
      <c r="MOE81" s="193"/>
      <c r="MOF81" s="193"/>
      <c r="MOG81" s="193"/>
      <c r="MOH81" s="193"/>
      <c r="MOI81" s="193"/>
      <c r="MOJ81" s="193"/>
      <c r="MOK81" s="193"/>
      <c r="MOL81" s="193"/>
      <c r="MOM81" s="193"/>
      <c r="MON81" s="300"/>
      <c r="MOO81" s="193"/>
      <c r="MOP81" s="193"/>
      <c r="MOQ81" s="193"/>
      <c r="MOR81" s="193"/>
      <c r="MOS81" s="193"/>
      <c r="MOT81" s="193"/>
      <c r="MOU81" s="193"/>
      <c r="MOV81" s="193"/>
      <c r="MOW81" s="193"/>
      <c r="MOX81" s="193"/>
      <c r="MOY81" s="193"/>
      <c r="MOZ81" s="193"/>
      <c r="MPA81" s="193"/>
      <c r="MPB81" s="193"/>
      <c r="MPC81" s="193"/>
      <c r="MPD81" s="300"/>
      <c r="MPE81" s="193"/>
      <c r="MPF81" s="193"/>
      <c r="MPG81" s="193"/>
      <c r="MPH81" s="193"/>
      <c r="MPI81" s="193"/>
      <c r="MPJ81" s="193"/>
      <c r="MPK81" s="193"/>
      <c r="MPL81" s="193"/>
      <c r="MPM81" s="193"/>
      <c r="MPN81" s="193"/>
      <c r="MPO81" s="193"/>
      <c r="MPP81" s="193"/>
      <c r="MPQ81" s="193"/>
      <c r="MPR81" s="193"/>
      <c r="MPS81" s="193"/>
      <c r="MPT81" s="300"/>
      <c r="MPU81" s="193"/>
      <c r="MPV81" s="193"/>
      <c r="MPW81" s="193"/>
      <c r="MPX81" s="193"/>
      <c r="MPY81" s="193"/>
      <c r="MPZ81" s="193"/>
      <c r="MQA81" s="193"/>
      <c r="MQB81" s="193"/>
      <c r="MQC81" s="193"/>
      <c r="MQD81" s="193"/>
      <c r="MQE81" s="193"/>
      <c r="MQF81" s="193"/>
      <c r="MQG81" s="193"/>
      <c r="MQH81" s="193"/>
      <c r="MQI81" s="193"/>
      <c r="MQJ81" s="300"/>
      <c r="MQK81" s="193"/>
      <c r="MQL81" s="193"/>
      <c r="MQM81" s="193"/>
      <c r="MQN81" s="193"/>
      <c r="MQO81" s="193"/>
      <c r="MQP81" s="193"/>
      <c r="MQQ81" s="193"/>
      <c r="MQR81" s="193"/>
      <c r="MQS81" s="193"/>
      <c r="MQT81" s="193"/>
      <c r="MQU81" s="193"/>
      <c r="MQV81" s="193"/>
      <c r="MQW81" s="193"/>
      <c r="MQX81" s="193"/>
      <c r="MQY81" s="193"/>
      <c r="MQZ81" s="300"/>
      <c r="MRA81" s="193"/>
      <c r="MRB81" s="193"/>
      <c r="MRC81" s="193"/>
      <c r="MRD81" s="193"/>
      <c r="MRE81" s="193"/>
      <c r="MRF81" s="193"/>
      <c r="MRG81" s="193"/>
      <c r="MRH81" s="193"/>
      <c r="MRI81" s="193"/>
      <c r="MRJ81" s="193"/>
      <c r="MRK81" s="193"/>
      <c r="MRL81" s="193"/>
      <c r="MRM81" s="193"/>
      <c r="MRN81" s="193"/>
      <c r="MRO81" s="193"/>
      <c r="MRP81" s="300"/>
      <c r="MRQ81" s="193"/>
      <c r="MRR81" s="193"/>
      <c r="MRS81" s="193"/>
      <c r="MRT81" s="193"/>
      <c r="MRU81" s="193"/>
      <c r="MRV81" s="193"/>
      <c r="MRW81" s="193"/>
      <c r="MRX81" s="193"/>
      <c r="MRY81" s="193"/>
      <c r="MRZ81" s="193"/>
      <c r="MSA81" s="193"/>
      <c r="MSB81" s="193"/>
      <c r="MSC81" s="193"/>
      <c r="MSD81" s="193"/>
      <c r="MSE81" s="193"/>
      <c r="MSF81" s="300"/>
      <c r="MSG81" s="193"/>
      <c r="MSH81" s="193"/>
      <c r="MSI81" s="193"/>
      <c r="MSJ81" s="193"/>
      <c r="MSK81" s="193"/>
      <c r="MSL81" s="193"/>
      <c r="MSM81" s="193"/>
      <c r="MSN81" s="193"/>
      <c r="MSO81" s="193"/>
      <c r="MSP81" s="193"/>
      <c r="MSQ81" s="193"/>
      <c r="MSR81" s="193"/>
      <c r="MSS81" s="193"/>
      <c r="MST81" s="193"/>
      <c r="MSU81" s="193"/>
      <c r="MSV81" s="300"/>
      <c r="MSW81" s="193"/>
      <c r="MSX81" s="193"/>
      <c r="MSY81" s="193"/>
      <c r="MSZ81" s="193"/>
      <c r="MTA81" s="193"/>
      <c r="MTB81" s="193"/>
      <c r="MTC81" s="193"/>
      <c r="MTD81" s="193"/>
      <c r="MTE81" s="193"/>
      <c r="MTF81" s="193"/>
      <c r="MTG81" s="193"/>
      <c r="MTH81" s="193"/>
      <c r="MTI81" s="193"/>
      <c r="MTJ81" s="193"/>
      <c r="MTK81" s="193"/>
      <c r="MTL81" s="300"/>
      <c r="MTM81" s="193"/>
      <c r="MTN81" s="193"/>
      <c r="MTO81" s="193"/>
      <c r="MTP81" s="193"/>
      <c r="MTQ81" s="193"/>
      <c r="MTR81" s="193"/>
      <c r="MTS81" s="193"/>
      <c r="MTT81" s="193"/>
      <c r="MTU81" s="193"/>
      <c r="MTV81" s="193"/>
      <c r="MTW81" s="193"/>
      <c r="MTX81" s="193"/>
      <c r="MTY81" s="193"/>
      <c r="MTZ81" s="193"/>
      <c r="MUA81" s="193"/>
      <c r="MUB81" s="300"/>
      <c r="MUC81" s="193"/>
      <c r="MUD81" s="193"/>
      <c r="MUE81" s="193"/>
      <c r="MUF81" s="193"/>
      <c r="MUG81" s="193"/>
      <c r="MUH81" s="193"/>
      <c r="MUI81" s="193"/>
      <c r="MUJ81" s="193"/>
      <c r="MUK81" s="193"/>
      <c r="MUL81" s="193"/>
      <c r="MUM81" s="193"/>
      <c r="MUN81" s="193"/>
      <c r="MUO81" s="193"/>
      <c r="MUP81" s="193"/>
      <c r="MUQ81" s="193"/>
      <c r="MUR81" s="300"/>
      <c r="MUS81" s="193"/>
      <c r="MUT81" s="193"/>
      <c r="MUU81" s="193"/>
      <c r="MUV81" s="193"/>
      <c r="MUW81" s="193"/>
      <c r="MUX81" s="193"/>
      <c r="MUY81" s="193"/>
      <c r="MUZ81" s="193"/>
      <c r="MVA81" s="193"/>
      <c r="MVB81" s="193"/>
      <c r="MVC81" s="193"/>
      <c r="MVD81" s="193"/>
      <c r="MVE81" s="193"/>
      <c r="MVF81" s="193"/>
      <c r="MVG81" s="193"/>
      <c r="MVH81" s="300"/>
      <c r="MVI81" s="193"/>
      <c r="MVJ81" s="193"/>
      <c r="MVK81" s="193"/>
      <c r="MVL81" s="193"/>
      <c r="MVM81" s="193"/>
      <c r="MVN81" s="193"/>
      <c r="MVO81" s="193"/>
      <c r="MVP81" s="193"/>
      <c r="MVQ81" s="193"/>
      <c r="MVR81" s="193"/>
      <c r="MVS81" s="193"/>
      <c r="MVT81" s="193"/>
      <c r="MVU81" s="193"/>
      <c r="MVV81" s="193"/>
      <c r="MVW81" s="193"/>
      <c r="MVX81" s="300"/>
      <c r="MVY81" s="193"/>
      <c r="MVZ81" s="193"/>
      <c r="MWA81" s="193"/>
      <c r="MWB81" s="193"/>
      <c r="MWC81" s="193"/>
      <c r="MWD81" s="193"/>
      <c r="MWE81" s="193"/>
      <c r="MWF81" s="193"/>
      <c r="MWG81" s="193"/>
      <c r="MWH81" s="193"/>
      <c r="MWI81" s="193"/>
      <c r="MWJ81" s="193"/>
      <c r="MWK81" s="193"/>
      <c r="MWL81" s="193"/>
      <c r="MWM81" s="193"/>
      <c r="MWN81" s="300"/>
      <c r="MWO81" s="193"/>
      <c r="MWP81" s="193"/>
      <c r="MWQ81" s="193"/>
      <c r="MWR81" s="193"/>
      <c r="MWS81" s="193"/>
      <c r="MWT81" s="193"/>
      <c r="MWU81" s="193"/>
      <c r="MWV81" s="193"/>
      <c r="MWW81" s="193"/>
      <c r="MWX81" s="193"/>
      <c r="MWY81" s="193"/>
      <c r="MWZ81" s="193"/>
      <c r="MXA81" s="193"/>
      <c r="MXB81" s="193"/>
      <c r="MXC81" s="193"/>
      <c r="MXD81" s="300"/>
      <c r="MXE81" s="193"/>
      <c r="MXF81" s="193"/>
      <c r="MXG81" s="193"/>
      <c r="MXH81" s="193"/>
      <c r="MXI81" s="193"/>
      <c r="MXJ81" s="193"/>
      <c r="MXK81" s="193"/>
      <c r="MXL81" s="193"/>
      <c r="MXM81" s="193"/>
      <c r="MXN81" s="193"/>
      <c r="MXO81" s="193"/>
      <c r="MXP81" s="193"/>
      <c r="MXQ81" s="193"/>
      <c r="MXR81" s="193"/>
      <c r="MXS81" s="193"/>
      <c r="MXT81" s="300"/>
      <c r="MXU81" s="193"/>
      <c r="MXV81" s="193"/>
      <c r="MXW81" s="193"/>
      <c r="MXX81" s="193"/>
      <c r="MXY81" s="193"/>
      <c r="MXZ81" s="193"/>
      <c r="MYA81" s="193"/>
      <c r="MYB81" s="193"/>
      <c r="MYC81" s="193"/>
      <c r="MYD81" s="193"/>
      <c r="MYE81" s="193"/>
      <c r="MYF81" s="193"/>
      <c r="MYG81" s="193"/>
      <c r="MYH81" s="193"/>
      <c r="MYI81" s="193"/>
      <c r="MYJ81" s="300"/>
      <c r="MYK81" s="193"/>
      <c r="MYL81" s="193"/>
      <c r="MYM81" s="193"/>
      <c r="MYN81" s="193"/>
      <c r="MYO81" s="193"/>
      <c r="MYP81" s="193"/>
      <c r="MYQ81" s="193"/>
      <c r="MYR81" s="193"/>
      <c r="MYS81" s="193"/>
      <c r="MYT81" s="193"/>
      <c r="MYU81" s="193"/>
      <c r="MYV81" s="193"/>
      <c r="MYW81" s="193"/>
      <c r="MYX81" s="193"/>
      <c r="MYY81" s="193"/>
      <c r="MYZ81" s="300"/>
      <c r="MZA81" s="193"/>
      <c r="MZB81" s="193"/>
      <c r="MZC81" s="193"/>
      <c r="MZD81" s="193"/>
      <c r="MZE81" s="193"/>
      <c r="MZF81" s="193"/>
      <c r="MZG81" s="193"/>
      <c r="MZH81" s="193"/>
      <c r="MZI81" s="193"/>
      <c r="MZJ81" s="193"/>
      <c r="MZK81" s="193"/>
      <c r="MZL81" s="193"/>
      <c r="MZM81" s="193"/>
      <c r="MZN81" s="193"/>
      <c r="MZO81" s="193"/>
      <c r="MZP81" s="300"/>
      <c r="MZQ81" s="193"/>
      <c r="MZR81" s="193"/>
      <c r="MZS81" s="193"/>
      <c r="MZT81" s="193"/>
      <c r="MZU81" s="193"/>
      <c r="MZV81" s="193"/>
      <c r="MZW81" s="193"/>
      <c r="MZX81" s="193"/>
      <c r="MZY81" s="193"/>
      <c r="MZZ81" s="193"/>
      <c r="NAA81" s="193"/>
      <c r="NAB81" s="193"/>
      <c r="NAC81" s="193"/>
      <c r="NAD81" s="193"/>
      <c r="NAE81" s="193"/>
      <c r="NAF81" s="300"/>
      <c r="NAG81" s="193"/>
      <c r="NAH81" s="193"/>
      <c r="NAI81" s="193"/>
      <c r="NAJ81" s="193"/>
      <c r="NAK81" s="193"/>
      <c r="NAL81" s="193"/>
      <c r="NAM81" s="193"/>
      <c r="NAN81" s="193"/>
      <c r="NAO81" s="193"/>
      <c r="NAP81" s="193"/>
      <c r="NAQ81" s="193"/>
      <c r="NAR81" s="193"/>
      <c r="NAS81" s="193"/>
      <c r="NAT81" s="193"/>
      <c r="NAU81" s="193"/>
      <c r="NAV81" s="300"/>
      <c r="NAW81" s="193"/>
      <c r="NAX81" s="193"/>
      <c r="NAY81" s="193"/>
      <c r="NAZ81" s="193"/>
      <c r="NBA81" s="193"/>
      <c r="NBB81" s="193"/>
      <c r="NBC81" s="193"/>
      <c r="NBD81" s="193"/>
      <c r="NBE81" s="193"/>
      <c r="NBF81" s="193"/>
      <c r="NBG81" s="193"/>
      <c r="NBH81" s="193"/>
      <c r="NBI81" s="193"/>
      <c r="NBJ81" s="193"/>
      <c r="NBK81" s="193"/>
      <c r="NBL81" s="300"/>
      <c r="NBM81" s="193"/>
      <c r="NBN81" s="193"/>
      <c r="NBO81" s="193"/>
      <c r="NBP81" s="193"/>
      <c r="NBQ81" s="193"/>
      <c r="NBR81" s="193"/>
      <c r="NBS81" s="193"/>
      <c r="NBT81" s="193"/>
      <c r="NBU81" s="193"/>
      <c r="NBV81" s="193"/>
      <c r="NBW81" s="193"/>
      <c r="NBX81" s="193"/>
      <c r="NBY81" s="193"/>
      <c r="NBZ81" s="193"/>
      <c r="NCA81" s="193"/>
      <c r="NCB81" s="300"/>
      <c r="NCC81" s="193"/>
      <c r="NCD81" s="193"/>
      <c r="NCE81" s="193"/>
      <c r="NCF81" s="193"/>
      <c r="NCG81" s="193"/>
      <c r="NCH81" s="193"/>
      <c r="NCI81" s="193"/>
      <c r="NCJ81" s="193"/>
      <c r="NCK81" s="193"/>
      <c r="NCL81" s="193"/>
      <c r="NCM81" s="193"/>
      <c r="NCN81" s="193"/>
      <c r="NCO81" s="193"/>
      <c r="NCP81" s="193"/>
      <c r="NCQ81" s="193"/>
      <c r="NCR81" s="300"/>
      <c r="NCS81" s="193"/>
      <c r="NCT81" s="193"/>
      <c r="NCU81" s="193"/>
      <c r="NCV81" s="193"/>
      <c r="NCW81" s="193"/>
      <c r="NCX81" s="193"/>
      <c r="NCY81" s="193"/>
      <c r="NCZ81" s="193"/>
      <c r="NDA81" s="193"/>
      <c r="NDB81" s="193"/>
      <c r="NDC81" s="193"/>
      <c r="NDD81" s="193"/>
      <c r="NDE81" s="193"/>
      <c r="NDF81" s="193"/>
      <c r="NDG81" s="193"/>
      <c r="NDH81" s="300"/>
      <c r="NDI81" s="193"/>
      <c r="NDJ81" s="193"/>
      <c r="NDK81" s="193"/>
      <c r="NDL81" s="193"/>
      <c r="NDM81" s="193"/>
      <c r="NDN81" s="193"/>
      <c r="NDO81" s="193"/>
      <c r="NDP81" s="193"/>
      <c r="NDQ81" s="193"/>
      <c r="NDR81" s="193"/>
      <c r="NDS81" s="193"/>
      <c r="NDT81" s="193"/>
      <c r="NDU81" s="193"/>
      <c r="NDV81" s="193"/>
      <c r="NDW81" s="193"/>
      <c r="NDX81" s="300"/>
      <c r="NDY81" s="193"/>
      <c r="NDZ81" s="193"/>
      <c r="NEA81" s="193"/>
      <c r="NEB81" s="193"/>
      <c r="NEC81" s="193"/>
      <c r="NED81" s="193"/>
      <c r="NEE81" s="193"/>
      <c r="NEF81" s="193"/>
      <c r="NEG81" s="193"/>
      <c r="NEH81" s="193"/>
      <c r="NEI81" s="193"/>
      <c r="NEJ81" s="193"/>
      <c r="NEK81" s="193"/>
      <c r="NEL81" s="193"/>
      <c r="NEM81" s="193"/>
      <c r="NEN81" s="300"/>
      <c r="NEO81" s="193"/>
      <c r="NEP81" s="193"/>
      <c r="NEQ81" s="193"/>
      <c r="NER81" s="193"/>
      <c r="NES81" s="193"/>
      <c r="NET81" s="193"/>
      <c r="NEU81" s="193"/>
      <c r="NEV81" s="193"/>
      <c r="NEW81" s="193"/>
      <c r="NEX81" s="193"/>
      <c r="NEY81" s="193"/>
      <c r="NEZ81" s="193"/>
      <c r="NFA81" s="193"/>
      <c r="NFB81" s="193"/>
      <c r="NFC81" s="193"/>
      <c r="NFD81" s="300"/>
      <c r="NFE81" s="193"/>
      <c r="NFF81" s="193"/>
      <c r="NFG81" s="193"/>
      <c r="NFH81" s="193"/>
      <c r="NFI81" s="193"/>
      <c r="NFJ81" s="193"/>
      <c r="NFK81" s="193"/>
      <c r="NFL81" s="193"/>
      <c r="NFM81" s="193"/>
      <c r="NFN81" s="193"/>
      <c r="NFO81" s="193"/>
      <c r="NFP81" s="193"/>
      <c r="NFQ81" s="193"/>
      <c r="NFR81" s="193"/>
      <c r="NFS81" s="193"/>
      <c r="NFT81" s="300"/>
      <c r="NFU81" s="193"/>
      <c r="NFV81" s="193"/>
      <c r="NFW81" s="193"/>
      <c r="NFX81" s="193"/>
      <c r="NFY81" s="193"/>
      <c r="NFZ81" s="193"/>
      <c r="NGA81" s="193"/>
      <c r="NGB81" s="193"/>
      <c r="NGC81" s="193"/>
      <c r="NGD81" s="193"/>
      <c r="NGE81" s="193"/>
      <c r="NGF81" s="193"/>
      <c r="NGG81" s="193"/>
      <c r="NGH81" s="193"/>
      <c r="NGI81" s="193"/>
      <c r="NGJ81" s="300"/>
      <c r="NGK81" s="193"/>
      <c r="NGL81" s="193"/>
      <c r="NGM81" s="193"/>
      <c r="NGN81" s="193"/>
      <c r="NGO81" s="193"/>
      <c r="NGP81" s="193"/>
      <c r="NGQ81" s="193"/>
      <c r="NGR81" s="193"/>
      <c r="NGS81" s="193"/>
      <c r="NGT81" s="193"/>
      <c r="NGU81" s="193"/>
      <c r="NGV81" s="193"/>
      <c r="NGW81" s="193"/>
      <c r="NGX81" s="193"/>
      <c r="NGY81" s="193"/>
      <c r="NGZ81" s="300"/>
      <c r="NHA81" s="193"/>
      <c r="NHB81" s="193"/>
      <c r="NHC81" s="193"/>
      <c r="NHD81" s="193"/>
      <c r="NHE81" s="193"/>
      <c r="NHF81" s="193"/>
      <c r="NHG81" s="193"/>
      <c r="NHH81" s="193"/>
      <c r="NHI81" s="193"/>
      <c r="NHJ81" s="193"/>
      <c r="NHK81" s="193"/>
      <c r="NHL81" s="193"/>
      <c r="NHM81" s="193"/>
      <c r="NHN81" s="193"/>
      <c r="NHO81" s="193"/>
      <c r="NHP81" s="300"/>
      <c r="NHQ81" s="193"/>
      <c r="NHR81" s="193"/>
      <c r="NHS81" s="193"/>
      <c r="NHT81" s="193"/>
      <c r="NHU81" s="193"/>
      <c r="NHV81" s="193"/>
      <c r="NHW81" s="193"/>
      <c r="NHX81" s="193"/>
      <c r="NHY81" s="193"/>
      <c r="NHZ81" s="193"/>
      <c r="NIA81" s="193"/>
      <c r="NIB81" s="193"/>
      <c r="NIC81" s="193"/>
      <c r="NID81" s="193"/>
      <c r="NIE81" s="193"/>
      <c r="NIF81" s="300"/>
      <c r="NIG81" s="193"/>
      <c r="NIH81" s="193"/>
      <c r="NII81" s="193"/>
      <c r="NIJ81" s="193"/>
      <c r="NIK81" s="193"/>
      <c r="NIL81" s="193"/>
      <c r="NIM81" s="193"/>
      <c r="NIN81" s="193"/>
      <c r="NIO81" s="193"/>
      <c r="NIP81" s="193"/>
      <c r="NIQ81" s="193"/>
      <c r="NIR81" s="193"/>
      <c r="NIS81" s="193"/>
      <c r="NIT81" s="193"/>
      <c r="NIU81" s="193"/>
      <c r="NIV81" s="300"/>
      <c r="NIW81" s="193"/>
      <c r="NIX81" s="193"/>
      <c r="NIY81" s="193"/>
      <c r="NIZ81" s="193"/>
      <c r="NJA81" s="193"/>
      <c r="NJB81" s="193"/>
      <c r="NJC81" s="193"/>
      <c r="NJD81" s="193"/>
      <c r="NJE81" s="193"/>
      <c r="NJF81" s="193"/>
      <c r="NJG81" s="193"/>
      <c r="NJH81" s="193"/>
      <c r="NJI81" s="193"/>
      <c r="NJJ81" s="193"/>
      <c r="NJK81" s="193"/>
      <c r="NJL81" s="300"/>
      <c r="NJM81" s="193"/>
      <c r="NJN81" s="193"/>
      <c r="NJO81" s="193"/>
      <c r="NJP81" s="193"/>
      <c r="NJQ81" s="193"/>
      <c r="NJR81" s="193"/>
      <c r="NJS81" s="193"/>
      <c r="NJT81" s="193"/>
      <c r="NJU81" s="193"/>
      <c r="NJV81" s="193"/>
      <c r="NJW81" s="193"/>
      <c r="NJX81" s="193"/>
      <c r="NJY81" s="193"/>
      <c r="NJZ81" s="193"/>
      <c r="NKA81" s="193"/>
      <c r="NKB81" s="300"/>
      <c r="NKC81" s="193"/>
      <c r="NKD81" s="193"/>
      <c r="NKE81" s="193"/>
      <c r="NKF81" s="193"/>
      <c r="NKG81" s="193"/>
      <c r="NKH81" s="193"/>
      <c r="NKI81" s="193"/>
      <c r="NKJ81" s="193"/>
      <c r="NKK81" s="193"/>
      <c r="NKL81" s="193"/>
      <c r="NKM81" s="193"/>
      <c r="NKN81" s="193"/>
      <c r="NKO81" s="193"/>
      <c r="NKP81" s="193"/>
      <c r="NKQ81" s="193"/>
      <c r="NKR81" s="300"/>
      <c r="NKS81" s="193"/>
      <c r="NKT81" s="193"/>
      <c r="NKU81" s="193"/>
      <c r="NKV81" s="193"/>
      <c r="NKW81" s="193"/>
      <c r="NKX81" s="193"/>
      <c r="NKY81" s="193"/>
      <c r="NKZ81" s="193"/>
      <c r="NLA81" s="193"/>
      <c r="NLB81" s="193"/>
      <c r="NLC81" s="193"/>
      <c r="NLD81" s="193"/>
      <c r="NLE81" s="193"/>
      <c r="NLF81" s="193"/>
      <c r="NLG81" s="193"/>
      <c r="NLH81" s="300"/>
      <c r="NLI81" s="193"/>
      <c r="NLJ81" s="193"/>
      <c r="NLK81" s="193"/>
      <c r="NLL81" s="193"/>
      <c r="NLM81" s="193"/>
      <c r="NLN81" s="193"/>
      <c r="NLO81" s="193"/>
      <c r="NLP81" s="193"/>
      <c r="NLQ81" s="193"/>
      <c r="NLR81" s="193"/>
      <c r="NLS81" s="193"/>
      <c r="NLT81" s="193"/>
      <c r="NLU81" s="193"/>
      <c r="NLV81" s="193"/>
      <c r="NLW81" s="193"/>
      <c r="NLX81" s="300"/>
      <c r="NLY81" s="193"/>
      <c r="NLZ81" s="193"/>
      <c r="NMA81" s="193"/>
      <c r="NMB81" s="193"/>
      <c r="NMC81" s="193"/>
      <c r="NMD81" s="193"/>
      <c r="NME81" s="193"/>
      <c r="NMF81" s="193"/>
      <c r="NMG81" s="193"/>
      <c r="NMH81" s="193"/>
      <c r="NMI81" s="193"/>
      <c r="NMJ81" s="193"/>
      <c r="NMK81" s="193"/>
      <c r="NML81" s="193"/>
      <c r="NMM81" s="193"/>
      <c r="NMN81" s="300"/>
      <c r="NMO81" s="193"/>
      <c r="NMP81" s="193"/>
      <c r="NMQ81" s="193"/>
      <c r="NMR81" s="193"/>
      <c r="NMS81" s="193"/>
      <c r="NMT81" s="193"/>
      <c r="NMU81" s="193"/>
      <c r="NMV81" s="193"/>
      <c r="NMW81" s="193"/>
      <c r="NMX81" s="193"/>
      <c r="NMY81" s="193"/>
      <c r="NMZ81" s="193"/>
      <c r="NNA81" s="193"/>
      <c r="NNB81" s="193"/>
      <c r="NNC81" s="193"/>
      <c r="NND81" s="300"/>
      <c r="NNE81" s="193"/>
      <c r="NNF81" s="193"/>
      <c r="NNG81" s="193"/>
      <c r="NNH81" s="193"/>
      <c r="NNI81" s="193"/>
      <c r="NNJ81" s="193"/>
      <c r="NNK81" s="193"/>
      <c r="NNL81" s="193"/>
      <c r="NNM81" s="193"/>
      <c r="NNN81" s="193"/>
      <c r="NNO81" s="193"/>
      <c r="NNP81" s="193"/>
      <c r="NNQ81" s="193"/>
      <c r="NNR81" s="193"/>
      <c r="NNS81" s="193"/>
      <c r="NNT81" s="300"/>
      <c r="NNU81" s="193"/>
      <c r="NNV81" s="193"/>
      <c r="NNW81" s="193"/>
      <c r="NNX81" s="193"/>
      <c r="NNY81" s="193"/>
      <c r="NNZ81" s="193"/>
      <c r="NOA81" s="193"/>
      <c r="NOB81" s="193"/>
      <c r="NOC81" s="193"/>
      <c r="NOD81" s="193"/>
      <c r="NOE81" s="193"/>
      <c r="NOF81" s="193"/>
      <c r="NOG81" s="193"/>
      <c r="NOH81" s="193"/>
      <c r="NOI81" s="193"/>
      <c r="NOJ81" s="300"/>
      <c r="NOK81" s="193"/>
      <c r="NOL81" s="193"/>
      <c r="NOM81" s="193"/>
      <c r="NON81" s="193"/>
      <c r="NOO81" s="193"/>
      <c r="NOP81" s="193"/>
      <c r="NOQ81" s="193"/>
      <c r="NOR81" s="193"/>
      <c r="NOS81" s="193"/>
      <c r="NOT81" s="193"/>
      <c r="NOU81" s="193"/>
      <c r="NOV81" s="193"/>
      <c r="NOW81" s="193"/>
      <c r="NOX81" s="193"/>
      <c r="NOY81" s="193"/>
      <c r="NOZ81" s="300"/>
      <c r="NPA81" s="193"/>
      <c r="NPB81" s="193"/>
      <c r="NPC81" s="193"/>
      <c r="NPD81" s="193"/>
      <c r="NPE81" s="193"/>
      <c r="NPF81" s="193"/>
      <c r="NPG81" s="193"/>
      <c r="NPH81" s="193"/>
      <c r="NPI81" s="193"/>
      <c r="NPJ81" s="193"/>
      <c r="NPK81" s="193"/>
      <c r="NPL81" s="193"/>
      <c r="NPM81" s="193"/>
      <c r="NPN81" s="193"/>
      <c r="NPO81" s="193"/>
      <c r="NPP81" s="300"/>
      <c r="NPQ81" s="193"/>
      <c r="NPR81" s="193"/>
      <c r="NPS81" s="193"/>
      <c r="NPT81" s="193"/>
      <c r="NPU81" s="193"/>
      <c r="NPV81" s="193"/>
      <c r="NPW81" s="193"/>
      <c r="NPX81" s="193"/>
      <c r="NPY81" s="193"/>
      <c r="NPZ81" s="193"/>
      <c r="NQA81" s="193"/>
      <c r="NQB81" s="193"/>
      <c r="NQC81" s="193"/>
      <c r="NQD81" s="193"/>
      <c r="NQE81" s="193"/>
      <c r="NQF81" s="300"/>
      <c r="NQG81" s="193"/>
      <c r="NQH81" s="193"/>
      <c r="NQI81" s="193"/>
      <c r="NQJ81" s="193"/>
      <c r="NQK81" s="193"/>
      <c r="NQL81" s="193"/>
      <c r="NQM81" s="193"/>
      <c r="NQN81" s="193"/>
      <c r="NQO81" s="193"/>
      <c r="NQP81" s="193"/>
      <c r="NQQ81" s="193"/>
      <c r="NQR81" s="193"/>
      <c r="NQS81" s="193"/>
      <c r="NQT81" s="193"/>
      <c r="NQU81" s="193"/>
      <c r="NQV81" s="300"/>
      <c r="NQW81" s="193"/>
      <c r="NQX81" s="193"/>
      <c r="NQY81" s="193"/>
      <c r="NQZ81" s="193"/>
      <c r="NRA81" s="193"/>
      <c r="NRB81" s="193"/>
      <c r="NRC81" s="193"/>
      <c r="NRD81" s="193"/>
      <c r="NRE81" s="193"/>
      <c r="NRF81" s="193"/>
      <c r="NRG81" s="193"/>
      <c r="NRH81" s="193"/>
      <c r="NRI81" s="193"/>
      <c r="NRJ81" s="193"/>
      <c r="NRK81" s="193"/>
      <c r="NRL81" s="300"/>
      <c r="NRM81" s="193"/>
      <c r="NRN81" s="193"/>
      <c r="NRO81" s="193"/>
      <c r="NRP81" s="193"/>
      <c r="NRQ81" s="193"/>
      <c r="NRR81" s="193"/>
      <c r="NRS81" s="193"/>
      <c r="NRT81" s="193"/>
      <c r="NRU81" s="193"/>
      <c r="NRV81" s="193"/>
      <c r="NRW81" s="193"/>
      <c r="NRX81" s="193"/>
      <c r="NRY81" s="193"/>
      <c r="NRZ81" s="193"/>
      <c r="NSA81" s="193"/>
      <c r="NSB81" s="300"/>
      <c r="NSC81" s="193"/>
      <c r="NSD81" s="193"/>
      <c r="NSE81" s="193"/>
      <c r="NSF81" s="193"/>
      <c r="NSG81" s="193"/>
      <c r="NSH81" s="193"/>
      <c r="NSI81" s="193"/>
      <c r="NSJ81" s="193"/>
      <c r="NSK81" s="193"/>
      <c r="NSL81" s="193"/>
      <c r="NSM81" s="193"/>
      <c r="NSN81" s="193"/>
      <c r="NSO81" s="193"/>
      <c r="NSP81" s="193"/>
      <c r="NSQ81" s="193"/>
      <c r="NSR81" s="300"/>
      <c r="NSS81" s="193"/>
      <c r="NST81" s="193"/>
      <c r="NSU81" s="193"/>
      <c r="NSV81" s="193"/>
      <c r="NSW81" s="193"/>
      <c r="NSX81" s="193"/>
      <c r="NSY81" s="193"/>
      <c r="NSZ81" s="193"/>
      <c r="NTA81" s="193"/>
      <c r="NTB81" s="193"/>
      <c r="NTC81" s="193"/>
      <c r="NTD81" s="193"/>
      <c r="NTE81" s="193"/>
      <c r="NTF81" s="193"/>
      <c r="NTG81" s="193"/>
      <c r="NTH81" s="300"/>
      <c r="NTI81" s="193"/>
      <c r="NTJ81" s="193"/>
      <c r="NTK81" s="193"/>
      <c r="NTL81" s="193"/>
      <c r="NTM81" s="193"/>
      <c r="NTN81" s="193"/>
      <c r="NTO81" s="193"/>
      <c r="NTP81" s="193"/>
      <c r="NTQ81" s="193"/>
      <c r="NTR81" s="193"/>
      <c r="NTS81" s="193"/>
      <c r="NTT81" s="193"/>
      <c r="NTU81" s="193"/>
      <c r="NTV81" s="193"/>
      <c r="NTW81" s="193"/>
      <c r="NTX81" s="300"/>
      <c r="NTY81" s="193"/>
      <c r="NTZ81" s="193"/>
      <c r="NUA81" s="193"/>
      <c r="NUB81" s="193"/>
      <c r="NUC81" s="193"/>
      <c r="NUD81" s="193"/>
      <c r="NUE81" s="193"/>
      <c r="NUF81" s="193"/>
      <c r="NUG81" s="193"/>
      <c r="NUH81" s="193"/>
      <c r="NUI81" s="193"/>
      <c r="NUJ81" s="193"/>
      <c r="NUK81" s="193"/>
      <c r="NUL81" s="193"/>
      <c r="NUM81" s="193"/>
      <c r="NUN81" s="300"/>
      <c r="NUO81" s="193"/>
      <c r="NUP81" s="193"/>
      <c r="NUQ81" s="193"/>
      <c r="NUR81" s="193"/>
      <c r="NUS81" s="193"/>
      <c r="NUT81" s="193"/>
      <c r="NUU81" s="193"/>
      <c r="NUV81" s="193"/>
      <c r="NUW81" s="193"/>
      <c r="NUX81" s="193"/>
      <c r="NUY81" s="193"/>
      <c r="NUZ81" s="193"/>
      <c r="NVA81" s="193"/>
      <c r="NVB81" s="193"/>
      <c r="NVC81" s="193"/>
      <c r="NVD81" s="300"/>
      <c r="NVE81" s="193"/>
      <c r="NVF81" s="193"/>
      <c r="NVG81" s="193"/>
      <c r="NVH81" s="193"/>
      <c r="NVI81" s="193"/>
      <c r="NVJ81" s="193"/>
      <c r="NVK81" s="193"/>
      <c r="NVL81" s="193"/>
      <c r="NVM81" s="193"/>
      <c r="NVN81" s="193"/>
      <c r="NVO81" s="193"/>
      <c r="NVP81" s="193"/>
      <c r="NVQ81" s="193"/>
      <c r="NVR81" s="193"/>
      <c r="NVS81" s="193"/>
      <c r="NVT81" s="300"/>
      <c r="NVU81" s="193"/>
      <c r="NVV81" s="193"/>
      <c r="NVW81" s="193"/>
      <c r="NVX81" s="193"/>
      <c r="NVY81" s="193"/>
      <c r="NVZ81" s="193"/>
      <c r="NWA81" s="193"/>
      <c r="NWB81" s="193"/>
      <c r="NWC81" s="193"/>
      <c r="NWD81" s="193"/>
      <c r="NWE81" s="193"/>
      <c r="NWF81" s="193"/>
      <c r="NWG81" s="193"/>
      <c r="NWH81" s="193"/>
      <c r="NWI81" s="193"/>
      <c r="NWJ81" s="300"/>
      <c r="NWK81" s="193"/>
      <c r="NWL81" s="193"/>
      <c r="NWM81" s="193"/>
      <c r="NWN81" s="193"/>
      <c r="NWO81" s="193"/>
      <c r="NWP81" s="193"/>
      <c r="NWQ81" s="193"/>
      <c r="NWR81" s="193"/>
      <c r="NWS81" s="193"/>
      <c r="NWT81" s="193"/>
      <c r="NWU81" s="193"/>
      <c r="NWV81" s="193"/>
      <c r="NWW81" s="193"/>
      <c r="NWX81" s="193"/>
      <c r="NWY81" s="193"/>
      <c r="NWZ81" s="300"/>
      <c r="NXA81" s="193"/>
      <c r="NXB81" s="193"/>
      <c r="NXC81" s="193"/>
      <c r="NXD81" s="193"/>
      <c r="NXE81" s="193"/>
      <c r="NXF81" s="193"/>
      <c r="NXG81" s="193"/>
      <c r="NXH81" s="193"/>
      <c r="NXI81" s="193"/>
      <c r="NXJ81" s="193"/>
      <c r="NXK81" s="193"/>
      <c r="NXL81" s="193"/>
      <c r="NXM81" s="193"/>
      <c r="NXN81" s="193"/>
      <c r="NXO81" s="193"/>
      <c r="NXP81" s="300"/>
      <c r="NXQ81" s="193"/>
      <c r="NXR81" s="193"/>
      <c r="NXS81" s="193"/>
      <c r="NXT81" s="193"/>
      <c r="NXU81" s="193"/>
      <c r="NXV81" s="193"/>
      <c r="NXW81" s="193"/>
      <c r="NXX81" s="193"/>
      <c r="NXY81" s="193"/>
      <c r="NXZ81" s="193"/>
      <c r="NYA81" s="193"/>
      <c r="NYB81" s="193"/>
      <c r="NYC81" s="193"/>
      <c r="NYD81" s="193"/>
      <c r="NYE81" s="193"/>
      <c r="NYF81" s="300"/>
      <c r="NYG81" s="193"/>
      <c r="NYH81" s="193"/>
      <c r="NYI81" s="193"/>
      <c r="NYJ81" s="193"/>
      <c r="NYK81" s="193"/>
      <c r="NYL81" s="193"/>
      <c r="NYM81" s="193"/>
      <c r="NYN81" s="193"/>
      <c r="NYO81" s="193"/>
      <c r="NYP81" s="193"/>
      <c r="NYQ81" s="193"/>
      <c r="NYR81" s="193"/>
      <c r="NYS81" s="193"/>
      <c r="NYT81" s="193"/>
      <c r="NYU81" s="193"/>
      <c r="NYV81" s="300"/>
      <c r="NYW81" s="193"/>
      <c r="NYX81" s="193"/>
      <c r="NYY81" s="193"/>
      <c r="NYZ81" s="193"/>
      <c r="NZA81" s="193"/>
      <c r="NZB81" s="193"/>
      <c r="NZC81" s="193"/>
      <c r="NZD81" s="193"/>
      <c r="NZE81" s="193"/>
      <c r="NZF81" s="193"/>
      <c r="NZG81" s="193"/>
      <c r="NZH81" s="193"/>
      <c r="NZI81" s="193"/>
      <c r="NZJ81" s="193"/>
      <c r="NZK81" s="193"/>
      <c r="NZL81" s="300"/>
      <c r="NZM81" s="193"/>
      <c r="NZN81" s="193"/>
      <c r="NZO81" s="193"/>
      <c r="NZP81" s="193"/>
      <c r="NZQ81" s="193"/>
      <c r="NZR81" s="193"/>
      <c r="NZS81" s="193"/>
      <c r="NZT81" s="193"/>
      <c r="NZU81" s="193"/>
      <c r="NZV81" s="193"/>
      <c r="NZW81" s="193"/>
      <c r="NZX81" s="193"/>
      <c r="NZY81" s="193"/>
      <c r="NZZ81" s="193"/>
      <c r="OAA81" s="193"/>
      <c r="OAB81" s="300"/>
      <c r="OAC81" s="193"/>
      <c r="OAD81" s="193"/>
      <c r="OAE81" s="193"/>
      <c r="OAF81" s="193"/>
      <c r="OAG81" s="193"/>
      <c r="OAH81" s="193"/>
      <c r="OAI81" s="193"/>
      <c r="OAJ81" s="193"/>
      <c r="OAK81" s="193"/>
      <c r="OAL81" s="193"/>
      <c r="OAM81" s="193"/>
      <c r="OAN81" s="193"/>
      <c r="OAO81" s="193"/>
      <c r="OAP81" s="193"/>
      <c r="OAQ81" s="193"/>
      <c r="OAR81" s="300"/>
      <c r="OAS81" s="193"/>
      <c r="OAT81" s="193"/>
      <c r="OAU81" s="193"/>
      <c r="OAV81" s="193"/>
      <c r="OAW81" s="193"/>
      <c r="OAX81" s="193"/>
      <c r="OAY81" s="193"/>
      <c r="OAZ81" s="193"/>
      <c r="OBA81" s="193"/>
      <c r="OBB81" s="193"/>
      <c r="OBC81" s="193"/>
      <c r="OBD81" s="193"/>
      <c r="OBE81" s="193"/>
      <c r="OBF81" s="193"/>
      <c r="OBG81" s="193"/>
      <c r="OBH81" s="300"/>
      <c r="OBI81" s="193"/>
      <c r="OBJ81" s="193"/>
      <c r="OBK81" s="193"/>
      <c r="OBL81" s="193"/>
      <c r="OBM81" s="193"/>
      <c r="OBN81" s="193"/>
      <c r="OBO81" s="193"/>
      <c r="OBP81" s="193"/>
      <c r="OBQ81" s="193"/>
      <c r="OBR81" s="193"/>
      <c r="OBS81" s="193"/>
      <c r="OBT81" s="193"/>
      <c r="OBU81" s="193"/>
      <c r="OBV81" s="193"/>
      <c r="OBW81" s="193"/>
      <c r="OBX81" s="300"/>
      <c r="OBY81" s="193"/>
      <c r="OBZ81" s="193"/>
      <c r="OCA81" s="193"/>
      <c r="OCB81" s="193"/>
      <c r="OCC81" s="193"/>
      <c r="OCD81" s="193"/>
      <c r="OCE81" s="193"/>
      <c r="OCF81" s="193"/>
      <c r="OCG81" s="193"/>
      <c r="OCH81" s="193"/>
      <c r="OCI81" s="193"/>
      <c r="OCJ81" s="193"/>
      <c r="OCK81" s="193"/>
      <c r="OCL81" s="193"/>
      <c r="OCM81" s="193"/>
      <c r="OCN81" s="300"/>
      <c r="OCO81" s="193"/>
      <c r="OCP81" s="193"/>
      <c r="OCQ81" s="193"/>
      <c r="OCR81" s="193"/>
      <c r="OCS81" s="193"/>
      <c r="OCT81" s="193"/>
      <c r="OCU81" s="193"/>
      <c r="OCV81" s="193"/>
      <c r="OCW81" s="193"/>
      <c r="OCX81" s="193"/>
      <c r="OCY81" s="193"/>
      <c r="OCZ81" s="193"/>
      <c r="ODA81" s="193"/>
      <c r="ODB81" s="193"/>
      <c r="ODC81" s="193"/>
      <c r="ODD81" s="300"/>
      <c r="ODE81" s="193"/>
      <c r="ODF81" s="193"/>
      <c r="ODG81" s="193"/>
      <c r="ODH81" s="193"/>
      <c r="ODI81" s="193"/>
      <c r="ODJ81" s="193"/>
      <c r="ODK81" s="193"/>
      <c r="ODL81" s="193"/>
      <c r="ODM81" s="193"/>
      <c r="ODN81" s="193"/>
      <c r="ODO81" s="193"/>
      <c r="ODP81" s="193"/>
      <c r="ODQ81" s="193"/>
      <c r="ODR81" s="193"/>
      <c r="ODS81" s="193"/>
      <c r="ODT81" s="300"/>
      <c r="ODU81" s="193"/>
      <c r="ODV81" s="193"/>
      <c r="ODW81" s="193"/>
      <c r="ODX81" s="193"/>
      <c r="ODY81" s="193"/>
      <c r="ODZ81" s="193"/>
      <c r="OEA81" s="193"/>
      <c r="OEB81" s="193"/>
      <c r="OEC81" s="193"/>
      <c r="OED81" s="193"/>
      <c r="OEE81" s="193"/>
      <c r="OEF81" s="193"/>
      <c r="OEG81" s="193"/>
      <c r="OEH81" s="193"/>
      <c r="OEI81" s="193"/>
      <c r="OEJ81" s="300"/>
      <c r="OEK81" s="193"/>
      <c r="OEL81" s="193"/>
      <c r="OEM81" s="193"/>
      <c r="OEN81" s="193"/>
      <c r="OEO81" s="193"/>
      <c r="OEP81" s="193"/>
      <c r="OEQ81" s="193"/>
      <c r="OER81" s="193"/>
      <c r="OES81" s="193"/>
      <c r="OET81" s="193"/>
      <c r="OEU81" s="193"/>
      <c r="OEV81" s="193"/>
      <c r="OEW81" s="193"/>
      <c r="OEX81" s="193"/>
      <c r="OEY81" s="193"/>
      <c r="OEZ81" s="300"/>
      <c r="OFA81" s="193"/>
      <c r="OFB81" s="193"/>
      <c r="OFC81" s="193"/>
      <c r="OFD81" s="193"/>
      <c r="OFE81" s="193"/>
      <c r="OFF81" s="193"/>
      <c r="OFG81" s="193"/>
      <c r="OFH81" s="193"/>
      <c r="OFI81" s="193"/>
      <c r="OFJ81" s="193"/>
      <c r="OFK81" s="193"/>
      <c r="OFL81" s="193"/>
      <c r="OFM81" s="193"/>
      <c r="OFN81" s="193"/>
      <c r="OFO81" s="193"/>
      <c r="OFP81" s="300"/>
      <c r="OFQ81" s="193"/>
      <c r="OFR81" s="193"/>
      <c r="OFS81" s="193"/>
      <c r="OFT81" s="193"/>
      <c r="OFU81" s="193"/>
      <c r="OFV81" s="193"/>
      <c r="OFW81" s="193"/>
      <c r="OFX81" s="193"/>
      <c r="OFY81" s="193"/>
      <c r="OFZ81" s="193"/>
      <c r="OGA81" s="193"/>
      <c r="OGB81" s="193"/>
      <c r="OGC81" s="193"/>
      <c r="OGD81" s="193"/>
      <c r="OGE81" s="193"/>
      <c r="OGF81" s="300"/>
      <c r="OGG81" s="193"/>
      <c r="OGH81" s="193"/>
      <c r="OGI81" s="193"/>
      <c r="OGJ81" s="193"/>
      <c r="OGK81" s="193"/>
      <c r="OGL81" s="193"/>
      <c r="OGM81" s="193"/>
      <c r="OGN81" s="193"/>
      <c r="OGO81" s="193"/>
      <c r="OGP81" s="193"/>
      <c r="OGQ81" s="193"/>
      <c r="OGR81" s="193"/>
      <c r="OGS81" s="193"/>
      <c r="OGT81" s="193"/>
      <c r="OGU81" s="193"/>
      <c r="OGV81" s="300"/>
      <c r="OGW81" s="193"/>
      <c r="OGX81" s="193"/>
      <c r="OGY81" s="193"/>
      <c r="OGZ81" s="193"/>
      <c r="OHA81" s="193"/>
      <c r="OHB81" s="193"/>
      <c r="OHC81" s="193"/>
      <c r="OHD81" s="193"/>
      <c r="OHE81" s="193"/>
      <c r="OHF81" s="193"/>
      <c r="OHG81" s="193"/>
      <c r="OHH81" s="193"/>
      <c r="OHI81" s="193"/>
      <c r="OHJ81" s="193"/>
      <c r="OHK81" s="193"/>
      <c r="OHL81" s="300"/>
      <c r="OHM81" s="193"/>
      <c r="OHN81" s="193"/>
      <c r="OHO81" s="193"/>
      <c r="OHP81" s="193"/>
      <c r="OHQ81" s="193"/>
      <c r="OHR81" s="193"/>
      <c r="OHS81" s="193"/>
      <c r="OHT81" s="193"/>
      <c r="OHU81" s="193"/>
      <c r="OHV81" s="193"/>
      <c r="OHW81" s="193"/>
      <c r="OHX81" s="193"/>
      <c r="OHY81" s="193"/>
      <c r="OHZ81" s="193"/>
      <c r="OIA81" s="193"/>
      <c r="OIB81" s="300"/>
      <c r="OIC81" s="193"/>
      <c r="OID81" s="193"/>
      <c r="OIE81" s="193"/>
      <c r="OIF81" s="193"/>
      <c r="OIG81" s="193"/>
      <c r="OIH81" s="193"/>
      <c r="OII81" s="193"/>
      <c r="OIJ81" s="193"/>
      <c r="OIK81" s="193"/>
      <c r="OIL81" s="193"/>
      <c r="OIM81" s="193"/>
      <c r="OIN81" s="193"/>
      <c r="OIO81" s="193"/>
      <c r="OIP81" s="193"/>
      <c r="OIQ81" s="193"/>
      <c r="OIR81" s="300"/>
      <c r="OIS81" s="193"/>
      <c r="OIT81" s="193"/>
      <c r="OIU81" s="193"/>
      <c r="OIV81" s="193"/>
      <c r="OIW81" s="193"/>
      <c r="OIX81" s="193"/>
      <c r="OIY81" s="193"/>
      <c r="OIZ81" s="193"/>
      <c r="OJA81" s="193"/>
      <c r="OJB81" s="193"/>
      <c r="OJC81" s="193"/>
      <c r="OJD81" s="193"/>
      <c r="OJE81" s="193"/>
      <c r="OJF81" s="193"/>
      <c r="OJG81" s="193"/>
      <c r="OJH81" s="300"/>
      <c r="OJI81" s="193"/>
      <c r="OJJ81" s="193"/>
      <c r="OJK81" s="193"/>
      <c r="OJL81" s="193"/>
      <c r="OJM81" s="193"/>
      <c r="OJN81" s="193"/>
      <c r="OJO81" s="193"/>
      <c r="OJP81" s="193"/>
      <c r="OJQ81" s="193"/>
      <c r="OJR81" s="193"/>
      <c r="OJS81" s="193"/>
      <c r="OJT81" s="193"/>
      <c r="OJU81" s="193"/>
      <c r="OJV81" s="193"/>
      <c r="OJW81" s="193"/>
      <c r="OJX81" s="300"/>
      <c r="OJY81" s="193"/>
      <c r="OJZ81" s="193"/>
      <c r="OKA81" s="193"/>
      <c r="OKB81" s="193"/>
      <c r="OKC81" s="193"/>
      <c r="OKD81" s="193"/>
      <c r="OKE81" s="193"/>
      <c r="OKF81" s="193"/>
      <c r="OKG81" s="193"/>
      <c r="OKH81" s="193"/>
      <c r="OKI81" s="193"/>
      <c r="OKJ81" s="193"/>
      <c r="OKK81" s="193"/>
      <c r="OKL81" s="193"/>
      <c r="OKM81" s="193"/>
      <c r="OKN81" s="300"/>
      <c r="OKO81" s="193"/>
      <c r="OKP81" s="193"/>
      <c r="OKQ81" s="193"/>
      <c r="OKR81" s="193"/>
      <c r="OKS81" s="193"/>
      <c r="OKT81" s="193"/>
      <c r="OKU81" s="193"/>
      <c r="OKV81" s="193"/>
      <c r="OKW81" s="193"/>
      <c r="OKX81" s="193"/>
      <c r="OKY81" s="193"/>
      <c r="OKZ81" s="193"/>
      <c r="OLA81" s="193"/>
      <c r="OLB81" s="193"/>
      <c r="OLC81" s="193"/>
      <c r="OLD81" s="300"/>
      <c r="OLE81" s="193"/>
      <c r="OLF81" s="193"/>
      <c r="OLG81" s="193"/>
      <c r="OLH81" s="193"/>
      <c r="OLI81" s="193"/>
      <c r="OLJ81" s="193"/>
      <c r="OLK81" s="193"/>
      <c r="OLL81" s="193"/>
      <c r="OLM81" s="193"/>
      <c r="OLN81" s="193"/>
      <c r="OLO81" s="193"/>
      <c r="OLP81" s="193"/>
      <c r="OLQ81" s="193"/>
      <c r="OLR81" s="193"/>
      <c r="OLS81" s="193"/>
      <c r="OLT81" s="300"/>
      <c r="OLU81" s="193"/>
      <c r="OLV81" s="193"/>
      <c r="OLW81" s="193"/>
      <c r="OLX81" s="193"/>
      <c r="OLY81" s="193"/>
      <c r="OLZ81" s="193"/>
      <c r="OMA81" s="193"/>
      <c r="OMB81" s="193"/>
      <c r="OMC81" s="193"/>
      <c r="OMD81" s="193"/>
      <c r="OME81" s="193"/>
      <c r="OMF81" s="193"/>
      <c r="OMG81" s="193"/>
      <c r="OMH81" s="193"/>
      <c r="OMI81" s="193"/>
      <c r="OMJ81" s="300"/>
      <c r="OMK81" s="193"/>
      <c r="OML81" s="193"/>
      <c r="OMM81" s="193"/>
      <c r="OMN81" s="193"/>
      <c r="OMO81" s="193"/>
      <c r="OMP81" s="193"/>
      <c r="OMQ81" s="193"/>
      <c r="OMR81" s="193"/>
      <c r="OMS81" s="193"/>
      <c r="OMT81" s="193"/>
      <c r="OMU81" s="193"/>
      <c r="OMV81" s="193"/>
      <c r="OMW81" s="193"/>
      <c r="OMX81" s="193"/>
      <c r="OMY81" s="193"/>
      <c r="OMZ81" s="300"/>
      <c r="ONA81" s="193"/>
      <c r="ONB81" s="193"/>
      <c r="ONC81" s="193"/>
      <c r="OND81" s="193"/>
      <c r="ONE81" s="193"/>
      <c r="ONF81" s="193"/>
      <c r="ONG81" s="193"/>
      <c r="ONH81" s="193"/>
      <c r="ONI81" s="193"/>
      <c r="ONJ81" s="193"/>
      <c r="ONK81" s="193"/>
      <c r="ONL81" s="193"/>
      <c r="ONM81" s="193"/>
      <c r="ONN81" s="193"/>
      <c r="ONO81" s="193"/>
      <c r="ONP81" s="300"/>
      <c r="ONQ81" s="193"/>
      <c r="ONR81" s="193"/>
      <c r="ONS81" s="193"/>
      <c r="ONT81" s="193"/>
      <c r="ONU81" s="193"/>
      <c r="ONV81" s="193"/>
      <c r="ONW81" s="193"/>
      <c r="ONX81" s="193"/>
      <c r="ONY81" s="193"/>
      <c r="ONZ81" s="193"/>
      <c r="OOA81" s="193"/>
      <c r="OOB81" s="193"/>
      <c r="OOC81" s="193"/>
      <c r="OOD81" s="193"/>
      <c r="OOE81" s="193"/>
      <c r="OOF81" s="300"/>
      <c r="OOG81" s="193"/>
      <c r="OOH81" s="193"/>
      <c r="OOI81" s="193"/>
      <c r="OOJ81" s="193"/>
      <c r="OOK81" s="193"/>
      <c r="OOL81" s="193"/>
      <c r="OOM81" s="193"/>
      <c r="OON81" s="193"/>
      <c r="OOO81" s="193"/>
      <c r="OOP81" s="193"/>
      <c r="OOQ81" s="193"/>
      <c r="OOR81" s="193"/>
      <c r="OOS81" s="193"/>
      <c r="OOT81" s="193"/>
      <c r="OOU81" s="193"/>
      <c r="OOV81" s="300"/>
      <c r="OOW81" s="193"/>
      <c r="OOX81" s="193"/>
      <c r="OOY81" s="193"/>
      <c r="OOZ81" s="193"/>
      <c r="OPA81" s="193"/>
      <c r="OPB81" s="193"/>
      <c r="OPC81" s="193"/>
      <c r="OPD81" s="193"/>
      <c r="OPE81" s="193"/>
      <c r="OPF81" s="193"/>
      <c r="OPG81" s="193"/>
      <c r="OPH81" s="193"/>
      <c r="OPI81" s="193"/>
      <c r="OPJ81" s="193"/>
      <c r="OPK81" s="193"/>
      <c r="OPL81" s="300"/>
      <c r="OPM81" s="193"/>
      <c r="OPN81" s="193"/>
      <c r="OPO81" s="193"/>
      <c r="OPP81" s="193"/>
      <c r="OPQ81" s="193"/>
      <c r="OPR81" s="193"/>
      <c r="OPS81" s="193"/>
      <c r="OPT81" s="193"/>
      <c r="OPU81" s="193"/>
      <c r="OPV81" s="193"/>
      <c r="OPW81" s="193"/>
      <c r="OPX81" s="193"/>
      <c r="OPY81" s="193"/>
      <c r="OPZ81" s="193"/>
      <c r="OQA81" s="193"/>
      <c r="OQB81" s="300"/>
      <c r="OQC81" s="193"/>
      <c r="OQD81" s="193"/>
      <c r="OQE81" s="193"/>
      <c r="OQF81" s="193"/>
      <c r="OQG81" s="193"/>
      <c r="OQH81" s="193"/>
      <c r="OQI81" s="193"/>
      <c r="OQJ81" s="193"/>
      <c r="OQK81" s="193"/>
      <c r="OQL81" s="193"/>
      <c r="OQM81" s="193"/>
      <c r="OQN81" s="193"/>
      <c r="OQO81" s="193"/>
      <c r="OQP81" s="193"/>
      <c r="OQQ81" s="193"/>
      <c r="OQR81" s="300"/>
      <c r="OQS81" s="193"/>
      <c r="OQT81" s="193"/>
      <c r="OQU81" s="193"/>
      <c r="OQV81" s="193"/>
      <c r="OQW81" s="193"/>
      <c r="OQX81" s="193"/>
      <c r="OQY81" s="193"/>
      <c r="OQZ81" s="193"/>
      <c r="ORA81" s="193"/>
      <c r="ORB81" s="193"/>
      <c r="ORC81" s="193"/>
      <c r="ORD81" s="193"/>
      <c r="ORE81" s="193"/>
      <c r="ORF81" s="193"/>
      <c r="ORG81" s="193"/>
      <c r="ORH81" s="300"/>
      <c r="ORI81" s="193"/>
      <c r="ORJ81" s="193"/>
      <c r="ORK81" s="193"/>
      <c r="ORL81" s="193"/>
      <c r="ORM81" s="193"/>
      <c r="ORN81" s="193"/>
      <c r="ORO81" s="193"/>
      <c r="ORP81" s="193"/>
      <c r="ORQ81" s="193"/>
      <c r="ORR81" s="193"/>
      <c r="ORS81" s="193"/>
      <c r="ORT81" s="193"/>
      <c r="ORU81" s="193"/>
      <c r="ORV81" s="193"/>
      <c r="ORW81" s="193"/>
      <c r="ORX81" s="300"/>
      <c r="ORY81" s="193"/>
      <c r="ORZ81" s="193"/>
      <c r="OSA81" s="193"/>
      <c r="OSB81" s="193"/>
      <c r="OSC81" s="193"/>
      <c r="OSD81" s="193"/>
      <c r="OSE81" s="193"/>
      <c r="OSF81" s="193"/>
      <c r="OSG81" s="193"/>
      <c r="OSH81" s="193"/>
      <c r="OSI81" s="193"/>
      <c r="OSJ81" s="193"/>
      <c r="OSK81" s="193"/>
      <c r="OSL81" s="193"/>
      <c r="OSM81" s="193"/>
      <c r="OSN81" s="300"/>
      <c r="OSO81" s="193"/>
      <c r="OSP81" s="193"/>
      <c r="OSQ81" s="193"/>
      <c r="OSR81" s="193"/>
      <c r="OSS81" s="193"/>
      <c r="OST81" s="193"/>
      <c r="OSU81" s="193"/>
      <c r="OSV81" s="193"/>
      <c r="OSW81" s="193"/>
      <c r="OSX81" s="193"/>
      <c r="OSY81" s="193"/>
      <c r="OSZ81" s="193"/>
      <c r="OTA81" s="193"/>
      <c r="OTB81" s="193"/>
      <c r="OTC81" s="193"/>
      <c r="OTD81" s="300"/>
      <c r="OTE81" s="193"/>
      <c r="OTF81" s="193"/>
      <c r="OTG81" s="193"/>
      <c r="OTH81" s="193"/>
      <c r="OTI81" s="193"/>
      <c r="OTJ81" s="193"/>
      <c r="OTK81" s="193"/>
      <c r="OTL81" s="193"/>
      <c r="OTM81" s="193"/>
      <c r="OTN81" s="193"/>
      <c r="OTO81" s="193"/>
      <c r="OTP81" s="193"/>
      <c r="OTQ81" s="193"/>
      <c r="OTR81" s="193"/>
      <c r="OTS81" s="193"/>
      <c r="OTT81" s="300"/>
      <c r="OTU81" s="193"/>
      <c r="OTV81" s="193"/>
      <c r="OTW81" s="193"/>
      <c r="OTX81" s="193"/>
      <c r="OTY81" s="193"/>
      <c r="OTZ81" s="193"/>
      <c r="OUA81" s="193"/>
      <c r="OUB81" s="193"/>
      <c r="OUC81" s="193"/>
      <c r="OUD81" s="193"/>
      <c r="OUE81" s="193"/>
      <c r="OUF81" s="193"/>
      <c r="OUG81" s="193"/>
      <c r="OUH81" s="193"/>
      <c r="OUI81" s="193"/>
      <c r="OUJ81" s="300"/>
      <c r="OUK81" s="193"/>
      <c r="OUL81" s="193"/>
      <c r="OUM81" s="193"/>
      <c r="OUN81" s="193"/>
      <c r="OUO81" s="193"/>
      <c r="OUP81" s="193"/>
      <c r="OUQ81" s="193"/>
      <c r="OUR81" s="193"/>
      <c r="OUS81" s="193"/>
      <c r="OUT81" s="193"/>
      <c r="OUU81" s="193"/>
      <c r="OUV81" s="193"/>
      <c r="OUW81" s="193"/>
      <c r="OUX81" s="193"/>
      <c r="OUY81" s="193"/>
      <c r="OUZ81" s="300"/>
      <c r="OVA81" s="193"/>
      <c r="OVB81" s="193"/>
      <c r="OVC81" s="193"/>
      <c r="OVD81" s="193"/>
      <c r="OVE81" s="193"/>
      <c r="OVF81" s="193"/>
      <c r="OVG81" s="193"/>
      <c r="OVH81" s="193"/>
      <c r="OVI81" s="193"/>
      <c r="OVJ81" s="193"/>
      <c r="OVK81" s="193"/>
      <c r="OVL81" s="193"/>
      <c r="OVM81" s="193"/>
      <c r="OVN81" s="193"/>
      <c r="OVO81" s="193"/>
      <c r="OVP81" s="300"/>
      <c r="OVQ81" s="193"/>
      <c r="OVR81" s="193"/>
      <c r="OVS81" s="193"/>
      <c r="OVT81" s="193"/>
      <c r="OVU81" s="193"/>
      <c r="OVV81" s="193"/>
      <c r="OVW81" s="193"/>
      <c r="OVX81" s="193"/>
      <c r="OVY81" s="193"/>
      <c r="OVZ81" s="193"/>
      <c r="OWA81" s="193"/>
      <c r="OWB81" s="193"/>
      <c r="OWC81" s="193"/>
      <c r="OWD81" s="193"/>
      <c r="OWE81" s="193"/>
      <c r="OWF81" s="300"/>
      <c r="OWG81" s="193"/>
      <c r="OWH81" s="193"/>
      <c r="OWI81" s="193"/>
      <c r="OWJ81" s="193"/>
      <c r="OWK81" s="193"/>
      <c r="OWL81" s="193"/>
      <c r="OWM81" s="193"/>
      <c r="OWN81" s="193"/>
      <c r="OWO81" s="193"/>
      <c r="OWP81" s="193"/>
      <c r="OWQ81" s="193"/>
      <c r="OWR81" s="193"/>
      <c r="OWS81" s="193"/>
      <c r="OWT81" s="193"/>
      <c r="OWU81" s="193"/>
      <c r="OWV81" s="300"/>
      <c r="OWW81" s="193"/>
      <c r="OWX81" s="193"/>
      <c r="OWY81" s="193"/>
      <c r="OWZ81" s="193"/>
      <c r="OXA81" s="193"/>
      <c r="OXB81" s="193"/>
      <c r="OXC81" s="193"/>
      <c r="OXD81" s="193"/>
      <c r="OXE81" s="193"/>
      <c r="OXF81" s="193"/>
      <c r="OXG81" s="193"/>
      <c r="OXH81" s="193"/>
      <c r="OXI81" s="193"/>
      <c r="OXJ81" s="193"/>
      <c r="OXK81" s="193"/>
      <c r="OXL81" s="300"/>
      <c r="OXM81" s="193"/>
      <c r="OXN81" s="193"/>
      <c r="OXO81" s="193"/>
      <c r="OXP81" s="193"/>
      <c r="OXQ81" s="193"/>
      <c r="OXR81" s="193"/>
      <c r="OXS81" s="193"/>
      <c r="OXT81" s="193"/>
      <c r="OXU81" s="193"/>
      <c r="OXV81" s="193"/>
      <c r="OXW81" s="193"/>
      <c r="OXX81" s="193"/>
      <c r="OXY81" s="193"/>
      <c r="OXZ81" s="193"/>
      <c r="OYA81" s="193"/>
      <c r="OYB81" s="300"/>
      <c r="OYC81" s="193"/>
      <c r="OYD81" s="193"/>
      <c r="OYE81" s="193"/>
      <c r="OYF81" s="193"/>
      <c r="OYG81" s="193"/>
      <c r="OYH81" s="193"/>
      <c r="OYI81" s="193"/>
      <c r="OYJ81" s="193"/>
      <c r="OYK81" s="193"/>
      <c r="OYL81" s="193"/>
      <c r="OYM81" s="193"/>
      <c r="OYN81" s="193"/>
      <c r="OYO81" s="193"/>
      <c r="OYP81" s="193"/>
      <c r="OYQ81" s="193"/>
      <c r="OYR81" s="300"/>
      <c r="OYS81" s="193"/>
      <c r="OYT81" s="193"/>
      <c r="OYU81" s="193"/>
      <c r="OYV81" s="193"/>
      <c r="OYW81" s="193"/>
      <c r="OYX81" s="193"/>
      <c r="OYY81" s="193"/>
      <c r="OYZ81" s="193"/>
      <c r="OZA81" s="193"/>
      <c r="OZB81" s="193"/>
      <c r="OZC81" s="193"/>
      <c r="OZD81" s="193"/>
      <c r="OZE81" s="193"/>
      <c r="OZF81" s="193"/>
      <c r="OZG81" s="193"/>
      <c r="OZH81" s="300"/>
      <c r="OZI81" s="193"/>
      <c r="OZJ81" s="193"/>
      <c r="OZK81" s="193"/>
      <c r="OZL81" s="193"/>
      <c r="OZM81" s="193"/>
      <c r="OZN81" s="193"/>
      <c r="OZO81" s="193"/>
      <c r="OZP81" s="193"/>
      <c r="OZQ81" s="193"/>
      <c r="OZR81" s="193"/>
      <c r="OZS81" s="193"/>
      <c r="OZT81" s="193"/>
      <c r="OZU81" s="193"/>
      <c r="OZV81" s="193"/>
      <c r="OZW81" s="193"/>
      <c r="OZX81" s="300"/>
      <c r="OZY81" s="193"/>
      <c r="OZZ81" s="193"/>
      <c r="PAA81" s="193"/>
      <c r="PAB81" s="193"/>
      <c r="PAC81" s="193"/>
      <c r="PAD81" s="193"/>
      <c r="PAE81" s="193"/>
      <c r="PAF81" s="193"/>
      <c r="PAG81" s="193"/>
      <c r="PAH81" s="193"/>
      <c r="PAI81" s="193"/>
      <c r="PAJ81" s="193"/>
      <c r="PAK81" s="193"/>
      <c r="PAL81" s="193"/>
      <c r="PAM81" s="193"/>
      <c r="PAN81" s="300"/>
      <c r="PAO81" s="193"/>
      <c r="PAP81" s="193"/>
      <c r="PAQ81" s="193"/>
      <c r="PAR81" s="193"/>
      <c r="PAS81" s="193"/>
      <c r="PAT81" s="193"/>
      <c r="PAU81" s="193"/>
      <c r="PAV81" s="193"/>
      <c r="PAW81" s="193"/>
      <c r="PAX81" s="193"/>
      <c r="PAY81" s="193"/>
      <c r="PAZ81" s="193"/>
      <c r="PBA81" s="193"/>
      <c r="PBB81" s="193"/>
      <c r="PBC81" s="193"/>
      <c r="PBD81" s="300"/>
      <c r="PBE81" s="193"/>
      <c r="PBF81" s="193"/>
      <c r="PBG81" s="193"/>
      <c r="PBH81" s="193"/>
      <c r="PBI81" s="193"/>
      <c r="PBJ81" s="193"/>
      <c r="PBK81" s="193"/>
      <c r="PBL81" s="193"/>
      <c r="PBM81" s="193"/>
      <c r="PBN81" s="193"/>
      <c r="PBO81" s="193"/>
      <c r="PBP81" s="193"/>
      <c r="PBQ81" s="193"/>
      <c r="PBR81" s="193"/>
      <c r="PBS81" s="193"/>
      <c r="PBT81" s="300"/>
      <c r="PBU81" s="193"/>
      <c r="PBV81" s="193"/>
      <c r="PBW81" s="193"/>
      <c r="PBX81" s="193"/>
      <c r="PBY81" s="193"/>
      <c r="PBZ81" s="193"/>
      <c r="PCA81" s="193"/>
      <c r="PCB81" s="193"/>
      <c r="PCC81" s="193"/>
      <c r="PCD81" s="193"/>
      <c r="PCE81" s="193"/>
      <c r="PCF81" s="193"/>
      <c r="PCG81" s="193"/>
      <c r="PCH81" s="193"/>
      <c r="PCI81" s="193"/>
      <c r="PCJ81" s="300"/>
      <c r="PCK81" s="193"/>
      <c r="PCL81" s="193"/>
      <c r="PCM81" s="193"/>
      <c r="PCN81" s="193"/>
      <c r="PCO81" s="193"/>
      <c r="PCP81" s="193"/>
      <c r="PCQ81" s="193"/>
      <c r="PCR81" s="193"/>
      <c r="PCS81" s="193"/>
      <c r="PCT81" s="193"/>
      <c r="PCU81" s="193"/>
      <c r="PCV81" s="193"/>
      <c r="PCW81" s="193"/>
      <c r="PCX81" s="193"/>
      <c r="PCY81" s="193"/>
      <c r="PCZ81" s="300"/>
      <c r="PDA81" s="193"/>
      <c r="PDB81" s="193"/>
      <c r="PDC81" s="193"/>
      <c r="PDD81" s="193"/>
      <c r="PDE81" s="193"/>
      <c r="PDF81" s="193"/>
      <c r="PDG81" s="193"/>
      <c r="PDH81" s="193"/>
      <c r="PDI81" s="193"/>
      <c r="PDJ81" s="193"/>
      <c r="PDK81" s="193"/>
      <c r="PDL81" s="193"/>
      <c r="PDM81" s="193"/>
      <c r="PDN81" s="193"/>
      <c r="PDO81" s="193"/>
      <c r="PDP81" s="300"/>
      <c r="PDQ81" s="193"/>
      <c r="PDR81" s="193"/>
      <c r="PDS81" s="193"/>
      <c r="PDT81" s="193"/>
      <c r="PDU81" s="193"/>
      <c r="PDV81" s="193"/>
      <c r="PDW81" s="193"/>
      <c r="PDX81" s="193"/>
      <c r="PDY81" s="193"/>
      <c r="PDZ81" s="193"/>
      <c r="PEA81" s="193"/>
      <c r="PEB81" s="193"/>
      <c r="PEC81" s="193"/>
      <c r="PED81" s="193"/>
      <c r="PEE81" s="193"/>
      <c r="PEF81" s="300"/>
      <c r="PEG81" s="193"/>
      <c r="PEH81" s="193"/>
      <c r="PEI81" s="193"/>
      <c r="PEJ81" s="193"/>
      <c r="PEK81" s="193"/>
      <c r="PEL81" s="193"/>
      <c r="PEM81" s="193"/>
      <c r="PEN81" s="193"/>
      <c r="PEO81" s="193"/>
      <c r="PEP81" s="193"/>
      <c r="PEQ81" s="193"/>
      <c r="PER81" s="193"/>
      <c r="PES81" s="193"/>
      <c r="PET81" s="193"/>
      <c r="PEU81" s="193"/>
      <c r="PEV81" s="300"/>
      <c r="PEW81" s="193"/>
      <c r="PEX81" s="193"/>
      <c r="PEY81" s="193"/>
      <c r="PEZ81" s="193"/>
      <c r="PFA81" s="193"/>
      <c r="PFB81" s="193"/>
      <c r="PFC81" s="193"/>
      <c r="PFD81" s="193"/>
      <c r="PFE81" s="193"/>
      <c r="PFF81" s="193"/>
      <c r="PFG81" s="193"/>
      <c r="PFH81" s="193"/>
      <c r="PFI81" s="193"/>
      <c r="PFJ81" s="193"/>
      <c r="PFK81" s="193"/>
      <c r="PFL81" s="300"/>
      <c r="PFM81" s="193"/>
      <c r="PFN81" s="193"/>
      <c r="PFO81" s="193"/>
      <c r="PFP81" s="193"/>
      <c r="PFQ81" s="193"/>
      <c r="PFR81" s="193"/>
      <c r="PFS81" s="193"/>
      <c r="PFT81" s="193"/>
      <c r="PFU81" s="193"/>
      <c r="PFV81" s="193"/>
      <c r="PFW81" s="193"/>
      <c r="PFX81" s="193"/>
      <c r="PFY81" s="193"/>
      <c r="PFZ81" s="193"/>
      <c r="PGA81" s="193"/>
      <c r="PGB81" s="300"/>
      <c r="PGC81" s="193"/>
      <c r="PGD81" s="193"/>
      <c r="PGE81" s="193"/>
      <c r="PGF81" s="193"/>
      <c r="PGG81" s="193"/>
      <c r="PGH81" s="193"/>
      <c r="PGI81" s="193"/>
      <c r="PGJ81" s="193"/>
      <c r="PGK81" s="193"/>
      <c r="PGL81" s="193"/>
      <c r="PGM81" s="193"/>
      <c r="PGN81" s="193"/>
      <c r="PGO81" s="193"/>
      <c r="PGP81" s="193"/>
      <c r="PGQ81" s="193"/>
      <c r="PGR81" s="300"/>
      <c r="PGS81" s="193"/>
      <c r="PGT81" s="193"/>
      <c r="PGU81" s="193"/>
      <c r="PGV81" s="193"/>
      <c r="PGW81" s="193"/>
      <c r="PGX81" s="193"/>
      <c r="PGY81" s="193"/>
      <c r="PGZ81" s="193"/>
      <c r="PHA81" s="193"/>
      <c r="PHB81" s="193"/>
      <c r="PHC81" s="193"/>
      <c r="PHD81" s="193"/>
      <c r="PHE81" s="193"/>
      <c r="PHF81" s="193"/>
      <c r="PHG81" s="193"/>
      <c r="PHH81" s="300"/>
      <c r="PHI81" s="193"/>
      <c r="PHJ81" s="193"/>
      <c r="PHK81" s="193"/>
      <c r="PHL81" s="193"/>
      <c r="PHM81" s="193"/>
      <c r="PHN81" s="193"/>
      <c r="PHO81" s="193"/>
      <c r="PHP81" s="193"/>
      <c r="PHQ81" s="193"/>
      <c r="PHR81" s="193"/>
      <c r="PHS81" s="193"/>
      <c r="PHT81" s="193"/>
      <c r="PHU81" s="193"/>
      <c r="PHV81" s="193"/>
      <c r="PHW81" s="193"/>
      <c r="PHX81" s="300"/>
      <c r="PHY81" s="193"/>
      <c r="PHZ81" s="193"/>
      <c r="PIA81" s="193"/>
      <c r="PIB81" s="193"/>
      <c r="PIC81" s="193"/>
      <c r="PID81" s="193"/>
      <c r="PIE81" s="193"/>
      <c r="PIF81" s="193"/>
      <c r="PIG81" s="193"/>
      <c r="PIH81" s="193"/>
      <c r="PII81" s="193"/>
      <c r="PIJ81" s="193"/>
      <c r="PIK81" s="193"/>
      <c r="PIL81" s="193"/>
      <c r="PIM81" s="193"/>
      <c r="PIN81" s="300"/>
      <c r="PIO81" s="193"/>
      <c r="PIP81" s="193"/>
      <c r="PIQ81" s="193"/>
      <c r="PIR81" s="193"/>
      <c r="PIS81" s="193"/>
      <c r="PIT81" s="193"/>
      <c r="PIU81" s="193"/>
      <c r="PIV81" s="193"/>
      <c r="PIW81" s="193"/>
      <c r="PIX81" s="193"/>
      <c r="PIY81" s="193"/>
      <c r="PIZ81" s="193"/>
      <c r="PJA81" s="193"/>
      <c r="PJB81" s="193"/>
      <c r="PJC81" s="193"/>
      <c r="PJD81" s="300"/>
      <c r="PJE81" s="193"/>
      <c r="PJF81" s="193"/>
      <c r="PJG81" s="193"/>
      <c r="PJH81" s="193"/>
      <c r="PJI81" s="193"/>
      <c r="PJJ81" s="193"/>
      <c r="PJK81" s="193"/>
      <c r="PJL81" s="193"/>
      <c r="PJM81" s="193"/>
      <c r="PJN81" s="193"/>
      <c r="PJO81" s="193"/>
      <c r="PJP81" s="193"/>
      <c r="PJQ81" s="193"/>
      <c r="PJR81" s="193"/>
      <c r="PJS81" s="193"/>
      <c r="PJT81" s="300"/>
      <c r="PJU81" s="193"/>
      <c r="PJV81" s="193"/>
      <c r="PJW81" s="193"/>
      <c r="PJX81" s="193"/>
      <c r="PJY81" s="193"/>
      <c r="PJZ81" s="193"/>
      <c r="PKA81" s="193"/>
      <c r="PKB81" s="193"/>
      <c r="PKC81" s="193"/>
      <c r="PKD81" s="193"/>
      <c r="PKE81" s="193"/>
      <c r="PKF81" s="193"/>
      <c r="PKG81" s="193"/>
      <c r="PKH81" s="193"/>
      <c r="PKI81" s="193"/>
      <c r="PKJ81" s="300"/>
      <c r="PKK81" s="193"/>
      <c r="PKL81" s="193"/>
      <c r="PKM81" s="193"/>
      <c r="PKN81" s="193"/>
      <c r="PKO81" s="193"/>
      <c r="PKP81" s="193"/>
      <c r="PKQ81" s="193"/>
      <c r="PKR81" s="193"/>
      <c r="PKS81" s="193"/>
      <c r="PKT81" s="193"/>
      <c r="PKU81" s="193"/>
      <c r="PKV81" s="193"/>
      <c r="PKW81" s="193"/>
      <c r="PKX81" s="193"/>
      <c r="PKY81" s="193"/>
      <c r="PKZ81" s="300"/>
      <c r="PLA81" s="193"/>
      <c r="PLB81" s="193"/>
      <c r="PLC81" s="193"/>
      <c r="PLD81" s="193"/>
      <c r="PLE81" s="193"/>
      <c r="PLF81" s="193"/>
      <c r="PLG81" s="193"/>
      <c r="PLH81" s="193"/>
      <c r="PLI81" s="193"/>
      <c r="PLJ81" s="193"/>
      <c r="PLK81" s="193"/>
      <c r="PLL81" s="193"/>
      <c r="PLM81" s="193"/>
      <c r="PLN81" s="193"/>
      <c r="PLO81" s="193"/>
      <c r="PLP81" s="300"/>
      <c r="PLQ81" s="193"/>
      <c r="PLR81" s="193"/>
      <c r="PLS81" s="193"/>
      <c r="PLT81" s="193"/>
      <c r="PLU81" s="193"/>
      <c r="PLV81" s="193"/>
      <c r="PLW81" s="193"/>
      <c r="PLX81" s="193"/>
      <c r="PLY81" s="193"/>
      <c r="PLZ81" s="193"/>
      <c r="PMA81" s="193"/>
      <c r="PMB81" s="193"/>
      <c r="PMC81" s="193"/>
      <c r="PMD81" s="193"/>
      <c r="PME81" s="193"/>
      <c r="PMF81" s="300"/>
      <c r="PMG81" s="193"/>
      <c r="PMH81" s="193"/>
      <c r="PMI81" s="193"/>
      <c r="PMJ81" s="193"/>
      <c r="PMK81" s="193"/>
      <c r="PML81" s="193"/>
      <c r="PMM81" s="193"/>
      <c r="PMN81" s="193"/>
      <c r="PMO81" s="193"/>
      <c r="PMP81" s="193"/>
      <c r="PMQ81" s="193"/>
      <c r="PMR81" s="193"/>
      <c r="PMS81" s="193"/>
      <c r="PMT81" s="193"/>
      <c r="PMU81" s="193"/>
      <c r="PMV81" s="300"/>
      <c r="PMW81" s="193"/>
      <c r="PMX81" s="193"/>
      <c r="PMY81" s="193"/>
      <c r="PMZ81" s="193"/>
      <c r="PNA81" s="193"/>
      <c r="PNB81" s="193"/>
      <c r="PNC81" s="193"/>
      <c r="PND81" s="193"/>
      <c r="PNE81" s="193"/>
      <c r="PNF81" s="193"/>
      <c r="PNG81" s="193"/>
      <c r="PNH81" s="193"/>
      <c r="PNI81" s="193"/>
      <c r="PNJ81" s="193"/>
      <c r="PNK81" s="193"/>
      <c r="PNL81" s="300"/>
      <c r="PNM81" s="193"/>
      <c r="PNN81" s="193"/>
      <c r="PNO81" s="193"/>
      <c r="PNP81" s="193"/>
      <c r="PNQ81" s="193"/>
      <c r="PNR81" s="193"/>
      <c r="PNS81" s="193"/>
      <c r="PNT81" s="193"/>
      <c r="PNU81" s="193"/>
      <c r="PNV81" s="193"/>
      <c r="PNW81" s="193"/>
      <c r="PNX81" s="193"/>
      <c r="PNY81" s="193"/>
      <c r="PNZ81" s="193"/>
      <c r="POA81" s="193"/>
      <c r="POB81" s="300"/>
      <c r="POC81" s="193"/>
      <c r="POD81" s="193"/>
      <c r="POE81" s="193"/>
      <c r="POF81" s="193"/>
      <c r="POG81" s="193"/>
      <c r="POH81" s="193"/>
      <c r="POI81" s="193"/>
      <c r="POJ81" s="193"/>
      <c r="POK81" s="193"/>
      <c r="POL81" s="193"/>
      <c r="POM81" s="193"/>
      <c r="PON81" s="193"/>
      <c r="POO81" s="193"/>
      <c r="POP81" s="193"/>
      <c r="POQ81" s="193"/>
      <c r="POR81" s="300"/>
      <c r="POS81" s="193"/>
      <c r="POT81" s="193"/>
      <c r="POU81" s="193"/>
      <c r="POV81" s="193"/>
      <c r="POW81" s="193"/>
      <c r="POX81" s="193"/>
      <c r="POY81" s="193"/>
      <c r="POZ81" s="193"/>
      <c r="PPA81" s="193"/>
      <c r="PPB81" s="193"/>
      <c r="PPC81" s="193"/>
      <c r="PPD81" s="193"/>
      <c r="PPE81" s="193"/>
      <c r="PPF81" s="193"/>
      <c r="PPG81" s="193"/>
      <c r="PPH81" s="300"/>
      <c r="PPI81" s="193"/>
      <c r="PPJ81" s="193"/>
      <c r="PPK81" s="193"/>
      <c r="PPL81" s="193"/>
      <c r="PPM81" s="193"/>
      <c r="PPN81" s="193"/>
      <c r="PPO81" s="193"/>
      <c r="PPP81" s="193"/>
      <c r="PPQ81" s="193"/>
      <c r="PPR81" s="193"/>
      <c r="PPS81" s="193"/>
      <c r="PPT81" s="193"/>
      <c r="PPU81" s="193"/>
      <c r="PPV81" s="193"/>
      <c r="PPW81" s="193"/>
      <c r="PPX81" s="300"/>
      <c r="PPY81" s="193"/>
      <c r="PPZ81" s="193"/>
      <c r="PQA81" s="193"/>
      <c r="PQB81" s="193"/>
      <c r="PQC81" s="193"/>
      <c r="PQD81" s="193"/>
      <c r="PQE81" s="193"/>
      <c r="PQF81" s="193"/>
      <c r="PQG81" s="193"/>
      <c r="PQH81" s="193"/>
      <c r="PQI81" s="193"/>
      <c r="PQJ81" s="193"/>
      <c r="PQK81" s="193"/>
      <c r="PQL81" s="193"/>
      <c r="PQM81" s="193"/>
      <c r="PQN81" s="300"/>
      <c r="PQO81" s="193"/>
      <c r="PQP81" s="193"/>
      <c r="PQQ81" s="193"/>
      <c r="PQR81" s="193"/>
      <c r="PQS81" s="193"/>
      <c r="PQT81" s="193"/>
      <c r="PQU81" s="193"/>
      <c r="PQV81" s="193"/>
      <c r="PQW81" s="193"/>
      <c r="PQX81" s="193"/>
      <c r="PQY81" s="193"/>
      <c r="PQZ81" s="193"/>
      <c r="PRA81" s="193"/>
      <c r="PRB81" s="193"/>
      <c r="PRC81" s="193"/>
      <c r="PRD81" s="300"/>
      <c r="PRE81" s="193"/>
      <c r="PRF81" s="193"/>
      <c r="PRG81" s="193"/>
      <c r="PRH81" s="193"/>
      <c r="PRI81" s="193"/>
      <c r="PRJ81" s="193"/>
      <c r="PRK81" s="193"/>
      <c r="PRL81" s="193"/>
      <c r="PRM81" s="193"/>
      <c r="PRN81" s="193"/>
      <c r="PRO81" s="193"/>
      <c r="PRP81" s="193"/>
      <c r="PRQ81" s="193"/>
      <c r="PRR81" s="193"/>
      <c r="PRS81" s="193"/>
      <c r="PRT81" s="300"/>
      <c r="PRU81" s="193"/>
      <c r="PRV81" s="193"/>
      <c r="PRW81" s="193"/>
      <c r="PRX81" s="193"/>
      <c r="PRY81" s="193"/>
      <c r="PRZ81" s="193"/>
      <c r="PSA81" s="193"/>
      <c r="PSB81" s="193"/>
      <c r="PSC81" s="193"/>
      <c r="PSD81" s="193"/>
      <c r="PSE81" s="193"/>
      <c r="PSF81" s="193"/>
      <c r="PSG81" s="193"/>
      <c r="PSH81" s="193"/>
      <c r="PSI81" s="193"/>
      <c r="PSJ81" s="300"/>
      <c r="PSK81" s="193"/>
      <c r="PSL81" s="193"/>
      <c r="PSM81" s="193"/>
      <c r="PSN81" s="193"/>
      <c r="PSO81" s="193"/>
      <c r="PSP81" s="193"/>
      <c r="PSQ81" s="193"/>
      <c r="PSR81" s="193"/>
      <c r="PSS81" s="193"/>
      <c r="PST81" s="193"/>
      <c r="PSU81" s="193"/>
      <c r="PSV81" s="193"/>
      <c r="PSW81" s="193"/>
      <c r="PSX81" s="193"/>
      <c r="PSY81" s="193"/>
      <c r="PSZ81" s="300"/>
      <c r="PTA81" s="193"/>
      <c r="PTB81" s="193"/>
      <c r="PTC81" s="193"/>
      <c r="PTD81" s="193"/>
      <c r="PTE81" s="193"/>
      <c r="PTF81" s="193"/>
      <c r="PTG81" s="193"/>
      <c r="PTH81" s="193"/>
      <c r="PTI81" s="193"/>
      <c r="PTJ81" s="193"/>
      <c r="PTK81" s="193"/>
      <c r="PTL81" s="193"/>
      <c r="PTM81" s="193"/>
      <c r="PTN81" s="193"/>
      <c r="PTO81" s="193"/>
      <c r="PTP81" s="300"/>
      <c r="PTQ81" s="193"/>
      <c r="PTR81" s="193"/>
      <c r="PTS81" s="193"/>
      <c r="PTT81" s="193"/>
      <c r="PTU81" s="193"/>
      <c r="PTV81" s="193"/>
      <c r="PTW81" s="193"/>
      <c r="PTX81" s="193"/>
      <c r="PTY81" s="193"/>
      <c r="PTZ81" s="193"/>
      <c r="PUA81" s="193"/>
      <c r="PUB81" s="193"/>
      <c r="PUC81" s="193"/>
      <c r="PUD81" s="193"/>
      <c r="PUE81" s="193"/>
      <c r="PUF81" s="300"/>
      <c r="PUG81" s="193"/>
      <c r="PUH81" s="193"/>
      <c r="PUI81" s="193"/>
      <c r="PUJ81" s="193"/>
      <c r="PUK81" s="193"/>
      <c r="PUL81" s="193"/>
      <c r="PUM81" s="193"/>
      <c r="PUN81" s="193"/>
      <c r="PUO81" s="193"/>
      <c r="PUP81" s="193"/>
      <c r="PUQ81" s="193"/>
      <c r="PUR81" s="193"/>
      <c r="PUS81" s="193"/>
      <c r="PUT81" s="193"/>
      <c r="PUU81" s="193"/>
      <c r="PUV81" s="300"/>
      <c r="PUW81" s="193"/>
      <c r="PUX81" s="193"/>
      <c r="PUY81" s="193"/>
      <c r="PUZ81" s="193"/>
      <c r="PVA81" s="193"/>
      <c r="PVB81" s="193"/>
      <c r="PVC81" s="193"/>
      <c r="PVD81" s="193"/>
      <c r="PVE81" s="193"/>
      <c r="PVF81" s="193"/>
      <c r="PVG81" s="193"/>
      <c r="PVH81" s="193"/>
      <c r="PVI81" s="193"/>
      <c r="PVJ81" s="193"/>
      <c r="PVK81" s="193"/>
      <c r="PVL81" s="300"/>
      <c r="PVM81" s="193"/>
      <c r="PVN81" s="193"/>
      <c r="PVO81" s="193"/>
      <c r="PVP81" s="193"/>
      <c r="PVQ81" s="193"/>
      <c r="PVR81" s="193"/>
      <c r="PVS81" s="193"/>
      <c r="PVT81" s="193"/>
      <c r="PVU81" s="193"/>
      <c r="PVV81" s="193"/>
      <c r="PVW81" s="193"/>
      <c r="PVX81" s="193"/>
      <c r="PVY81" s="193"/>
      <c r="PVZ81" s="193"/>
      <c r="PWA81" s="193"/>
      <c r="PWB81" s="300"/>
      <c r="PWC81" s="193"/>
      <c r="PWD81" s="193"/>
      <c r="PWE81" s="193"/>
      <c r="PWF81" s="193"/>
      <c r="PWG81" s="193"/>
      <c r="PWH81" s="193"/>
      <c r="PWI81" s="193"/>
      <c r="PWJ81" s="193"/>
      <c r="PWK81" s="193"/>
      <c r="PWL81" s="193"/>
      <c r="PWM81" s="193"/>
      <c r="PWN81" s="193"/>
      <c r="PWO81" s="193"/>
      <c r="PWP81" s="193"/>
      <c r="PWQ81" s="193"/>
      <c r="PWR81" s="300"/>
      <c r="PWS81" s="193"/>
      <c r="PWT81" s="193"/>
      <c r="PWU81" s="193"/>
      <c r="PWV81" s="193"/>
      <c r="PWW81" s="193"/>
      <c r="PWX81" s="193"/>
      <c r="PWY81" s="193"/>
      <c r="PWZ81" s="193"/>
      <c r="PXA81" s="193"/>
      <c r="PXB81" s="193"/>
      <c r="PXC81" s="193"/>
      <c r="PXD81" s="193"/>
      <c r="PXE81" s="193"/>
      <c r="PXF81" s="193"/>
      <c r="PXG81" s="193"/>
      <c r="PXH81" s="300"/>
      <c r="PXI81" s="193"/>
      <c r="PXJ81" s="193"/>
      <c r="PXK81" s="193"/>
      <c r="PXL81" s="193"/>
      <c r="PXM81" s="193"/>
      <c r="PXN81" s="193"/>
      <c r="PXO81" s="193"/>
      <c r="PXP81" s="193"/>
      <c r="PXQ81" s="193"/>
      <c r="PXR81" s="193"/>
      <c r="PXS81" s="193"/>
      <c r="PXT81" s="193"/>
      <c r="PXU81" s="193"/>
      <c r="PXV81" s="193"/>
      <c r="PXW81" s="193"/>
      <c r="PXX81" s="300"/>
      <c r="PXY81" s="193"/>
      <c r="PXZ81" s="193"/>
      <c r="PYA81" s="193"/>
      <c r="PYB81" s="193"/>
      <c r="PYC81" s="193"/>
      <c r="PYD81" s="193"/>
      <c r="PYE81" s="193"/>
      <c r="PYF81" s="193"/>
      <c r="PYG81" s="193"/>
      <c r="PYH81" s="193"/>
      <c r="PYI81" s="193"/>
      <c r="PYJ81" s="193"/>
      <c r="PYK81" s="193"/>
      <c r="PYL81" s="193"/>
      <c r="PYM81" s="193"/>
      <c r="PYN81" s="300"/>
      <c r="PYO81" s="193"/>
      <c r="PYP81" s="193"/>
      <c r="PYQ81" s="193"/>
      <c r="PYR81" s="193"/>
      <c r="PYS81" s="193"/>
      <c r="PYT81" s="193"/>
      <c r="PYU81" s="193"/>
      <c r="PYV81" s="193"/>
      <c r="PYW81" s="193"/>
      <c r="PYX81" s="193"/>
      <c r="PYY81" s="193"/>
      <c r="PYZ81" s="193"/>
      <c r="PZA81" s="193"/>
      <c r="PZB81" s="193"/>
      <c r="PZC81" s="193"/>
      <c r="PZD81" s="300"/>
      <c r="PZE81" s="193"/>
      <c r="PZF81" s="193"/>
      <c r="PZG81" s="193"/>
      <c r="PZH81" s="193"/>
      <c r="PZI81" s="193"/>
      <c r="PZJ81" s="193"/>
      <c r="PZK81" s="193"/>
      <c r="PZL81" s="193"/>
      <c r="PZM81" s="193"/>
      <c r="PZN81" s="193"/>
      <c r="PZO81" s="193"/>
      <c r="PZP81" s="193"/>
      <c r="PZQ81" s="193"/>
      <c r="PZR81" s="193"/>
      <c r="PZS81" s="193"/>
      <c r="PZT81" s="300"/>
      <c r="PZU81" s="193"/>
      <c r="PZV81" s="193"/>
      <c r="PZW81" s="193"/>
      <c r="PZX81" s="193"/>
      <c r="PZY81" s="193"/>
      <c r="PZZ81" s="193"/>
      <c r="QAA81" s="193"/>
      <c r="QAB81" s="193"/>
      <c r="QAC81" s="193"/>
      <c r="QAD81" s="193"/>
      <c r="QAE81" s="193"/>
      <c r="QAF81" s="193"/>
      <c r="QAG81" s="193"/>
      <c r="QAH81" s="193"/>
      <c r="QAI81" s="193"/>
      <c r="QAJ81" s="300"/>
      <c r="QAK81" s="193"/>
      <c r="QAL81" s="193"/>
      <c r="QAM81" s="193"/>
      <c r="QAN81" s="193"/>
      <c r="QAO81" s="193"/>
      <c r="QAP81" s="193"/>
      <c r="QAQ81" s="193"/>
      <c r="QAR81" s="193"/>
      <c r="QAS81" s="193"/>
      <c r="QAT81" s="193"/>
      <c r="QAU81" s="193"/>
      <c r="QAV81" s="193"/>
      <c r="QAW81" s="193"/>
      <c r="QAX81" s="193"/>
      <c r="QAY81" s="193"/>
      <c r="QAZ81" s="300"/>
      <c r="QBA81" s="193"/>
      <c r="QBB81" s="193"/>
      <c r="QBC81" s="193"/>
      <c r="QBD81" s="193"/>
      <c r="QBE81" s="193"/>
      <c r="QBF81" s="193"/>
      <c r="QBG81" s="193"/>
      <c r="QBH81" s="193"/>
      <c r="QBI81" s="193"/>
      <c r="QBJ81" s="193"/>
      <c r="QBK81" s="193"/>
      <c r="QBL81" s="193"/>
      <c r="QBM81" s="193"/>
      <c r="QBN81" s="193"/>
      <c r="QBO81" s="193"/>
      <c r="QBP81" s="300"/>
      <c r="QBQ81" s="193"/>
      <c r="QBR81" s="193"/>
      <c r="QBS81" s="193"/>
      <c r="QBT81" s="193"/>
      <c r="QBU81" s="193"/>
      <c r="QBV81" s="193"/>
      <c r="QBW81" s="193"/>
      <c r="QBX81" s="193"/>
      <c r="QBY81" s="193"/>
      <c r="QBZ81" s="193"/>
      <c r="QCA81" s="193"/>
      <c r="QCB81" s="193"/>
      <c r="QCC81" s="193"/>
      <c r="QCD81" s="193"/>
      <c r="QCE81" s="193"/>
      <c r="QCF81" s="300"/>
      <c r="QCG81" s="193"/>
      <c r="QCH81" s="193"/>
      <c r="QCI81" s="193"/>
      <c r="QCJ81" s="193"/>
      <c r="QCK81" s="193"/>
      <c r="QCL81" s="193"/>
      <c r="QCM81" s="193"/>
      <c r="QCN81" s="193"/>
      <c r="QCO81" s="193"/>
      <c r="QCP81" s="193"/>
      <c r="QCQ81" s="193"/>
      <c r="QCR81" s="193"/>
      <c r="QCS81" s="193"/>
      <c r="QCT81" s="193"/>
      <c r="QCU81" s="193"/>
      <c r="QCV81" s="300"/>
      <c r="QCW81" s="193"/>
      <c r="QCX81" s="193"/>
      <c r="QCY81" s="193"/>
      <c r="QCZ81" s="193"/>
      <c r="QDA81" s="193"/>
      <c r="QDB81" s="193"/>
      <c r="QDC81" s="193"/>
      <c r="QDD81" s="193"/>
      <c r="QDE81" s="193"/>
      <c r="QDF81" s="193"/>
      <c r="QDG81" s="193"/>
      <c r="QDH81" s="193"/>
      <c r="QDI81" s="193"/>
      <c r="QDJ81" s="193"/>
      <c r="QDK81" s="193"/>
      <c r="QDL81" s="300"/>
      <c r="QDM81" s="193"/>
      <c r="QDN81" s="193"/>
      <c r="QDO81" s="193"/>
      <c r="QDP81" s="193"/>
      <c r="QDQ81" s="193"/>
      <c r="QDR81" s="193"/>
      <c r="QDS81" s="193"/>
      <c r="QDT81" s="193"/>
      <c r="QDU81" s="193"/>
      <c r="QDV81" s="193"/>
      <c r="QDW81" s="193"/>
      <c r="QDX81" s="193"/>
      <c r="QDY81" s="193"/>
      <c r="QDZ81" s="193"/>
      <c r="QEA81" s="193"/>
      <c r="QEB81" s="300"/>
      <c r="QEC81" s="193"/>
      <c r="QED81" s="193"/>
      <c r="QEE81" s="193"/>
      <c r="QEF81" s="193"/>
      <c r="QEG81" s="193"/>
      <c r="QEH81" s="193"/>
      <c r="QEI81" s="193"/>
      <c r="QEJ81" s="193"/>
      <c r="QEK81" s="193"/>
      <c r="QEL81" s="193"/>
      <c r="QEM81" s="193"/>
      <c r="QEN81" s="193"/>
      <c r="QEO81" s="193"/>
      <c r="QEP81" s="193"/>
      <c r="QEQ81" s="193"/>
      <c r="QER81" s="300"/>
      <c r="QES81" s="193"/>
      <c r="QET81" s="193"/>
      <c r="QEU81" s="193"/>
      <c r="QEV81" s="193"/>
      <c r="QEW81" s="193"/>
      <c r="QEX81" s="193"/>
      <c r="QEY81" s="193"/>
      <c r="QEZ81" s="193"/>
      <c r="QFA81" s="193"/>
      <c r="QFB81" s="193"/>
      <c r="QFC81" s="193"/>
      <c r="QFD81" s="193"/>
      <c r="QFE81" s="193"/>
      <c r="QFF81" s="193"/>
      <c r="QFG81" s="193"/>
      <c r="QFH81" s="300"/>
      <c r="QFI81" s="193"/>
      <c r="QFJ81" s="193"/>
      <c r="QFK81" s="193"/>
      <c r="QFL81" s="193"/>
      <c r="QFM81" s="193"/>
      <c r="QFN81" s="193"/>
      <c r="QFO81" s="193"/>
      <c r="QFP81" s="193"/>
      <c r="QFQ81" s="193"/>
      <c r="QFR81" s="193"/>
      <c r="QFS81" s="193"/>
      <c r="QFT81" s="193"/>
      <c r="QFU81" s="193"/>
      <c r="QFV81" s="193"/>
      <c r="QFW81" s="193"/>
      <c r="QFX81" s="300"/>
      <c r="QFY81" s="193"/>
      <c r="QFZ81" s="193"/>
      <c r="QGA81" s="193"/>
      <c r="QGB81" s="193"/>
      <c r="QGC81" s="193"/>
      <c r="QGD81" s="193"/>
      <c r="QGE81" s="193"/>
      <c r="QGF81" s="193"/>
      <c r="QGG81" s="193"/>
      <c r="QGH81" s="193"/>
      <c r="QGI81" s="193"/>
      <c r="QGJ81" s="193"/>
      <c r="QGK81" s="193"/>
      <c r="QGL81" s="193"/>
      <c r="QGM81" s="193"/>
      <c r="QGN81" s="300"/>
      <c r="QGO81" s="193"/>
      <c r="QGP81" s="193"/>
      <c r="QGQ81" s="193"/>
      <c r="QGR81" s="193"/>
      <c r="QGS81" s="193"/>
      <c r="QGT81" s="193"/>
      <c r="QGU81" s="193"/>
      <c r="QGV81" s="193"/>
      <c r="QGW81" s="193"/>
      <c r="QGX81" s="193"/>
      <c r="QGY81" s="193"/>
      <c r="QGZ81" s="193"/>
      <c r="QHA81" s="193"/>
      <c r="QHB81" s="193"/>
      <c r="QHC81" s="193"/>
      <c r="QHD81" s="300"/>
      <c r="QHE81" s="193"/>
      <c r="QHF81" s="193"/>
      <c r="QHG81" s="193"/>
      <c r="QHH81" s="193"/>
      <c r="QHI81" s="193"/>
      <c r="QHJ81" s="193"/>
      <c r="QHK81" s="193"/>
      <c r="QHL81" s="193"/>
      <c r="QHM81" s="193"/>
      <c r="QHN81" s="193"/>
      <c r="QHO81" s="193"/>
      <c r="QHP81" s="193"/>
      <c r="QHQ81" s="193"/>
      <c r="QHR81" s="193"/>
      <c r="QHS81" s="193"/>
      <c r="QHT81" s="300"/>
      <c r="QHU81" s="193"/>
      <c r="QHV81" s="193"/>
      <c r="QHW81" s="193"/>
      <c r="QHX81" s="193"/>
      <c r="QHY81" s="193"/>
      <c r="QHZ81" s="193"/>
      <c r="QIA81" s="193"/>
      <c r="QIB81" s="193"/>
      <c r="QIC81" s="193"/>
      <c r="QID81" s="193"/>
      <c r="QIE81" s="193"/>
      <c r="QIF81" s="193"/>
      <c r="QIG81" s="193"/>
      <c r="QIH81" s="193"/>
      <c r="QII81" s="193"/>
      <c r="QIJ81" s="300"/>
      <c r="QIK81" s="193"/>
      <c r="QIL81" s="193"/>
      <c r="QIM81" s="193"/>
      <c r="QIN81" s="193"/>
      <c r="QIO81" s="193"/>
      <c r="QIP81" s="193"/>
      <c r="QIQ81" s="193"/>
      <c r="QIR81" s="193"/>
      <c r="QIS81" s="193"/>
      <c r="QIT81" s="193"/>
      <c r="QIU81" s="193"/>
      <c r="QIV81" s="193"/>
      <c r="QIW81" s="193"/>
      <c r="QIX81" s="193"/>
      <c r="QIY81" s="193"/>
      <c r="QIZ81" s="300"/>
      <c r="QJA81" s="193"/>
      <c r="QJB81" s="193"/>
      <c r="QJC81" s="193"/>
      <c r="QJD81" s="193"/>
      <c r="QJE81" s="193"/>
      <c r="QJF81" s="193"/>
      <c r="QJG81" s="193"/>
      <c r="QJH81" s="193"/>
      <c r="QJI81" s="193"/>
      <c r="QJJ81" s="193"/>
      <c r="QJK81" s="193"/>
      <c r="QJL81" s="193"/>
      <c r="QJM81" s="193"/>
      <c r="QJN81" s="193"/>
      <c r="QJO81" s="193"/>
      <c r="QJP81" s="300"/>
      <c r="QJQ81" s="193"/>
      <c r="QJR81" s="193"/>
      <c r="QJS81" s="193"/>
      <c r="QJT81" s="193"/>
      <c r="QJU81" s="193"/>
      <c r="QJV81" s="193"/>
      <c r="QJW81" s="193"/>
      <c r="QJX81" s="193"/>
      <c r="QJY81" s="193"/>
      <c r="QJZ81" s="193"/>
      <c r="QKA81" s="193"/>
      <c r="QKB81" s="193"/>
      <c r="QKC81" s="193"/>
      <c r="QKD81" s="193"/>
      <c r="QKE81" s="193"/>
      <c r="QKF81" s="300"/>
      <c r="QKG81" s="193"/>
      <c r="QKH81" s="193"/>
      <c r="QKI81" s="193"/>
      <c r="QKJ81" s="193"/>
      <c r="QKK81" s="193"/>
      <c r="QKL81" s="193"/>
      <c r="QKM81" s="193"/>
      <c r="QKN81" s="193"/>
      <c r="QKO81" s="193"/>
      <c r="QKP81" s="193"/>
      <c r="QKQ81" s="193"/>
      <c r="QKR81" s="193"/>
      <c r="QKS81" s="193"/>
      <c r="QKT81" s="193"/>
      <c r="QKU81" s="193"/>
      <c r="QKV81" s="300"/>
      <c r="QKW81" s="193"/>
      <c r="QKX81" s="193"/>
      <c r="QKY81" s="193"/>
      <c r="QKZ81" s="193"/>
      <c r="QLA81" s="193"/>
      <c r="QLB81" s="193"/>
      <c r="QLC81" s="193"/>
      <c r="QLD81" s="193"/>
      <c r="QLE81" s="193"/>
      <c r="QLF81" s="193"/>
      <c r="QLG81" s="193"/>
      <c r="QLH81" s="193"/>
      <c r="QLI81" s="193"/>
      <c r="QLJ81" s="193"/>
      <c r="QLK81" s="193"/>
      <c r="QLL81" s="300"/>
      <c r="QLM81" s="193"/>
      <c r="QLN81" s="193"/>
      <c r="QLO81" s="193"/>
      <c r="QLP81" s="193"/>
      <c r="QLQ81" s="193"/>
      <c r="QLR81" s="193"/>
      <c r="QLS81" s="193"/>
      <c r="QLT81" s="193"/>
      <c r="QLU81" s="193"/>
      <c r="QLV81" s="193"/>
      <c r="QLW81" s="193"/>
      <c r="QLX81" s="193"/>
      <c r="QLY81" s="193"/>
      <c r="QLZ81" s="193"/>
      <c r="QMA81" s="193"/>
      <c r="QMB81" s="300"/>
      <c r="QMC81" s="193"/>
      <c r="QMD81" s="193"/>
      <c r="QME81" s="193"/>
      <c r="QMF81" s="193"/>
      <c r="QMG81" s="193"/>
      <c r="QMH81" s="193"/>
      <c r="QMI81" s="193"/>
      <c r="QMJ81" s="193"/>
      <c r="QMK81" s="193"/>
      <c r="QML81" s="193"/>
      <c r="QMM81" s="193"/>
      <c r="QMN81" s="193"/>
      <c r="QMO81" s="193"/>
      <c r="QMP81" s="193"/>
      <c r="QMQ81" s="193"/>
      <c r="QMR81" s="300"/>
      <c r="QMS81" s="193"/>
      <c r="QMT81" s="193"/>
      <c r="QMU81" s="193"/>
      <c r="QMV81" s="193"/>
      <c r="QMW81" s="193"/>
      <c r="QMX81" s="193"/>
      <c r="QMY81" s="193"/>
      <c r="QMZ81" s="193"/>
      <c r="QNA81" s="193"/>
      <c r="QNB81" s="193"/>
      <c r="QNC81" s="193"/>
      <c r="QND81" s="193"/>
      <c r="QNE81" s="193"/>
      <c r="QNF81" s="193"/>
      <c r="QNG81" s="193"/>
      <c r="QNH81" s="300"/>
      <c r="QNI81" s="193"/>
      <c r="QNJ81" s="193"/>
      <c r="QNK81" s="193"/>
      <c r="QNL81" s="193"/>
      <c r="QNM81" s="193"/>
      <c r="QNN81" s="193"/>
      <c r="QNO81" s="193"/>
      <c r="QNP81" s="193"/>
      <c r="QNQ81" s="193"/>
      <c r="QNR81" s="193"/>
      <c r="QNS81" s="193"/>
      <c r="QNT81" s="193"/>
      <c r="QNU81" s="193"/>
      <c r="QNV81" s="193"/>
      <c r="QNW81" s="193"/>
      <c r="QNX81" s="300"/>
      <c r="QNY81" s="193"/>
      <c r="QNZ81" s="193"/>
      <c r="QOA81" s="193"/>
      <c r="QOB81" s="193"/>
      <c r="QOC81" s="193"/>
      <c r="QOD81" s="193"/>
      <c r="QOE81" s="193"/>
      <c r="QOF81" s="193"/>
      <c r="QOG81" s="193"/>
      <c r="QOH81" s="193"/>
      <c r="QOI81" s="193"/>
      <c r="QOJ81" s="193"/>
      <c r="QOK81" s="193"/>
      <c r="QOL81" s="193"/>
      <c r="QOM81" s="193"/>
      <c r="QON81" s="300"/>
      <c r="QOO81" s="193"/>
      <c r="QOP81" s="193"/>
      <c r="QOQ81" s="193"/>
      <c r="QOR81" s="193"/>
      <c r="QOS81" s="193"/>
      <c r="QOT81" s="193"/>
      <c r="QOU81" s="193"/>
      <c r="QOV81" s="193"/>
      <c r="QOW81" s="193"/>
      <c r="QOX81" s="193"/>
      <c r="QOY81" s="193"/>
      <c r="QOZ81" s="193"/>
      <c r="QPA81" s="193"/>
      <c r="QPB81" s="193"/>
      <c r="QPC81" s="193"/>
      <c r="QPD81" s="300"/>
      <c r="QPE81" s="193"/>
      <c r="QPF81" s="193"/>
      <c r="QPG81" s="193"/>
      <c r="QPH81" s="193"/>
      <c r="QPI81" s="193"/>
      <c r="QPJ81" s="193"/>
      <c r="QPK81" s="193"/>
      <c r="QPL81" s="193"/>
      <c r="QPM81" s="193"/>
      <c r="QPN81" s="193"/>
      <c r="QPO81" s="193"/>
      <c r="QPP81" s="193"/>
      <c r="QPQ81" s="193"/>
      <c r="QPR81" s="193"/>
      <c r="QPS81" s="193"/>
      <c r="QPT81" s="300"/>
      <c r="QPU81" s="193"/>
      <c r="QPV81" s="193"/>
      <c r="QPW81" s="193"/>
      <c r="QPX81" s="193"/>
      <c r="QPY81" s="193"/>
      <c r="QPZ81" s="193"/>
      <c r="QQA81" s="193"/>
      <c r="QQB81" s="193"/>
      <c r="QQC81" s="193"/>
      <c r="QQD81" s="193"/>
      <c r="QQE81" s="193"/>
      <c r="QQF81" s="193"/>
      <c r="QQG81" s="193"/>
      <c r="QQH81" s="193"/>
      <c r="QQI81" s="193"/>
      <c r="QQJ81" s="300"/>
      <c r="QQK81" s="193"/>
      <c r="QQL81" s="193"/>
      <c r="QQM81" s="193"/>
      <c r="QQN81" s="193"/>
      <c r="QQO81" s="193"/>
      <c r="QQP81" s="193"/>
      <c r="QQQ81" s="193"/>
      <c r="QQR81" s="193"/>
      <c r="QQS81" s="193"/>
      <c r="QQT81" s="193"/>
      <c r="QQU81" s="193"/>
      <c r="QQV81" s="193"/>
      <c r="QQW81" s="193"/>
      <c r="QQX81" s="193"/>
      <c r="QQY81" s="193"/>
      <c r="QQZ81" s="300"/>
      <c r="QRA81" s="193"/>
      <c r="QRB81" s="193"/>
      <c r="QRC81" s="193"/>
      <c r="QRD81" s="193"/>
      <c r="QRE81" s="193"/>
      <c r="QRF81" s="193"/>
      <c r="QRG81" s="193"/>
      <c r="QRH81" s="193"/>
      <c r="QRI81" s="193"/>
      <c r="QRJ81" s="193"/>
      <c r="QRK81" s="193"/>
      <c r="QRL81" s="193"/>
      <c r="QRM81" s="193"/>
      <c r="QRN81" s="193"/>
      <c r="QRO81" s="193"/>
      <c r="QRP81" s="300"/>
      <c r="QRQ81" s="193"/>
      <c r="QRR81" s="193"/>
      <c r="QRS81" s="193"/>
      <c r="QRT81" s="193"/>
      <c r="QRU81" s="193"/>
      <c r="QRV81" s="193"/>
      <c r="QRW81" s="193"/>
      <c r="QRX81" s="193"/>
      <c r="QRY81" s="193"/>
      <c r="QRZ81" s="193"/>
      <c r="QSA81" s="193"/>
      <c r="QSB81" s="193"/>
      <c r="QSC81" s="193"/>
      <c r="QSD81" s="193"/>
      <c r="QSE81" s="193"/>
      <c r="QSF81" s="300"/>
      <c r="QSG81" s="193"/>
      <c r="QSH81" s="193"/>
      <c r="QSI81" s="193"/>
      <c r="QSJ81" s="193"/>
      <c r="QSK81" s="193"/>
      <c r="QSL81" s="193"/>
      <c r="QSM81" s="193"/>
      <c r="QSN81" s="193"/>
      <c r="QSO81" s="193"/>
      <c r="QSP81" s="193"/>
      <c r="QSQ81" s="193"/>
      <c r="QSR81" s="193"/>
      <c r="QSS81" s="193"/>
      <c r="QST81" s="193"/>
      <c r="QSU81" s="193"/>
      <c r="QSV81" s="300"/>
      <c r="QSW81" s="193"/>
      <c r="QSX81" s="193"/>
      <c r="QSY81" s="193"/>
      <c r="QSZ81" s="193"/>
      <c r="QTA81" s="193"/>
      <c r="QTB81" s="193"/>
      <c r="QTC81" s="193"/>
      <c r="QTD81" s="193"/>
      <c r="QTE81" s="193"/>
      <c r="QTF81" s="193"/>
      <c r="QTG81" s="193"/>
      <c r="QTH81" s="193"/>
      <c r="QTI81" s="193"/>
      <c r="QTJ81" s="193"/>
      <c r="QTK81" s="193"/>
      <c r="QTL81" s="300"/>
      <c r="QTM81" s="193"/>
      <c r="QTN81" s="193"/>
      <c r="QTO81" s="193"/>
      <c r="QTP81" s="193"/>
      <c r="QTQ81" s="193"/>
      <c r="QTR81" s="193"/>
      <c r="QTS81" s="193"/>
      <c r="QTT81" s="193"/>
      <c r="QTU81" s="193"/>
      <c r="QTV81" s="193"/>
      <c r="QTW81" s="193"/>
      <c r="QTX81" s="193"/>
      <c r="QTY81" s="193"/>
      <c r="QTZ81" s="193"/>
      <c r="QUA81" s="193"/>
      <c r="QUB81" s="300"/>
      <c r="QUC81" s="193"/>
      <c r="QUD81" s="193"/>
      <c r="QUE81" s="193"/>
      <c r="QUF81" s="193"/>
      <c r="QUG81" s="193"/>
      <c r="QUH81" s="193"/>
      <c r="QUI81" s="193"/>
      <c r="QUJ81" s="193"/>
      <c r="QUK81" s="193"/>
      <c r="QUL81" s="193"/>
      <c r="QUM81" s="193"/>
      <c r="QUN81" s="193"/>
      <c r="QUO81" s="193"/>
      <c r="QUP81" s="193"/>
      <c r="QUQ81" s="193"/>
      <c r="QUR81" s="300"/>
      <c r="QUS81" s="193"/>
      <c r="QUT81" s="193"/>
      <c r="QUU81" s="193"/>
      <c r="QUV81" s="193"/>
      <c r="QUW81" s="193"/>
      <c r="QUX81" s="193"/>
      <c r="QUY81" s="193"/>
      <c r="QUZ81" s="193"/>
      <c r="QVA81" s="193"/>
      <c r="QVB81" s="193"/>
      <c r="QVC81" s="193"/>
      <c r="QVD81" s="193"/>
      <c r="QVE81" s="193"/>
      <c r="QVF81" s="193"/>
      <c r="QVG81" s="193"/>
      <c r="QVH81" s="300"/>
      <c r="QVI81" s="193"/>
      <c r="QVJ81" s="193"/>
      <c r="QVK81" s="193"/>
      <c r="QVL81" s="193"/>
      <c r="QVM81" s="193"/>
      <c r="QVN81" s="193"/>
      <c r="QVO81" s="193"/>
      <c r="QVP81" s="193"/>
      <c r="QVQ81" s="193"/>
      <c r="QVR81" s="193"/>
      <c r="QVS81" s="193"/>
      <c r="QVT81" s="193"/>
      <c r="QVU81" s="193"/>
      <c r="QVV81" s="193"/>
      <c r="QVW81" s="193"/>
      <c r="QVX81" s="300"/>
      <c r="QVY81" s="193"/>
      <c r="QVZ81" s="193"/>
      <c r="QWA81" s="193"/>
      <c r="QWB81" s="193"/>
      <c r="QWC81" s="193"/>
      <c r="QWD81" s="193"/>
      <c r="QWE81" s="193"/>
      <c r="QWF81" s="193"/>
      <c r="QWG81" s="193"/>
      <c r="QWH81" s="193"/>
      <c r="QWI81" s="193"/>
      <c r="QWJ81" s="193"/>
      <c r="QWK81" s="193"/>
      <c r="QWL81" s="193"/>
      <c r="QWM81" s="193"/>
      <c r="QWN81" s="300"/>
      <c r="QWO81" s="193"/>
      <c r="QWP81" s="193"/>
      <c r="QWQ81" s="193"/>
      <c r="QWR81" s="193"/>
      <c r="QWS81" s="193"/>
      <c r="QWT81" s="193"/>
      <c r="QWU81" s="193"/>
      <c r="QWV81" s="193"/>
      <c r="QWW81" s="193"/>
      <c r="QWX81" s="193"/>
      <c r="QWY81" s="193"/>
      <c r="QWZ81" s="193"/>
      <c r="QXA81" s="193"/>
      <c r="QXB81" s="193"/>
      <c r="QXC81" s="193"/>
      <c r="QXD81" s="300"/>
      <c r="QXE81" s="193"/>
      <c r="QXF81" s="193"/>
      <c r="QXG81" s="193"/>
      <c r="QXH81" s="193"/>
      <c r="QXI81" s="193"/>
      <c r="QXJ81" s="193"/>
      <c r="QXK81" s="193"/>
      <c r="QXL81" s="193"/>
      <c r="QXM81" s="193"/>
      <c r="QXN81" s="193"/>
      <c r="QXO81" s="193"/>
      <c r="QXP81" s="193"/>
      <c r="QXQ81" s="193"/>
      <c r="QXR81" s="193"/>
      <c r="QXS81" s="193"/>
      <c r="QXT81" s="300"/>
      <c r="QXU81" s="193"/>
      <c r="QXV81" s="193"/>
      <c r="QXW81" s="193"/>
      <c r="QXX81" s="193"/>
      <c r="QXY81" s="193"/>
      <c r="QXZ81" s="193"/>
      <c r="QYA81" s="193"/>
      <c r="QYB81" s="193"/>
      <c r="QYC81" s="193"/>
      <c r="QYD81" s="193"/>
      <c r="QYE81" s="193"/>
      <c r="QYF81" s="193"/>
      <c r="QYG81" s="193"/>
      <c r="QYH81" s="193"/>
      <c r="QYI81" s="193"/>
      <c r="QYJ81" s="300"/>
      <c r="QYK81" s="193"/>
      <c r="QYL81" s="193"/>
      <c r="QYM81" s="193"/>
      <c r="QYN81" s="193"/>
      <c r="QYO81" s="193"/>
      <c r="QYP81" s="193"/>
      <c r="QYQ81" s="193"/>
      <c r="QYR81" s="193"/>
      <c r="QYS81" s="193"/>
      <c r="QYT81" s="193"/>
      <c r="QYU81" s="193"/>
      <c r="QYV81" s="193"/>
      <c r="QYW81" s="193"/>
      <c r="QYX81" s="193"/>
      <c r="QYY81" s="193"/>
      <c r="QYZ81" s="300"/>
      <c r="QZA81" s="193"/>
      <c r="QZB81" s="193"/>
      <c r="QZC81" s="193"/>
      <c r="QZD81" s="193"/>
      <c r="QZE81" s="193"/>
      <c r="QZF81" s="193"/>
      <c r="QZG81" s="193"/>
      <c r="QZH81" s="193"/>
      <c r="QZI81" s="193"/>
      <c r="QZJ81" s="193"/>
      <c r="QZK81" s="193"/>
      <c r="QZL81" s="193"/>
      <c r="QZM81" s="193"/>
      <c r="QZN81" s="193"/>
      <c r="QZO81" s="193"/>
      <c r="QZP81" s="300"/>
      <c r="QZQ81" s="193"/>
      <c r="QZR81" s="193"/>
      <c r="QZS81" s="193"/>
      <c r="QZT81" s="193"/>
      <c r="QZU81" s="193"/>
      <c r="QZV81" s="193"/>
      <c r="QZW81" s="193"/>
      <c r="QZX81" s="193"/>
      <c r="QZY81" s="193"/>
      <c r="QZZ81" s="193"/>
      <c r="RAA81" s="193"/>
      <c r="RAB81" s="193"/>
      <c r="RAC81" s="193"/>
      <c r="RAD81" s="193"/>
      <c r="RAE81" s="193"/>
      <c r="RAF81" s="300"/>
      <c r="RAG81" s="193"/>
      <c r="RAH81" s="193"/>
      <c r="RAI81" s="193"/>
      <c r="RAJ81" s="193"/>
      <c r="RAK81" s="193"/>
      <c r="RAL81" s="193"/>
      <c r="RAM81" s="193"/>
      <c r="RAN81" s="193"/>
      <c r="RAO81" s="193"/>
      <c r="RAP81" s="193"/>
      <c r="RAQ81" s="193"/>
      <c r="RAR81" s="193"/>
      <c r="RAS81" s="193"/>
      <c r="RAT81" s="193"/>
      <c r="RAU81" s="193"/>
      <c r="RAV81" s="300"/>
      <c r="RAW81" s="193"/>
      <c r="RAX81" s="193"/>
      <c r="RAY81" s="193"/>
      <c r="RAZ81" s="193"/>
      <c r="RBA81" s="193"/>
      <c r="RBB81" s="193"/>
      <c r="RBC81" s="193"/>
      <c r="RBD81" s="193"/>
      <c r="RBE81" s="193"/>
      <c r="RBF81" s="193"/>
      <c r="RBG81" s="193"/>
      <c r="RBH81" s="193"/>
      <c r="RBI81" s="193"/>
      <c r="RBJ81" s="193"/>
      <c r="RBK81" s="193"/>
      <c r="RBL81" s="300"/>
      <c r="RBM81" s="193"/>
      <c r="RBN81" s="193"/>
      <c r="RBO81" s="193"/>
      <c r="RBP81" s="193"/>
      <c r="RBQ81" s="193"/>
      <c r="RBR81" s="193"/>
      <c r="RBS81" s="193"/>
      <c r="RBT81" s="193"/>
      <c r="RBU81" s="193"/>
      <c r="RBV81" s="193"/>
      <c r="RBW81" s="193"/>
      <c r="RBX81" s="193"/>
      <c r="RBY81" s="193"/>
      <c r="RBZ81" s="193"/>
      <c r="RCA81" s="193"/>
      <c r="RCB81" s="300"/>
      <c r="RCC81" s="193"/>
      <c r="RCD81" s="193"/>
      <c r="RCE81" s="193"/>
      <c r="RCF81" s="193"/>
      <c r="RCG81" s="193"/>
      <c r="RCH81" s="193"/>
      <c r="RCI81" s="193"/>
      <c r="RCJ81" s="193"/>
      <c r="RCK81" s="193"/>
      <c r="RCL81" s="193"/>
      <c r="RCM81" s="193"/>
      <c r="RCN81" s="193"/>
      <c r="RCO81" s="193"/>
      <c r="RCP81" s="193"/>
      <c r="RCQ81" s="193"/>
      <c r="RCR81" s="300"/>
      <c r="RCS81" s="193"/>
      <c r="RCT81" s="193"/>
      <c r="RCU81" s="193"/>
      <c r="RCV81" s="193"/>
      <c r="RCW81" s="193"/>
      <c r="RCX81" s="193"/>
      <c r="RCY81" s="193"/>
      <c r="RCZ81" s="193"/>
      <c r="RDA81" s="193"/>
      <c r="RDB81" s="193"/>
      <c r="RDC81" s="193"/>
      <c r="RDD81" s="193"/>
      <c r="RDE81" s="193"/>
      <c r="RDF81" s="193"/>
      <c r="RDG81" s="193"/>
      <c r="RDH81" s="300"/>
      <c r="RDI81" s="193"/>
      <c r="RDJ81" s="193"/>
      <c r="RDK81" s="193"/>
      <c r="RDL81" s="193"/>
      <c r="RDM81" s="193"/>
      <c r="RDN81" s="193"/>
      <c r="RDO81" s="193"/>
      <c r="RDP81" s="193"/>
      <c r="RDQ81" s="193"/>
      <c r="RDR81" s="193"/>
      <c r="RDS81" s="193"/>
      <c r="RDT81" s="193"/>
      <c r="RDU81" s="193"/>
      <c r="RDV81" s="193"/>
      <c r="RDW81" s="193"/>
      <c r="RDX81" s="300"/>
      <c r="RDY81" s="193"/>
      <c r="RDZ81" s="193"/>
      <c r="REA81" s="193"/>
      <c r="REB81" s="193"/>
      <c r="REC81" s="193"/>
      <c r="RED81" s="193"/>
      <c r="REE81" s="193"/>
      <c r="REF81" s="193"/>
      <c r="REG81" s="193"/>
      <c r="REH81" s="193"/>
      <c r="REI81" s="193"/>
      <c r="REJ81" s="193"/>
      <c r="REK81" s="193"/>
      <c r="REL81" s="193"/>
      <c r="REM81" s="193"/>
      <c r="REN81" s="300"/>
      <c r="REO81" s="193"/>
      <c r="REP81" s="193"/>
      <c r="REQ81" s="193"/>
      <c r="RER81" s="193"/>
      <c r="RES81" s="193"/>
      <c r="RET81" s="193"/>
      <c r="REU81" s="193"/>
      <c r="REV81" s="193"/>
      <c r="REW81" s="193"/>
      <c r="REX81" s="193"/>
      <c r="REY81" s="193"/>
      <c r="REZ81" s="193"/>
      <c r="RFA81" s="193"/>
      <c r="RFB81" s="193"/>
      <c r="RFC81" s="193"/>
      <c r="RFD81" s="300"/>
      <c r="RFE81" s="193"/>
      <c r="RFF81" s="193"/>
      <c r="RFG81" s="193"/>
      <c r="RFH81" s="193"/>
      <c r="RFI81" s="193"/>
      <c r="RFJ81" s="193"/>
      <c r="RFK81" s="193"/>
      <c r="RFL81" s="193"/>
      <c r="RFM81" s="193"/>
      <c r="RFN81" s="193"/>
      <c r="RFO81" s="193"/>
      <c r="RFP81" s="193"/>
      <c r="RFQ81" s="193"/>
      <c r="RFR81" s="193"/>
      <c r="RFS81" s="193"/>
      <c r="RFT81" s="300"/>
      <c r="RFU81" s="193"/>
      <c r="RFV81" s="193"/>
      <c r="RFW81" s="193"/>
      <c r="RFX81" s="193"/>
      <c r="RFY81" s="193"/>
      <c r="RFZ81" s="193"/>
      <c r="RGA81" s="193"/>
      <c r="RGB81" s="193"/>
      <c r="RGC81" s="193"/>
      <c r="RGD81" s="193"/>
      <c r="RGE81" s="193"/>
      <c r="RGF81" s="193"/>
      <c r="RGG81" s="193"/>
      <c r="RGH81" s="193"/>
      <c r="RGI81" s="193"/>
      <c r="RGJ81" s="300"/>
      <c r="RGK81" s="193"/>
      <c r="RGL81" s="193"/>
      <c r="RGM81" s="193"/>
      <c r="RGN81" s="193"/>
      <c r="RGO81" s="193"/>
      <c r="RGP81" s="193"/>
      <c r="RGQ81" s="193"/>
      <c r="RGR81" s="193"/>
      <c r="RGS81" s="193"/>
      <c r="RGT81" s="193"/>
      <c r="RGU81" s="193"/>
      <c r="RGV81" s="193"/>
      <c r="RGW81" s="193"/>
      <c r="RGX81" s="193"/>
      <c r="RGY81" s="193"/>
      <c r="RGZ81" s="300"/>
      <c r="RHA81" s="193"/>
      <c r="RHB81" s="193"/>
      <c r="RHC81" s="193"/>
      <c r="RHD81" s="193"/>
      <c r="RHE81" s="193"/>
      <c r="RHF81" s="193"/>
      <c r="RHG81" s="193"/>
      <c r="RHH81" s="193"/>
      <c r="RHI81" s="193"/>
      <c r="RHJ81" s="193"/>
      <c r="RHK81" s="193"/>
      <c r="RHL81" s="193"/>
      <c r="RHM81" s="193"/>
      <c r="RHN81" s="193"/>
      <c r="RHO81" s="193"/>
      <c r="RHP81" s="300"/>
      <c r="RHQ81" s="193"/>
      <c r="RHR81" s="193"/>
      <c r="RHS81" s="193"/>
      <c r="RHT81" s="193"/>
      <c r="RHU81" s="193"/>
      <c r="RHV81" s="193"/>
      <c r="RHW81" s="193"/>
      <c r="RHX81" s="193"/>
      <c r="RHY81" s="193"/>
      <c r="RHZ81" s="193"/>
      <c r="RIA81" s="193"/>
      <c r="RIB81" s="193"/>
      <c r="RIC81" s="193"/>
      <c r="RID81" s="193"/>
      <c r="RIE81" s="193"/>
      <c r="RIF81" s="300"/>
      <c r="RIG81" s="193"/>
      <c r="RIH81" s="193"/>
      <c r="RII81" s="193"/>
      <c r="RIJ81" s="193"/>
      <c r="RIK81" s="193"/>
      <c r="RIL81" s="193"/>
      <c r="RIM81" s="193"/>
      <c r="RIN81" s="193"/>
      <c r="RIO81" s="193"/>
      <c r="RIP81" s="193"/>
      <c r="RIQ81" s="193"/>
      <c r="RIR81" s="193"/>
      <c r="RIS81" s="193"/>
      <c r="RIT81" s="193"/>
      <c r="RIU81" s="193"/>
      <c r="RIV81" s="300"/>
      <c r="RIW81" s="193"/>
      <c r="RIX81" s="193"/>
      <c r="RIY81" s="193"/>
      <c r="RIZ81" s="193"/>
      <c r="RJA81" s="193"/>
      <c r="RJB81" s="193"/>
      <c r="RJC81" s="193"/>
      <c r="RJD81" s="193"/>
      <c r="RJE81" s="193"/>
      <c r="RJF81" s="193"/>
      <c r="RJG81" s="193"/>
      <c r="RJH81" s="193"/>
      <c r="RJI81" s="193"/>
      <c r="RJJ81" s="193"/>
      <c r="RJK81" s="193"/>
      <c r="RJL81" s="300"/>
      <c r="RJM81" s="193"/>
      <c r="RJN81" s="193"/>
      <c r="RJO81" s="193"/>
      <c r="RJP81" s="193"/>
      <c r="RJQ81" s="193"/>
      <c r="RJR81" s="193"/>
      <c r="RJS81" s="193"/>
      <c r="RJT81" s="193"/>
      <c r="RJU81" s="193"/>
      <c r="RJV81" s="193"/>
      <c r="RJW81" s="193"/>
      <c r="RJX81" s="193"/>
      <c r="RJY81" s="193"/>
      <c r="RJZ81" s="193"/>
      <c r="RKA81" s="193"/>
      <c r="RKB81" s="300"/>
      <c r="RKC81" s="193"/>
      <c r="RKD81" s="193"/>
      <c r="RKE81" s="193"/>
      <c r="RKF81" s="193"/>
      <c r="RKG81" s="193"/>
      <c r="RKH81" s="193"/>
      <c r="RKI81" s="193"/>
      <c r="RKJ81" s="193"/>
      <c r="RKK81" s="193"/>
      <c r="RKL81" s="193"/>
      <c r="RKM81" s="193"/>
      <c r="RKN81" s="193"/>
      <c r="RKO81" s="193"/>
      <c r="RKP81" s="193"/>
      <c r="RKQ81" s="193"/>
      <c r="RKR81" s="300"/>
      <c r="RKS81" s="193"/>
      <c r="RKT81" s="193"/>
      <c r="RKU81" s="193"/>
      <c r="RKV81" s="193"/>
      <c r="RKW81" s="193"/>
      <c r="RKX81" s="193"/>
      <c r="RKY81" s="193"/>
      <c r="RKZ81" s="193"/>
      <c r="RLA81" s="193"/>
      <c r="RLB81" s="193"/>
      <c r="RLC81" s="193"/>
      <c r="RLD81" s="193"/>
      <c r="RLE81" s="193"/>
      <c r="RLF81" s="193"/>
      <c r="RLG81" s="193"/>
      <c r="RLH81" s="300"/>
      <c r="RLI81" s="193"/>
      <c r="RLJ81" s="193"/>
      <c r="RLK81" s="193"/>
      <c r="RLL81" s="193"/>
      <c r="RLM81" s="193"/>
      <c r="RLN81" s="193"/>
      <c r="RLO81" s="193"/>
      <c r="RLP81" s="193"/>
      <c r="RLQ81" s="193"/>
      <c r="RLR81" s="193"/>
      <c r="RLS81" s="193"/>
      <c r="RLT81" s="193"/>
      <c r="RLU81" s="193"/>
      <c r="RLV81" s="193"/>
      <c r="RLW81" s="193"/>
      <c r="RLX81" s="300"/>
      <c r="RLY81" s="193"/>
      <c r="RLZ81" s="193"/>
      <c r="RMA81" s="193"/>
      <c r="RMB81" s="193"/>
      <c r="RMC81" s="193"/>
      <c r="RMD81" s="193"/>
      <c r="RME81" s="193"/>
      <c r="RMF81" s="193"/>
      <c r="RMG81" s="193"/>
      <c r="RMH81" s="193"/>
      <c r="RMI81" s="193"/>
      <c r="RMJ81" s="193"/>
      <c r="RMK81" s="193"/>
      <c r="RML81" s="193"/>
      <c r="RMM81" s="193"/>
      <c r="RMN81" s="300"/>
      <c r="RMO81" s="193"/>
      <c r="RMP81" s="193"/>
      <c r="RMQ81" s="193"/>
      <c r="RMR81" s="193"/>
      <c r="RMS81" s="193"/>
      <c r="RMT81" s="193"/>
      <c r="RMU81" s="193"/>
      <c r="RMV81" s="193"/>
      <c r="RMW81" s="193"/>
      <c r="RMX81" s="193"/>
      <c r="RMY81" s="193"/>
      <c r="RMZ81" s="193"/>
      <c r="RNA81" s="193"/>
      <c r="RNB81" s="193"/>
      <c r="RNC81" s="193"/>
      <c r="RND81" s="300"/>
      <c r="RNE81" s="193"/>
      <c r="RNF81" s="193"/>
      <c r="RNG81" s="193"/>
      <c r="RNH81" s="193"/>
      <c r="RNI81" s="193"/>
      <c r="RNJ81" s="193"/>
      <c r="RNK81" s="193"/>
      <c r="RNL81" s="193"/>
      <c r="RNM81" s="193"/>
      <c r="RNN81" s="193"/>
      <c r="RNO81" s="193"/>
      <c r="RNP81" s="193"/>
      <c r="RNQ81" s="193"/>
      <c r="RNR81" s="193"/>
      <c r="RNS81" s="193"/>
      <c r="RNT81" s="300"/>
      <c r="RNU81" s="193"/>
      <c r="RNV81" s="193"/>
      <c r="RNW81" s="193"/>
      <c r="RNX81" s="193"/>
      <c r="RNY81" s="193"/>
      <c r="RNZ81" s="193"/>
      <c r="ROA81" s="193"/>
      <c r="ROB81" s="193"/>
      <c r="ROC81" s="193"/>
      <c r="ROD81" s="193"/>
      <c r="ROE81" s="193"/>
      <c r="ROF81" s="193"/>
      <c r="ROG81" s="193"/>
      <c r="ROH81" s="193"/>
      <c r="ROI81" s="193"/>
      <c r="ROJ81" s="300"/>
      <c r="ROK81" s="193"/>
      <c r="ROL81" s="193"/>
      <c r="ROM81" s="193"/>
      <c r="RON81" s="193"/>
      <c r="ROO81" s="193"/>
      <c r="ROP81" s="193"/>
      <c r="ROQ81" s="193"/>
      <c r="ROR81" s="193"/>
      <c r="ROS81" s="193"/>
      <c r="ROT81" s="193"/>
      <c r="ROU81" s="193"/>
      <c r="ROV81" s="193"/>
      <c r="ROW81" s="193"/>
      <c r="ROX81" s="193"/>
      <c r="ROY81" s="193"/>
      <c r="ROZ81" s="300"/>
      <c r="RPA81" s="193"/>
      <c r="RPB81" s="193"/>
      <c r="RPC81" s="193"/>
      <c r="RPD81" s="193"/>
      <c r="RPE81" s="193"/>
      <c r="RPF81" s="193"/>
      <c r="RPG81" s="193"/>
      <c r="RPH81" s="193"/>
      <c r="RPI81" s="193"/>
      <c r="RPJ81" s="193"/>
      <c r="RPK81" s="193"/>
      <c r="RPL81" s="193"/>
      <c r="RPM81" s="193"/>
      <c r="RPN81" s="193"/>
      <c r="RPO81" s="193"/>
      <c r="RPP81" s="300"/>
      <c r="RPQ81" s="193"/>
      <c r="RPR81" s="193"/>
      <c r="RPS81" s="193"/>
      <c r="RPT81" s="193"/>
      <c r="RPU81" s="193"/>
      <c r="RPV81" s="193"/>
      <c r="RPW81" s="193"/>
      <c r="RPX81" s="193"/>
      <c r="RPY81" s="193"/>
      <c r="RPZ81" s="193"/>
      <c r="RQA81" s="193"/>
      <c r="RQB81" s="193"/>
      <c r="RQC81" s="193"/>
      <c r="RQD81" s="193"/>
      <c r="RQE81" s="193"/>
      <c r="RQF81" s="300"/>
      <c r="RQG81" s="193"/>
      <c r="RQH81" s="193"/>
      <c r="RQI81" s="193"/>
      <c r="RQJ81" s="193"/>
      <c r="RQK81" s="193"/>
      <c r="RQL81" s="193"/>
      <c r="RQM81" s="193"/>
      <c r="RQN81" s="193"/>
      <c r="RQO81" s="193"/>
      <c r="RQP81" s="193"/>
      <c r="RQQ81" s="193"/>
      <c r="RQR81" s="193"/>
      <c r="RQS81" s="193"/>
      <c r="RQT81" s="193"/>
      <c r="RQU81" s="193"/>
      <c r="RQV81" s="300"/>
      <c r="RQW81" s="193"/>
      <c r="RQX81" s="193"/>
      <c r="RQY81" s="193"/>
      <c r="RQZ81" s="193"/>
      <c r="RRA81" s="193"/>
      <c r="RRB81" s="193"/>
      <c r="RRC81" s="193"/>
      <c r="RRD81" s="193"/>
      <c r="RRE81" s="193"/>
      <c r="RRF81" s="193"/>
      <c r="RRG81" s="193"/>
      <c r="RRH81" s="193"/>
      <c r="RRI81" s="193"/>
      <c r="RRJ81" s="193"/>
      <c r="RRK81" s="193"/>
      <c r="RRL81" s="300"/>
      <c r="RRM81" s="193"/>
      <c r="RRN81" s="193"/>
      <c r="RRO81" s="193"/>
      <c r="RRP81" s="193"/>
      <c r="RRQ81" s="193"/>
      <c r="RRR81" s="193"/>
      <c r="RRS81" s="193"/>
      <c r="RRT81" s="193"/>
      <c r="RRU81" s="193"/>
      <c r="RRV81" s="193"/>
      <c r="RRW81" s="193"/>
      <c r="RRX81" s="193"/>
      <c r="RRY81" s="193"/>
      <c r="RRZ81" s="193"/>
      <c r="RSA81" s="193"/>
      <c r="RSB81" s="300"/>
      <c r="RSC81" s="193"/>
      <c r="RSD81" s="193"/>
      <c r="RSE81" s="193"/>
      <c r="RSF81" s="193"/>
      <c r="RSG81" s="193"/>
      <c r="RSH81" s="193"/>
      <c r="RSI81" s="193"/>
      <c r="RSJ81" s="193"/>
      <c r="RSK81" s="193"/>
      <c r="RSL81" s="193"/>
      <c r="RSM81" s="193"/>
      <c r="RSN81" s="193"/>
      <c r="RSO81" s="193"/>
      <c r="RSP81" s="193"/>
      <c r="RSQ81" s="193"/>
      <c r="RSR81" s="300"/>
      <c r="RSS81" s="193"/>
      <c r="RST81" s="193"/>
      <c r="RSU81" s="193"/>
      <c r="RSV81" s="193"/>
      <c r="RSW81" s="193"/>
      <c r="RSX81" s="193"/>
      <c r="RSY81" s="193"/>
      <c r="RSZ81" s="193"/>
      <c r="RTA81" s="193"/>
      <c r="RTB81" s="193"/>
      <c r="RTC81" s="193"/>
      <c r="RTD81" s="193"/>
      <c r="RTE81" s="193"/>
      <c r="RTF81" s="193"/>
      <c r="RTG81" s="193"/>
      <c r="RTH81" s="300"/>
      <c r="RTI81" s="193"/>
      <c r="RTJ81" s="193"/>
      <c r="RTK81" s="193"/>
      <c r="RTL81" s="193"/>
      <c r="RTM81" s="193"/>
      <c r="RTN81" s="193"/>
      <c r="RTO81" s="193"/>
      <c r="RTP81" s="193"/>
      <c r="RTQ81" s="193"/>
      <c r="RTR81" s="193"/>
      <c r="RTS81" s="193"/>
      <c r="RTT81" s="193"/>
      <c r="RTU81" s="193"/>
      <c r="RTV81" s="193"/>
      <c r="RTW81" s="193"/>
      <c r="RTX81" s="300"/>
      <c r="RTY81" s="193"/>
      <c r="RTZ81" s="193"/>
      <c r="RUA81" s="193"/>
      <c r="RUB81" s="193"/>
      <c r="RUC81" s="193"/>
      <c r="RUD81" s="193"/>
      <c r="RUE81" s="193"/>
      <c r="RUF81" s="193"/>
      <c r="RUG81" s="193"/>
      <c r="RUH81" s="193"/>
      <c r="RUI81" s="193"/>
      <c r="RUJ81" s="193"/>
      <c r="RUK81" s="193"/>
      <c r="RUL81" s="193"/>
      <c r="RUM81" s="193"/>
      <c r="RUN81" s="300"/>
      <c r="RUO81" s="193"/>
      <c r="RUP81" s="193"/>
      <c r="RUQ81" s="193"/>
      <c r="RUR81" s="193"/>
      <c r="RUS81" s="193"/>
      <c r="RUT81" s="193"/>
      <c r="RUU81" s="193"/>
      <c r="RUV81" s="193"/>
      <c r="RUW81" s="193"/>
      <c r="RUX81" s="193"/>
      <c r="RUY81" s="193"/>
      <c r="RUZ81" s="193"/>
      <c r="RVA81" s="193"/>
      <c r="RVB81" s="193"/>
      <c r="RVC81" s="193"/>
      <c r="RVD81" s="300"/>
      <c r="RVE81" s="193"/>
      <c r="RVF81" s="193"/>
      <c r="RVG81" s="193"/>
      <c r="RVH81" s="193"/>
      <c r="RVI81" s="193"/>
      <c r="RVJ81" s="193"/>
      <c r="RVK81" s="193"/>
      <c r="RVL81" s="193"/>
      <c r="RVM81" s="193"/>
      <c r="RVN81" s="193"/>
      <c r="RVO81" s="193"/>
      <c r="RVP81" s="193"/>
      <c r="RVQ81" s="193"/>
      <c r="RVR81" s="193"/>
      <c r="RVS81" s="193"/>
      <c r="RVT81" s="300"/>
      <c r="RVU81" s="193"/>
      <c r="RVV81" s="193"/>
      <c r="RVW81" s="193"/>
      <c r="RVX81" s="193"/>
      <c r="RVY81" s="193"/>
      <c r="RVZ81" s="193"/>
      <c r="RWA81" s="193"/>
      <c r="RWB81" s="193"/>
      <c r="RWC81" s="193"/>
      <c r="RWD81" s="193"/>
      <c r="RWE81" s="193"/>
      <c r="RWF81" s="193"/>
      <c r="RWG81" s="193"/>
      <c r="RWH81" s="193"/>
      <c r="RWI81" s="193"/>
      <c r="RWJ81" s="300"/>
      <c r="RWK81" s="193"/>
      <c r="RWL81" s="193"/>
      <c r="RWM81" s="193"/>
      <c r="RWN81" s="193"/>
      <c r="RWO81" s="193"/>
      <c r="RWP81" s="193"/>
      <c r="RWQ81" s="193"/>
      <c r="RWR81" s="193"/>
      <c r="RWS81" s="193"/>
      <c r="RWT81" s="193"/>
      <c r="RWU81" s="193"/>
      <c r="RWV81" s="193"/>
      <c r="RWW81" s="193"/>
      <c r="RWX81" s="193"/>
      <c r="RWY81" s="193"/>
      <c r="RWZ81" s="300"/>
      <c r="RXA81" s="193"/>
      <c r="RXB81" s="193"/>
      <c r="RXC81" s="193"/>
      <c r="RXD81" s="193"/>
      <c r="RXE81" s="193"/>
      <c r="RXF81" s="193"/>
      <c r="RXG81" s="193"/>
      <c r="RXH81" s="193"/>
      <c r="RXI81" s="193"/>
      <c r="RXJ81" s="193"/>
      <c r="RXK81" s="193"/>
      <c r="RXL81" s="193"/>
      <c r="RXM81" s="193"/>
      <c r="RXN81" s="193"/>
      <c r="RXO81" s="193"/>
      <c r="RXP81" s="300"/>
      <c r="RXQ81" s="193"/>
      <c r="RXR81" s="193"/>
      <c r="RXS81" s="193"/>
      <c r="RXT81" s="193"/>
      <c r="RXU81" s="193"/>
      <c r="RXV81" s="193"/>
      <c r="RXW81" s="193"/>
      <c r="RXX81" s="193"/>
      <c r="RXY81" s="193"/>
      <c r="RXZ81" s="193"/>
      <c r="RYA81" s="193"/>
      <c r="RYB81" s="193"/>
      <c r="RYC81" s="193"/>
      <c r="RYD81" s="193"/>
      <c r="RYE81" s="193"/>
      <c r="RYF81" s="300"/>
      <c r="RYG81" s="193"/>
      <c r="RYH81" s="193"/>
      <c r="RYI81" s="193"/>
      <c r="RYJ81" s="193"/>
      <c r="RYK81" s="193"/>
      <c r="RYL81" s="193"/>
      <c r="RYM81" s="193"/>
      <c r="RYN81" s="193"/>
      <c r="RYO81" s="193"/>
      <c r="RYP81" s="193"/>
      <c r="RYQ81" s="193"/>
      <c r="RYR81" s="193"/>
      <c r="RYS81" s="193"/>
      <c r="RYT81" s="193"/>
      <c r="RYU81" s="193"/>
      <c r="RYV81" s="300"/>
      <c r="RYW81" s="193"/>
      <c r="RYX81" s="193"/>
      <c r="RYY81" s="193"/>
      <c r="RYZ81" s="193"/>
      <c r="RZA81" s="193"/>
      <c r="RZB81" s="193"/>
      <c r="RZC81" s="193"/>
      <c r="RZD81" s="193"/>
      <c r="RZE81" s="193"/>
      <c r="RZF81" s="193"/>
      <c r="RZG81" s="193"/>
      <c r="RZH81" s="193"/>
      <c r="RZI81" s="193"/>
      <c r="RZJ81" s="193"/>
      <c r="RZK81" s="193"/>
      <c r="RZL81" s="300"/>
      <c r="RZM81" s="193"/>
      <c r="RZN81" s="193"/>
      <c r="RZO81" s="193"/>
      <c r="RZP81" s="193"/>
      <c r="RZQ81" s="193"/>
      <c r="RZR81" s="193"/>
      <c r="RZS81" s="193"/>
      <c r="RZT81" s="193"/>
      <c r="RZU81" s="193"/>
      <c r="RZV81" s="193"/>
      <c r="RZW81" s="193"/>
      <c r="RZX81" s="193"/>
      <c r="RZY81" s="193"/>
      <c r="RZZ81" s="193"/>
      <c r="SAA81" s="193"/>
      <c r="SAB81" s="300"/>
      <c r="SAC81" s="193"/>
      <c r="SAD81" s="193"/>
      <c r="SAE81" s="193"/>
      <c r="SAF81" s="193"/>
      <c r="SAG81" s="193"/>
      <c r="SAH81" s="193"/>
      <c r="SAI81" s="193"/>
      <c r="SAJ81" s="193"/>
      <c r="SAK81" s="193"/>
      <c r="SAL81" s="193"/>
      <c r="SAM81" s="193"/>
      <c r="SAN81" s="193"/>
      <c r="SAO81" s="193"/>
      <c r="SAP81" s="193"/>
      <c r="SAQ81" s="193"/>
      <c r="SAR81" s="300"/>
      <c r="SAS81" s="193"/>
      <c r="SAT81" s="193"/>
      <c r="SAU81" s="193"/>
      <c r="SAV81" s="193"/>
      <c r="SAW81" s="193"/>
      <c r="SAX81" s="193"/>
      <c r="SAY81" s="193"/>
      <c r="SAZ81" s="193"/>
      <c r="SBA81" s="193"/>
      <c r="SBB81" s="193"/>
      <c r="SBC81" s="193"/>
      <c r="SBD81" s="193"/>
      <c r="SBE81" s="193"/>
      <c r="SBF81" s="193"/>
      <c r="SBG81" s="193"/>
      <c r="SBH81" s="300"/>
      <c r="SBI81" s="193"/>
      <c r="SBJ81" s="193"/>
      <c r="SBK81" s="193"/>
      <c r="SBL81" s="193"/>
      <c r="SBM81" s="193"/>
      <c r="SBN81" s="193"/>
      <c r="SBO81" s="193"/>
      <c r="SBP81" s="193"/>
      <c r="SBQ81" s="193"/>
      <c r="SBR81" s="193"/>
      <c r="SBS81" s="193"/>
      <c r="SBT81" s="193"/>
      <c r="SBU81" s="193"/>
      <c r="SBV81" s="193"/>
      <c r="SBW81" s="193"/>
      <c r="SBX81" s="300"/>
      <c r="SBY81" s="193"/>
      <c r="SBZ81" s="193"/>
      <c r="SCA81" s="193"/>
      <c r="SCB81" s="193"/>
      <c r="SCC81" s="193"/>
      <c r="SCD81" s="193"/>
      <c r="SCE81" s="193"/>
      <c r="SCF81" s="193"/>
      <c r="SCG81" s="193"/>
      <c r="SCH81" s="193"/>
      <c r="SCI81" s="193"/>
      <c r="SCJ81" s="193"/>
      <c r="SCK81" s="193"/>
      <c r="SCL81" s="193"/>
      <c r="SCM81" s="193"/>
      <c r="SCN81" s="300"/>
      <c r="SCO81" s="193"/>
      <c r="SCP81" s="193"/>
      <c r="SCQ81" s="193"/>
      <c r="SCR81" s="193"/>
      <c r="SCS81" s="193"/>
      <c r="SCT81" s="193"/>
      <c r="SCU81" s="193"/>
      <c r="SCV81" s="193"/>
      <c r="SCW81" s="193"/>
      <c r="SCX81" s="193"/>
      <c r="SCY81" s="193"/>
      <c r="SCZ81" s="193"/>
      <c r="SDA81" s="193"/>
      <c r="SDB81" s="193"/>
      <c r="SDC81" s="193"/>
      <c r="SDD81" s="300"/>
      <c r="SDE81" s="193"/>
      <c r="SDF81" s="193"/>
      <c r="SDG81" s="193"/>
      <c r="SDH81" s="193"/>
      <c r="SDI81" s="193"/>
      <c r="SDJ81" s="193"/>
      <c r="SDK81" s="193"/>
      <c r="SDL81" s="193"/>
      <c r="SDM81" s="193"/>
      <c r="SDN81" s="193"/>
      <c r="SDO81" s="193"/>
      <c r="SDP81" s="193"/>
      <c r="SDQ81" s="193"/>
      <c r="SDR81" s="193"/>
      <c r="SDS81" s="193"/>
      <c r="SDT81" s="300"/>
      <c r="SDU81" s="193"/>
      <c r="SDV81" s="193"/>
      <c r="SDW81" s="193"/>
      <c r="SDX81" s="193"/>
      <c r="SDY81" s="193"/>
      <c r="SDZ81" s="193"/>
      <c r="SEA81" s="193"/>
      <c r="SEB81" s="193"/>
      <c r="SEC81" s="193"/>
      <c r="SED81" s="193"/>
      <c r="SEE81" s="193"/>
      <c r="SEF81" s="193"/>
      <c r="SEG81" s="193"/>
      <c r="SEH81" s="193"/>
      <c r="SEI81" s="193"/>
      <c r="SEJ81" s="300"/>
      <c r="SEK81" s="193"/>
      <c r="SEL81" s="193"/>
      <c r="SEM81" s="193"/>
      <c r="SEN81" s="193"/>
      <c r="SEO81" s="193"/>
      <c r="SEP81" s="193"/>
      <c r="SEQ81" s="193"/>
      <c r="SER81" s="193"/>
      <c r="SES81" s="193"/>
      <c r="SET81" s="193"/>
      <c r="SEU81" s="193"/>
      <c r="SEV81" s="193"/>
      <c r="SEW81" s="193"/>
      <c r="SEX81" s="193"/>
      <c r="SEY81" s="193"/>
      <c r="SEZ81" s="300"/>
      <c r="SFA81" s="193"/>
      <c r="SFB81" s="193"/>
      <c r="SFC81" s="193"/>
      <c r="SFD81" s="193"/>
      <c r="SFE81" s="193"/>
      <c r="SFF81" s="193"/>
      <c r="SFG81" s="193"/>
      <c r="SFH81" s="193"/>
      <c r="SFI81" s="193"/>
      <c r="SFJ81" s="193"/>
      <c r="SFK81" s="193"/>
      <c r="SFL81" s="193"/>
      <c r="SFM81" s="193"/>
      <c r="SFN81" s="193"/>
      <c r="SFO81" s="193"/>
      <c r="SFP81" s="300"/>
      <c r="SFQ81" s="193"/>
      <c r="SFR81" s="193"/>
      <c r="SFS81" s="193"/>
      <c r="SFT81" s="193"/>
      <c r="SFU81" s="193"/>
      <c r="SFV81" s="193"/>
      <c r="SFW81" s="193"/>
      <c r="SFX81" s="193"/>
      <c r="SFY81" s="193"/>
      <c r="SFZ81" s="193"/>
      <c r="SGA81" s="193"/>
      <c r="SGB81" s="193"/>
      <c r="SGC81" s="193"/>
      <c r="SGD81" s="193"/>
      <c r="SGE81" s="193"/>
      <c r="SGF81" s="300"/>
      <c r="SGG81" s="193"/>
      <c r="SGH81" s="193"/>
      <c r="SGI81" s="193"/>
      <c r="SGJ81" s="193"/>
      <c r="SGK81" s="193"/>
      <c r="SGL81" s="193"/>
      <c r="SGM81" s="193"/>
      <c r="SGN81" s="193"/>
      <c r="SGO81" s="193"/>
      <c r="SGP81" s="193"/>
      <c r="SGQ81" s="193"/>
      <c r="SGR81" s="193"/>
      <c r="SGS81" s="193"/>
      <c r="SGT81" s="193"/>
      <c r="SGU81" s="193"/>
      <c r="SGV81" s="300"/>
      <c r="SGW81" s="193"/>
      <c r="SGX81" s="193"/>
      <c r="SGY81" s="193"/>
      <c r="SGZ81" s="193"/>
      <c r="SHA81" s="193"/>
      <c r="SHB81" s="193"/>
      <c r="SHC81" s="193"/>
      <c r="SHD81" s="193"/>
      <c r="SHE81" s="193"/>
      <c r="SHF81" s="193"/>
      <c r="SHG81" s="193"/>
      <c r="SHH81" s="193"/>
      <c r="SHI81" s="193"/>
      <c r="SHJ81" s="193"/>
      <c r="SHK81" s="193"/>
      <c r="SHL81" s="300"/>
      <c r="SHM81" s="193"/>
      <c r="SHN81" s="193"/>
      <c r="SHO81" s="193"/>
      <c r="SHP81" s="193"/>
      <c r="SHQ81" s="193"/>
      <c r="SHR81" s="193"/>
      <c r="SHS81" s="193"/>
      <c r="SHT81" s="193"/>
      <c r="SHU81" s="193"/>
      <c r="SHV81" s="193"/>
      <c r="SHW81" s="193"/>
      <c r="SHX81" s="193"/>
      <c r="SHY81" s="193"/>
      <c r="SHZ81" s="193"/>
      <c r="SIA81" s="193"/>
      <c r="SIB81" s="300"/>
      <c r="SIC81" s="193"/>
      <c r="SID81" s="193"/>
      <c r="SIE81" s="193"/>
      <c r="SIF81" s="193"/>
      <c r="SIG81" s="193"/>
      <c r="SIH81" s="193"/>
      <c r="SII81" s="193"/>
      <c r="SIJ81" s="193"/>
      <c r="SIK81" s="193"/>
      <c r="SIL81" s="193"/>
      <c r="SIM81" s="193"/>
      <c r="SIN81" s="193"/>
      <c r="SIO81" s="193"/>
      <c r="SIP81" s="193"/>
      <c r="SIQ81" s="193"/>
      <c r="SIR81" s="300"/>
      <c r="SIS81" s="193"/>
      <c r="SIT81" s="193"/>
      <c r="SIU81" s="193"/>
      <c r="SIV81" s="193"/>
      <c r="SIW81" s="193"/>
      <c r="SIX81" s="193"/>
      <c r="SIY81" s="193"/>
      <c r="SIZ81" s="193"/>
      <c r="SJA81" s="193"/>
      <c r="SJB81" s="193"/>
      <c r="SJC81" s="193"/>
      <c r="SJD81" s="193"/>
      <c r="SJE81" s="193"/>
      <c r="SJF81" s="193"/>
      <c r="SJG81" s="193"/>
      <c r="SJH81" s="300"/>
      <c r="SJI81" s="193"/>
      <c r="SJJ81" s="193"/>
      <c r="SJK81" s="193"/>
      <c r="SJL81" s="193"/>
      <c r="SJM81" s="193"/>
      <c r="SJN81" s="193"/>
      <c r="SJO81" s="193"/>
      <c r="SJP81" s="193"/>
      <c r="SJQ81" s="193"/>
      <c r="SJR81" s="193"/>
      <c r="SJS81" s="193"/>
      <c r="SJT81" s="193"/>
      <c r="SJU81" s="193"/>
      <c r="SJV81" s="193"/>
      <c r="SJW81" s="193"/>
      <c r="SJX81" s="300"/>
      <c r="SJY81" s="193"/>
      <c r="SJZ81" s="193"/>
      <c r="SKA81" s="193"/>
      <c r="SKB81" s="193"/>
      <c r="SKC81" s="193"/>
      <c r="SKD81" s="193"/>
      <c r="SKE81" s="193"/>
      <c r="SKF81" s="193"/>
      <c r="SKG81" s="193"/>
      <c r="SKH81" s="193"/>
      <c r="SKI81" s="193"/>
      <c r="SKJ81" s="193"/>
      <c r="SKK81" s="193"/>
      <c r="SKL81" s="193"/>
      <c r="SKM81" s="193"/>
      <c r="SKN81" s="300"/>
      <c r="SKO81" s="193"/>
      <c r="SKP81" s="193"/>
      <c r="SKQ81" s="193"/>
      <c r="SKR81" s="193"/>
      <c r="SKS81" s="193"/>
      <c r="SKT81" s="193"/>
      <c r="SKU81" s="193"/>
      <c r="SKV81" s="193"/>
      <c r="SKW81" s="193"/>
      <c r="SKX81" s="193"/>
      <c r="SKY81" s="193"/>
      <c r="SKZ81" s="193"/>
      <c r="SLA81" s="193"/>
      <c r="SLB81" s="193"/>
      <c r="SLC81" s="193"/>
      <c r="SLD81" s="300"/>
      <c r="SLE81" s="193"/>
      <c r="SLF81" s="193"/>
      <c r="SLG81" s="193"/>
      <c r="SLH81" s="193"/>
      <c r="SLI81" s="193"/>
      <c r="SLJ81" s="193"/>
      <c r="SLK81" s="193"/>
      <c r="SLL81" s="193"/>
      <c r="SLM81" s="193"/>
      <c r="SLN81" s="193"/>
      <c r="SLO81" s="193"/>
      <c r="SLP81" s="193"/>
      <c r="SLQ81" s="193"/>
      <c r="SLR81" s="193"/>
      <c r="SLS81" s="193"/>
      <c r="SLT81" s="300"/>
      <c r="SLU81" s="193"/>
      <c r="SLV81" s="193"/>
      <c r="SLW81" s="193"/>
      <c r="SLX81" s="193"/>
      <c r="SLY81" s="193"/>
      <c r="SLZ81" s="193"/>
      <c r="SMA81" s="193"/>
      <c r="SMB81" s="193"/>
      <c r="SMC81" s="193"/>
      <c r="SMD81" s="193"/>
      <c r="SME81" s="193"/>
      <c r="SMF81" s="193"/>
      <c r="SMG81" s="193"/>
      <c r="SMH81" s="193"/>
      <c r="SMI81" s="193"/>
      <c r="SMJ81" s="300"/>
      <c r="SMK81" s="193"/>
      <c r="SML81" s="193"/>
      <c r="SMM81" s="193"/>
      <c r="SMN81" s="193"/>
      <c r="SMO81" s="193"/>
      <c r="SMP81" s="193"/>
      <c r="SMQ81" s="193"/>
      <c r="SMR81" s="193"/>
      <c r="SMS81" s="193"/>
      <c r="SMT81" s="193"/>
      <c r="SMU81" s="193"/>
      <c r="SMV81" s="193"/>
      <c r="SMW81" s="193"/>
      <c r="SMX81" s="193"/>
      <c r="SMY81" s="193"/>
      <c r="SMZ81" s="300"/>
      <c r="SNA81" s="193"/>
      <c r="SNB81" s="193"/>
      <c r="SNC81" s="193"/>
      <c r="SND81" s="193"/>
      <c r="SNE81" s="193"/>
      <c r="SNF81" s="193"/>
      <c r="SNG81" s="193"/>
      <c r="SNH81" s="193"/>
      <c r="SNI81" s="193"/>
      <c r="SNJ81" s="193"/>
      <c r="SNK81" s="193"/>
      <c r="SNL81" s="193"/>
      <c r="SNM81" s="193"/>
      <c r="SNN81" s="193"/>
      <c r="SNO81" s="193"/>
      <c r="SNP81" s="300"/>
      <c r="SNQ81" s="193"/>
      <c r="SNR81" s="193"/>
      <c r="SNS81" s="193"/>
      <c r="SNT81" s="193"/>
      <c r="SNU81" s="193"/>
      <c r="SNV81" s="193"/>
      <c r="SNW81" s="193"/>
      <c r="SNX81" s="193"/>
      <c r="SNY81" s="193"/>
      <c r="SNZ81" s="193"/>
      <c r="SOA81" s="193"/>
      <c r="SOB81" s="193"/>
      <c r="SOC81" s="193"/>
      <c r="SOD81" s="193"/>
      <c r="SOE81" s="193"/>
      <c r="SOF81" s="300"/>
      <c r="SOG81" s="193"/>
      <c r="SOH81" s="193"/>
      <c r="SOI81" s="193"/>
      <c r="SOJ81" s="193"/>
      <c r="SOK81" s="193"/>
      <c r="SOL81" s="193"/>
      <c r="SOM81" s="193"/>
      <c r="SON81" s="193"/>
      <c r="SOO81" s="193"/>
      <c r="SOP81" s="193"/>
      <c r="SOQ81" s="193"/>
      <c r="SOR81" s="193"/>
      <c r="SOS81" s="193"/>
      <c r="SOT81" s="193"/>
      <c r="SOU81" s="193"/>
      <c r="SOV81" s="300"/>
      <c r="SOW81" s="193"/>
      <c r="SOX81" s="193"/>
      <c r="SOY81" s="193"/>
      <c r="SOZ81" s="193"/>
      <c r="SPA81" s="193"/>
      <c r="SPB81" s="193"/>
      <c r="SPC81" s="193"/>
      <c r="SPD81" s="193"/>
      <c r="SPE81" s="193"/>
      <c r="SPF81" s="193"/>
      <c r="SPG81" s="193"/>
      <c r="SPH81" s="193"/>
      <c r="SPI81" s="193"/>
      <c r="SPJ81" s="193"/>
      <c r="SPK81" s="193"/>
      <c r="SPL81" s="300"/>
      <c r="SPM81" s="193"/>
      <c r="SPN81" s="193"/>
      <c r="SPO81" s="193"/>
      <c r="SPP81" s="193"/>
      <c r="SPQ81" s="193"/>
      <c r="SPR81" s="193"/>
      <c r="SPS81" s="193"/>
      <c r="SPT81" s="193"/>
      <c r="SPU81" s="193"/>
      <c r="SPV81" s="193"/>
      <c r="SPW81" s="193"/>
      <c r="SPX81" s="193"/>
      <c r="SPY81" s="193"/>
      <c r="SPZ81" s="193"/>
      <c r="SQA81" s="193"/>
      <c r="SQB81" s="300"/>
      <c r="SQC81" s="193"/>
      <c r="SQD81" s="193"/>
      <c r="SQE81" s="193"/>
      <c r="SQF81" s="193"/>
      <c r="SQG81" s="193"/>
      <c r="SQH81" s="193"/>
      <c r="SQI81" s="193"/>
      <c r="SQJ81" s="193"/>
      <c r="SQK81" s="193"/>
      <c r="SQL81" s="193"/>
      <c r="SQM81" s="193"/>
      <c r="SQN81" s="193"/>
      <c r="SQO81" s="193"/>
      <c r="SQP81" s="193"/>
      <c r="SQQ81" s="193"/>
      <c r="SQR81" s="300"/>
      <c r="SQS81" s="193"/>
      <c r="SQT81" s="193"/>
      <c r="SQU81" s="193"/>
      <c r="SQV81" s="193"/>
      <c r="SQW81" s="193"/>
      <c r="SQX81" s="193"/>
      <c r="SQY81" s="193"/>
      <c r="SQZ81" s="193"/>
      <c r="SRA81" s="193"/>
      <c r="SRB81" s="193"/>
      <c r="SRC81" s="193"/>
      <c r="SRD81" s="193"/>
      <c r="SRE81" s="193"/>
      <c r="SRF81" s="193"/>
      <c r="SRG81" s="193"/>
      <c r="SRH81" s="300"/>
      <c r="SRI81" s="193"/>
      <c r="SRJ81" s="193"/>
      <c r="SRK81" s="193"/>
      <c r="SRL81" s="193"/>
      <c r="SRM81" s="193"/>
      <c r="SRN81" s="193"/>
      <c r="SRO81" s="193"/>
      <c r="SRP81" s="193"/>
      <c r="SRQ81" s="193"/>
      <c r="SRR81" s="193"/>
      <c r="SRS81" s="193"/>
      <c r="SRT81" s="193"/>
      <c r="SRU81" s="193"/>
      <c r="SRV81" s="193"/>
      <c r="SRW81" s="193"/>
      <c r="SRX81" s="300"/>
      <c r="SRY81" s="193"/>
      <c r="SRZ81" s="193"/>
      <c r="SSA81" s="193"/>
      <c r="SSB81" s="193"/>
      <c r="SSC81" s="193"/>
      <c r="SSD81" s="193"/>
      <c r="SSE81" s="193"/>
      <c r="SSF81" s="193"/>
      <c r="SSG81" s="193"/>
      <c r="SSH81" s="193"/>
      <c r="SSI81" s="193"/>
      <c r="SSJ81" s="193"/>
      <c r="SSK81" s="193"/>
      <c r="SSL81" s="193"/>
      <c r="SSM81" s="193"/>
      <c r="SSN81" s="300"/>
      <c r="SSO81" s="193"/>
      <c r="SSP81" s="193"/>
      <c r="SSQ81" s="193"/>
      <c r="SSR81" s="193"/>
      <c r="SSS81" s="193"/>
      <c r="SST81" s="193"/>
      <c r="SSU81" s="193"/>
      <c r="SSV81" s="193"/>
      <c r="SSW81" s="193"/>
      <c r="SSX81" s="193"/>
      <c r="SSY81" s="193"/>
      <c r="SSZ81" s="193"/>
      <c r="STA81" s="193"/>
      <c r="STB81" s="193"/>
      <c r="STC81" s="193"/>
      <c r="STD81" s="300"/>
      <c r="STE81" s="193"/>
      <c r="STF81" s="193"/>
      <c r="STG81" s="193"/>
      <c r="STH81" s="193"/>
      <c r="STI81" s="193"/>
      <c r="STJ81" s="193"/>
      <c r="STK81" s="193"/>
      <c r="STL81" s="193"/>
      <c r="STM81" s="193"/>
      <c r="STN81" s="193"/>
      <c r="STO81" s="193"/>
      <c r="STP81" s="193"/>
      <c r="STQ81" s="193"/>
      <c r="STR81" s="193"/>
      <c r="STS81" s="193"/>
      <c r="STT81" s="300"/>
      <c r="STU81" s="193"/>
      <c r="STV81" s="193"/>
      <c r="STW81" s="193"/>
      <c r="STX81" s="193"/>
      <c r="STY81" s="193"/>
      <c r="STZ81" s="193"/>
      <c r="SUA81" s="193"/>
      <c r="SUB81" s="193"/>
      <c r="SUC81" s="193"/>
      <c r="SUD81" s="193"/>
      <c r="SUE81" s="193"/>
      <c r="SUF81" s="193"/>
      <c r="SUG81" s="193"/>
      <c r="SUH81" s="193"/>
      <c r="SUI81" s="193"/>
      <c r="SUJ81" s="300"/>
      <c r="SUK81" s="193"/>
      <c r="SUL81" s="193"/>
      <c r="SUM81" s="193"/>
      <c r="SUN81" s="193"/>
      <c r="SUO81" s="193"/>
      <c r="SUP81" s="193"/>
      <c r="SUQ81" s="193"/>
      <c r="SUR81" s="193"/>
      <c r="SUS81" s="193"/>
      <c r="SUT81" s="193"/>
      <c r="SUU81" s="193"/>
      <c r="SUV81" s="193"/>
      <c r="SUW81" s="193"/>
      <c r="SUX81" s="193"/>
      <c r="SUY81" s="193"/>
      <c r="SUZ81" s="300"/>
      <c r="SVA81" s="193"/>
      <c r="SVB81" s="193"/>
      <c r="SVC81" s="193"/>
      <c r="SVD81" s="193"/>
      <c r="SVE81" s="193"/>
      <c r="SVF81" s="193"/>
      <c r="SVG81" s="193"/>
      <c r="SVH81" s="193"/>
      <c r="SVI81" s="193"/>
      <c r="SVJ81" s="193"/>
      <c r="SVK81" s="193"/>
      <c r="SVL81" s="193"/>
      <c r="SVM81" s="193"/>
      <c r="SVN81" s="193"/>
      <c r="SVO81" s="193"/>
      <c r="SVP81" s="300"/>
      <c r="SVQ81" s="193"/>
      <c r="SVR81" s="193"/>
      <c r="SVS81" s="193"/>
      <c r="SVT81" s="193"/>
      <c r="SVU81" s="193"/>
      <c r="SVV81" s="193"/>
      <c r="SVW81" s="193"/>
      <c r="SVX81" s="193"/>
      <c r="SVY81" s="193"/>
      <c r="SVZ81" s="193"/>
      <c r="SWA81" s="193"/>
      <c r="SWB81" s="193"/>
      <c r="SWC81" s="193"/>
      <c r="SWD81" s="193"/>
      <c r="SWE81" s="193"/>
      <c r="SWF81" s="300"/>
      <c r="SWG81" s="193"/>
      <c r="SWH81" s="193"/>
      <c r="SWI81" s="193"/>
      <c r="SWJ81" s="193"/>
      <c r="SWK81" s="193"/>
      <c r="SWL81" s="193"/>
      <c r="SWM81" s="193"/>
      <c r="SWN81" s="193"/>
      <c r="SWO81" s="193"/>
      <c r="SWP81" s="193"/>
      <c r="SWQ81" s="193"/>
      <c r="SWR81" s="193"/>
      <c r="SWS81" s="193"/>
      <c r="SWT81" s="193"/>
      <c r="SWU81" s="193"/>
      <c r="SWV81" s="300"/>
      <c r="SWW81" s="193"/>
      <c r="SWX81" s="193"/>
      <c r="SWY81" s="193"/>
      <c r="SWZ81" s="193"/>
      <c r="SXA81" s="193"/>
      <c r="SXB81" s="193"/>
      <c r="SXC81" s="193"/>
      <c r="SXD81" s="193"/>
      <c r="SXE81" s="193"/>
      <c r="SXF81" s="193"/>
      <c r="SXG81" s="193"/>
      <c r="SXH81" s="193"/>
      <c r="SXI81" s="193"/>
      <c r="SXJ81" s="193"/>
      <c r="SXK81" s="193"/>
      <c r="SXL81" s="300"/>
      <c r="SXM81" s="193"/>
      <c r="SXN81" s="193"/>
      <c r="SXO81" s="193"/>
      <c r="SXP81" s="193"/>
      <c r="SXQ81" s="193"/>
      <c r="SXR81" s="193"/>
      <c r="SXS81" s="193"/>
      <c r="SXT81" s="193"/>
      <c r="SXU81" s="193"/>
      <c r="SXV81" s="193"/>
      <c r="SXW81" s="193"/>
      <c r="SXX81" s="193"/>
      <c r="SXY81" s="193"/>
      <c r="SXZ81" s="193"/>
      <c r="SYA81" s="193"/>
      <c r="SYB81" s="300"/>
      <c r="SYC81" s="193"/>
      <c r="SYD81" s="193"/>
      <c r="SYE81" s="193"/>
      <c r="SYF81" s="193"/>
      <c r="SYG81" s="193"/>
      <c r="SYH81" s="193"/>
      <c r="SYI81" s="193"/>
      <c r="SYJ81" s="193"/>
      <c r="SYK81" s="193"/>
      <c r="SYL81" s="193"/>
      <c r="SYM81" s="193"/>
      <c r="SYN81" s="193"/>
      <c r="SYO81" s="193"/>
      <c r="SYP81" s="193"/>
      <c r="SYQ81" s="193"/>
      <c r="SYR81" s="300"/>
      <c r="SYS81" s="193"/>
      <c r="SYT81" s="193"/>
      <c r="SYU81" s="193"/>
      <c r="SYV81" s="193"/>
      <c r="SYW81" s="193"/>
      <c r="SYX81" s="193"/>
      <c r="SYY81" s="193"/>
      <c r="SYZ81" s="193"/>
      <c r="SZA81" s="193"/>
      <c r="SZB81" s="193"/>
      <c r="SZC81" s="193"/>
      <c r="SZD81" s="193"/>
      <c r="SZE81" s="193"/>
      <c r="SZF81" s="193"/>
      <c r="SZG81" s="193"/>
      <c r="SZH81" s="300"/>
      <c r="SZI81" s="193"/>
      <c r="SZJ81" s="193"/>
      <c r="SZK81" s="193"/>
      <c r="SZL81" s="193"/>
      <c r="SZM81" s="193"/>
      <c r="SZN81" s="193"/>
      <c r="SZO81" s="193"/>
      <c r="SZP81" s="193"/>
      <c r="SZQ81" s="193"/>
      <c r="SZR81" s="193"/>
      <c r="SZS81" s="193"/>
      <c r="SZT81" s="193"/>
      <c r="SZU81" s="193"/>
      <c r="SZV81" s="193"/>
      <c r="SZW81" s="193"/>
      <c r="SZX81" s="300"/>
      <c r="SZY81" s="193"/>
      <c r="SZZ81" s="193"/>
      <c r="TAA81" s="193"/>
      <c r="TAB81" s="193"/>
      <c r="TAC81" s="193"/>
      <c r="TAD81" s="193"/>
      <c r="TAE81" s="193"/>
      <c r="TAF81" s="193"/>
      <c r="TAG81" s="193"/>
      <c r="TAH81" s="193"/>
      <c r="TAI81" s="193"/>
      <c r="TAJ81" s="193"/>
      <c r="TAK81" s="193"/>
      <c r="TAL81" s="193"/>
      <c r="TAM81" s="193"/>
      <c r="TAN81" s="300"/>
      <c r="TAO81" s="193"/>
      <c r="TAP81" s="193"/>
      <c r="TAQ81" s="193"/>
      <c r="TAR81" s="193"/>
      <c r="TAS81" s="193"/>
      <c r="TAT81" s="193"/>
      <c r="TAU81" s="193"/>
      <c r="TAV81" s="193"/>
      <c r="TAW81" s="193"/>
      <c r="TAX81" s="193"/>
      <c r="TAY81" s="193"/>
      <c r="TAZ81" s="193"/>
      <c r="TBA81" s="193"/>
      <c r="TBB81" s="193"/>
      <c r="TBC81" s="193"/>
      <c r="TBD81" s="300"/>
      <c r="TBE81" s="193"/>
      <c r="TBF81" s="193"/>
      <c r="TBG81" s="193"/>
      <c r="TBH81" s="193"/>
      <c r="TBI81" s="193"/>
      <c r="TBJ81" s="193"/>
      <c r="TBK81" s="193"/>
      <c r="TBL81" s="193"/>
      <c r="TBM81" s="193"/>
      <c r="TBN81" s="193"/>
      <c r="TBO81" s="193"/>
      <c r="TBP81" s="193"/>
      <c r="TBQ81" s="193"/>
      <c r="TBR81" s="193"/>
      <c r="TBS81" s="193"/>
      <c r="TBT81" s="300"/>
      <c r="TBU81" s="193"/>
      <c r="TBV81" s="193"/>
      <c r="TBW81" s="193"/>
      <c r="TBX81" s="193"/>
      <c r="TBY81" s="193"/>
      <c r="TBZ81" s="193"/>
      <c r="TCA81" s="193"/>
      <c r="TCB81" s="193"/>
      <c r="TCC81" s="193"/>
      <c r="TCD81" s="193"/>
      <c r="TCE81" s="193"/>
      <c r="TCF81" s="193"/>
      <c r="TCG81" s="193"/>
      <c r="TCH81" s="193"/>
      <c r="TCI81" s="193"/>
      <c r="TCJ81" s="300"/>
      <c r="TCK81" s="193"/>
      <c r="TCL81" s="193"/>
      <c r="TCM81" s="193"/>
      <c r="TCN81" s="193"/>
      <c r="TCO81" s="193"/>
      <c r="TCP81" s="193"/>
      <c r="TCQ81" s="193"/>
      <c r="TCR81" s="193"/>
      <c r="TCS81" s="193"/>
      <c r="TCT81" s="193"/>
      <c r="TCU81" s="193"/>
      <c r="TCV81" s="193"/>
      <c r="TCW81" s="193"/>
      <c r="TCX81" s="193"/>
      <c r="TCY81" s="193"/>
      <c r="TCZ81" s="300"/>
      <c r="TDA81" s="193"/>
      <c r="TDB81" s="193"/>
      <c r="TDC81" s="193"/>
      <c r="TDD81" s="193"/>
      <c r="TDE81" s="193"/>
      <c r="TDF81" s="193"/>
      <c r="TDG81" s="193"/>
      <c r="TDH81" s="193"/>
      <c r="TDI81" s="193"/>
      <c r="TDJ81" s="193"/>
      <c r="TDK81" s="193"/>
      <c r="TDL81" s="193"/>
      <c r="TDM81" s="193"/>
      <c r="TDN81" s="193"/>
      <c r="TDO81" s="193"/>
      <c r="TDP81" s="300"/>
      <c r="TDQ81" s="193"/>
      <c r="TDR81" s="193"/>
      <c r="TDS81" s="193"/>
      <c r="TDT81" s="193"/>
      <c r="TDU81" s="193"/>
      <c r="TDV81" s="193"/>
      <c r="TDW81" s="193"/>
      <c r="TDX81" s="193"/>
      <c r="TDY81" s="193"/>
      <c r="TDZ81" s="193"/>
      <c r="TEA81" s="193"/>
      <c r="TEB81" s="193"/>
      <c r="TEC81" s="193"/>
      <c r="TED81" s="193"/>
      <c r="TEE81" s="193"/>
      <c r="TEF81" s="300"/>
      <c r="TEG81" s="193"/>
      <c r="TEH81" s="193"/>
      <c r="TEI81" s="193"/>
      <c r="TEJ81" s="193"/>
      <c r="TEK81" s="193"/>
      <c r="TEL81" s="193"/>
      <c r="TEM81" s="193"/>
      <c r="TEN81" s="193"/>
      <c r="TEO81" s="193"/>
      <c r="TEP81" s="193"/>
      <c r="TEQ81" s="193"/>
      <c r="TER81" s="193"/>
      <c r="TES81" s="193"/>
      <c r="TET81" s="193"/>
      <c r="TEU81" s="193"/>
      <c r="TEV81" s="300"/>
      <c r="TEW81" s="193"/>
      <c r="TEX81" s="193"/>
      <c r="TEY81" s="193"/>
      <c r="TEZ81" s="193"/>
      <c r="TFA81" s="193"/>
      <c r="TFB81" s="193"/>
      <c r="TFC81" s="193"/>
      <c r="TFD81" s="193"/>
      <c r="TFE81" s="193"/>
      <c r="TFF81" s="193"/>
      <c r="TFG81" s="193"/>
      <c r="TFH81" s="193"/>
      <c r="TFI81" s="193"/>
      <c r="TFJ81" s="193"/>
      <c r="TFK81" s="193"/>
      <c r="TFL81" s="300"/>
      <c r="TFM81" s="193"/>
      <c r="TFN81" s="193"/>
      <c r="TFO81" s="193"/>
      <c r="TFP81" s="193"/>
      <c r="TFQ81" s="193"/>
      <c r="TFR81" s="193"/>
      <c r="TFS81" s="193"/>
      <c r="TFT81" s="193"/>
      <c r="TFU81" s="193"/>
      <c r="TFV81" s="193"/>
      <c r="TFW81" s="193"/>
      <c r="TFX81" s="193"/>
      <c r="TFY81" s="193"/>
      <c r="TFZ81" s="193"/>
      <c r="TGA81" s="193"/>
      <c r="TGB81" s="300"/>
      <c r="TGC81" s="193"/>
      <c r="TGD81" s="193"/>
      <c r="TGE81" s="193"/>
      <c r="TGF81" s="193"/>
      <c r="TGG81" s="193"/>
      <c r="TGH81" s="193"/>
      <c r="TGI81" s="193"/>
      <c r="TGJ81" s="193"/>
      <c r="TGK81" s="193"/>
      <c r="TGL81" s="193"/>
      <c r="TGM81" s="193"/>
      <c r="TGN81" s="193"/>
      <c r="TGO81" s="193"/>
      <c r="TGP81" s="193"/>
      <c r="TGQ81" s="193"/>
      <c r="TGR81" s="300"/>
      <c r="TGS81" s="193"/>
      <c r="TGT81" s="193"/>
      <c r="TGU81" s="193"/>
      <c r="TGV81" s="193"/>
      <c r="TGW81" s="193"/>
      <c r="TGX81" s="193"/>
      <c r="TGY81" s="193"/>
      <c r="TGZ81" s="193"/>
      <c r="THA81" s="193"/>
      <c r="THB81" s="193"/>
      <c r="THC81" s="193"/>
      <c r="THD81" s="193"/>
      <c r="THE81" s="193"/>
      <c r="THF81" s="193"/>
      <c r="THG81" s="193"/>
      <c r="THH81" s="300"/>
      <c r="THI81" s="193"/>
      <c r="THJ81" s="193"/>
      <c r="THK81" s="193"/>
      <c r="THL81" s="193"/>
      <c r="THM81" s="193"/>
      <c r="THN81" s="193"/>
      <c r="THO81" s="193"/>
      <c r="THP81" s="193"/>
      <c r="THQ81" s="193"/>
      <c r="THR81" s="193"/>
      <c r="THS81" s="193"/>
      <c r="THT81" s="193"/>
      <c r="THU81" s="193"/>
      <c r="THV81" s="193"/>
      <c r="THW81" s="193"/>
      <c r="THX81" s="300"/>
      <c r="THY81" s="193"/>
      <c r="THZ81" s="193"/>
      <c r="TIA81" s="193"/>
      <c r="TIB81" s="193"/>
      <c r="TIC81" s="193"/>
      <c r="TID81" s="193"/>
      <c r="TIE81" s="193"/>
      <c r="TIF81" s="193"/>
      <c r="TIG81" s="193"/>
      <c r="TIH81" s="193"/>
      <c r="TII81" s="193"/>
      <c r="TIJ81" s="193"/>
      <c r="TIK81" s="193"/>
      <c r="TIL81" s="193"/>
      <c r="TIM81" s="193"/>
      <c r="TIN81" s="300"/>
      <c r="TIO81" s="193"/>
      <c r="TIP81" s="193"/>
      <c r="TIQ81" s="193"/>
      <c r="TIR81" s="193"/>
      <c r="TIS81" s="193"/>
      <c r="TIT81" s="193"/>
      <c r="TIU81" s="193"/>
      <c r="TIV81" s="193"/>
      <c r="TIW81" s="193"/>
      <c r="TIX81" s="193"/>
      <c r="TIY81" s="193"/>
      <c r="TIZ81" s="193"/>
      <c r="TJA81" s="193"/>
      <c r="TJB81" s="193"/>
      <c r="TJC81" s="193"/>
      <c r="TJD81" s="300"/>
      <c r="TJE81" s="193"/>
      <c r="TJF81" s="193"/>
      <c r="TJG81" s="193"/>
      <c r="TJH81" s="193"/>
      <c r="TJI81" s="193"/>
      <c r="TJJ81" s="193"/>
      <c r="TJK81" s="193"/>
      <c r="TJL81" s="193"/>
      <c r="TJM81" s="193"/>
      <c r="TJN81" s="193"/>
      <c r="TJO81" s="193"/>
      <c r="TJP81" s="193"/>
      <c r="TJQ81" s="193"/>
      <c r="TJR81" s="193"/>
      <c r="TJS81" s="193"/>
      <c r="TJT81" s="300"/>
      <c r="TJU81" s="193"/>
      <c r="TJV81" s="193"/>
      <c r="TJW81" s="193"/>
      <c r="TJX81" s="193"/>
      <c r="TJY81" s="193"/>
      <c r="TJZ81" s="193"/>
      <c r="TKA81" s="193"/>
      <c r="TKB81" s="193"/>
      <c r="TKC81" s="193"/>
      <c r="TKD81" s="193"/>
      <c r="TKE81" s="193"/>
      <c r="TKF81" s="193"/>
      <c r="TKG81" s="193"/>
      <c r="TKH81" s="193"/>
      <c r="TKI81" s="193"/>
      <c r="TKJ81" s="300"/>
      <c r="TKK81" s="193"/>
      <c r="TKL81" s="193"/>
      <c r="TKM81" s="193"/>
      <c r="TKN81" s="193"/>
      <c r="TKO81" s="193"/>
      <c r="TKP81" s="193"/>
      <c r="TKQ81" s="193"/>
      <c r="TKR81" s="193"/>
      <c r="TKS81" s="193"/>
      <c r="TKT81" s="193"/>
      <c r="TKU81" s="193"/>
      <c r="TKV81" s="193"/>
      <c r="TKW81" s="193"/>
      <c r="TKX81" s="193"/>
      <c r="TKY81" s="193"/>
      <c r="TKZ81" s="300"/>
      <c r="TLA81" s="193"/>
      <c r="TLB81" s="193"/>
      <c r="TLC81" s="193"/>
      <c r="TLD81" s="193"/>
      <c r="TLE81" s="193"/>
      <c r="TLF81" s="193"/>
      <c r="TLG81" s="193"/>
      <c r="TLH81" s="193"/>
      <c r="TLI81" s="193"/>
      <c r="TLJ81" s="193"/>
      <c r="TLK81" s="193"/>
      <c r="TLL81" s="193"/>
      <c r="TLM81" s="193"/>
      <c r="TLN81" s="193"/>
      <c r="TLO81" s="193"/>
      <c r="TLP81" s="300"/>
      <c r="TLQ81" s="193"/>
      <c r="TLR81" s="193"/>
      <c r="TLS81" s="193"/>
      <c r="TLT81" s="193"/>
      <c r="TLU81" s="193"/>
      <c r="TLV81" s="193"/>
      <c r="TLW81" s="193"/>
      <c r="TLX81" s="193"/>
      <c r="TLY81" s="193"/>
      <c r="TLZ81" s="193"/>
      <c r="TMA81" s="193"/>
      <c r="TMB81" s="193"/>
      <c r="TMC81" s="193"/>
      <c r="TMD81" s="193"/>
      <c r="TME81" s="193"/>
      <c r="TMF81" s="300"/>
      <c r="TMG81" s="193"/>
      <c r="TMH81" s="193"/>
      <c r="TMI81" s="193"/>
      <c r="TMJ81" s="193"/>
      <c r="TMK81" s="193"/>
      <c r="TML81" s="193"/>
      <c r="TMM81" s="193"/>
      <c r="TMN81" s="193"/>
      <c r="TMO81" s="193"/>
      <c r="TMP81" s="193"/>
      <c r="TMQ81" s="193"/>
      <c r="TMR81" s="193"/>
      <c r="TMS81" s="193"/>
      <c r="TMT81" s="193"/>
      <c r="TMU81" s="193"/>
      <c r="TMV81" s="300"/>
      <c r="TMW81" s="193"/>
      <c r="TMX81" s="193"/>
      <c r="TMY81" s="193"/>
      <c r="TMZ81" s="193"/>
      <c r="TNA81" s="193"/>
      <c r="TNB81" s="193"/>
      <c r="TNC81" s="193"/>
      <c r="TND81" s="193"/>
      <c r="TNE81" s="193"/>
      <c r="TNF81" s="193"/>
      <c r="TNG81" s="193"/>
      <c r="TNH81" s="193"/>
      <c r="TNI81" s="193"/>
      <c r="TNJ81" s="193"/>
      <c r="TNK81" s="193"/>
      <c r="TNL81" s="300"/>
      <c r="TNM81" s="193"/>
      <c r="TNN81" s="193"/>
      <c r="TNO81" s="193"/>
      <c r="TNP81" s="193"/>
      <c r="TNQ81" s="193"/>
      <c r="TNR81" s="193"/>
      <c r="TNS81" s="193"/>
      <c r="TNT81" s="193"/>
      <c r="TNU81" s="193"/>
      <c r="TNV81" s="193"/>
      <c r="TNW81" s="193"/>
      <c r="TNX81" s="193"/>
      <c r="TNY81" s="193"/>
      <c r="TNZ81" s="193"/>
      <c r="TOA81" s="193"/>
      <c r="TOB81" s="300"/>
      <c r="TOC81" s="193"/>
      <c r="TOD81" s="193"/>
      <c r="TOE81" s="193"/>
      <c r="TOF81" s="193"/>
      <c r="TOG81" s="193"/>
      <c r="TOH81" s="193"/>
      <c r="TOI81" s="193"/>
      <c r="TOJ81" s="193"/>
      <c r="TOK81" s="193"/>
      <c r="TOL81" s="193"/>
      <c r="TOM81" s="193"/>
      <c r="TON81" s="193"/>
      <c r="TOO81" s="193"/>
      <c r="TOP81" s="193"/>
      <c r="TOQ81" s="193"/>
      <c r="TOR81" s="300"/>
      <c r="TOS81" s="193"/>
      <c r="TOT81" s="193"/>
      <c r="TOU81" s="193"/>
      <c r="TOV81" s="193"/>
      <c r="TOW81" s="193"/>
      <c r="TOX81" s="193"/>
      <c r="TOY81" s="193"/>
      <c r="TOZ81" s="193"/>
      <c r="TPA81" s="193"/>
      <c r="TPB81" s="193"/>
      <c r="TPC81" s="193"/>
      <c r="TPD81" s="193"/>
      <c r="TPE81" s="193"/>
      <c r="TPF81" s="193"/>
      <c r="TPG81" s="193"/>
      <c r="TPH81" s="300"/>
      <c r="TPI81" s="193"/>
      <c r="TPJ81" s="193"/>
      <c r="TPK81" s="193"/>
      <c r="TPL81" s="193"/>
      <c r="TPM81" s="193"/>
      <c r="TPN81" s="193"/>
      <c r="TPO81" s="193"/>
      <c r="TPP81" s="193"/>
      <c r="TPQ81" s="193"/>
      <c r="TPR81" s="193"/>
      <c r="TPS81" s="193"/>
      <c r="TPT81" s="193"/>
      <c r="TPU81" s="193"/>
      <c r="TPV81" s="193"/>
      <c r="TPW81" s="193"/>
      <c r="TPX81" s="300"/>
      <c r="TPY81" s="193"/>
      <c r="TPZ81" s="193"/>
      <c r="TQA81" s="193"/>
      <c r="TQB81" s="193"/>
      <c r="TQC81" s="193"/>
      <c r="TQD81" s="193"/>
      <c r="TQE81" s="193"/>
      <c r="TQF81" s="193"/>
      <c r="TQG81" s="193"/>
      <c r="TQH81" s="193"/>
      <c r="TQI81" s="193"/>
      <c r="TQJ81" s="193"/>
      <c r="TQK81" s="193"/>
      <c r="TQL81" s="193"/>
      <c r="TQM81" s="193"/>
      <c r="TQN81" s="300"/>
      <c r="TQO81" s="193"/>
      <c r="TQP81" s="193"/>
      <c r="TQQ81" s="193"/>
      <c r="TQR81" s="193"/>
      <c r="TQS81" s="193"/>
      <c r="TQT81" s="193"/>
      <c r="TQU81" s="193"/>
      <c r="TQV81" s="193"/>
      <c r="TQW81" s="193"/>
      <c r="TQX81" s="193"/>
      <c r="TQY81" s="193"/>
      <c r="TQZ81" s="193"/>
      <c r="TRA81" s="193"/>
      <c r="TRB81" s="193"/>
      <c r="TRC81" s="193"/>
      <c r="TRD81" s="300"/>
      <c r="TRE81" s="193"/>
      <c r="TRF81" s="193"/>
      <c r="TRG81" s="193"/>
      <c r="TRH81" s="193"/>
      <c r="TRI81" s="193"/>
      <c r="TRJ81" s="193"/>
      <c r="TRK81" s="193"/>
      <c r="TRL81" s="193"/>
      <c r="TRM81" s="193"/>
      <c r="TRN81" s="193"/>
      <c r="TRO81" s="193"/>
      <c r="TRP81" s="193"/>
      <c r="TRQ81" s="193"/>
      <c r="TRR81" s="193"/>
      <c r="TRS81" s="193"/>
      <c r="TRT81" s="300"/>
      <c r="TRU81" s="193"/>
      <c r="TRV81" s="193"/>
      <c r="TRW81" s="193"/>
      <c r="TRX81" s="193"/>
      <c r="TRY81" s="193"/>
      <c r="TRZ81" s="193"/>
      <c r="TSA81" s="193"/>
      <c r="TSB81" s="193"/>
      <c r="TSC81" s="193"/>
      <c r="TSD81" s="193"/>
      <c r="TSE81" s="193"/>
      <c r="TSF81" s="193"/>
      <c r="TSG81" s="193"/>
      <c r="TSH81" s="193"/>
      <c r="TSI81" s="193"/>
      <c r="TSJ81" s="300"/>
      <c r="TSK81" s="193"/>
      <c r="TSL81" s="193"/>
      <c r="TSM81" s="193"/>
      <c r="TSN81" s="193"/>
      <c r="TSO81" s="193"/>
      <c r="TSP81" s="193"/>
      <c r="TSQ81" s="193"/>
      <c r="TSR81" s="193"/>
      <c r="TSS81" s="193"/>
      <c r="TST81" s="193"/>
      <c r="TSU81" s="193"/>
      <c r="TSV81" s="193"/>
      <c r="TSW81" s="193"/>
      <c r="TSX81" s="193"/>
      <c r="TSY81" s="193"/>
      <c r="TSZ81" s="300"/>
      <c r="TTA81" s="193"/>
      <c r="TTB81" s="193"/>
      <c r="TTC81" s="193"/>
      <c r="TTD81" s="193"/>
      <c r="TTE81" s="193"/>
      <c r="TTF81" s="193"/>
      <c r="TTG81" s="193"/>
      <c r="TTH81" s="193"/>
      <c r="TTI81" s="193"/>
      <c r="TTJ81" s="193"/>
      <c r="TTK81" s="193"/>
      <c r="TTL81" s="193"/>
      <c r="TTM81" s="193"/>
      <c r="TTN81" s="193"/>
      <c r="TTO81" s="193"/>
      <c r="TTP81" s="300"/>
      <c r="TTQ81" s="193"/>
      <c r="TTR81" s="193"/>
      <c r="TTS81" s="193"/>
      <c r="TTT81" s="193"/>
      <c r="TTU81" s="193"/>
      <c r="TTV81" s="193"/>
      <c r="TTW81" s="193"/>
      <c r="TTX81" s="193"/>
      <c r="TTY81" s="193"/>
      <c r="TTZ81" s="193"/>
      <c r="TUA81" s="193"/>
      <c r="TUB81" s="193"/>
      <c r="TUC81" s="193"/>
      <c r="TUD81" s="193"/>
      <c r="TUE81" s="193"/>
      <c r="TUF81" s="300"/>
      <c r="TUG81" s="193"/>
      <c r="TUH81" s="193"/>
      <c r="TUI81" s="193"/>
      <c r="TUJ81" s="193"/>
      <c r="TUK81" s="193"/>
      <c r="TUL81" s="193"/>
      <c r="TUM81" s="193"/>
      <c r="TUN81" s="193"/>
      <c r="TUO81" s="193"/>
      <c r="TUP81" s="193"/>
      <c r="TUQ81" s="193"/>
      <c r="TUR81" s="193"/>
      <c r="TUS81" s="193"/>
      <c r="TUT81" s="193"/>
      <c r="TUU81" s="193"/>
      <c r="TUV81" s="300"/>
      <c r="TUW81" s="193"/>
      <c r="TUX81" s="193"/>
      <c r="TUY81" s="193"/>
      <c r="TUZ81" s="193"/>
      <c r="TVA81" s="193"/>
      <c r="TVB81" s="193"/>
      <c r="TVC81" s="193"/>
      <c r="TVD81" s="193"/>
      <c r="TVE81" s="193"/>
      <c r="TVF81" s="193"/>
      <c r="TVG81" s="193"/>
      <c r="TVH81" s="193"/>
      <c r="TVI81" s="193"/>
      <c r="TVJ81" s="193"/>
      <c r="TVK81" s="193"/>
      <c r="TVL81" s="300"/>
      <c r="TVM81" s="193"/>
      <c r="TVN81" s="193"/>
      <c r="TVO81" s="193"/>
      <c r="TVP81" s="193"/>
      <c r="TVQ81" s="193"/>
      <c r="TVR81" s="193"/>
      <c r="TVS81" s="193"/>
      <c r="TVT81" s="193"/>
      <c r="TVU81" s="193"/>
      <c r="TVV81" s="193"/>
      <c r="TVW81" s="193"/>
      <c r="TVX81" s="193"/>
      <c r="TVY81" s="193"/>
      <c r="TVZ81" s="193"/>
      <c r="TWA81" s="193"/>
      <c r="TWB81" s="300"/>
      <c r="TWC81" s="193"/>
      <c r="TWD81" s="193"/>
      <c r="TWE81" s="193"/>
      <c r="TWF81" s="193"/>
      <c r="TWG81" s="193"/>
      <c r="TWH81" s="193"/>
      <c r="TWI81" s="193"/>
      <c r="TWJ81" s="193"/>
      <c r="TWK81" s="193"/>
      <c r="TWL81" s="193"/>
      <c r="TWM81" s="193"/>
      <c r="TWN81" s="193"/>
      <c r="TWO81" s="193"/>
      <c r="TWP81" s="193"/>
      <c r="TWQ81" s="193"/>
      <c r="TWR81" s="300"/>
      <c r="TWS81" s="193"/>
      <c r="TWT81" s="193"/>
      <c r="TWU81" s="193"/>
      <c r="TWV81" s="193"/>
      <c r="TWW81" s="193"/>
      <c r="TWX81" s="193"/>
      <c r="TWY81" s="193"/>
      <c r="TWZ81" s="193"/>
      <c r="TXA81" s="193"/>
      <c r="TXB81" s="193"/>
      <c r="TXC81" s="193"/>
      <c r="TXD81" s="193"/>
      <c r="TXE81" s="193"/>
      <c r="TXF81" s="193"/>
      <c r="TXG81" s="193"/>
      <c r="TXH81" s="300"/>
      <c r="TXI81" s="193"/>
      <c r="TXJ81" s="193"/>
      <c r="TXK81" s="193"/>
      <c r="TXL81" s="193"/>
      <c r="TXM81" s="193"/>
      <c r="TXN81" s="193"/>
      <c r="TXO81" s="193"/>
      <c r="TXP81" s="193"/>
      <c r="TXQ81" s="193"/>
      <c r="TXR81" s="193"/>
      <c r="TXS81" s="193"/>
      <c r="TXT81" s="193"/>
      <c r="TXU81" s="193"/>
      <c r="TXV81" s="193"/>
      <c r="TXW81" s="193"/>
      <c r="TXX81" s="300"/>
      <c r="TXY81" s="193"/>
      <c r="TXZ81" s="193"/>
      <c r="TYA81" s="193"/>
      <c r="TYB81" s="193"/>
      <c r="TYC81" s="193"/>
      <c r="TYD81" s="193"/>
      <c r="TYE81" s="193"/>
      <c r="TYF81" s="193"/>
      <c r="TYG81" s="193"/>
      <c r="TYH81" s="193"/>
      <c r="TYI81" s="193"/>
      <c r="TYJ81" s="193"/>
      <c r="TYK81" s="193"/>
      <c r="TYL81" s="193"/>
      <c r="TYM81" s="193"/>
      <c r="TYN81" s="300"/>
      <c r="TYO81" s="193"/>
      <c r="TYP81" s="193"/>
      <c r="TYQ81" s="193"/>
      <c r="TYR81" s="193"/>
      <c r="TYS81" s="193"/>
      <c r="TYT81" s="193"/>
      <c r="TYU81" s="193"/>
      <c r="TYV81" s="193"/>
      <c r="TYW81" s="193"/>
      <c r="TYX81" s="193"/>
      <c r="TYY81" s="193"/>
      <c r="TYZ81" s="193"/>
      <c r="TZA81" s="193"/>
      <c r="TZB81" s="193"/>
      <c r="TZC81" s="193"/>
      <c r="TZD81" s="300"/>
      <c r="TZE81" s="193"/>
      <c r="TZF81" s="193"/>
      <c r="TZG81" s="193"/>
      <c r="TZH81" s="193"/>
      <c r="TZI81" s="193"/>
      <c r="TZJ81" s="193"/>
      <c r="TZK81" s="193"/>
      <c r="TZL81" s="193"/>
      <c r="TZM81" s="193"/>
      <c r="TZN81" s="193"/>
      <c r="TZO81" s="193"/>
      <c r="TZP81" s="193"/>
      <c r="TZQ81" s="193"/>
      <c r="TZR81" s="193"/>
      <c r="TZS81" s="193"/>
      <c r="TZT81" s="300"/>
      <c r="TZU81" s="193"/>
      <c r="TZV81" s="193"/>
      <c r="TZW81" s="193"/>
      <c r="TZX81" s="193"/>
      <c r="TZY81" s="193"/>
      <c r="TZZ81" s="193"/>
      <c r="UAA81" s="193"/>
      <c r="UAB81" s="193"/>
      <c r="UAC81" s="193"/>
      <c r="UAD81" s="193"/>
      <c r="UAE81" s="193"/>
      <c r="UAF81" s="193"/>
      <c r="UAG81" s="193"/>
      <c r="UAH81" s="193"/>
      <c r="UAI81" s="193"/>
      <c r="UAJ81" s="300"/>
      <c r="UAK81" s="193"/>
      <c r="UAL81" s="193"/>
      <c r="UAM81" s="193"/>
      <c r="UAN81" s="193"/>
      <c r="UAO81" s="193"/>
      <c r="UAP81" s="193"/>
      <c r="UAQ81" s="193"/>
      <c r="UAR81" s="193"/>
      <c r="UAS81" s="193"/>
      <c r="UAT81" s="193"/>
      <c r="UAU81" s="193"/>
      <c r="UAV81" s="193"/>
      <c r="UAW81" s="193"/>
      <c r="UAX81" s="193"/>
      <c r="UAY81" s="193"/>
      <c r="UAZ81" s="300"/>
      <c r="UBA81" s="193"/>
      <c r="UBB81" s="193"/>
      <c r="UBC81" s="193"/>
      <c r="UBD81" s="193"/>
      <c r="UBE81" s="193"/>
      <c r="UBF81" s="193"/>
      <c r="UBG81" s="193"/>
      <c r="UBH81" s="193"/>
      <c r="UBI81" s="193"/>
      <c r="UBJ81" s="193"/>
      <c r="UBK81" s="193"/>
      <c r="UBL81" s="193"/>
      <c r="UBM81" s="193"/>
      <c r="UBN81" s="193"/>
      <c r="UBO81" s="193"/>
      <c r="UBP81" s="300"/>
      <c r="UBQ81" s="193"/>
      <c r="UBR81" s="193"/>
      <c r="UBS81" s="193"/>
      <c r="UBT81" s="193"/>
      <c r="UBU81" s="193"/>
      <c r="UBV81" s="193"/>
      <c r="UBW81" s="193"/>
      <c r="UBX81" s="193"/>
      <c r="UBY81" s="193"/>
      <c r="UBZ81" s="193"/>
      <c r="UCA81" s="193"/>
      <c r="UCB81" s="193"/>
      <c r="UCC81" s="193"/>
      <c r="UCD81" s="193"/>
      <c r="UCE81" s="193"/>
      <c r="UCF81" s="300"/>
      <c r="UCG81" s="193"/>
      <c r="UCH81" s="193"/>
      <c r="UCI81" s="193"/>
      <c r="UCJ81" s="193"/>
      <c r="UCK81" s="193"/>
      <c r="UCL81" s="193"/>
      <c r="UCM81" s="193"/>
      <c r="UCN81" s="193"/>
      <c r="UCO81" s="193"/>
      <c r="UCP81" s="193"/>
      <c r="UCQ81" s="193"/>
      <c r="UCR81" s="193"/>
      <c r="UCS81" s="193"/>
      <c r="UCT81" s="193"/>
      <c r="UCU81" s="193"/>
      <c r="UCV81" s="300"/>
      <c r="UCW81" s="193"/>
      <c r="UCX81" s="193"/>
      <c r="UCY81" s="193"/>
      <c r="UCZ81" s="193"/>
      <c r="UDA81" s="193"/>
      <c r="UDB81" s="193"/>
      <c r="UDC81" s="193"/>
      <c r="UDD81" s="193"/>
      <c r="UDE81" s="193"/>
      <c r="UDF81" s="193"/>
      <c r="UDG81" s="193"/>
      <c r="UDH81" s="193"/>
      <c r="UDI81" s="193"/>
      <c r="UDJ81" s="193"/>
      <c r="UDK81" s="193"/>
      <c r="UDL81" s="300"/>
      <c r="UDM81" s="193"/>
      <c r="UDN81" s="193"/>
      <c r="UDO81" s="193"/>
      <c r="UDP81" s="193"/>
      <c r="UDQ81" s="193"/>
      <c r="UDR81" s="193"/>
      <c r="UDS81" s="193"/>
      <c r="UDT81" s="193"/>
      <c r="UDU81" s="193"/>
      <c r="UDV81" s="193"/>
      <c r="UDW81" s="193"/>
      <c r="UDX81" s="193"/>
      <c r="UDY81" s="193"/>
      <c r="UDZ81" s="193"/>
      <c r="UEA81" s="193"/>
      <c r="UEB81" s="300"/>
      <c r="UEC81" s="193"/>
      <c r="UED81" s="193"/>
      <c r="UEE81" s="193"/>
      <c r="UEF81" s="193"/>
      <c r="UEG81" s="193"/>
      <c r="UEH81" s="193"/>
      <c r="UEI81" s="193"/>
      <c r="UEJ81" s="193"/>
      <c r="UEK81" s="193"/>
      <c r="UEL81" s="193"/>
      <c r="UEM81" s="193"/>
      <c r="UEN81" s="193"/>
      <c r="UEO81" s="193"/>
      <c r="UEP81" s="193"/>
      <c r="UEQ81" s="193"/>
      <c r="UER81" s="300"/>
      <c r="UES81" s="193"/>
      <c r="UET81" s="193"/>
      <c r="UEU81" s="193"/>
      <c r="UEV81" s="193"/>
      <c r="UEW81" s="193"/>
      <c r="UEX81" s="193"/>
      <c r="UEY81" s="193"/>
      <c r="UEZ81" s="193"/>
      <c r="UFA81" s="193"/>
      <c r="UFB81" s="193"/>
      <c r="UFC81" s="193"/>
      <c r="UFD81" s="193"/>
      <c r="UFE81" s="193"/>
      <c r="UFF81" s="193"/>
      <c r="UFG81" s="193"/>
      <c r="UFH81" s="300"/>
      <c r="UFI81" s="193"/>
      <c r="UFJ81" s="193"/>
      <c r="UFK81" s="193"/>
      <c r="UFL81" s="193"/>
      <c r="UFM81" s="193"/>
      <c r="UFN81" s="193"/>
      <c r="UFO81" s="193"/>
      <c r="UFP81" s="193"/>
      <c r="UFQ81" s="193"/>
      <c r="UFR81" s="193"/>
      <c r="UFS81" s="193"/>
      <c r="UFT81" s="193"/>
      <c r="UFU81" s="193"/>
      <c r="UFV81" s="193"/>
      <c r="UFW81" s="193"/>
      <c r="UFX81" s="300"/>
      <c r="UFY81" s="193"/>
      <c r="UFZ81" s="193"/>
      <c r="UGA81" s="193"/>
      <c r="UGB81" s="193"/>
      <c r="UGC81" s="193"/>
      <c r="UGD81" s="193"/>
      <c r="UGE81" s="193"/>
      <c r="UGF81" s="193"/>
      <c r="UGG81" s="193"/>
      <c r="UGH81" s="193"/>
      <c r="UGI81" s="193"/>
      <c r="UGJ81" s="193"/>
      <c r="UGK81" s="193"/>
      <c r="UGL81" s="193"/>
      <c r="UGM81" s="193"/>
      <c r="UGN81" s="300"/>
      <c r="UGO81" s="193"/>
      <c r="UGP81" s="193"/>
      <c r="UGQ81" s="193"/>
      <c r="UGR81" s="193"/>
      <c r="UGS81" s="193"/>
      <c r="UGT81" s="193"/>
      <c r="UGU81" s="193"/>
      <c r="UGV81" s="193"/>
      <c r="UGW81" s="193"/>
      <c r="UGX81" s="193"/>
      <c r="UGY81" s="193"/>
      <c r="UGZ81" s="193"/>
      <c r="UHA81" s="193"/>
      <c r="UHB81" s="193"/>
      <c r="UHC81" s="193"/>
      <c r="UHD81" s="300"/>
      <c r="UHE81" s="193"/>
      <c r="UHF81" s="193"/>
      <c r="UHG81" s="193"/>
      <c r="UHH81" s="193"/>
      <c r="UHI81" s="193"/>
      <c r="UHJ81" s="193"/>
      <c r="UHK81" s="193"/>
      <c r="UHL81" s="193"/>
      <c r="UHM81" s="193"/>
      <c r="UHN81" s="193"/>
      <c r="UHO81" s="193"/>
      <c r="UHP81" s="193"/>
      <c r="UHQ81" s="193"/>
      <c r="UHR81" s="193"/>
      <c r="UHS81" s="193"/>
      <c r="UHT81" s="300"/>
      <c r="UHU81" s="193"/>
      <c r="UHV81" s="193"/>
      <c r="UHW81" s="193"/>
      <c r="UHX81" s="193"/>
      <c r="UHY81" s="193"/>
      <c r="UHZ81" s="193"/>
      <c r="UIA81" s="193"/>
      <c r="UIB81" s="193"/>
      <c r="UIC81" s="193"/>
      <c r="UID81" s="193"/>
      <c r="UIE81" s="193"/>
      <c r="UIF81" s="193"/>
      <c r="UIG81" s="193"/>
      <c r="UIH81" s="193"/>
      <c r="UII81" s="193"/>
      <c r="UIJ81" s="300"/>
      <c r="UIK81" s="193"/>
      <c r="UIL81" s="193"/>
      <c r="UIM81" s="193"/>
      <c r="UIN81" s="193"/>
      <c r="UIO81" s="193"/>
      <c r="UIP81" s="193"/>
      <c r="UIQ81" s="193"/>
      <c r="UIR81" s="193"/>
      <c r="UIS81" s="193"/>
      <c r="UIT81" s="193"/>
      <c r="UIU81" s="193"/>
      <c r="UIV81" s="193"/>
      <c r="UIW81" s="193"/>
      <c r="UIX81" s="193"/>
      <c r="UIY81" s="193"/>
      <c r="UIZ81" s="300"/>
      <c r="UJA81" s="193"/>
      <c r="UJB81" s="193"/>
      <c r="UJC81" s="193"/>
      <c r="UJD81" s="193"/>
      <c r="UJE81" s="193"/>
      <c r="UJF81" s="193"/>
      <c r="UJG81" s="193"/>
      <c r="UJH81" s="193"/>
      <c r="UJI81" s="193"/>
      <c r="UJJ81" s="193"/>
      <c r="UJK81" s="193"/>
      <c r="UJL81" s="193"/>
      <c r="UJM81" s="193"/>
      <c r="UJN81" s="193"/>
      <c r="UJO81" s="193"/>
      <c r="UJP81" s="300"/>
      <c r="UJQ81" s="193"/>
      <c r="UJR81" s="193"/>
      <c r="UJS81" s="193"/>
      <c r="UJT81" s="193"/>
      <c r="UJU81" s="193"/>
      <c r="UJV81" s="193"/>
      <c r="UJW81" s="193"/>
      <c r="UJX81" s="193"/>
      <c r="UJY81" s="193"/>
      <c r="UJZ81" s="193"/>
      <c r="UKA81" s="193"/>
      <c r="UKB81" s="193"/>
      <c r="UKC81" s="193"/>
      <c r="UKD81" s="193"/>
      <c r="UKE81" s="193"/>
      <c r="UKF81" s="300"/>
      <c r="UKG81" s="193"/>
      <c r="UKH81" s="193"/>
      <c r="UKI81" s="193"/>
      <c r="UKJ81" s="193"/>
      <c r="UKK81" s="193"/>
      <c r="UKL81" s="193"/>
      <c r="UKM81" s="193"/>
      <c r="UKN81" s="193"/>
      <c r="UKO81" s="193"/>
      <c r="UKP81" s="193"/>
      <c r="UKQ81" s="193"/>
      <c r="UKR81" s="193"/>
      <c r="UKS81" s="193"/>
      <c r="UKT81" s="193"/>
      <c r="UKU81" s="193"/>
      <c r="UKV81" s="300"/>
      <c r="UKW81" s="193"/>
      <c r="UKX81" s="193"/>
      <c r="UKY81" s="193"/>
      <c r="UKZ81" s="193"/>
      <c r="ULA81" s="193"/>
      <c r="ULB81" s="193"/>
      <c r="ULC81" s="193"/>
      <c r="ULD81" s="193"/>
      <c r="ULE81" s="193"/>
      <c r="ULF81" s="193"/>
      <c r="ULG81" s="193"/>
      <c r="ULH81" s="193"/>
      <c r="ULI81" s="193"/>
      <c r="ULJ81" s="193"/>
      <c r="ULK81" s="193"/>
      <c r="ULL81" s="300"/>
      <c r="ULM81" s="193"/>
      <c r="ULN81" s="193"/>
      <c r="ULO81" s="193"/>
      <c r="ULP81" s="193"/>
      <c r="ULQ81" s="193"/>
      <c r="ULR81" s="193"/>
      <c r="ULS81" s="193"/>
      <c r="ULT81" s="193"/>
      <c r="ULU81" s="193"/>
      <c r="ULV81" s="193"/>
      <c r="ULW81" s="193"/>
      <c r="ULX81" s="193"/>
      <c r="ULY81" s="193"/>
      <c r="ULZ81" s="193"/>
      <c r="UMA81" s="193"/>
      <c r="UMB81" s="300"/>
      <c r="UMC81" s="193"/>
      <c r="UMD81" s="193"/>
      <c r="UME81" s="193"/>
      <c r="UMF81" s="193"/>
      <c r="UMG81" s="193"/>
      <c r="UMH81" s="193"/>
      <c r="UMI81" s="193"/>
      <c r="UMJ81" s="193"/>
      <c r="UMK81" s="193"/>
      <c r="UML81" s="193"/>
      <c r="UMM81" s="193"/>
      <c r="UMN81" s="193"/>
      <c r="UMO81" s="193"/>
      <c r="UMP81" s="193"/>
      <c r="UMQ81" s="193"/>
      <c r="UMR81" s="300"/>
      <c r="UMS81" s="193"/>
      <c r="UMT81" s="193"/>
      <c r="UMU81" s="193"/>
      <c r="UMV81" s="193"/>
      <c r="UMW81" s="193"/>
      <c r="UMX81" s="193"/>
      <c r="UMY81" s="193"/>
      <c r="UMZ81" s="193"/>
      <c r="UNA81" s="193"/>
      <c r="UNB81" s="193"/>
      <c r="UNC81" s="193"/>
      <c r="UND81" s="193"/>
      <c r="UNE81" s="193"/>
      <c r="UNF81" s="193"/>
      <c r="UNG81" s="193"/>
      <c r="UNH81" s="300"/>
      <c r="UNI81" s="193"/>
      <c r="UNJ81" s="193"/>
      <c r="UNK81" s="193"/>
      <c r="UNL81" s="193"/>
      <c r="UNM81" s="193"/>
      <c r="UNN81" s="193"/>
      <c r="UNO81" s="193"/>
      <c r="UNP81" s="193"/>
      <c r="UNQ81" s="193"/>
      <c r="UNR81" s="193"/>
      <c r="UNS81" s="193"/>
      <c r="UNT81" s="193"/>
      <c r="UNU81" s="193"/>
      <c r="UNV81" s="193"/>
      <c r="UNW81" s="193"/>
      <c r="UNX81" s="300"/>
      <c r="UNY81" s="193"/>
      <c r="UNZ81" s="193"/>
      <c r="UOA81" s="193"/>
      <c r="UOB81" s="193"/>
      <c r="UOC81" s="193"/>
      <c r="UOD81" s="193"/>
      <c r="UOE81" s="193"/>
      <c r="UOF81" s="193"/>
      <c r="UOG81" s="193"/>
      <c r="UOH81" s="193"/>
      <c r="UOI81" s="193"/>
      <c r="UOJ81" s="193"/>
      <c r="UOK81" s="193"/>
      <c r="UOL81" s="193"/>
      <c r="UOM81" s="193"/>
      <c r="UON81" s="300"/>
      <c r="UOO81" s="193"/>
      <c r="UOP81" s="193"/>
      <c r="UOQ81" s="193"/>
      <c r="UOR81" s="193"/>
      <c r="UOS81" s="193"/>
      <c r="UOT81" s="193"/>
      <c r="UOU81" s="193"/>
      <c r="UOV81" s="193"/>
      <c r="UOW81" s="193"/>
      <c r="UOX81" s="193"/>
      <c r="UOY81" s="193"/>
      <c r="UOZ81" s="193"/>
      <c r="UPA81" s="193"/>
      <c r="UPB81" s="193"/>
      <c r="UPC81" s="193"/>
      <c r="UPD81" s="300"/>
      <c r="UPE81" s="193"/>
      <c r="UPF81" s="193"/>
      <c r="UPG81" s="193"/>
      <c r="UPH81" s="193"/>
      <c r="UPI81" s="193"/>
      <c r="UPJ81" s="193"/>
      <c r="UPK81" s="193"/>
      <c r="UPL81" s="193"/>
      <c r="UPM81" s="193"/>
      <c r="UPN81" s="193"/>
      <c r="UPO81" s="193"/>
      <c r="UPP81" s="193"/>
      <c r="UPQ81" s="193"/>
      <c r="UPR81" s="193"/>
      <c r="UPS81" s="193"/>
      <c r="UPT81" s="300"/>
      <c r="UPU81" s="193"/>
      <c r="UPV81" s="193"/>
      <c r="UPW81" s="193"/>
      <c r="UPX81" s="193"/>
      <c r="UPY81" s="193"/>
      <c r="UPZ81" s="193"/>
      <c r="UQA81" s="193"/>
      <c r="UQB81" s="193"/>
      <c r="UQC81" s="193"/>
      <c r="UQD81" s="193"/>
      <c r="UQE81" s="193"/>
      <c r="UQF81" s="193"/>
      <c r="UQG81" s="193"/>
      <c r="UQH81" s="193"/>
      <c r="UQI81" s="193"/>
      <c r="UQJ81" s="300"/>
      <c r="UQK81" s="193"/>
      <c r="UQL81" s="193"/>
      <c r="UQM81" s="193"/>
      <c r="UQN81" s="193"/>
      <c r="UQO81" s="193"/>
      <c r="UQP81" s="193"/>
      <c r="UQQ81" s="193"/>
      <c r="UQR81" s="193"/>
      <c r="UQS81" s="193"/>
      <c r="UQT81" s="193"/>
      <c r="UQU81" s="193"/>
      <c r="UQV81" s="193"/>
      <c r="UQW81" s="193"/>
      <c r="UQX81" s="193"/>
      <c r="UQY81" s="193"/>
      <c r="UQZ81" s="300"/>
      <c r="URA81" s="193"/>
      <c r="URB81" s="193"/>
      <c r="URC81" s="193"/>
      <c r="URD81" s="193"/>
      <c r="URE81" s="193"/>
      <c r="URF81" s="193"/>
      <c r="URG81" s="193"/>
      <c r="URH81" s="193"/>
      <c r="URI81" s="193"/>
      <c r="URJ81" s="193"/>
      <c r="URK81" s="193"/>
      <c r="URL81" s="193"/>
      <c r="URM81" s="193"/>
      <c r="URN81" s="193"/>
      <c r="URO81" s="193"/>
      <c r="URP81" s="300"/>
      <c r="URQ81" s="193"/>
      <c r="URR81" s="193"/>
      <c r="URS81" s="193"/>
      <c r="URT81" s="193"/>
      <c r="URU81" s="193"/>
      <c r="URV81" s="193"/>
      <c r="URW81" s="193"/>
      <c r="URX81" s="193"/>
      <c r="URY81" s="193"/>
      <c r="URZ81" s="193"/>
      <c r="USA81" s="193"/>
      <c r="USB81" s="193"/>
      <c r="USC81" s="193"/>
      <c r="USD81" s="193"/>
      <c r="USE81" s="193"/>
      <c r="USF81" s="300"/>
      <c r="USG81" s="193"/>
      <c r="USH81" s="193"/>
      <c r="USI81" s="193"/>
      <c r="USJ81" s="193"/>
      <c r="USK81" s="193"/>
      <c r="USL81" s="193"/>
      <c r="USM81" s="193"/>
      <c r="USN81" s="193"/>
      <c r="USO81" s="193"/>
      <c r="USP81" s="193"/>
      <c r="USQ81" s="193"/>
      <c r="USR81" s="193"/>
      <c r="USS81" s="193"/>
      <c r="UST81" s="193"/>
      <c r="USU81" s="193"/>
      <c r="USV81" s="300"/>
      <c r="USW81" s="193"/>
      <c r="USX81" s="193"/>
      <c r="USY81" s="193"/>
      <c r="USZ81" s="193"/>
      <c r="UTA81" s="193"/>
      <c r="UTB81" s="193"/>
      <c r="UTC81" s="193"/>
      <c r="UTD81" s="193"/>
      <c r="UTE81" s="193"/>
      <c r="UTF81" s="193"/>
      <c r="UTG81" s="193"/>
      <c r="UTH81" s="193"/>
      <c r="UTI81" s="193"/>
      <c r="UTJ81" s="193"/>
      <c r="UTK81" s="193"/>
      <c r="UTL81" s="300"/>
      <c r="UTM81" s="193"/>
      <c r="UTN81" s="193"/>
      <c r="UTO81" s="193"/>
      <c r="UTP81" s="193"/>
      <c r="UTQ81" s="193"/>
      <c r="UTR81" s="193"/>
      <c r="UTS81" s="193"/>
      <c r="UTT81" s="193"/>
      <c r="UTU81" s="193"/>
      <c r="UTV81" s="193"/>
      <c r="UTW81" s="193"/>
      <c r="UTX81" s="193"/>
      <c r="UTY81" s="193"/>
      <c r="UTZ81" s="193"/>
      <c r="UUA81" s="193"/>
      <c r="UUB81" s="300"/>
      <c r="UUC81" s="193"/>
      <c r="UUD81" s="193"/>
      <c r="UUE81" s="193"/>
      <c r="UUF81" s="193"/>
      <c r="UUG81" s="193"/>
      <c r="UUH81" s="193"/>
      <c r="UUI81" s="193"/>
      <c r="UUJ81" s="193"/>
      <c r="UUK81" s="193"/>
      <c r="UUL81" s="193"/>
      <c r="UUM81" s="193"/>
      <c r="UUN81" s="193"/>
      <c r="UUO81" s="193"/>
      <c r="UUP81" s="193"/>
      <c r="UUQ81" s="193"/>
      <c r="UUR81" s="300"/>
      <c r="UUS81" s="193"/>
      <c r="UUT81" s="193"/>
      <c r="UUU81" s="193"/>
      <c r="UUV81" s="193"/>
      <c r="UUW81" s="193"/>
      <c r="UUX81" s="193"/>
      <c r="UUY81" s="193"/>
      <c r="UUZ81" s="193"/>
      <c r="UVA81" s="193"/>
      <c r="UVB81" s="193"/>
      <c r="UVC81" s="193"/>
      <c r="UVD81" s="193"/>
      <c r="UVE81" s="193"/>
      <c r="UVF81" s="193"/>
      <c r="UVG81" s="193"/>
      <c r="UVH81" s="300"/>
      <c r="UVI81" s="193"/>
      <c r="UVJ81" s="193"/>
      <c r="UVK81" s="193"/>
      <c r="UVL81" s="193"/>
      <c r="UVM81" s="193"/>
      <c r="UVN81" s="193"/>
      <c r="UVO81" s="193"/>
      <c r="UVP81" s="193"/>
      <c r="UVQ81" s="193"/>
      <c r="UVR81" s="193"/>
      <c r="UVS81" s="193"/>
      <c r="UVT81" s="193"/>
      <c r="UVU81" s="193"/>
      <c r="UVV81" s="193"/>
      <c r="UVW81" s="193"/>
      <c r="UVX81" s="300"/>
      <c r="UVY81" s="193"/>
      <c r="UVZ81" s="193"/>
      <c r="UWA81" s="193"/>
      <c r="UWB81" s="193"/>
      <c r="UWC81" s="193"/>
      <c r="UWD81" s="193"/>
      <c r="UWE81" s="193"/>
      <c r="UWF81" s="193"/>
      <c r="UWG81" s="193"/>
      <c r="UWH81" s="193"/>
      <c r="UWI81" s="193"/>
      <c r="UWJ81" s="193"/>
      <c r="UWK81" s="193"/>
      <c r="UWL81" s="193"/>
      <c r="UWM81" s="193"/>
      <c r="UWN81" s="300"/>
      <c r="UWO81" s="193"/>
      <c r="UWP81" s="193"/>
      <c r="UWQ81" s="193"/>
      <c r="UWR81" s="193"/>
      <c r="UWS81" s="193"/>
      <c r="UWT81" s="193"/>
      <c r="UWU81" s="193"/>
      <c r="UWV81" s="193"/>
      <c r="UWW81" s="193"/>
      <c r="UWX81" s="193"/>
      <c r="UWY81" s="193"/>
      <c r="UWZ81" s="193"/>
      <c r="UXA81" s="193"/>
      <c r="UXB81" s="193"/>
      <c r="UXC81" s="193"/>
      <c r="UXD81" s="300"/>
      <c r="UXE81" s="193"/>
      <c r="UXF81" s="193"/>
      <c r="UXG81" s="193"/>
      <c r="UXH81" s="193"/>
      <c r="UXI81" s="193"/>
      <c r="UXJ81" s="193"/>
      <c r="UXK81" s="193"/>
      <c r="UXL81" s="193"/>
      <c r="UXM81" s="193"/>
      <c r="UXN81" s="193"/>
      <c r="UXO81" s="193"/>
      <c r="UXP81" s="193"/>
      <c r="UXQ81" s="193"/>
      <c r="UXR81" s="193"/>
      <c r="UXS81" s="193"/>
      <c r="UXT81" s="300"/>
      <c r="UXU81" s="193"/>
      <c r="UXV81" s="193"/>
      <c r="UXW81" s="193"/>
      <c r="UXX81" s="193"/>
      <c r="UXY81" s="193"/>
      <c r="UXZ81" s="193"/>
      <c r="UYA81" s="193"/>
      <c r="UYB81" s="193"/>
      <c r="UYC81" s="193"/>
      <c r="UYD81" s="193"/>
      <c r="UYE81" s="193"/>
      <c r="UYF81" s="193"/>
      <c r="UYG81" s="193"/>
      <c r="UYH81" s="193"/>
      <c r="UYI81" s="193"/>
      <c r="UYJ81" s="300"/>
      <c r="UYK81" s="193"/>
      <c r="UYL81" s="193"/>
      <c r="UYM81" s="193"/>
      <c r="UYN81" s="193"/>
      <c r="UYO81" s="193"/>
      <c r="UYP81" s="193"/>
      <c r="UYQ81" s="193"/>
      <c r="UYR81" s="193"/>
      <c r="UYS81" s="193"/>
      <c r="UYT81" s="193"/>
      <c r="UYU81" s="193"/>
      <c r="UYV81" s="193"/>
      <c r="UYW81" s="193"/>
      <c r="UYX81" s="193"/>
      <c r="UYY81" s="193"/>
      <c r="UYZ81" s="300"/>
      <c r="UZA81" s="193"/>
      <c r="UZB81" s="193"/>
      <c r="UZC81" s="193"/>
      <c r="UZD81" s="193"/>
      <c r="UZE81" s="193"/>
      <c r="UZF81" s="193"/>
      <c r="UZG81" s="193"/>
      <c r="UZH81" s="193"/>
      <c r="UZI81" s="193"/>
      <c r="UZJ81" s="193"/>
      <c r="UZK81" s="193"/>
      <c r="UZL81" s="193"/>
      <c r="UZM81" s="193"/>
      <c r="UZN81" s="193"/>
      <c r="UZO81" s="193"/>
      <c r="UZP81" s="300"/>
      <c r="UZQ81" s="193"/>
      <c r="UZR81" s="193"/>
      <c r="UZS81" s="193"/>
      <c r="UZT81" s="193"/>
      <c r="UZU81" s="193"/>
      <c r="UZV81" s="193"/>
      <c r="UZW81" s="193"/>
      <c r="UZX81" s="193"/>
      <c r="UZY81" s="193"/>
      <c r="UZZ81" s="193"/>
      <c r="VAA81" s="193"/>
      <c r="VAB81" s="193"/>
      <c r="VAC81" s="193"/>
      <c r="VAD81" s="193"/>
      <c r="VAE81" s="193"/>
      <c r="VAF81" s="300"/>
      <c r="VAG81" s="193"/>
      <c r="VAH81" s="193"/>
      <c r="VAI81" s="193"/>
      <c r="VAJ81" s="193"/>
      <c r="VAK81" s="193"/>
      <c r="VAL81" s="193"/>
      <c r="VAM81" s="193"/>
      <c r="VAN81" s="193"/>
      <c r="VAO81" s="193"/>
      <c r="VAP81" s="193"/>
      <c r="VAQ81" s="193"/>
      <c r="VAR81" s="193"/>
      <c r="VAS81" s="193"/>
      <c r="VAT81" s="193"/>
      <c r="VAU81" s="193"/>
      <c r="VAV81" s="300"/>
      <c r="VAW81" s="193"/>
      <c r="VAX81" s="193"/>
      <c r="VAY81" s="193"/>
      <c r="VAZ81" s="193"/>
      <c r="VBA81" s="193"/>
      <c r="VBB81" s="193"/>
      <c r="VBC81" s="193"/>
      <c r="VBD81" s="193"/>
      <c r="VBE81" s="193"/>
      <c r="VBF81" s="193"/>
      <c r="VBG81" s="193"/>
      <c r="VBH81" s="193"/>
      <c r="VBI81" s="193"/>
      <c r="VBJ81" s="193"/>
      <c r="VBK81" s="193"/>
      <c r="VBL81" s="300"/>
      <c r="VBM81" s="193"/>
      <c r="VBN81" s="193"/>
      <c r="VBO81" s="193"/>
      <c r="VBP81" s="193"/>
      <c r="VBQ81" s="193"/>
      <c r="VBR81" s="193"/>
      <c r="VBS81" s="193"/>
      <c r="VBT81" s="193"/>
      <c r="VBU81" s="193"/>
      <c r="VBV81" s="193"/>
      <c r="VBW81" s="193"/>
      <c r="VBX81" s="193"/>
      <c r="VBY81" s="193"/>
      <c r="VBZ81" s="193"/>
      <c r="VCA81" s="193"/>
      <c r="VCB81" s="300"/>
      <c r="VCC81" s="193"/>
      <c r="VCD81" s="193"/>
      <c r="VCE81" s="193"/>
      <c r="VCF81" s="193"/>
      <c r="VCG81" s="193"/>
      <c r="VCH81" s="193"/>
      <c r="VCI81" s="193"/>
      <c r="VCJ81" s="193"/>
      <c r="VCK81" s="193"/>
      <c r="VCL81" s="193"/>
      <c r="VCM81" s="193"/>
      <c r="VCN81" s="193"/>
      <c r="VCO81" s="193"/>
      <c r="VCP81" s="193"/>
      <c r="VCQ81" s="193"/>
      <c r="VCR81" s="300"/>
      <c r="VCS81" s="193"/>
      <c r="VCT81" s="193"/>
      <c r="VCU81" s="193"/>
      <c r="VCV81" s="193"/>
      <c r="VCW81" s="193"/>
      <c r="VCX81" s="193"/>
      <c r="VCY81" s="193"/>
      <c r="VCZ81" s="193"/>
      <c r="VDA81" s="193"/>
      <c r="VDB81" s="193"/>
      <c r="VDC81" s="193"/>
      <c r="VDD81" s="193"/>
      <c r="VDE81" s="193"/>
      <c r="VDF81" s="193"/>
      <c r="VDG81" s="193"/>
      <c r="VDH81" s="300"/>
      <c r="VDI81" s="193"/>
      <c r="VDJ81" s="193"/>
      <c r="VDK81" s="193"/>
      <c r="VDL81" s="193"/>
      <c r="VDM81" s="193"/>
      <c r="VDN81" s="193"/>
      <c r="VDO81" s="193"/>
      <c r="VDP81" s="193"/>
      <c r="VDQ81" s="193"/>
      <c r="VDR81" s="193"/>
      <c r="VDS81" s="193"/>
      <c r="VDT81" s="193"/>
      <c r="VDU81" s="193"/>
      <c r="VDV81" s="193"/>
      <c r="VDW81" s="193"/>
      <c r="VDX81" s="300"/>
      <c r="VDY81" s="193"/>
      <c r="VDZ81" s="193"/>
      <c r="VEA81" s="193"/>
      <c r="VEB81" s="193"/>
      <c r="VEC81" s="193"/>
      <c r="VED81" s="193"/>
      <c r="VEE81" s="193"/>
      <c r="VEF81" s="193"/>
      <c r="VEG81" s="193"/>
      <c r="VEH81" s="193"/>
      <c r="VEI81" s="193"/>
      <c r="VEJ81" s="193"/>
      <c r="VEK81" s="193"/>
      <c r="VEL81" s="193"/>
      <c r="VEM81" s="193"/>
      <c r="VEN81" s="300"/>
      <c r="VEO81" s="193"/>
      <c r="VEP81" s="193"/>
      <c r="VEQ81" s="193"/>
      <c r="VER81" s="193"/>
      <c r="VES81" s="193"/>
      <c r="VET81" s="193"/>
      <c r="VEU81" s="193"/>
      <c r="VEV81" s="193"/>
      <c r="VEW81" s="193"/>
      <c r="VEX81" s="193"/>
      <c r="VEY81" s="193"/>
      <c r="VEZ81" s="193"/>
      <c r="VFA81" s="193"/>
      <c r="VFB81" s="193"/>
      <c r="VFC81" s="193"/>
      <c r="VFD81" s="300"/>
      <c r="VFE81" s="193"/>
      <c r="VFF81" s="193"/>
      <c r="VFG81" s="193"/>
      <c r="VFH81" s="193"/>
      <c r="VFI81" s="193"/>
      <c r="VFJ81" s="193"/>
      <c r="VFK81" s="193"/>
      <c r="VFL81" s="193"/>
      <c r="VFM81" s="193"/>
      <c r="VFN81" s="193"/>
      <c r="VFO81" s="193"/>
      <c r="VFP81" s="193"/>
      <c r="VFQ81" s="193"/>
      <c r="VFR81" s="193"/>
      <c r="VFS81" s="193"/>
      <c r="VFT81" s="300"/>
      <c r="VFU81" s="193"/>
      <c r="VFV81" s="193"/>
      <c r="VFW81" s="193"/>
      <c r="VFX81" s="193"/>
      <c r="VFY81" s="193"/>
      <c r="VFZ81" s="193"/>
      <c r="VGA81" s="193"/>
      <c r="VGB81" s="193"/>
      <c r="VGC81" s="193"/>
      <c r="VGD81" s="193"/>
      <c r="VGE81" s="193"/>
      <c r="VGF81" s="193"/>
      <c r="VGG81" s="193"/>
      <c r="VGH81" s="193"/>
      <c r="VGI81" s="193"/>
      <c r="VGJ81" s="300"/>
      <c r="VGK81" s="193"/>
      <c r="VGL81" s="193"/>
      <c r="VGM81" s="193"/>
      <c r="VGN81" s="193"/>
      <c r="VGO81" s="193"/>
      <c r="VGP81" s="193"/>
      <c r="VGQ81" s="193"/>
      <c r="VGR81" s="193"/>
      <c r="VGS81" s="193"/>
      <c r="VGT81" s="193"/>
      <c r="VGU81" s="193"/>
      <c r="VGV81" s="193"/>
      <c r="VGW81" s="193"/>
      <c r="VGX81" s="193"/>
      <c r="VGY81" s="193"/>
      <c r="VGZ81" s="300"/>
      <c r="VHA81" s="193"/>
      <c r="VHB81" s="193"/>
      <c r="VHC81" s="193"/>
      <c r="VHD81" s="193"/>
      <c r="VHE81" s="193"/>
      <c r="VHF81" s="193"/>
      <c r="VHG81" s="193"/>
      <c r="VHH81" s="193"/>
      <c r="VHI81" s="193"/>
      <c r="VHJ81" s="193"/>
      <c r="VHK81" s="193"/>
      <c r="VHL81" s="193"/>
      <c r="VHM81" s="193"/>
      <c r="VHN81" s="193"/>
      <c r="VHO81" s="193"/>
      <c r="VHP81" s="300"/>
      <c r="VHQ81" s="193"/>
      <c r="VHR81" s="193"/>
      <c r="VHS81" s="193"/>
      <c r="VHT81" s="193"/>
      <c r="VHU81" s="193"/>
      <c r="VHV81" s="193"/>
      <c r="VHW81" s="193"/>
      <c r="VHX81" s="193"/>
      <c r="VHY81" s="193"/>
      <c r="VHZ81" s="193"/>
      <c r="VIA81" s="193"/>
      <c r="VIB81" s="193"/>
      <c r="VIC81" s="193"/>
      <c r="VID81" s="193"/>
      <c r="VIE81" s="193"/>
      <c r="VIF81" s="300"/>
      <c r="VIG81" s="193"/>
      <c r="VIH81" s="193"/>
      <c r="VII81" s="193"/>
      <c r="VIJ81" s="193"/>
      <c r="VIK81" s="193"/>
      <c r="VIL81" s="193"/>
      <c r="VIM81" s="193"/>
      <c r="VIN81" s="193"/>
      <c r="VIO81" s="193"/>
      <c r="VIP81" s="193"/>
      <c r="VIQ81" s="193"/>
      <c r="VIR81" s="193"/>
      <c r="VIS81" s="193"/>
      <c r="VIT81" s="193"/>
      <c r="VIU81" s="193"/>
      <c r="VIV81" s="300"/>
      <c r="VIW81" s="193"/>
      <c r="VIX81" s="193"/>
      <c r="VIY81" s="193"/>
      <c r="VIZ81" s="193"/>
      <c r="VJA81" s="193"/>
      <c r="VJB81" s="193"/>
      <c r="VJC81" s="193"/>
      <c r="VJD81" s="193"/>
      <c r="VJE81" s="193"/>
      <c r="VJF81" s="193"/>
      <c r="VJG81" s="193"/>
      <c r="VJH81" s="193"/>
      <c r="VJI81" s="193"/>
      <c r="VJJ81" s="193"/>
      <c r="VJK81" s="193"/>
      <c r="VJL81" s="300"/>
      <c r="VJM81" s="193"/>
      <c r="VJN81" s="193"/>
      <c r="VJO81" s="193"/>
      <c r="VJP81" s="193"/>
      <c r="VJQ81" s="193"/>
      <c r="VJR81" s="193"/>
      <c r="VJS81" s="193"/>
      <c r="VJT81" s="193"/>
      <c r="VJU81" s="193"/>
      <c r="VJV81" s="193"/>
      <c r="VJW81" s="193"/>
      <c r="VJX81" s="193"/>
      <c r="VJY81" s="193"/>
      <c r="VJZ81" s="193"/>
      <c r="VKA81" s="193"/>
      <c r="VKB81" s="300"/>
      <c r="VKC81" s="193"/>
      <c r="VKD81" s="193"/>
      <c r="VKE81" s="193"/>
      <c r="VKF81" s="193"/>
      <c r="VKG81" s="193"/>
      <c r="VKH81" s="193"/>
      <c r="VKI81" s="193"/>
      <c r="VKJ81" s="193"/>
      <c r="VKK81" s="193"/>
      <c r="VKL81" s="193"/>
      <c r="VKM81" s="193"/>
      <c r="VKN81" s="193"/>
      <c r="VKO81" s="193"/>
      <c r="VKP81" s="193"/>
      <c r="VKQ81" s="193"/>
      <c r="VKR81" s="300"/>
      <c r="VKS81" s="193"/>
      <c r="VKT81" s="193"/>
      <c r="VKU81" s="193"/>
      <c r="VKV81" s="193"/>
      <c r="VKW81" s="193"/>
      <c r="VKX81" s="193"/>
      <c r="VKY81" s="193"/>
      <c r="VKZ81" s="193"/>
      <c r="VLA81" s="193"/>
      <c r="VLB81" s="193"/>
      <c r="VLC81" s="193"/>
      <c r="VLD81" s="193"/>
      <c r="VLE81" s="193"/>
      <c r="VLF81" s="193"/>
      <c r="VLG81" s="193"/>
      <c r="VLH81" s="300"/>
      <c r="VLI81" s="193"/>
      <c r="VLJ81" s="193"/>
      <c r="VLK81" s="193"/>
      <c r="VLL81" s="193"/>
      <c r="VLM81" s="193"/>
      <c r="VLN81" s="193"/>
      <c r="VLO81" s="193"/>
      <c r="VLP81" s="193"/>
      <c r="VLQ81" s="193"/>
      <c r="VLR81" s="193"/>
      <c r="VLS81" s="193"/>
      <c r="VLT81" s="193"/>
      <c r="VLU81" s="193"/>
      <c r="VLV81" s="193"/>
      <c r="VLW81" s="193"/>
      <c r="VLX81" s="300"/>
      <c r="VLY81" s="193"/>
      <c r="VLZ81" s="193"/>
      <c r="VMA81" s="193"/>
      <c r="VMB81" s="193"/>
      <c r="VMC81" s="193"/>
      <c r="VMD81" s="193"/>
      <c r="VME81" s="193"/>
      <c r="VMF81" s="193"/>
      <c r="VMG81" s="193"/>
      <c r="VMH81" s="193"/>
      <c r="VMI81" s="193"/>
      <c r="VMJ81" s="193"/>
      <c r="VMK81" s="193"/>
      <c r="VML81" s="193"/>
      <c r="VMM81" s="193"/>
      <c r="VMN81" s="300"/>
      <c r="VMO81" s="193"/>
      <c r="VMP81" s="193"/>
      <c r="VMQ81" s="193"/>
      <c r="VMR81" s="193"/>
      <c r="VMS81" s="193"/>
      <c r="VMT81" s="193"/>
      <c r="VMU81" s="193"/>
      <c r="VMV81" s="193"/>
      <c r="VMW81" s="193"/>
      <c r="VMX81" s="193"/>
      <c r="VMY81" s="193"/>
      <c r="VMZ81" s="193"/>
      <c r="VNA81" s="193"/>
      <c r="VNB81" s="193"/>
      <c r="VNC81" s="193"/>
      <c r="VND81" s="300"/>
      <c r="VNE81" s="193"/>
      <c r="VNF81" s="193"/>
      <c r="VNG81" s="193"/>
      <c r="VNH81" s="193"/>
      <c r="VNI81" s="193"/>
      <c r="VNJ81" s="193"/>
      <c r="VNK81" s="193"/>
      <c r="VNL81" s="193"/>
      <c r="VNM81" s="193"/>
      <c r="VNN81" s="193"/>
      <c r="VNO81" s="193"/>
      <c r="VNP81" s="193"/>
      <c r="VNQ81" s="193"/>
      <c r="VNR81" s="193"/>
      <c r="VNS81" s="193"/>
      <c r="VNT81" s="300"/>
      <c r="VNU81" s="193"/>
      <c r="VNV81" s="193"/>
      <c r="VNW81" s="193"/>
      <c r="VNX81" s="193"/>
      <c r="VNY81" s="193"/>
      <c r="VNZ81" s="193"/>
      <c r="VOA81" s="193"/>
      <c r="VOB81" s="193"/>
      <c r="VOC81" s="193"/>
      <c r="VOD81" s="193"/>
      <c r="VOE81" s="193"/>
      <c r="VOF81" s="193"/>
      <c r="VOG81" s="193"/>
      <c r="VOH81" s="193"/>
      <c r="VOI81" s="193"/>
      <c r="VOJ81" s="300"/>
      <c r="VOK81" s="193"/>
      <c r="VOL81" s="193"/>
      <c r="VOM81" s="193"/>
      <c r="VON81" s="193"/>
      <c r="VOO81" s="193"/>
      <c r="VOP81" s="193"/>
      <c r="VOQ81" s="193"/>
      <c r="VOR81" s="193"/>
      <c r="VOS81" s="193"/>
      <c r="VOT81" s="193"/>
      <c r="VOU81" s="193"/>
      <c r="VOV81" s="193"/>
      <c r="VOW81" s="193"/>
      <c r="VOX81" s="193"/>
      <c r="VOY81" s="193"/>
      <c r="VOZ81" s="300"/>
      <c r="VPA81" s="193"/>
      <c r="VPB81" s="193"/>
      <c r="VPC81" s="193"/>
      <c r="VPD81" s="193"/>
      <c r="VPE81" s="193"/>
      <c r="VPF81" s="193"/>
      <c r="VPG81" s="193"/>
      <c r="VPH81" s="193"/>
      <c r="VPI81" s="193"/>
      <c r="VPJ81" s="193"/>
      <c r="VPK81" s="193"/>
      <c r="VPL81" s="193"/>
      <c r="VPM81" s="193"/>
      <c r="VPN81" s="193"/>
      <c r="VPO81" s="193"/>
      <c r="VPP81" s="300"/>
      <c r="VPQ81" s="193"/>
      <c r="VPR81" s="193"/>
      <c r="VPS81" s="193"/>
      <c r="VPT81" s="193"/>
      <c r="VPU81" s="193"/>
      <c r="VPV81" s="193"/>
      <c r="VPW81" s="193"/>
      <c r="VPX81" s="193"/>
      <c r="VPY81" s="193"/>
      <c r="VPZ81" s="193"/>
      <c r="VQA81" s="193"/>
      <c r="VQB81" s="193"/>
      <c r="VQC81" s="193"/>
      <c r="VQD81" s="193"/>
      <c r="VQE81" s="193"/>
      <c r="VQF81" s="300"/>
      <c r="VQG81" s="193"/>
      <c r="VQH81" s="193"/>
      <c r="VQI81" s="193"/>
      <c r="VQJ81" s="193"/>
      <c r="VQK81" s="193"/>
      <c r="VQL81" s="193"/>
      <c r="VQM81" s="193"/>
      <c r="VQN81" s="193"/>
      <c r="VQO81" s="193"/>
      <c r="VQP81" s="193"/>
      <c r="VQQ81" s="193"/>
      <c r="VQR81" s="193"/>
      <c r="VQS81" s="193"/>
      <c r="VQT81" s="193"/>
      <c r="VQU81" s="193"/>
      <c r="VQV81" s="300"/>
      <c r="VQW81" s="193"/>
      <c r="VQX81" s="193"/>
      <c r="VQY81" s="193"/>
      <c r="VQZ81" s="193"/>
      <c r="VRA81" s="193"/>
      <c r="VRB81" s="193"/>
      <c r="VRC81" s="193"/>
      <c r="VRD81" s="193"/>
      <c r="VRE81" s="193"/>
      <c r="VRF81" s="193"/>
      <c r="VRG81" s="193"/>
      <c r="VRH81" s="193"/>
      <c r="VRI81" s="193"/>
      <c r="VRJ81" s="193"/>
      <c r="VRK81" s="193"/>
      <c r="VRL81" s="300"/>
      <c r="VRM81" s="193"/>
      <c r="VRN81" s="193"/>
      <c r="VRO81" s="193"/>
      <c r="VRP81" s="193"/>
      <c r="VRQ81" s="193"/>
      <c r="VRR81" s="193"/>
      <c r="VRS81" s="193"/>
      <c r="VRT81" s="193"/>
      <c r="VRU81" s="193"/>
      <c r="VRV81" s="193"/>
      <c r="VRW81" s="193"/>
      <c r="VRX81" s="193"/>
      <c r="VRY81" s="193"/>
      <c r="VRZ81" s="193"/>
      <c r="VSA81" s="193"/>
      <c r="VSB81" s="300"/>
      <c r="VSC81" s="193"/>
      <c r="VSD81" s="193"/>
      <c r="VSE81" s="193"/>
      <c r="VSF81" s="193"/>
      <c r="VSG81" s="193"/>
      <c r="VSH81" s="193"/>
      <c r="VSI81" s="193"/>
      <c r="VSJ81" s="193"/>
      <c r="VSK81" s="193"/>
      <c r="VSL81" s="193"/>
      <c r="VSM81" s="193"/>
      <c r="VSN81" s="193"/>
      <c r="VSO81" s="193"/>
      <c r="VSP81" s="193"/>
      <c r="VSQ81" s="193"/>
      <c r="VSR81" s="300"/>
      <c r="VSS81" s="193"/>
      <c r="VST81" s="193"/>
      <c r="VSU81" s="193"/>
      <c r="VSV81" s="193"/>
      <c r="VSW81" s="193"/>
      <c r="VSX81" s="193"/>
      <c r="VSY81" s="193"/>
      <c r="VSZ81" s="193"/>
      <c r="VTA81" s="193"/>
      <c r="VTB81" s="193"/>
      <c r="VTC81" s="193"/>
      <c r="VTD81" s="193"/>
      <c r="VTE81" s="193"/>
      <c r="VTF81" s="193"/>
      <c r="VTG81" s="193"/>
      <c r="VTH81" s="300"/>
      <c r="VTI81" s="193"/>
      <c r="VTJ81" s="193"/>
      <c r="VTK81" s="193"/>
      <c r="VTL81" s="193"/>
      <c r="VTM81" s="193"/>
      <c r="VTN81" s="193"/>
      <c r="VTO81" s="193"/>
      <c r="VTP81" s="193"/>
      <c r="VTQ81" s="193"/>
      <c r="VTR81" s="193"/>
      <c r="VTS81" s="193"/>
      <c r="VTT81" s="193"/>
      <c r="VTU81" s="193"/>
      <c r="VTV81" s="193"/>
      <c r="VTW81" s="193"/>
      <c r="VTX81" s="300"/>
      <c r="VTY81" s="193"/>
      <c r="VTZ81" s="193"/>
      <c r="VUA81" s="193"/>
      <c r="VUB81" s="193"/>
      <c r="VUC81" s="193"/>
      <c r="VUD81" s="193"/>
      <c r="VUE81" s="193"/>
      <c r="VUF81" s="193"/>
      <c r="VUG81" s="193"/>
      <c r="VUH81" s="193"/>
      <c r="VUI81" s="193"/>
      <c r="VUJ81" s="193"/>
      <c r="VUK81" s="193"/>
      <c r="VUL81" s="193"/>
      <c r="VUM81" s="193"/>
      <c r="VUN81" s="300"/>
      <c r="VUO81" s="193"/>
      <c r="VUP81" s="193"/>
      <c r="VUQ81" s="193"/>
      <c r="VUR81" s="193"/>
      <c r="VUS81" s="193"/>
      <c r="VUT81" s="193"/>
      <c r="VUU81" s="193"/>
      <c r="VUV81" s="193"/>
      <c r="VUW81" s="193"/>
      <c r="VUX81" s="193"/>
      <c r="VUY81" s="193"/>
      <c r="VUZ81" s="193"/>
      <c r="VVA81" s="193"/>
      <c r="VVB81" s="193"/>
      <c r="VVC81" s="193"/>
      <c r="VVD81" s="300"/>
      <c r="VVE81" s="193"/>
      <c r="VVF81" s="193"/>
      <c r="VVG81" s="193"/>
      <c r="VVH81" s="193"/>
      <c r="VVI81" s="193"/>
      <c r="VVJ81" s="193"/>
      <c r="VVK81" s="193"/>
      <c r="VVL81" s="193"/>
      <c r="VVM81" s="193"/>
      <c r="VVN81" s="193"/>
      <c r="VVO81" s="193"/>
      <c r="VVP81" s="193"/>
      <c r="VVQ81" s="193"/>
      <c r="VVR81" s="193"/>
      <c r="VVS81" s="193"/>
      <c r="VVT81" s="300"/>
      <c r="VVU81" s="193"/>
      <c r="VVV81" s="193"/>
      <c r="VVW81" s="193"/>
      <c r="VVX81" s="193"/>
      <c r="VVY81" s="193"/>
      <c r="VVZ81" s="193"/>
      <c r="VWA81" s="193"/>
      <c r="VWB81" s="193"/>
      <c r="VWC81" s="193"/>
      <c r="VWD81" s="193"/>
      <c r="VWE81" s="193"/>
      <c r="VWF81" s="193"/>
      <c r="VWG81" s="193"/>
      <c r="VWH81" s="193"/>
      <c r="VWI81" s="193"/>
      <c r="VWJ81" s="300"/>
      <c r="VWK81" s="193"/>
      <c r="VWL81" s="193"/>
      <c r="VWM81" s="193"/>
      <c r="VWN81" s="193"/>
      <c r="VWO81" s="193"/>
      <c r="VWP81" s="193"/>
      <c r="VWQ81" s="193"/>
      <c r="VWR81" s="193"/>
      <c r="VWS81" s="193"/>
      <c r="VWT81" s="193"/>
      <c r="VWU81" s="193"/>
      <c r="VWV81" s="193"/>
      <c r="VWW81" s="193"/>
      <c r="VWX81" s="193"/>
      <c r="VWY81" s="193"/>
      <c r="VWZ81" s="300"/>
      <c r="VXA81" s="193"/>
      <c r="VXB81" s="193"/>
      <c r="VXC81" s="193"/>
      <c r="VXD81" s="193"/>
      <c r="VXE81" s="193"/>
      <c r="VXF81" s="193"/>
      <c r="VXG81" s="193"/>
      <c r="VXH81" s="193"/>
      <c r="VXI81" s="193"/>
      <c r="VXJ81" s="193"/>
      <c r="VXK81" s="193"/>
      <c r="VXL81" s="193"/>
      <c r="VXM81" s="193"/>
      <c r="VXN81" s="193"/>
      <c r="VXO81" s="193"/>
      <c r="VXP81" s="300"/>
      <c r="VXQ81" s="193"/>
      <c r="VXR81" s="193"/>
      <c r="VXS81" s="193"/>
      <c r="VXT81" s="193"/>
      <c r="VXU81" s="193"/>
      <c r="VXV81" s="193"/>
      <c r="VXW81" s="193"/>
      <c r="VXX81" s="193"/>
      <c r="VXY81" s="193"/>
      <c r="VXZ81" s="193"/>
      <c r="VYA81" s="193"/>
      <c r="VYB81" s="193"/>
      <c r="VYC81" s="193"/>
      <c r="VYD81" s="193"/>
      <c r="VYE81" s="193"/>
      <c r="VYF81" s="300"/>
      <c r="VYG81" s="193"/>
      <c r="VYH81" s="193"/>
      <c r="VYI81" s="193"/>
      <c r="VYJ81" s="193"/>
      <c r="VYK81" s="193"/>
      <c r="VYL81" s="193"/>
      <c r="VYM81" s="193"/>
      <c r="VYN81" s="193"/>
      <c r="VYO81" s="193"/>
      <c r="VYP81" s="193"/>
      <c r="VYQ81" s="193"/>
      <c r="VYR81" s="193"/>
      <c r="VYS81" s="193"/>
      <c r="VYT81" s="193"/>
      <c r="VYU81" s="193"/>
      <c r="VYV81" s="300"/>
      <c r="VYW81" s="193"/>
      <c r="VYX81" s="193"/>
      <c r="VYY81" s="193"/>
      <c r="VYZ81" s="193"/>
      <c r="VZA81" s="193"/>
      <c r="VZB81" s="193"/>
      <c r="VZC81" s="193"/>
      <c r="VZD81" s="193"/>
      <c r="VZE81" s="193"/>
      <c r="VZF81" s="193"/>
      <c r="VZG81" s="193"/>
      <c r="VZH81" s="193"/>
      <c r="VZI81" s="193"/>
      <c r="VZJ81" s="193"/>
      <c r="VZK81" s="193"/>
      <c r="VZL81" s="300"/>
      <c r="VZM81" s="193"/>
      <c r="VZN81" s="193"/>
      <c r="VZO81" s="193"/>
      <c r="VZP81" s="193"/>
      <c r="VZQ81" s="193"/>
      <c r="VZR81" s="193"/>
      <c r="VZS81" s="193"/>
      <c r="VZT81" s="193"/>
      <c r="VZU81" s="193"/>
      <c r="VZV81" s="193"/>
      <c r="VZW81" s="193"/>
      <c r="VZX81" s="193"/>
      <c r="VZY81" s="193"/>
      <c r="VZZ81" s="193"/>
      <c r="WAA81" s="193"/>
      <c r="WAB81" s="300"/>
      <c r="WAC81" s="193"/>
      <c r="WAD81" s="193"/>
      <c r="WAE81" s="193"/>
      <c r="WAF81" s="193"/>
      <c r="WAG81" s="193"/>
      <c r="WAH81" s="193"/>
      <c r="WAI81" s="193"/>
      <c r="WAJ81" s="193"/>
      <c r="WAK81" s="193"/>
      <c r="WAL81" s="193"/>
      <c r="WAM81" s="193"/>
      <c r="WAN81" s="193"/>
      <c r="WAO81" s="193"/>
      <c r="WAP81" s="193"/>
      <c r="WAQ81" s="193"/>
      <c r="WAR81" s="300"/>
      <c r="WAS81" s="193"/>
      <c r="WAT81" s="193"/>
      <c r="WAU81" s="193"/>
      <c r="WAV81" s="193"/>
      <c r="WAW81" s="193"/>
      <c r="WAX81" s="193"/>
      <c r="WAY81" s="193"/>
      <c r="WAZ81" s="193"/>
      <c r="WBA81" s="193"/>
      <c r="WBB81" s="193"/>
      <c r="WBC81" s="193"/>
      <c r="WBD81" s="193"/>
      <c r="WBE81" s="193"/>
      <c r="WBF81" s="193"/>
      <c r="WBG81" s="193"/>
      <c r="WBH81" s="300"/>
      <c r="WBI81" s="193"/>
      <c r="WBJ81" s="193"/>
      <c r="WBK81" s="193"/>
      <c r="WBL81" s="193"/>
      <c r="WBM81" s="193"/>
      <c r="WBN81" s="193"/>
      <c r="WBO81" s="193"/>
      <c r="WBP81" s="193"/>
      <c r="WBQ81" s="193"/>
      <c r="WBR81" s="193"/>
      <c r="WBS81" s="193"/>
      <c r="WBT81" s="193"/>
      <c r="WBU81" s="193"/>
      <c r="WBV81" s="193"/>
      <c r="WBW81" s="193"/>
      <c r="WBX81" s="300"/>
      <c r="WBY81" s="193"/>
      <c r="WBZ81" s="193"/>
      <c r="WCA81" s="193"/>
      <c r="WCB81" s="193"/>
      <c r="WCC81" s="193"/>
      <c r="WCD81" s="193"/>
      <c r="WCE81" s="193"/>
      <c r="WCF81" s="193"/>
      <c r="WCG81" s="193"/>
      <c r="WCH81" s="193"/>
      <c r="WCI81" s="193"/>
      <c r="WCJ81" s="193"/>
      <c r="WCK81" s="193"/>
      <c r="WCL81" s="193"/>
      <c r="WCM81" s="193"/>
      <c r="WCN81" s="300"/>
      <c r="WCO81" s="193"/>
      <c r="WCP81" s="193"/>
      <c r="WCQ81" s="193"/>
      <c r="WCR81" s="193"/>
      <c r="WCS81" s="193"/>
      <c r="WCT81" s="193"/>
      <c r="WCU81" s="193"/>
      <c r="WCV81" s="193"/>
      <c r="WCW81" s="193"/>
      <c r="WCX81" s="193"/>
      <c r="WCY81" s="193"/>
      <c r="WCZ81" s="193"/>
      <c r="WDA81" s="193"/>
      <c r="WDB81" s="193"/>
      <c r="WDC81" s="193"/>
      <c r="WDD81" s="300"/>
      <c r="WDE81" s="193"/>
      <c r="WDF81" s="193"/>
      <c r="WDG81" s="193"/>
      <c r="WDH81" s="193"/>
      <c r="WDI81" s="193"/>
      <c r="WDJ81" s="193"/>
      <c r="WDK81" s="193"/>
      <c r="WDL81" s="193"/>
      <c r="WDM81" s="193"/>
      <c r="WDN81" s="193"/>
      <c r="WDO81" s="193"/>
      <c r="WDP81" s="193"/>
      <c r="WDQ81" s="193"/>
      <c r="WDR81" s="193"/>
      <c r="WDS81" s="193"/>
      <c r="WDT81" s="300"/>
      <c r="WDU81" s="193"/>
      <c r="WDV81" s="193"/>
      <c r="WDW81" s="193"/>
      <c r="WDX81" s="193"/>
      <c r="WDY81" s="193"/>
      <c r="WDZ81" s="193"/>
      <c r="WEA81" s="193"/>
      <c r="WEB81" s="193"/>
      <c r="WEC81" s="193"/>
      <c r="WED81" s="193"/>
      <c r="WEE81" s="193"/>
      <c r="WEF81" s="193"/>
      <c r="WEG81" s="193"/>
      <c r="WEH81" s="193"/>
      <c r="WEI81" s="193"/>
      <c r="WEJ81" s="300"/>
      <c r="WEK81" s="193"/>
      <c r="WEL81" s="193"/>
      <c r="WEM81" s="193"/>
      <c r="WEN81" s="193"/>
      <c r="WEO81" s="193"/>
      <c r="WEP81" s="193"/>
      <c r="WEQ81" s="193"/>
      <c r="WER81" s="193"/>
      <c r="WES81" s="193"/>
      <c r="WET81" s="193"/>
      <c r="WEU81" s="193"/>
      <c r="WEV81" s="193"/>
      <c r="WEW81" s="193"/>
      <c r="WEX81" s="193"/>
      <c r="WEY81" s="193"/>
      <c r="WEZ81" s="300"/>
      <c r="WFA81" s="193"/>
      <c r="WFB81" s="193"/>
      <c r="WFC81" s="193"/>
      <c r="WFD81" s="193"/>
      <c r="WFE81" s="193"/>
      <c r="WFF81" s="193"/>
      <c r="WFG81" s="193"/>
      <c r="WFH81" s="193"/>
      <c r="WFI81" s="193"/>
      <c r="WFJ81" s="193"/>
      <c r="WFK81" s="193"/>
      <c r="WFL81" s="193"/>
      <c r="WFM81" s="193"/>
      <c r="WFN81" s="193"/>
      <c r="WFO81" s="193"/>
      <c r="WFP81" s="300"/>
      <c r="WFQ81" s="193"/>
      <c r="WFR81" s="193"/>
      <c r="WFS81" s="193"/>
      <c r="WFT81" s="193"/>
      <c r="WFU81" s="193"/>
      <c r="WFV81" s="193"/>
      <c r="WFW81" s="193"/>
      <c r="WFX81" s="193"/>
      <c r="WFY81" s="193"/>
      <c r="WFZ81" s="193"/>
      <c r="WGA81" s="193"/>
      <c r="WGB81" s="193"/>
      <c r="WGC81" s="193"/>
      <c r="WGD81" s="193"/>
      <c r="WGE81" s="193"/>
      <c r="WGF81" s="300"/>
      <c r="WGG81" s="193"/>
      <c r="WGH81" s="193"/>
      <c r="WGI81" s="193"/>
      <c r="WGJ81" s="193"/>
      <c r="WGK81" s="193"/>
      <c r="WGL81" s="193"/>
      <c r="WGM81" s="193"/>
      <c r="WGN81" s="193"/>
      <c r="WGO81" s="193"/>
      <c r="WGP81" s="193"/>
      <c r="WGQ81" s="193"/>
      <c r="WGR81" s="193"/>
      <c r="WGS81" s="193"/>
      <c r="WGT81" s="193"/>
      <c r="WGU81" s="193"/>
      <c r="WGV81" s="300"/>
      <c r="WGW81" s="193"/>
      <c r="WGX81" s="193"/>
      <c r="WGY81" s="193"/>
      <c r="WGZ81" s="193"/>
      <c r="WHA81" s="193"/>
      <c r="WHB81" s="193"/>
      <c r="WHC81" s="193"/>
      <c r="WHD81" s="193"/>
      <c r="WHE81" s="193"/>
      <c r="WHF81" s="193"/>
      <c r="WHG81" s="193"/>
      <c r="WHH81" s="193"/>
      <c r="WHI81" s="193"/>
      <c r="WHJ81" s="193"/>
      <c r="WHK81" s="193"/>
      <c r="WHL81" s="300"/>
      <c r="WHM81" s="193"/>
      <c r="WHN81" s="193"/>
      <c r="WHO81" s="193"/>
      <c r="WHP81" s="193"/>
      <c r="WHQ81" s="193"/>
      <c r="WHR81" s="193"/>
      <c r="WHS81" s="193"/>
      <c r="WHT81" s="193"/>
      <c r="WHU81" s="193"/>
      <c r="WHV81" s="193"/>
      <c r="WHW81" s="193"/>
      <c r="WHX81" s="193"/>
      <c r="WHY81" s="193"/>
      <c r="WHZ81" s="193"/>
      <c r="WIA81" s="193"/>
      <c r="WIB81" s="300"/>
      <c r="WIC81" s="193"/>
      <c r="WID81" s="193"/>
      <c r="WIE81" s="193"/>
      <c r="WIF81" s="193"/>
      <c r="WIG81" s="193"/>
      <c r="WIH81" s="193"/>
      <c r="WII81" s="193"/>
      <c r="WIJ81" s="193"/>
      <c r="WIK81" s="193"/>
      <c r="WIL81" s="193"/>
      <c r="WIM81" s="193"/>
      <c r="WIN81" s="193"/>
      <c r="WIO81" s="193"/>
      <c r="WIP81" s="193"/>
      <c r="WIQ81" s="193"/>
      <c r="WIR81" s="300"/>
      <c r="WIS81" s="193"/>
      <c r="WIT81" s="193"/>
      <c r="WIU81" s="193"/>
      <c r="WIV81" s="193"/>
      <c r="WIW81" s="193"/>
      <c r="WIX81" s="193"/>
      <c r="WIY81" s="193"/>
      <c r="WIZ81" s="193"/>
      <c r="WJA81" s="193"/>
      <c r="WJB81" s="193"/>
      <c r="WJC81" s="193"/>
      <c r="WJD81" s="193"/>
      <c r="WJE81" s="193"/>
      <c r="WJF81" s="193"/>
      <c r="WJG81" s="193"/>
      <c r="WJH81" s="300"/>
      <c r="WJI81" s="193"/>
      <c r="WJJ81" s="193"/>
      <c r="WJK81" s="193"/>
      <c r="WJL81" s="193"/>
      <c r="WJM81" s="193"/>
      <c r="WJN81" s="193"/>
      <c r="WJO81" s="193"/>
      <c r="WJP81" s="193"/>
      <c r="WJQ81" s="193"/>
      <c r="WJR81" s="193"/>
      <c r="WJS81" s="193"/>
      <c r="WJT81" s="193"/>
      <c r="WJU81" s="193"/>
      <c r="WJV81" s="193"/>
      <c r="WJW81" s="193"/>
      <c r="WJX81" s="300"/>
      <c r="WJY81" s="193"/>
      <c r="WJZ81" s="193"/>
      <c r="WKA81" s="193"/>
      <c r="WKB81" s="193"/>
      <c r="WKC81" s="193"/>
      <c r="WKD81" s="193"/>
      <c r="WKE81" s="193"/>
      <c r="WKF81" s="193"/>
      <c r="WKG81" s="193"/>
      <c r="WKH81" s="193"/>
      <c r="WKI81" s="193"/>
      <c r="WKJ81" s="193"/>
      <c r="WKK81" s="193"/>
      <c r="WKL81" s="193"/>
      <c r="WKM81" s="193"/>
      <c r="WKN81" s="300"/>
      <c r="WKO81" s="193"/>
      <c r="WKP81" s="193"/>
      <c r="WKQ81" s="193"/>
      <c r="WKR81" s="193"/>
      <c r="WKS81" s="193"/>
      <c r="WKT81" s="193"/>
      <c r="WKU81" s="193"/>
      <c r="WKV81" s="193"/>
      <c r="WKW81" s="193"/>
      <c r="WKX81" s="193"/>
      <c r="WKY81" s="193"/>
      <c r="WKZ81" s="193"/>
      <c r="WLA81" s="193"/>
      <c r="WLB81" s="193"/>
      <c r="WLC81" s="193"/>
      <c r="WLD81" s="300"/>
      <c r="WLE81" s="193"/>
      <c r="WLF81" s="193"/>
      <c r="WLG81" s="193"/>
      <c r="WLH81" s="193"/>
      <c r="WLI81" s="193"/>
      <c r="WLJ81" s="193"/>
      <c r="WLK81" s="193"/>
      <c r="WLL81" s="193"/>
      <c r="WLM81" s="193"/>
      <c r="WLN81" s="193"/>
      <c r="WLO81" s="193"/>
      <c r="WLP81" s="193"/>
      <c r="WLQ81" s="193"/>
      <c r="WLR81" s="193"/>
      <c r="WLS81" s="193"/>
      <c r="WLT81" s="300"/>
      <c r="WLU81" s="193"/>
      <c r="WLV81" s="193"/>
      <c r="WLW81" s="193"/>
      <c r="WLX81" s="193"/>
      <c r="WLY81" s="193"/>
      <c r="WLZ81" s="193"/>
      <c r="WMA81" s="193"/>
      <c r="WMB81" s="193"/>
      <c r="WMC81" s="193"/>
      <c r="WMD81" s="193"/>
      <c r="WME81" s="193"/>
      <c r="WMF81" s="193"/>
      <c r="WMG81" s="193"/>
      <c r="WMH81" s="193"/>
      <c r="WMI81" s="193"/>
      <c r="WMJ81" s="300"/>
      <c r="WMK81" s="193"/>
      <c r="WML81" s="193"/>
      <c r="WMM81" s="193"/>
      <c r="WMN81" s="193"/>
      <c r="WMO81" s="193"/>
      <c r="WMP81" s="193"/>
      <c r="WMQ81" s="193"/>
      <c r="WMR81" s="193"/>
      <c r="WMS81" s="193"/>
      <c r="WMT81" s="193"/>
      <c r="WMU81" s="193"/>
      <c r="WMV81" s="193"/>
      <c r="WMW81" s="193"/>
      <c r="WMX81" s="193"/>
      <c r="WMY81" s="193"/>
      <c r="WMZ81" s="300"/>
      <c r="WNA81" s="193"/>
      <c r="WNB81" s="193"/>
      <c r="WNC81" s="193"/>
      <c r="WND81" s="193"/>
      <c r="WNE81" s="193"/>
      <c r="WNF81" s="193"/>
      <c r="WNG81" s="193"/>
      <c r="WNH81" s="193"/>
      <c r="WNI81" s="193"/>
      <c r="WNJ81" s="193"/>
      <c r="WNK81" s="193"/>
      <c r="WNL81" s="193"/>
      <c r="WNM81" s="193"/>
      <c r="WNN81" s="193"/>
      <c r="WNO81" s="193"/>
      <c r="WNP81" s="300"/>
      <c r="WNQ81" s="193"/>
      <c r="WNR81" s="193"/>
      <c r="WNS81" s="193"/>
      <c r="WNT81" s="193"/>
      <c r="WNU81" s="193"/>
      <c r="WNV81" s="193"/>
      <c r="WNW81" s="193"/>
      <c r="WNX81" s="193"/>
      <c r="WNY81" s="193"/>
      <c r="WNZ81" s="193"/>
      <c r="WOA81" s="193"/>
      <c r="WOB81" s="193"/>
      <c r="WOC81" s="193"/>
      <c r="WOD81" s="193"/>
      <c r="WOE81" s="193"/>
      <c r="WOF81" s="300"/>
      <c r="WOG81" s="193"/>
      <c r="WOH81" s="193"/>
      <c r="WOI81" s="193"/>
      <c r="WOJ81" s="193"/>
      <c r="WOK81" s="193"/>
      <c r="WOL81" s="193"/>
      <c r="WOM81" s="193"/>
      <c r="WON81" s="193"/>
      <c r="WOO81" s="193"/>
      <c r="WOP81" s="193"/>
      <c r="WOQ81" s="193"/>
      <c r="WOR81" s="193"/>
      <c r="WOS81" s="193"/>
      <c r="WOT81" s="193"/>
      <c r="WOU81" s="193"/>
      <c r="WOV81" s="300"/>
      <c r="WOW81" s="193"/>
      <c r="WOX81" s="193"/>
      <c r="WOY81" s="193"/>
      <c r="WOZ81" s="193"/>
      <c r="WPA81" s="193"/>
      <c r="WPB81" s="193"/>
      <c r="WPC81" s="193"/>
      <c r="WPD81" s="193"/>
      <c r="WPE81" s="193"/>
      <c r="WPF81" s="193"/>
      <c r="WPG81" s="193"/>
      <c r="WPH81" s="193"/>
      <c r="WPI81" s="193"/>
      <c r="WPJ81" s="193"/>
      <c r="WPK81" s="193"/>
      <c r="WPL81" s="300"/>
      <c r="WPM81" s="193"/>
      <c r="WPN81" s="193"/>
      <c r="WPO81" s="193"/>
      <c r="WPP81" s="193"/>
      <c r="WPQ81" s="193"/>
      <c r="WPR81" s="193"/>
      <c r="WPS81" s="193"/>
      <c r="WPT81" s="193"/>
      <c r="WPU81" s="193"/>
      <c r="WPV81" s="193"/>
      <c r="WPW81" s="193"/>
      <c r="WPX81" s="193"/>
      <c r="WPY81" s="193"/>
      <c r="WPZ81" s="193"/>
      <c r="WQA81" s="193"/>
      <c r="WQB81" s="300"/>
      <c r="WQC81" s="193"/>
      <c r="WQD81" s="193"/>
      <c r="WQE81" s="193"/>
      <c r="WQF81" s="193"/>
      <c r="WQG81" s="193"/>
      <c r="WQH81" s="193"/>
      <c r="WQI81" s="193"/>
      <c r="WQJ81" s="193"/>
      <c r="WQK81" s="193"/>
      <c r="WQL81" s="193"/>
      <c r="WQM81" s="193"/>
      <c r="WQN81" s="193"/>
      <c r="WQO81" s="193"/>
      <c r="WQP81" s="193"/>
      <c r="WQQ81" s="193"/>
      <c r="WQR81" s="300"/>
      <c r="WQS81" s="193"/>
      <c r="WQT81" s="193"/>
      <c r="WQU81" s="193"/>
      <c r="WQV81" s="193"/>
      <c r="WQW81" s="193"/>
      <c r="WQX81" s="193"/>
      <c r="WQY81" s="193"/>
      <c r="WQZ81" s="193"/>
      <c r="WRA81" s="193"/>
      <c r="WRB81" s="193"/>
      <c r="WRC81" s="193"/>
      <c r="WRD81" s="193"/>
      <c r="WRE81" s="193"/>
      <c r="WRF81" s="193"/>
      <c r="WRG81" s="193"/>
      <c r="WRH81" s="300"/>
      <c r="WRI81" s="193"/>
      <c r="WRJ81" s="193"/>
      <c r="WRK81" s="193"/>
      <c r="WRL81" s="193"/>
      <c r="WRM81" s="193"/>
      <c r="WRN81" s="193"/>
      <c r="WRO81" s="193"/>
      <c r="WRP81" s="193"/>
      <c r="WRQ81" s="193"/>
      <c r="WRR81" s="193"/>
      <c r="WRS81" s="193"/>
      <c r="WRT81" s="193"/>
      <c r="WRU81" s="193"/>
      <c r="WRV81" s="193"/>
      <c r="WRW81" s="193"/>
      <c r="WRX81" s="300"/>
      <c r="WRY81" s="193"/>
      <c r="WRZ81" s="193"/>
      <c r="WSA81" s="193"/>
      <c r="WSB81" s="193"/>
      <c r="WSC81" s="193"/>
      <c r="WSD81" s="193"/>
      <c r="WSE81" s="193"/>
      <c r="WSF81" s="193"/>
      <c r="WSG81" s="193"/>
      <c r="WSH81" s="193"/>
      <c r="WSI81" s="193"/>
      <c r="WSJ81" s="193"/>
      <c r="WSK81" s="193"/>
      <c r="WSL81" s="193"/>
      <c r="WSM81" s="193"/>
      <c r="WSN81" s="300"/>
      <c r="WSO81" s="193"/>
      <c r="WSP81" s="193"/>
      <c r="WSQ81" s="193"/>
      <c r="WSR81" s="193"/>
      <c r="WSS81" s="193"/>
      <c r="WST81" s="193"/>
      <c r="WSU81" s="193"/>
      <c r="WSV81" s="193"/>
      <c r="WSW81" s="193"/>
      <c r="WSX81" s="193"/>
      <c r="WSY81" s="193"/>
      <c r="WSZ81" s="193"/>
      <c r="WTA81" s="193"/>
      <c r="WTB81" s="193"/>
      <c r="WTC81" s="193"/>
      <c r="WTD81" s="300"/>
      <c r="WTE81" s="193"/>
      <c r="WTF81" s="193"/>
      <c r="WTG81" s="193"/>
      <c r="WTH81" s="193"/>
      <c r="WTI81" s="193"/>
      <c r="WTJ81" s="193"/>
      <c r="WTK81" s="193"/>
      <c r="WTL81" s="193"/>
      <c r="WTM81" s="193"/>
      <c r="WTN81" s="193"/>
      <c r="WTO81" s="193"/>
      <c r="WTP81" s="193"/>
      <c r="WTQ81" s="193"/>
      <c r="WTR81" s="193"/>
      <c r="WTS81" s="193"/>
      <c r="WTT81" s="300"/>
      <c r="WTU81" s="193"/>
      <c r="WTV81" s="193"/>
      <c r="WTW81" s="193"/>
      <c r="WTX81" s="193"/>
      <c r="WTY81" s="193"/>
      <c r="WTZ81" s="193"/>
      <c r="WUA81" s="193"/>
      <c r="WUB81" s="193"/>
      <c r="WUC81" s="193"/>
      <c r="WUD81" s="193"/>
      <c r="WUE81" s="193"/>
      <c r="WUF81" s="193"/>
      <c r="WUG81" s="193"/>
      <c r="WUH81" s="193"/>
      <c r="WUI81" s="193"/>
      <c r="WUJ81" s="300"/>
      <c r="WUK81" s="193"/>
      <c r="WUL81" s="193"/>
      <c r="WUM81" s="193"/>
      <c r="WUN81" s="193"/>
      <c r="WUO81" s="193"/>
      <c r="WUP81" s="193"/>
      <c r="WUQ81" s="193"/>
      <c r="WUR81" s="193"/>
      <c r="WUS81" s="193"/>
      <c r="WUT81" s="193"/>
      <c r="WUU81" s="193"/>
      <c r="WUV81" s="193"/>
      <c r="WUW81" s="193"/>
      <c r="WUX81" s="193"/>
      <c r="WUY81" s="193"/>
      <c r="WUZ81" s="300"/>
      <c r="WVA81" s="193"/>
      <c r="WVB81" s="193"/>
      <c r="WVC81" s="193"/>
      <c r="WVD81" s="193"/>
      <c r="WVE81" s="193"/>
      <c r="WVF81" s="193"/>
      <c r="WVG81" s="193"/>
      <c r="WVH81" s="193"/>
      <c r="WVI81" s="193"/>
      <c r="WVJ81" s="193"/>
      <c r="WVK81" s="193"/>
      <c r="WVL81" s="193"/>
      <c r="WVM81" s="193"/>
      <c r="WVN81" s="193"/>
      <c r="WVO81" s="193"/>
      <c r="WVP81" s="300"/>
      <c r="WVQ81" s="193"/>
      <c r="WVR81" s="193"/>
      <c r="WVS81" s="193"/>
      <c r="WVT81" s="193"/>
      <c r="WVU81" s="193"/>
      <c r="WVV81" s="193"/>
      <c r="WVW81" s="193"/>
      <c r="WVX81" s="193"/>
      <c r="WVY81" s="193"/>
      <c r="WVZ81" s="193"/>
      <c r="WWA81" s="193"/>
      <c r="WWB81" s="193"/>
      <c r="WWC81" s="193"/>
      <c r="WWD81" s="193"/>
      <c r="WWE81" s="193"/>
      <c r="WWF81" s="300"/>
      <c r="WWG81" s="193"/>
      <c r="WWH81" s="193"/>
      <c r="WWI81" s="193"/>
      <c r="WWJ81" s="193"/>
      <c r="WWK81" s="193"/>
      <c r="WWL81" s="193"/>
      <c r="WWM81" s="193"/>
      <c r="WWN81" s="193"/>
      <c r="WWO81" s="193"/>
      <c r="WWP81" s="193"/>
      <c r="WWQ81" s="193"/>
      <c r="WWR81" s="193"/>
      <c r="WWS81" s="193"/>
      <c r="WWT81" s="193"/>
      <c r="WWU81" s="193"/>
      <c r="WWV81" s="300"/>
      <c r="WWW81" s="193"/>
      <c r="WWX81" s="193"/>
      <c r="WWY81" s="193"/>
      <c r="WWZ81" s="193"/>
      <c r="WXA81" s="193"/>
      <c r="WXB81" s="193"/>
      <c r="WXC81" s="193"/>
      <c r="WXD81" s="193"/>
      <c r="WXE81" s="193"/>
      <c r="WXF81" s="193"/>
      <c r="WXG81" s="193"/>
      <c r="WXH81" s="193"/>
      <c r="WXI81" s="193"/>
      <c r="WXJ81" s="193"/>
      <c r="WXK81" s="193"/>
      <c r="WXL81" s="300"/>
      <c r="WXM81" s="193"/>
      <c r="WXN81" s="193"/>
      <c r="WXO81" s="193"/>
      <c r="WXP81" s="193"/>
      <c r="WXQ81" s="193"/>
      <c r="WXR81" s="193"/>
      <c r="WXS81" s="193"/>
      <c r="WXT81" s="193"/>
      <c r="WXU81" s="193"/>
      <c r="WXV81" s="193"/>
      <c r="WXW81" s="193"/>
      <c r="WXX81" s="193"/>
      <c r="WXY81" s="193"/>
      <c r="WXZ81" s="193"/>
      <c r="WYA81" s="193"/>
      <c r="WYB81" s="300"/>
      <c r="WYC81" s="193"/>
      <c r="WYD81" s="193"/>
      <c r="WYE81" s="193"/>
      <c r="WYF81" s="193"/>
      <c r="WYG81" s="193"/>
      <c r="WYH81" s="193"/>
      <c r="WYI81" s="193"/>
      <c r="WYJ81" s="193"/>
      <c r="WYK81" s="193"/>
      <c r="WYL81" s="193"/>
      <c r="WYM81" s="193"/>
      <c r="WYN81" s="193"/>
      <c r="WYO81" s="193"/>
      <c r="WYP81" s="193"/>
      <c r="WYQ81" s="193"/>
      <c r="WYR81" s="300"/>
      <c r="WYS81" s="193"/>
      <c r="WYT81" s="193"/>
      <c r="WYU81" s="193"/>
      <c r="WYV81" s="193"/>
      <c r="WYW81" s="193"/>
      <c r="WYX81" s="193"/>
      <c r="WYY81" s="193"/>
      <c r="WYZ81" s="193"/>
      <c r="WZA81" s="193"/>
      <c r="WZB81" s="193"/>
      <c r="WZC81" s="193"/>
      <c r="WZD81" s="193"/>
      <c r="WZE81" s="193"/>
      <c r="WZF81" s="193"/>
      <c r="WZG81" s="193"/>
      <c r="WZH81" s="300"/>
      <c r="WZI81" s="193"/>
      <c r="WZJ81" s="193"/>
      <c r="WZK81" s="193"/>
      <c r="WZL81" s="193"/>
      <c r="WZM81" s="193"/>
      <c r="WZN81" s="193"/>
      <c r="WZO81" s="193"/>
      <c r="WZP81" s="193"/>
      <c r="WZQ81" s="193"/>
      <c r="WZR81" s="193"/>
      <c r="WZS81" s="193"/>
      <c r="WZT81" s="193"/>
      <c r="WZU81" s="193"/>
      <c r="WZV81" s="193"/>
      <c r="WZW81" s="193"/>
      <c r="WZX81" s="300"/>
      <c r="WZY81" s="193"/>
      <c r="WZZ81" s="193"/>
      <c r="XAA81" s="193"/>
      <c r="XAB81" s="193"/>
      <c r="XAC81" s="193"/>
      <c r="XAD81" s="193"/>
      <c r="XAE81" s="193"/>
      <c r="XAF81" s="193"/>
      <c r="XAG81" s="193"/>
      <c r="XAH81" s="193"/>
      <c r="XAI81" s="193"/>
      <c r="XAJ81" s="193"/>
      <c r="XAK81" s="193"/>
      <c r="XAL81" s="193"/>
      <c r="XAM81" s="193"/>
      <c r="XAN81" s="300"/>
      <c r="XAO81" s="193"/>
      <c r="XAP81" s="193"/>
      <c r="XAQ81" s="193"/>
      <c r="XAR81" s="193"/>
      <c r="XAS81" s="193"/>
      <c r="XAT81" s="193"/>
      <c r="XAU81" s="193"/>
      <c r="XAV81" s="193"/>
      <c r="XAW81" s="193"/>
      <c r="XAX81" s="193"/>
      <c r="XAY81" s="193"/>
      <c r="XAZ81" s="193"/>
      <c r="XBA81" s="193"/>
      <c r="XBB81" s="193"/>
      <c r="XBC81" s="193"/>
      <c r="XBD81" s="300"/>
      <c r="XBE81" s="193"/>
      <c r="XBF81" s="193"/>
      <c r="XBG81" s="193"/>
      <c r="XBH81" s="193"/>
      <c r="XBI81" s="193"/>
      <c r="XBJ81" s="193"/>
      <c r="XBK81" s="193"/>
      <c r="XBL81" s="193"/>
      <c r="XBM81" s="193"/>
      <c r="XBN81" s="193"/>
      <c r="XBO81" s="193"/>
      <c r="XBP81" s="193"/>
      <c r="XBQ81" s="193"/>
      <c r="XBR81" s="193"/>
      <c r="XBS81" s="193"/>
      <c r="XBT81" s="300"/>
      <c r="XBU81" s="193"/>
      <c r="XBV81" s="193"/>
      <c r="XBW81" s="193"/>
      <c r="XBX81" s="193"/>
      <c r="XBY81" s="193"/>
      <c r="XBZ81" s="193"/>
      <c r="XCA81" s="193"/>
      <c r="XCB81" s="193"/>
      <c r="XCC81" s="193"/>
      <c r="XCD81" s="193"/>
      <c r="XCE81" s="193"/>
      <c r="XCF81" s="193"/>
      <c r="XCG81" s="193"/>
      <c r="XCH81" s="193"/>
      <c r="XCI81" s="193"/>
      <c r="XCJ81" s="300"/>
      <c r="XCK81" s="193"/>
      <c r="XCL81" s="193"/>
      <c r="XCM81" s="193"/>
      <c r="XCN81" s="193"/>
      <c r="XCO81" s="193"/>
      <c r="XCP81" s="193"/>
      <c r="XCQ81" s="193"/>
      <c r="XCR81" s="193"/>
      <c r="XCS81" s="193"/>
      <c r="XCT81" s="193"/>
      <c r="XCU81" s="193"/>
      <c r="XCV81" s="193"/>
      <c r="XCW81" s="193"/>
      <c r="XCX81" s="193"/>
      <c r="XCY81" s="193"/>
      <c r="XCZ81" s="300"/>
      <c r="XDA81" s="193"/>
      <c r="XDB81" s="193"/>
      <c r="XDC81" s="193"/>
      <c r="XDD81" s="193"/>
      <c r="XDE81" s="193"/>
      <c r="XDF81" s="193"/>
      <c r="XDG81" s="193"/>
      <c r="XDH81" s="193"/>
      <c r="XDI81" s="193"/>
      <c r="XDJ81" s="193"/>
      <c r="XDK81" s="193"/>
      <c r="XDL81" s="193"/>
      <c r="XDM81" s="193"/>
      <c r="XDN81" s="193"/>
      <c r="XDO81" s="193"/>
      <c r="XDP81" s="300"/>
      <c r="XDQ81" s="193"/>
      <c r="XDR81" s="193"/>
      <c r="XDS81" s="193"/>
      <c r="XDT81" s="193"/>
      <c r="XDU81" s="193"/>
      <c r="XDV81" s="193"/>
      <c r="XDW81" s="193"/>
      <c r="XDX81" s="193"/>
      <c r="XDY81" s="193"/>
      <c r="XDZ81" s="193"/>
      <c r="XEA81" s="193"/>
      <c r="XEB81" s="193"/>
      <c r="XEC81" s="193"/>
      <c r="XED81" s="193"/>
      <c r="XEE81" s="193"/>
    </row>
    <row r="82" spans="1:16359" ht="27.6" x14ac:dyDescent="0.45">
      <c r="A82" s="499" t="s">
        <v>312</v>
      </c>
      <c r="B82" s="196">
        <v>0</v>
      </c>
      <c r="C82" s="193">
        <v>0</v>
      </c>
      <c r="D82" s="193">
        <v>0</v>
      </c>
      <c r="E82" s="198">
        <v>0</v>
      </c>
      <c r="F82" s="198">
        <v>0</v>
      </c>
      <c r="G82" s="193">
        <v>0</v>
      </c>
      <c r="H82" s="193">
        <v>0</v>
      </c>
      <c r="I82" s="193">
        <v>0</v>
      </c>
      <c r="J82" s="193">
        <v>0</v>
      </c>
      <c r="K82" s="194">
        <v>0</v>
      </c>
      <c r="L82" s="193">
        <v>0</v>
      </c>
      <c r="M82" s="193">
        <v>0</v>
      </c>
      <c r="N82" s="193">
        <v>0</v>
      </c>
      <c r="O82" s="193">
        <v>141.9</v>
      </c>
      <c r="P82" s="194">
        <v>141.9</v>
      </c>
      <c r="Q82" s="193">
        <v>0</v>
      </c>
      <c r="R82" s="193">
        <v>0</v>
      </c>
      <c r="S82" s="193">
        <v>0</v>
      </c>
    </row>
    <row r="83" spans="1:16359" ht="27.6" x14ac:dyDescent="0.45">
      <c r="A83" s="547" t="s">
        <v>276</v>
      </c>
      <c r="B83" s="196">
        <v>0</v>
      </c>
      <c r="C83" s="193">
        <v>0</v>
      </c>
      <c r="D83" s="193">
        <v>0</v>
      </c>
      <c r="E83" s="198">
        <v>0</v>
      </c>
      <c r="F83" s="198">
        <v>0</v>
      </c>
      <c r="G83" s="193">
        <v>0</v>
      </c>
      <c r="H83" s="193">
        <v>0</v>
      </c>
      <c r="I83" s="193">
        <v>0</v>
      </c>
      <c r="J83" s="193">
        <v>0</v>
      </c>
      <c r="K83" s="194">
        <v>0</v>
      </c>
      <c r="L83" s="193">
        <v>0</v>
      </c>
      <c r="M83" s="193">
        <v>0</v>
      </c>
      <c r="N83" s="193">
        <v>0</v>
      </c>
      <c r="O83" s="193">
        <v>211.5</v>
      </c>
      <c r="P83" s="194">
        <v>211.5</v>
      </c>
      <c r="Q83" s="193">
        <v>0</v>
      </c>
      <c r="R83" s="193">
        <v>0</v>
      </c>
      <c r="S83" s="193">
        <v>0</v>
      </c>
    </row>
    <row r="84" spans="1:16359" ht="27.6" x14ac:dyDescent="0.45">
      <c r="A84" s="547" t="s">
        <v>277</v>
      </c>
      <c r="B84" s="196">
        <v>0</v>
      </c>
      <c r="C84" s="193">
        <v>0</v>
      </c>
      <c r="D84" s="193">
        <v>0</v>
      </c>
      <c r="E84" s="198">
        <v>0</v>
      </c>
      <c r="F84" s="198">
        <v>0</v>
      </c>
      <c r="G84" s="193">
        <v>0</v>
      </c>
      <c r="H84" s="193">
        <v>0</v>
      </c>
      <c r="I84" s="193">
        <v>0</v>
      </c>
      <c r="J84" s="193">
        <v>0</v>
      </c>
      <c r="K84" s="194">
        <v>0</v>
      </c>
      <c r="L84" s="193">
        <v>0</v>
      </c>
      <c r="M84" s="193">
        <v>0</v>
      </c>
      <c r="N84" s="193">
        <v>0</v>
      </c>
      <c r="O84" s="193">
        <v>189.8</v>
      </c>
      <c r="P84" s="194">
        <v>189.8</v>
      </c>
      <c r="Q84" s="193">
        <v>0</v>
      </c>
      <c r="R84" s="193">
        <v>0</v>
      </c>
      <c r="S84" s="193">
        <v>0</v>
      </c>
    </row>
    <row r="85" spans="1:16359" x14ac:dyDescent="0.45">
      <c r="A85" s="548"/>
      <c r="B85" s="201"/>
      <c r="C85" s="197"/>
      <c r="D85" s="197"/>
      <c r="E85" s="202"/>
      <c r="F85" s="202"/>
      <c r="G85" s="197"/>
      <c r="H85" s="197"/>
      <c r="I85" s="197"/>
      <c r="J85" s="197"/>
      <c r="K85" s="195"/>
      <c r="L85" s="197"/>
      <c r="M85" s="197"/>
      <c r="N85" s="197"/>
      <c r="O85" s="197"/>
      <c r="P85" s="195"/>
      <c r="Q85" s="197"/>
      <c r="R85" s="197"/>
      <c r="S85" s="197"/>
    </row>
    <row r="87" spans="1:16359" ht="13.75" customHeight="1" x14ac:dyDescent="0.45">
      <c r="A87" s="552" t="s">
        <v>278</v>
      </c>
      <c r="B87" s="552"/>
      <c r="C87" s="552"/>
      <c r="D87" s="552"/>
      <c r="E87" s="552"/>
      <c r="F87" s="552"/>
    </row>
    <row r="88" spans="1:16359" ht="13.75" customHeight="1" x14ac:dyDescent="0.45">
      <c r="A88" s="552"/>
      <c r="B88" s="552"/>
      <c r="C88" s="552"/>
      <c r="D88" s="552"/>
      <c r="E88" s="552"/>
      <c r="F88" s="552"/>
    </row>
    <row r="89" spans="1:16359" ht="13.75" customHeight="1" x14ac:dyDescent="0.45">
      <c r="A89" s="552"/>
      <c r="B89" s="552"/>
      <c r="C89" s="552"/>
      <c r="D89" s="552"/>
      <c r="E89" s="552"/>
      <c r="F89" s="552"/>
    </row>
    <row r="90" spans="1:16359" x14ac:dyDescent="0.45">
      <c r="A90" s="552"/>
      <c r="B90" s="552"/>
      <c r="C90" s="552"/>
      <c r="D90" s="552"/>
      <c r="E90" s="552"/>
      <c r="F90" s="552"/>
    </row>
  </sheetData>
  <mergeCells count="1">
    <mergeCell ref="A87:F90"/>
  </mergeCells>
  <pageMargins left="0.2" right="0.2" top="0.75" bottom="0.5" header="0.3" footer="0.3"/>
  <pageSetup paperSize="17" scale="80" fitToHeight="0" orientation="landscape" r:id="rId1"/>
  <rowBreaks count="1" manualBreakCount="1">
    <brk id="43" max="1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3"/>
  <sheetViews>
    <sheetView showGridLines="0" zoomScaleNormal="100" zoomScaleSheetLayoutView="100" workbookViewId="0"/>
  </sheetViews>
  <sheetFormatPr defaultColWidth="9.26171875" defaultRowHeight="14.4" x14ac:dyDescent="0.55000000000000004"/>
  <cols>
    <col min="1" max="1" width="6.26171875" style="68" customWidth="1"/>
    <col min="2" max="2" width="138.41796875" style="68" customWidth="1"/>
    <col min="3" max="3" width="35.41796875" style="68" bestFit="1" customWidth="1"/>
    <col min="4" max="16384" width="9.26171875" style="68"/>
  </cols>
  <sheetData>
    <row r="1" spans="1:14" x14ac:dyDescent="0.55000000000000004">
      <c r="A1" s="405" t="s">
        <v>279</v>
      </c>
      <c r="B1" s="206"/>
      <c r="C1" s="406"/>
    </row>
    <row r="2" spans="1:14" x14ac:dyDescent="0.55000000000000004">
      <c r="A2" s="207" t="s">
        <v>280</v>
      </c>
      <c r="B2" s="206"/>
      <c r="C2" s="406"/>
    </row>
    <row r="3" spans="1:14" x14ac:dyDescent="0.55000000000000004">
      <c r="A3" s="208" t="s">
        <v>281</v>
      </c>
      <c r="B3" s="206"/>
      <c r="C3" s="406"/>
    </row>
    <row r="4" spans="1:14" x14ac:dyDescent="0.55000000000000004">
      <c r="A4" s="209" t="s">
        <v>282</v>
      </c>
      <c r="B4" s="207" t="s">
        <v>14</v>
      </c>
    </row>
    <row r="5" spans="1:14" x14ac:dyDescent="0.55000000000000004">
      <c r="A5" s="209" t="s">
        <v>283</v>
      </c>
      <c r="B5" s="207" t="s">
        <v>58</v>
      </c>
    </row>
    <row r="6" spans="1:14" x14ac:dyDescent="0.55000000000000004">
      <c r="A6" s="209" t="s">
        <v>284</v>
      </c>
      <c r="B6" s="486" t="s">
        <v>295</v>
      </c>
    </row>
    <row r="7" spans="1:14" x14ac:dyDescent="0.55000000000000004">
      <c r="A7" s="209" t="s">
        <v>285</v>
      </c>
      <c r="B7" s="486" t="s">
        <v>296</v>
      </c>
    </row>
    <row r="8" spans="1:14" x14ac:dyDescent="0.55000000000000004">
      <c r="A8" s="209" t="s">
        <v>286</v>
      </c>
      <c r="B8" s="207" t="s">
        <v>299</v>
      </c>
    </row>
    <row r="9" spans="1:14" x14ac:dyDescent="0.55000000000000004">
      <c r="A9" s="209" t="s">
        <v>287</v>
      </c>
      <c r="B9" s="207" t="s">
        <v>300</v>
      </c>
    </row>
    <row r="10" spans="1:14" x14ac:dyDescent="0.55000000000000004">
      <c r="A10" s="209"/>
      <c r="B10" s="207"/>
    </row>
    <row r="11" spans="1:14" ht="4.5" customHeight="1" x14ac:dyDescent="0.55000000000000004">
      <c r="A11" s="207" t="s">
        <v>281</v>
      </c>
      <c r="B11" s="29"/>
    </row>
    <row r="12" spans="1:14" ht="49" customHeight="1" x14ac:dyDescent="0.55000000000000004">
      <c r="A12" s="556" t="s">
        <v>292</v>
      </c>
      <c r="B12" s="556"/>
      <c r="C12" s="407"/>
      <c r="D12" s="407"/>
      <c r="E12" s="407"/>
      <c r="F12" s="407"/>
      <c r="G12" s="407"/>
      <c r="H12" s="407"/>
      <c r="I12" s="407"/>
      <c r="J12" s="407"/>
      <c r="K12" s="407"/>
      <c r="L12" s="407"/>
      <c r="M12" s="407"/>
      <c r="N12" s="407"/>
    </row>
    <row r="13" spans="1:14" ht="8.5" customHeight="1" x14ac:dyDescent="0.55000000000000004">
      <c r="A13" s="207"/>
      <c r="B13" s="29"/>
    </row>
    <row r="14" spans="1:14" ht="56.25" customHeight="1" x14ac:dyDescent="0.55000000000000004">
      <c r="A14" s="556" t="s">
        <v>293</v>
      </c>
      <c r="B14" s="557"/>
    </row>
    <row r="15" spans="1:14" ht="8.5" customHeight="1" x14ac:dyDescent="0.55000000000000004">
      <c r="A15" s="207" t="s">
        <v>281</v>
      </c>
      <c r="B15" s="29"/>
    </row>
    <row r="16" spans="1:14" ht="62.85" customHeight="1" x14ac:dyDescent="0.55000000000000004">
      <c r="A16" s="556" t="s">
        <v>294</v>
      </c>
      <c r="B16" s="557"/>
    </row>
    <row r="17" spans="1:2" ht="8.85" customHeight="1" x14ac:dyDescent="0.55000000000000004">
      <c r="A17" s="208"/>
      <c r="B17" s="206"/>
    </row>
    <row r="18" spans="1:2" ht="122.7" customHeight="1" x14ac:dyDescent="0.55000000000000004">
      <c r="A18" s="554" t="s">
        <v>297</v>
      </c>
      <c r="B18" s="555"/>
    </row>
    <row r="19" spans="1:2" ht="8.5" customHeight="1" x14ac:dyDescent="0.55000000000000004">
      <c r="A19" s="29"/>
      <c r="B19" s="29"/>
    </row>
    <row r="20" spans="1:2" x14ac:dyDescent="0.55000000000000004">
      <c r="A20" s="483"/>
      <c r="B20" s="483"/>
    </row>
    <row r="21" spans="1:2" ht="14.4" customHeight="1" x14ac:dyDescent="0.55000000000000004">
      <c r="A21" s="553" t="s">
        <v>298</v>
      </c>
      <c r="B21" s="553"/>
    </row>
    <row r="22" spans="1:2" x14ac:dyDescent="0.55000000000000004">
      <c r="A22" s="553"/>
      <c r="B22" s="553"/>
    </row>
    <row r="23" spans="1:2" x14ac:dyDescent="0.55000000000000004">
      <c r="A23" s="553"/>
      <c r="B23" s="553"/>
    </row>
  </sheetData>
  <mergeCells count="5">
    <mergeCell ref="A21:B23"/>
    <mergeCell ref="A18:B18"/>
    <mergeCell ref="A12:B12"/>
    <mergeCell ref="A14:B14"/>
    <mergeCell ref="A16:B16"/>
  </mergeCells>
  <printOptions horizontalCentered="1"/>
  <pageMargins left="0.45" right="0.45" top="0.75" bottom="0.5" header="0.3" footer="0.3"/>
  <pageSetup paperSize="5"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N47"/>
  <sheetViews>
    <sheetView showGridLines="0" zoomScale="85" zoomScaleNormal="85" workbookViewId="0">
      <pane xSplit="1" ySplit="6" topLeftCell="B7" activePane="bottomRight" state="frozen"/>
      <selection pane="topRight" activeCell="B1" sqref="B1"/>
      <selection pane="bottomLeft" activeCell="A7" sqref="A7"/>
      <selection pane="bottomRight" activeCell="B7" sqref="B7"/>
    </sheetView>
  </sheetViews>
  <sheetFormatPr defaultColWidth="9.15625" defaultRowHeight="14.4" x14ac:dyDescent="0.55000000000000004"/>
  <cols>
    <col min="1" max="1" width="54.26171875" style="1" customWidth="1"/>
    <col min="2" max="2" width="1.26171875" style="1" customWidth="1"/>
    <col min="3" max="3" width="18.41796875" style="1" customWidth="1"/>
    <col min="4" max="4" width="1.26171875" style="1" customWidth="1"/>
    <col min="5" max="5" width="18.68359375" style="1" customWidth="1"/>
    <col min="6" max="6" width="29" style="1" customWidth="1"/>
    <col min="7" max="8" width="18.68359375" style="1" customWidth="1"/>
    <col min="9" max="9" width="25" style="1" customWidth="1"/>
    <col min="10" max="11" width="18.68359375" style="1" customWidth="1"/>
    <col min="12" max="12" width="1.15625" style="1" customWidth="1"/>
    <col min="13" max="13" width="18.41796875" style="1" customWidth="1"/>
    <col min="14" max="14" width="9.83984375" style="434" customWidth="1"/>
    <col min="15" max="16384" width="9.15625" style="1"/>
  </cols>
  <sheetData>
    <row r="1" spans="1:14" ht="15.3" x14ac:dyDescent="0.55000000000000004">
      <c r="A1" s="423" t="s">
        <v>3</v>
      </c>
      <c r="B1" s="68"/>
      <c r="C1" s="74"/>
      <c r="D1" s="68"/>
      <c r="E1" s="3"/>
      <c r="F1" s="74"/>
      <c r="G1" s="74"/>
      <c r="H1" s="74"/>
      <c r="I1" s="3"/>
      <c r="J1" s="74"/>
      <c r="K1" s="74"/>
      <c r="L1" s="74"/>
      <c r="M1" s="74"/>
      <c r="N1" s="429"/>
    </row>
    <row r="2" spans="1:14" customFormat="1" x14ac:dyDescent="0.55000000000000004">
      <c r="A2" s="465" t="s">
        <v>4</v>
      </c>
      <c r="B2" s="275"/>
      <c r="C2" s="275"/>
      <c r="D2" s="275"/>
      <c r="E2" s="274"/>
      <c r="F2" s="274"/>
      <c r="G2" s="274"/>
      <c r="H2" s="274"/>
      <c r="I2" s="274"/>
      <c r="J2" s="274"/>
      <c r="K2" s="274"/>
      <c r="L2" s="275"/>
      <c r="M2" s="275"/>
      <c r="N2" s="458"/>
    </row>
    <row r="3" spans="1:14" customFormat="1" x14ac:dyDescent="0.55000000000000004">
      <c r="A3" s="451"/>
      <c r="B3" s="451"/>
      <c r="C3" s="451"/>
      <c r="D3" s="451"/>
      <c r="E3" s="274"/>
      <c r="F3" s="274"/>
      <c r="G3" s="274"/>
      <c r="H3" s="274"/>
      <c r="I3" s="274"/>
      <c r="J3" s="274"/>
      <c r="K3" s="274"/>
      <c r="L3" s="451"/>
      <c r="M3" s="451"/>
      <c r="N3" s="458"/>
    </row>
    <row r="4" spans="1:14" x14ac:dyDescent="0.55000000000000004">
      <c r="A4" s="29"/>
      <c r="B4" s="95"/>
      <c r="C4" s="75" t="s">
        <v>5</v>
      </c>
      <c r="D4" s="95"/>
      <c r="E4" s="74" t="s">
        <v>319</v>
      </c>
      <c r="F4" s="275"/>
      <c r="G4" s="275"/>
      <c r="H4" s="275"/>
      <c r="I4" s="275"/>
      <c r="J4" s="275"/>
      <c r="K4" s="74"/>
      <c r="L4" s="95"/>
      <c r="M4" s="95"/>
      <c r="N4" s="429"/>
    </row>
    <row r="5" spans="1:14" ht="75.75" customHeight="1" x14ac:dyDescent="0.55000000000000004">
      <c r="A5" s="4"/>
      <c r="B5" s="96"/>
      <c r="C5" s="98" t="s">
        <v>6</v>
      </c>
      <c r="D5" s="99"/>
      <c r="E5" s="427" t="s">
        <v>7</v>
      </c>
      <c r="F5" s="100" t="s">
        <v>8</v>
      </c>
      <c r="G5" s="101" t="s">
        <v>9</v>
      </c>
      <c r="H5" s="101" t="s">
        <v>317</v>
      </c>
      <c r="I5" s="100" t="s">
        <v>10</v>
      </c>
      <c r="J5" s="100" t="s">
        <v>11</v>
      </c>
      <c r="K5" s="100" t="s">
        <v>12</v>
      </c>
      <c r="L5" s="102"/>
      <c r="M5" s="100" t="s">
        <v>13</v>
      </c>
      <c r="N5" s="429"/>
    </row>
    <row r="6" spans="1:14" customFormat="1" ht="3.6" customHeight="1" x14ac:dyDescent="0.55000000000000004">
      <c r="A6" s="507"/>
      <c r="B6" s="508"/>
      <c r="C6" s="509"/>
      <c r="D6" s="510"/>
      <c r="E6" s="511"/>
      <c r="F6" s="511"/>
      <c r="G6" s="512"/>
      <c r="H6" s="512"/>
      <c r="I6" s="511"/>
      <c r="J6" s="511"/>
      <c r="K6" s="511"/>
      <c r="L6" s="512"/>
      <c r="M6" s="511"/>
      <c r="N6" s="458"/>
    </row>
    <row r="7" spans="1:14" x14ac:dyDescent="0.55000000000000004">
      <c r="A7" s="505" t="s">
        <v>14</v>
      </c>
      <c r="B7" s="49"/>
      <c r="C7" s="251">
        <v>4622.8</v>
      </c>
      <c r="D7" s="86"/>
      <c r="E7" s="506"/>
      <c r="F7" s="506"/>
      <c r="G7" s="506"/>
      <c r="H7" s="506"/>
      <c r="I7" s="506"/>
      <c r="J7" s="506"/>
      <c r="K7" s="506"/>
      <c r="L7" s="86"/>
      <c r="M7" s="251">
        <v>4622.8</v>
      </c>
      <c r="N7" s="429"/>
    </row>
    <row r="8" spans="1:14" x14ac:dyDescent="0.55000000000000004">
      <c r="A8" s="83" t="s">
        <v>15</v>
      </c>
      <c r="B8" s="76"/>
      <c r="C8" s="87">
        <v>2906.7</v>
      </c>
      <c r="D8" s="88"/>
      <c r="E8" s="87"/>
      <c r="F8" s="87"/>
      <c r="G8" s="87"/>
      <c r="H8" s="87"/>
      <c r="I8" s="87"/>
      <c r="J8" s="87"/>
      <c r="K8" s="87"/>
      <c r="L8" s="255"/>
      <c r="M8" s="87">
        <v>2906.7</v>
      </c>
      <c r="N8" s="429"/>
    </row>
    <row r="9" spans="1:14" ht="19.5" customHeight="1" x14ac:dyDescent="0.55000000000000004">
      <c r="A9" s="250" t="s">
        <v>16</v>
      </c>
      <c r="B9" s="75"/>
      <c r="C9" s="251">
        <v>7529.5</v>
      </c>
      <c r="D9" s="89"/>
      <c r="E9" s="251"/>
      <c r="F9" s="251"/>
      <c r="G9" s="251"/>
      <c r="H9" s="251"/>
      <c r="I9" s="251"/>
      <c r="J9" s="251"/>
      <c r="K9" s="251"/>
      <c r="L9" s="256"/>
      <c r="M9" s="251">
        <v>7529.5</v>
      </c>
      <c r="N9" s="430"/>
    </row>
    <row r="10" spans="1:14" ht="9" customHeight="1" x14ac:dyDescent="0.55000000000000004">
      <c r="A10" s="83"/>
      <c r="B10" s="76"/>
      <c r="C10" s="90" t="s">
        <v>5</v>
      </c>
      <c r="D10" s="88"/>
      <c r="E10" s="90"/>
      <c r="F10" s="90"/>
      <c r="G10" s="90"/>
      <c r="H10" s="90"/>
      <c r="I10" s="90"/>
      <c r="J10" s="90"/>
      <c r="K10" s="90"/>
      <c r="L10" s="255"/>
      <c r="M10" s="90"/>
      <c r="N10" s="429"/>
    </row>
    <row r="11" spans="1:14" x14ac:dyDescent="0.55000000000000004">
      <c r="A11" s="83" t="s">
        <v>17</v>
      </c>
      <c r="B11" s="76"/>
      <c r="C11" s="90">
        <v>5934.5</v>
      </c>
      <c r="D11" s="88"/>
      <c r="E11" s="90"/>
      <c r="F11" s="435">
        <v>1.3</v>
      </c>
      <c r="G11" s="435"/>
      <c r="H11" s="435">
        <v>-1.2</v>
      </c>
      <c r="I11" s="435">
        <v>-0.1</v>
      </c>
      <c r="J11" s="90"/>
      <c r="K11" s="90">
        <v>0</v>
      </c>
      <c r="L11" s="255"/>
      <c r="M11" s="90">
        <v>5934.5</v>
      </c>
      <c r="N11" s="430"/>
    </row>
    <row r="12" spans="1:14" x14ac:dyDescent="0.55000000000000004">
      <c r="A12" s="83" t="s">
        <v>18</v>
      </c>
      <c r="B12" s="76"/>
      <c r="C12" s="90">
        <v>1080.3</v>
      </c>
      <c r="D12" s="88"/>
      <c r="E12" s="90"/>
      <c r="F12" s="435"/>
      <c r="G12" s="435">
        <v>6.2</v>
      </c>
      <c r="H12" s="435">
        <v>-17.7</v>
      </c>
      <c r="I12" s="435">
        <v>-18.100000000000001</v>
      </c>
      <c r="J12" s="90"/>
      <c r="K12" s="90"/>
      <c r="L12" s="255"/>
      <c r="M12" s="90">
        <v>1050.7</v>
      </c>
      <c r="N12" s="430"/>
    </row>
    <row r="13" spans="1:14" x14ac:dyDescent="0.55000000000000004">
      <c r="A13" s="83" t="s">
        <v>19</v>
      </c>
      <c r="B13" s="76"/>
      <c r="C13" s="90">
        <v>142.1</v>
      </c>
      <c r="D13" s="88"/>
      <c r="E13" s="90">
        <v>-39.5</v>
      </c>
      <c r="F13" s="90"/>
      <c r="G13" s="90"/>
      <c r="H13" s="90"/>
      <c r="I13" s="90"/>
      <c r="J13" s="90"/>
      <c r="K13" s="90"/>
      <c r="L13" s="255"/>
      <c r="M13" s="90">
        <v>102.6</v>
      </c>
      <c r="N13" s="430"/>
    </row>
    <row r="14" spans="1:14" x14ac:dyDescent="0.55000000000000004">
      <c r="A14" s="83" t="s">
        <v>20</v>
      </c>
      <c r="B14" s="76"/>
      <c r="C14" s="87">
        <v>0</v>
      </c>
      <c r="D14" s="88"/>
      <c r="E14" s="87"/>
      <c r="F14" s="87"/>
      <c r="G14" s="87"/>
      <c r="H14" s="87"/>
      <c r="I14" s="455">
        <v>0</v>
      </c>
      <c r="J14" s="87"/>
      <c r="K14" s="87">
        <v>0</v>
      </c>
      <c r="L14" s="255"/>
      <c r="M14" s="87">
        <v>0</v>
      </c>
      <c r="N14" s="430"/>
    </row>
    <row r="15" spans="1:14" ht="19.5" customHeight="1" x14ac:dyDescent="0.55000000000000004">
      <c r="A15" s="84" t="s">
        <v>21</v>
      </c>
      <c r="B15" s="76"/>
      <c r="C15" s="273">
        <v>7156.9</v>
      </c>
      <c r="D15" s="88"/>
      <c r="E15" s="273">
        <v>-39.5</v>
      </c>
      <c r="F15" s="273">
        <v>1.3</v>
      </c>
      <c r="G15" s="273">
        <v>6.2</v>
      </c>
      <c r="H15" s="273">
        <v>-18.899999999999999</v>
      </c>
      <c r="I15" s="456">
        <v>-18.2</v>
      </c>
      <c r="J15" s="273">
        <v>0</v>
      </c>
      <c r="K15" s="273">
        <v>0</v>
      </c>
      <c r="L15" s="255"/>
      <c r="M15" s="273">
        <v>7087.8</v>
      </c>
      <c r="N15" s="430"/>
    </row>
    <row r="16" spans="1:14" ht="6" customHeight="1" x14ac:dyDescent="0.55000000000000004">
      <c r="A16" s="83"/>
      <c r="B16" s="76"/>
      <c r="C16" s="90"/>
      <c r="D16" s="88"/>
      <c r="E16" s="90"/>
      <c r="F16" s="90"/>
      <c r="G16" s="90"/>
      <c r="H16" s="90"/>
      <c r="I16" s="435"/>
      <c r="J16" s="90"/>
      <c r="K16" s="90"/>
      <c r="L16" s="255"/>
      <c r="M16" s="90"/>
      <c r="N16" s="429"/>
    </row>
    <row r="17" spans="1:14" x14ac:dyDescent="0.55000000000000004">
      <c r="A17" s="85" t="s">
        <v>22</v>
      </c>
      <c r="B17" s="76"/>
      <c r="C17" s="87">
        <v>1.7</v>
      </c>
      <c r="D17" s="88"/>
      <c r="E17" s="87"/>
      <c r="F17" s="87"/>
      <c r="G17" s="87"/>
      <c r="H17" s="87"/>
      <c r="I17" s="455"/>
      <c r="J17" s="87"/>
      <c r="K17" s="87"/>
      <c r="L17" s="255"/>
      <c r="M17" s="87">
        <v>1.7</v>
      </c>
      <c r="N17" s="430"/>
    </row>
    <row r="18" spans="1:14" ht="7.9" customHeight="1" x14ac:dyDescent="0.55000000000000004">
      <c r="A18" s="83"/>
      <c r="B18" s="76"/>
      <c r="C18" s="90"/>
      <c r="D18" s="88"/>
      <c r="E18" s="90"/>
      <c r="F18" s="90"/>
      <c r="G18" s="90"/>
      <c r="H18" s="90"/>
      <c r="I18" s="435"/>
      <c r="J18" s="90"/>
      <c r="K18" s="90"/>
      <c r="L18" s="255"/>
      <c r="M18" s="90"/>
      <c r="N18" s="429"/>
    </row>
    <row r="19" spans="1:14" x14ac:dyDescent="0.55000000000000004">
      <c r="A19" s="83" t="s">
        <v>23</v>
      </c>
      <c r="B19" s="76"/>
      <c r="C19" s="90">
        <v>374.3</v>
      </c>
      <c r="D19" s="88"/>
      <c r="E19" s="90">
        <v>39.5</v>
      </c>
      <c r="F19" s="90">
        <v>-1.3</v>
      </c>
      <c r="G19" s="90">
        <v>-6.2</v>
      </c>
      <c r="H19" s="90">
        <v>18.899999999999999</v>
      </c>
      <c r="I19" s="435">
        <v>18.2</v>
      </c>
      <c r="J19" s="90">
        <v>0</v>
      </c>
      <c r="K19" s="90">
        <v>0</v>
      </c>
      <c r="L19" s="255"/>
      <c r="M19" s="90">
        <v>443.4</v>
      </c>
      <c r="N19" s="430"/>
    </row>
    <row r="20" spans="1:14" ht="3.75" customHeight="1" x14ac:dyDescent="0.55000000000000004">
      <c r="A20" s="83"/>
      <c r="B20" s="76"/>
      <c r="C20" s="90"/>
      <c r="D20" s="88"/>
      <c r="E20" s="90"/>
      <c r="F20" s="90"/>
      <c r="G20" s="90"/>
      <c r="H20" s="90"/>
      <c r="I20" s="435"/>
      <c r="J20" s="90"/>
      <c r="K20" s="90"/>
      <c r="L20" s="255"/>
      <c r="M20" s="90"/>
      <c r="N20" s="429"/>
    </row>
    <row r="21" spans="1:14" ht="15.9" customHeight="1" x14ac:dyDescent="0.55000000000000004">
      <c r="A21" s="83" t="s">
        <v>24</v>
      </c>
      <c r="B21" s="76"/>
      <c r="C21" s="90">
        <v>234</v>
      </c>
      <c r="D21" s="88"/>
      <c r="E21" s="90"/>
      <c r="F21" s="90">
        <v>0</v>
      </c>
      <c r="G21" s="90"/>
      <c r="H21" s="90"/>
      <c r="I21" s="435"/>
      <c r="J21" s="90"/>
      <c r="K21" s="90">
        <v>-179.5</v>
      </c>
      <c r="L21" s="255"/>
      <c r="M21" s="90">
        <v>54.5</v>
      </c>
      <c r="N21" s="431"/>
    </row>
    <row r="22" spans="1:14" ht="15.9" customHeight="1" x14ac:dyDescent="0.55000000000000004">
      <c r="A22" s="466" t="s">
        <v>320</v>
      </c>
      <c r="B22" s="76"/>
      <c r="C22" s="90">
        <v>7.8</v>
      </c>
      <c r="D22" s="88"/>
      <c r="E22" s="90"/>
      <c r="F22" s="90"/>
      <c r="G22" s="90"/>
      <c r="H22" s="90"/>
      <c r="I22" s="435"/>
      <c r="J22" s="90"/>
      <c r="K22" s="90">
        <v>-2.5</v>
      </c>
      <c r="L22" s="255"/>
      <c r="M22" s="90">
        <v>5.3</v>
      </c>
      <c r="N22" s="431"/>
    </row>
    <row r="23" spans="1:14" ht="15.9" customHeight="1" x14ac:dyDescent="0.55000000000000004">
      <c r="A23" s="83" t="s">
        <v>25</v>
      </c>
      <c r="B23" s="76"/>
      <c r="C23" s="90">
        <v>19.899999999999999</v>
      </c>
      <c r="D23" s="88"/>
      <c r="E23" s="90"/>
      <c r="F23" s="90"/>
      <c r="G23" s="90"/>
      <c r="H23" s="90"/>
      <c r="I23" s="435"/>
      <c r="J23" s="90"/>
      <c r="K23" s="90">
        <v>0</v>
      </c>
      <c r="L23" s="255"/>
      <c r="M23" s="90">
        <v>19.899999999999999</v>
      </c>
      <c r="N23" s="430"/>
    </row>
    <row r="24" spans="1:14" ht="15.9" customHeight="1" x14ac:dyDescent="0.55000000000000004">
      <c r="A24" s="83" t="s">
        <v>26</v>
      </c>
      <c r="B24" s="76"/>
      <c r="C24" s="90">
        <v>1.9</v>
      </c>
      <c r="D24" s="88"/>
      <c r="E24" s="90"/>
      <c r="F24" s="90"/>
      <c r="G24" s="90"/>
      <c r="H24" s="90"/>
      <c r="I24" s="435">
        <v>-1.9</v>
      </c>
      <c r="J24" s="90"/>
      <c r="K24" s="90">
        <v>0</v>
      </c>
      <c r="L24" s="255"/>
      <c r="M24" s="90">
        <v>0</v>
      </c>
      <c r="N24" s="430"/>
    </row>
    <row r="25" spans="1:14" ht="15.9" customHeight="1" x14ac:dyDescent="0.55000000000000004">
      <c r="A25" s="84" t="s">
        <v>27</v>
      </c>
      <c r="B25" s="76"/>
      <c r="C25" s="273">
        <v>594.29999999999995</v>
      </c>
      <c r="D25" s="88"/>
      <c r="E25" s="273">
        <v>39.5</v>
      </c>
      <c r="F25" s="273">
        <v>-1.3</v>
      </c>
      <c r="G25" s="273">
        <v>-6.2</v>
      </c>
      <c r="H25" s="273">
        <v>18.899999999999999</v>
      </c>
      <c r="I25" s="456">
        <v>20.100000000000001</v>
      </c>
      <c r="J25" s="273">
        <v>0</v>
      </c>
      <c r="K25" s="273">
        <v>-182</v>
      </c>
      <c r="L25" s="255"/>
      <c r="M25" s="273">
        <v>483.3</v>
      </c>
      <c r="N25" s="430"/>
    </row>
    <row r="26" spans="1:14" ht="19" customHeight="1" x14ac:dyDescent="0.55000000000000004">
      <c r="A26" s="83" t="s">
        <v>28</v>
      </c>
      <c r="B26" s="76"/>
      <c r="C26" s="90">
        <v>142.69999999999999</v>
      </c>
      <c r="D26" s="88"/>
      <c r="E26" s="90"/>
      <c r="F26" s="90"/>
      <c r="G26" s="90"/>
      <c r="H26" s="90"/>
      <c r="I26" s="435"/>
      <c r="J26" s="90">
        <v>7.2</v>
      </c>
      <c r="K26" s="90">
        <v>-45.3</v>
      </c>
      <c r="L26" s="255"/>
      <c r="M26" s="90">
        <v>104.6</v>
      </c>
      <c r="N26" s="430"/>
    </row>
    <row r="27" spans="1:14" ht="21.4" customHeight="1" x14ac:dyDescent="0.55000000000000004">
      <c r="A27" s="453" t="s">
        <v>29</v>
      </c>
      <c r="B27" s="76"/>
      <c r="C27" s="91">
        <v>0.24</v>
      </c>
      <c r="D27" s="88"/>
      <c r="E27" s="92"/>
      <c r="F27" s="92"/>
      <c r="G27" s="92"/>
      <c r="H27" s="92"/>
      <c r="I27" s="457"/>
      <c r="J27" s="92"/>
      <c r="K27" s="92"/>
      <c r="L27" s="255"/>
      <c r="M27" s="91">
        <v>0.216</v>
      </c>
      <c r="N27" s="430"/>
    </row>
    <row r="28" spans="1:14" ht="17.5" customHeight="1" x14ac:dyDescent="0.55000000000000004">
      <c r="A28" s="83" t="s">
        <v>30</v>
      </c>
      <c r="B28" s="76"/>
      <c r="C28" s="90">
        <v>451.6</v>
      </c>
      <c r="D28" s="88"/>
      <c r="E28" s="90">
        <v>39.5</v>
      </c>
      <c r="F28" s="90">
        <v>-1.3</v>
      </c>
      <c r="G28" s="90">
        <v>-6.2</v>
      </c>
      <c r="H28" s="90">
        <v>18.899999999999999</v>
      </c>
      <c r="I28" s="435">
        <v>20.100000000000001</v>
      </c>
      <c r="J28" s="90">
        <v>-7.2</v>
      </c>
      <c r="K28" s="90">
        <v>-136.69999999999999</v>
      </c>
      <c r="L28" s="90">
        <v>0</v>
      </c>
      <c r="M28" s="90">
        <v>378.7</v>
      </c>
      <c r="N28" s="430"/>
    </row>
    <row r="29" spans="1:14" ht="19.899999999999999" customHeight="1" x14ac:dyDescent="0.55000000000000004">
      <c r="A29" s="468" t="s">
        <v>31</v>
      </c>
      <c r="B29" s="76"/>
      <c r="C29" s="90">
        <v>5</v>
      </c>
      <c r="D29" s="88"/>
      <c r="E29" s="90"/>
      <c r="F29" s="90"/>
      <c r="G29" s="90"/>
      <c r="H29" s="90"/>
      <c r="I29" s="435">
        <v>8.1999999999999993</v>
      </c>
      <c r="J29" s="90"/>
      <c r="K29" s="90"/>
      <c r="L29" s="255"/>
      <c r="M29" s="87">
        <v>13.2</v>
      </c>
      <c r="N29" s="431"/>
    </row>
    <row r="30" spans="1:14" s="2" customFormat="1" ht="28" customHeight="1" thickBot="1" x14ac:dyDescent="0.6">
      <c r="A30" s="252" t="s">
        <v>32</v>
      </c>
      <c r="B30" s="49"/>
      <c r="C30" s="253">
        <v>446.6</v>
      </c>
      <c r="D30" s="86"/>
      <c r="E30" s="253">
        <v>39.5</v>
      </c>
      <c r="F30" s="253">
        <v>-1.3</v>
      </c>
      <c r="G30" s="253">
        <v>-6.2</v>
      </c>
      <c r="H30" s="253">
        <v>18.899999999999999</v>
      </c>
      <c r="I30" s="253">
        <v>11.9</v>
      </c>
      <c r="J30" s="253">
        <v>-7.2</v>
      </c>
      <c r="K30" s="253">
        <v>-136.69999999999999</v>
      </c>
      <c r="L30" s="86"/>
      <c r="M30" s="253">
        <v>365.5</v>
      </c>
      <c r="N30" s="431"/>
    </row>
    <row r="31" spans="1:14" ht="3.75" customHeight="1" thickTop="1" x14ac:dyDescent="0.55000000000000004">
      <c r="A31" s="83"/>
      <c r="B31" s="76"/>
      <c r="C31" s="90"/>
      <c r="D31" s="88"/>
      <c r="E31" s="90"/>
      <c r="F31" s="90"/>
      <c r="G31" s="90"/>
      <c r="H31" s="90"/>
      <c r="I31" s="90"/>
      <c r="J31" s="90"/>
      <c r="K31" s="90"/>
      <c r="L31" s="88"/>
      <c r="M31" s="90"/>
      <c r="N31" s="429"/>
    </row>
    <row r="32" spans="1:14" ht="15" customHeight="1" x14ac:dyDescent="0.55000000000000004">
      <c r="A32" s="83" t="s">
        <v>33</v>
      </c>
      <c r="B32" s="76"/>
      <c r="C32" s="90"/>
      <c r="D32" s="88"/>
      <c r="E32" s="90"/>
      <c r="F32" s="90"/>
      <c r="G32" s="90"/>
      <c r="H32" s="90"/>
      <c r="I32" s="90"/>
      <c r="J32" s="90"/>
      <c r="K32" s="90"/>
      <c r="L32" s="88"/>
      <c r="M32" s="90"/>
      <c r="N32" s="429"/>
    </row>
    <row r="33" spans="1:14" ht="15" customHeight="1" x14ac:dyDescent="0.55000000000000004">
      <c r="A33" s="83" t="s">
        <v>25</v>
      </c>
      <c r="B33" s="76"/>
      <c r="C33" s="90">
        <v>19.899999999999999</v>
      </c>
      <c r="D33" s="88"/>
      <c r="E33" s="90"/>
      <c r="F33" s="90"/>
      <c r="G33" s="90"/>
      <c r="H33" s="90"/>
      <c r="I33" s="90"/>
      <c r="J33" s="90"/>
      <c r="K33" s="90"/>
      <c r="L33" s="88"/>
      <c r="M33" s="90">
        <v>19.899999999999999</v>
      </c>
      <c r="N33" s="429"/>
    </row>
    <row r="34" spans="1:14" ht="15" customHeight="1" x14ac:dyDescent="0.55000000000000004">
      <c r="A34" s="83"/>
      <c r="B34" s="76"/>
      <c r="C34" s="90">
        <v>1.9</v>
      </c>
      <c r="D34" s="88"/>
      <c r="E34" s="90"/>
      <c r="F34" s="90"/>
      <c r="G34" s="90"/>
      <c r="H34" s="90"/>
      <c r="I34" s="90">
        <v>-1.9</v>
      </c>
      <c r="J34" s="90"/>
      <c r="K34" s="90"/>
      <c r="L34" s="88"/>
      <c r="M34" s="90">
        <v>0</v>
      </c>
      <c r="N34" s="429"/>
    </row>
    <row r="35" spans="1:14" ht="15" customHeight="1" x14ac:dyDescent="0.55000000000000004">
      <c r="A35" s="466" t="s">
        <v>28</v>
      </c>
      <c r="B35" s="75"/>
      <c r="C35" s="435">
        <v>142.69999999999999</v>
      </c>
      <c r="D35" s="436"/>
      <c r="E35" s="435"/>
      <c r="F35" s="435"/>
      <c r="G35" s="435"/>
      <c r="H35" s="435"/>
      <c r="I35" s="435"/>
      <c r="J35" s="435">
        <v>7.2</v>
      </c>
      <c r="K35" s="435">
        <v>-45.3</v>
      </c>
      <c r="L35" s="437"/>
      <c r="M35" s="435">
        <v>104.6</v>
      </c>
      <c r="N35" s="429"/>
    </row>
    <row r="36" spans="1:14" ht="15" customHeight="1" x14ac:dyDescent="0.55000000000000004">
      <c r="A36" s="83" t="s">
        <v>19</v>
      </c>
      <c r="B36" s="76"/>
      <c r="C36" s="90">
        <v>142.1</v>
      </c>
      <c r="D36" s="88"/>
      <c r="E36" s="90">
        <v>-39.5</v>
      </c>
      <c r="F36" s="90"/>
      <c r="G36" s="90"/>
      <c r="H36" s="90"/>
      <c r="I36" s="90"/>
      <c r="J36" s="90"/>
      <c r="K36" s="90"/>
      <c r="L36" s="88"/>
      <c r="M36" s="90">
        <v>102.6</v>
      </c>
      <c r="N36" s="429"/>
    </row>
    <row r="37" spans="1:14" ht="15" customHeight="1" x14ac:dyDescent="0.55000000000000004">
      <c r="A37" s="83" t="s">
        <v>20</v>
      </c>
      <c r="B37" s="76"/>
      <c r="C37" s="90">
        <v>0</v>
      </c>
      <c r="D37" s="88"/>
      <c r="E37" s="90">
        <v>0</v>
      </c>
      <c r="F37" s="90"/>
      <c r="G37" s="90"/>
      <c r="H37" s="90"/>
      <c r="I37" s="90">
        <v>0</v>
      </c>
      <c r="J37" s="90"/>
      <c r="K37" s="90"/>
      <c r="L37" s="88"/>
      <c r="M37" s="90">
        <v>0</v>
      </c>
      <c r="N37" s="429"/>
    </row>
    <row r="38" spans="1:14" x14ac:dyDescent="0.55000000000000004">
      <c r="A38" s="454" t="s">
        <v>124</v>
      </c>
      <c r="B38" s="75"/>
      <c r="C38" s="90">
        <v>5</v>
      </c>
      <c r="D38" s="89"/>
      <c r="E38" s="90">
        <v>0</v>
      </c>
      <c r="F38" s="90"/>
      <c r="G38" s="90"/>
      <c r="H38" s="90"/>
      <c r="I38" s="90">
        <v>8.1999999999999993</v>
      </c>
      <c r="J38" s="90">
        <v>0</v>
      </c>
      <c r="K38" s="90"/>
      <c r="L38" s="256"/>
      <c r="M38" s="90">
        <v>13.2</v>
      </c>
      <c r="N38" s="429"/>
    </row>
    <row r="39" spans="1:14" s="2" customFormat="1" ht="19.5" customHeight="1" thickBot="1" x14ac:dyDescent="0.6">
      <c r="A39" s="252" t="s">
        <v>34</v>
      </c>
      <c r="B39" s="49"/>
      <c r="C39" s="253">
        <v>758.2</v>
      </c>
      <c r="D39" s="86"/>
      <c r="E39" s="253">
        <v>0</v>
      </c>
      <c r="F39" s="253">
        <v>-1.3</v>
      </c>
      <c r="G39" s="253">
        <v>-6.2</v>
      </c>
      <c r="H39" s="253">
        <v>18.899999999999999</v>
      </c>
      <c r="I39" s="253">
        <v>18.2</v>
      </c>
      <c r="J39" s="253">
        <v>0</v>
      </c>
      <c r="K39" s="253">
        <v>-182</v>
      </c>
      <c r="L39" s="86"/>
      <c r="M39" s="253">
        <v>605.79999999999995</v>
      </c>
      <c r="N39" s="429"/>
    </row>
    <row r="40" spans="1:14" ht="14.7" thickTop="1" x14ac:dyDescent="0.55000000000000004">
      <c r="A40" s="83"/>
      <c r="B40" s="76"/>
      <c r="C40" s="90"/>
      <c r="D40" s="88"/>
      <c r="E40" s="90"/>
      <c r="F40" s="90"/>
      <c r="G40" s="90"/>
      <c r="H40" s="90"/>
      <c r="I40" s="90"/>
      <c r="J40" s="90"/>
      <c r="K40" s="90"/>
      <c r="L40" s="255"/>
      <c r="M40" s="90"/>
      <c r="N40" s="429"/>
    </row>
    <row r="41" spans="1:14" ht="20.25" customHeight="1" x14ac:dyDescent="0.55000000000000004">
      <c r="A41" s="83" t="s">
        <v>35</v>
      </c>
      <c r="B41" s="29"/>
      <c r="C41" s="90"/>
      <c r="D41" s="93"/>
      <c r="E41" s="90"/>
      <c r="F41" s="90"/>
      <c r="G41" s="90"/>
      <c r="H41" s="90"/>
      <c r="I41" s="90"/>
      <c r="J41" s="90"/>
      <c r="K41" s="90"/>
      <c r="L41" s="93"/>
      <c r="M41" s="90">
        <v>324.7</v>
      </c>
      <c r="N41" s="430"/>
    </row>
    <row r="42" spans="1:14" ht="32.700000000000003" customHeight="1" thickBot="1" x14ac:dyDescent="0.6">
      <c r="A42" s="252" t="s">
        <v>321</v>
      </c>
      <c r="B42" s="50"/>
      <c r="C42" s="94"/>
      <c r="D42" s="94"/>
      <c r="E42" s="94"/>
      <c r="F42" s="94"/>
      <c r="G42" s="94"/>
      <c r="H42" s="94"/>
      <c r="I42" s="94"/>
      <c r="J42" s="94"/>
      <c r="K42" s="94"/>
      <c r="L42" s="94"/>
      <c r="M42" s="254">
        <v>1.1299999999999999</v>
      </c>
      <c r="N42" s="432"/>
    </row>
    <row r="43" spans="1:14" ht="14.85" customHeight="1" thickTop="1" x14ac:dyDescent="0.55000000000000004">
      <c r="A43" s="29"/>
      <c r="B43" s="29"/>
      <c r="C43" s="29"/>
      <c r="D43" s="29"/>
      <c r="E43" s="29"/>
      <c r="F43" s="29"/>
      <c r="G43" s="29"/>
      <c r="H43" s="29"/>
      <c r="I43" s="29"/>
      <c r="J43" s="29"/>
      <c r="K43" s="29"/>
      <c r="L43" s="29"/>
      <c r="M43" s="29"/>
      <c r="N43" s="429"/>
    </row>
    <row r="44" spans="1:14" ht="5.0999999999999996" customHeight="1" x14ac:dyDescent="0.55000000000000004">
      <c r="A44" s="79"/>
      <c r="B44" s="80"/>
      <c r="C44" s="80"/>
      <c r="D44" s="80"/>
      <c r="E44" s="80"/>
      <c r="F44" s="80"/>
      <c r="G44" s="80"/>
      <c r="H44" s="80"/>
      <c r="I44" s="80"/>
      <c r="J44" s="80"/>
      <c r="K44" s="80"/>
      <c r="L44" s="80"/>
      <c r="M44" s="80"/>
      <c r="N44" s="433"/>
    </row>
    <row r="45" spans="1:14" x14ac:dyDescent="0.55000000000000004">
      <c r="A45" s="81" t="s">
        <v>36</v>
      </c>
      <c r="B45" s="29"/>
      <c r="C45" s="82"/>
      <c r="D45" s="29"/>
      <c r="E45" s="29"/>
      <c r="F45" s="29"/>
      <c r="G45" s="29"/>
      <c r="H45" s="29"/>
      <c r="I45" s="29"/>
      <c r="J45" s="29"/>
      <c r="K45" s="29"/>
      <c r="L45" s="29"/>
      <c r="M45" s="29"/>
      <c r="N45" s="429"/>
    </row>
    <row r="46" spans="1:14" x14ac:dyDescent="0.55000000000000004">
      <c r="A46" s="70"/>
    </row>
    <row r="47" spans="1:14" x14ac:dyDescent="0.55000000000000004">
      <c r="A47" s="61"/>
    </row>
  </sheetData>
  <pageMargins left="0.2" right="0.2" top="0.75" bottom="0.5" header="0.3" footer="0.3"/>
  <pageSetup paperSize="5"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J43"/>
  <sheetViews>
    <sheetView showGridLines="0" zoomScaleNormal="100" workbookViewId="0"/>
  </sheetViews>
  <sheetFormatPr defaultColWidth="11.41796875" defaultRowHeight="12.6" x14ac:dyDescent="0.45"/>
  <cols>
    <col min="1" max="1" width="61.41796875" style="131" customWidth="1"/>
    <col min="2" max="2" width="1.41796875" style="10" customWidth="1"/>
    <col min="3" max="6" width="16.26171875" style="10" customWidth="1"/>
    <col min="7" max="7" width="15.15625" style="10" bestFit="1" customWidth="1"/>
    <col min="8" max="9" width="1.41796875" style="10" customWidth="1"/>
    <col min="10" max="16384" width="11.41796875" style="10"/>
  </cols>
  <sheetData>
    <row r="1" spans="1:10" ht="15" x14ac:dyDescent="0.5">
      <c r="A1" s="424" t="s">
        <v>37</v>
      </c>
      <c r="B1" s="11"/>
      <c r="C1" s="29"/>
      <c r="D1" s="11"/>
      <c r="E1" s="11"/>
      <c r="F1" s="11"/>
      <c r="G1" s="11"/>
    </row>
    <row r="2" spans="1:10" ht="14.1" x14ac:dyDescent="0.5">
      <c r="A2" s="465" t="s">
        <v>4</v>
      </c>
      <c r="B2" s="469"/>
      <c r="C2" s="469"/>
      <c r="D2" s="469"/>
      <c r="E2" s="104"/>
      <c r="F2" s="104"/>
      <c r="G2" s="104"/>
    </row>
    <row r="3" spans="1:10" s="107" customFormat="1" ht="14.25" customHeight="1" x14ac:dyDescent="0.5">
      <c r="A3" s="105"/>
      <c r="B3" s="106"/>
      <c r="C3" s="275" t="s">
        <v>319</v>
      </c>
      <c r="D3" s="275"/>
      <c r="E3" s="275"/>
      <c r="F3" s="275"/>
      <c r="G3" s="274"/>
    </row>
    <row r="4" spans="1:10" s="110" customFormat="1" ht="15.75" customHeight="1" x14ac:dyDescent="0.5">
      <c r="A4" s="108"/>
      <c r="B4" s="109"/>
      <c r="C4" s="97"/>
      <c r="D4" s="97" t="s">
        <v>38</v>
      </c>
      <c r="E4" s="97"/>
      <c r="F4" s="103"/>
      <c r="G4" s="97"/>
    </row>
    <row r="5" spans="1:10" s="110" customFormat="1" ht="13.5" customHeight="1" x14ac:dyDescent="0.5">
      <c r="A5" s="108"/>
      <c r="B5" s="109"/>
      <c r="C5" s="97" t="s">
        <v>39</v>
      </c>
      <c r="D5" s="97" t="s">
        <v>40</v>
      </c>
      <c r="E5" s="97" t="s">
        <v>41</v>
      </c>
      <c r="F5" s="103" t="s">
        <v>42</v>
      </c>
      <c r="G5" s="97"/>
    </row>
    <row r="6" spans="1:10" s="110" customFormat="1" ht="12.75" customHeight="1" x14ac:dyDescent="0.5">
      <c r="A6" s="108"/>
      <c r="B6" s="109"/>
      <c r="C6" s="103" t="s">
        <v>43</v>
      </c>
      <c r="D6" s="103" t="s">
        <v>44</v>
      </c>
      <c r="E6" s="103" t="s">
        <v>45</v>
      </c>
      <c r="F6" s="103" t="s">
        <v>46</v>
      </c>
      <c r="G6" s="103" t="s">
        <v>13</v>
      </c>
    </row>
    <row r="7" spans="1:10" ht="14.1" x14ac:dyDescent="0.5">
      <c r="A7" s="111" t="s">
        <v>47</v>
      </c>
      <c r="B7" s="112"/>
      <c r="C7" s="112"/>
      <c r="D7" s="112"/>
      <c r="E7" s="112"/>
      <c r="F7" s="112"/>
      <c r="G7" s="112"/>
    </row>
    <row r="8" spans="1:10" ht="12.75" customHeight="1" x14ac:dyDescent="0.5">
      <c r="A8" s="262" t="s">
        <v>14</v>
      </c>
      <c r="B8" s="113"/>
      <c r="C8" s="241">
        <v>2414.6</v>
      </c>
      <c r="D8" s="241">
        <v>1956.2</v>
      </c>
      <c r="E8" s="241">
        <v>257.7</v>
      </c>
      <c r="F8" s="241">
        <v>-5.7</v>
      </c>
      <c r="G8" s="241">
        <v>4622.8</v>
      </c>
      <c r="J8" s="114"/>
    </row>
    <row r="9" spans="1:10" ht="13.8" x14ac:dyDescent="0.45">
      <c r="A9" s="115" t="s">
        <v>15</v>
      </c>
      <c r="B9" s="116"/>
      <c r="C9" s="117">
        <v>19.2</v>
      </c>
      <c r="D9" s="117">
        <v>2887.5</v>
      </c>
      <c r="E9" s="117">
        <v>0</v>
      </c>
      <c r="F9" s="117">
        <v>0</v>
      </c>
      <c r="G9" s="117">
        <v>2906.7</v>
      </c>
      <c r="J9" s="114"/>
    </row>
    <row r="10" spans="1:10" ht="14.1" x14ac:dyDescent="0.5">
      <c r="A10" s="271" t="s">
        <v>16</v>
      </c>
      <c r="B10" s="113"/>
      <c r="C10" s="241">
        <v>2433.8000000000002</v>
      </c>
      <c r="D10" s="241">
        <v>4843.7</v>
      </c>
      <c r="E10" s="241">
        <v>257.7</v>
      </c>
      <c r="F10" s="241">
        <v>-5.7</v>
      </c>
      <c r="G10" s="241">
        <v>7529.5</v>
      </c>
      <c r="J10" s="114"/>
    </row>
    <row r="11" spans="1:10" s="259" customFormat="1" ht="4.5" customHeight="1" x14ac:dyDescent="0.45">
      <c r="A11" s="261"/>
      <c r="B11" s="212"/>
      <c r="C11" s="212"/>
      <c r="D11" s="212"/>
      <c r="E11" s="212"/>
      <c r="F11" s="212"/>
      <c r="G11" s="212"/>
    </row>
    <row r="12" spans="1:10" ht="13.8" x14ac:dyDescent="0.45">
      <c r="A12" s="111" t="s">
        <v>48</v>
      </c>
      <c r="B12" s="118"/>
      <c r="C12" s="118"/>
      <c r="D12" s="118"/>
      <c r="E12" s="118"/>
      <c r="F12" s="118"/>
      <c r="G12" s="118"/>
    </row>
    <row r="13" spans="1:10" ht="12.75" customHeight="1" x14ac:dyDescent="0.45">
      <c r="A13" s="119" t="s">
        <v>17</v>
      </c>
      <c r="B13" s="120"/>
      <c r="C13" s="121">
        <v>1501.3</v>
      </c>
      <c r="D13" s="121">
        <v>4360.3</v>
      </c>
      <c r="E13" s="121">
        <v>58</v>
      </c>
      <c r="F13" s="121">
        <v>14.9</v>
      </c>
      <c r="G13" s="121">
        <v>5934.5</v>
      </c>
      <c r="J13" s="114"/>
    </row>
    <row r="14" spans="1:10" ht="13.8" x14ac:dyDescent="0.45">
      <c r="A14" s="122" t="s">
        <v>49</v>
      </c>
      <c r="B14" s="116"/>
      <c r="C14" s="117">
        <v>516.29999999999995</v>
      </c>
      <c r="D14" s="117">
        <v>281.8</v>
      </c>
      <c r="E14" s="117">
        <v>194.4</v>
      </c>
      <c r="F14" s="117">
        <v>87.8</v>
      </c>
      <c r="G14" s="117">
        <v>1080.3</v>
      </c>
      <c r="J14" s="114"/>
    </row>
    <row r="15" spans="1:10" ht="12.75" customHeight="1" x14ac:dyDescent="0.45">
      <c r="A15" s="119" t="s">
        <v>50</v>
      </c>
      <c r="B15" s="120"/>
      <c r="C15" s="121">
        <v>72.8</v>
      </c>
      <c r="D15" s="121">
        <v>57.1</v>
      </c>
      <c r="E15" s="121">
        <v>3.9</v>
      </c>
      <c r="F15" s="121">
        <v>8.3000000000000007</v>
      </c>
      <c r="G15" s="121">
        <v>142.1</v>
      </c>
      <c r="J15" s="114"/>
    </row>
    <row r="16" spans="1:10" ht="12.75" customHeight="1" x14ac:dyDescent="0.45">
      <c r="A16" s="119" t="s">
        <v>20</v>
      </c>
      <c r="B16" s="120"/>
      <c r="C16" s="121">
        <v>0</v>
      </c>
      <c r="D16" s="121">
        <v>0</v>
      </c>
      <c r="E16" s="121">
        <v>0</v>
      </c>
      <c r="F16" s="121">
        <v>0</v>
      </c>
      <c r="G16" s="121">
        <v>0</v>
      </c>
      <c r="J16" s="114"/>
    </row>
    <row r="17" spans="1:10" ht="13.8" x14ac:dyDescent="0.45">
      <c r="A17" s="272" t="s">
        <v>21</v>
      </c>
      <c r="B17" s="120"/>
      <c r="C17" s="123">
        <v>2090.4</v>
      </c>
      <c r="D17" s="123">
        <v>4699.2</v>
      </c>
      <c r="E17" s="123">
        <v>256.3</v>
      </c>
      <c r="F17" s="123">
        <v>111</v>
      </c>
      <c r="G17" s="123">
        <v>7156.9</v>
      </c>
      <c r="J17" s="114"/>
    </row>
    <row r="18" spans="1:10" ht="4.5" customHeight="1" x14ac:dyDescent="0.45">
      <c r="A18" s="124"/>
      <c r="B18" s="118"/>
      <c r="C18" s="118"/>
      <c r="D18" s="118"/>
      <c r="E18" s="118"/>
      <c r="F18" s="118"/>
      <c r="G18" s="118"/>
      <c r="J18" s="114"/>
    </row>
    <row r="19" spans="1:10" ht="12.75" customHeight="1" x14ac:dyDescent="0.45">
      <c r="A19" s="132" t="s">
        <v>22</v>
      </c>
      <c r="B19" s="118"/>
      <c r="C19" s="22">
        <v>0</v>
      </c>
      <c r="D19" s="22">
        <v>0</v>
      </c>
      <c r="E19" s="22">
        <v>1.7</v>
      </c>
      <c r="F19" s="22">
        <v>0</v>
      </c>
      <c r="G19" s="22">
        <v>1.7</v>
      </c>
      <c r="J19" s="114"/>
    </row>
    <row r="20" spans="1:10" ht="4.5" customHeight="1" x14ac:dyDescent="0.45">
      <c r="A20" s="124"/>
      <c r="B20" s="118"/>
      <c r="C20" s="121"/>
      <c r="D20" s="121"/>
      <c r="E20" s="121"/>
      <c r="F20" s="121"/>
      <c r="G20" s="121"/>
    </row>
    <row r="21" spans="1:10" ht="13.8" x14ac:dyDescent="0.45">
      <c r="A21" s="124" t="s">
        <v>23</v>
      </c>
      <c r="B21" s="118"/>
      <c r="C21" s="121">
        <v>343.4</v>
      </c>
      <c r="D21" s="121">
        <v>144.5</v>
      </c>
      <c r="E21" s="121">
        <v>3.1</v>
      </c>
      <c r="F21" s="121">
        <v>-116.7</v>
      </c>
      <c r="G21" s="121">
        <v>374.3</v>
      </c>
      <c r="J21" s="114"/>
    </row>
    <row r="22" spans="1:10" ht="9.4" customHeight="1" x14ac:dyDescent="0.45">
      <c r="A22" s="124"/>
      <c r="B22" s="118"/>
      <c r="C22" s="121"/>
      <c r="D22" s="121"/>
      <c r="E22" s="121"/>
      <c r="F22" s="121"/>
      <c r="G22" s="121"/>
      <c r="J22" s="114"/>
    </row>
    <row r="23" spans="1:10" ht="15" customHeight="1" x14ac:dyDescent="0.45">
      <c r="A23" s="78" t="s">
        <v>24</v>
      </c>
      <c r="B23" s="120"/>
      <c r="C23" s="121">
        <v>3.6</v>
      </c>
      <c r="D23" s="121">
        <v>0.6</v>
      </c>
      <c r="E23" s="121">
        <v>50.3</v>
      </c>
      <c r="F23" s="121">
        <v>0</v>
      </c>
      <c r="G23" s="121">
        <v>54.5</v>
      </c>
      <c r="J23" s="114"/>
    </row>
    <row r="24" spans="1:10" ht="16.5" customHeight="1" x14ac:dyDescent="0.45">
      <c r="A24" s="124" t="s">
        <v>97</v>
      </c>
      <c r="B24" s="118"/>
      <c r="C24" s="121">
        <v>0.5</v>
      </c>
      <c r="D24" s="121">
        <v>2.7</v>
      </c>
      <c r="E24" s="121">
        <v>-0.5</v>
      </c>
      <c r="F24" s="121">
        <v>2.6</v>
      </c>
      <c r="G24" s="121">
        <v>5.3</v>
      </c>
      <c r="J24" s="114"/>
    </row>
    <row r="25" spans="1:10" s="259" customFormat="1" ht="13.8" x14ac:dyDescent="0.45">
      <c r="A25" s="263" t="s">
        <v>52</v>
      </c>
      <c r="B25" s="264"/>
      <c r="C25" s="258">
        <v>72.8</v>
      </c>
      <c r="D25" s="258">
        <v>57.1</v>
      </c>
      <c r="E25" s="258">
        <v>3.9</v>
      </c>
      <c r="F25" s="258">
        <v>8.3000000000000007</v>
      </c>
      <c r="G25" s="26">
        <v>142.1</v>
      </c>
      <c r="J25" s="265"/>
    </row>
    <row r="26" spans="1:10" s="259" customFormat="1" ht="13.8" x14ac:dyDescent="0.45">
      <c r="A26" s="263" t="s">
        <v>53</v>
      </c>
      <c r="B26" s="264"/>
      <c r="C26" s="258">
        <v>0</v>
      </c>
      <c r="D26" s="258">
        <v>0</v>
      </c>
      <c r="E26" s="258">
        <v>0</v>
      </c>
      <c r="F26" s="258">
        <v>0</v>
      </c>
      <c r="G26" s="26">
        <v>0</v>
      </c>
      <c r="J26" s="265"/>
    </row>
    <row r="27" spans="1:10" ht="15" customHeight="1" x14ac:dyDescent="0.5">
      <c r="A27" s="262" t="s">
        <v>34</v>
      </c>
      <c r="B27" s="113"/>
      <c r="C27" s="241">
        <v>420.3</v>
      </c>
      <c r="D27" s="241">
        <v>205</v>
      </c>
      <c r="E27" s="241">
        <v>56.8</v>
      </c>
      <c r="F27" s="241">
        <v>-105.8</v>
      </c>
      <c r="G27" s="241">
        <v>576.29999999999995</v>
      </c>
      <c r="J27" s="114"/>
    </row>
    <row r="28" spans="1:10" ht="4" customHeight="1" x14ac:dyDescent="0.45">
      <c r="A28" s="78"/>
      <c r="B28" s="120"/>
      <c r="C28" s="118"/>
      <c r="D28" s="118"/>
      <c r="E28" s="118"/>
      <c r="F28" s="118"/>
      <c r="G28" s="118"/>
    </row>
    <row r="29" spans="1:10" ht="13.8" x14ac:dyDescent="0.45">
      <c r="A29" s="111" t="s">
        <v>54</v>
      </c>
      <c r="B29" s="120"/>
      <c r="C29" s="118"/>
      <c r="D29" s="118"/>
      <c r="E29" s="118"/>
      <c r="F29" s="118"/>
      <c r="G29" s="118"/>
    </row>
    <row r="30" spans="1:10" ht="13.8" x14ac:dyDescent="0.45">
      <c r="A30" s="183" t="s">
        <v>55</v>
      </c>
      <c r="B30" s="120"/>
      <c r="C30" s="117">
        <v>0</v>
      </c>
      <c r="D30" s="125">
        <v>7.7</v>
      </c>
      <c r="E30" s="126">
        <v>0</v>
      </c>
      <c r="F30" s="126">
        <v>0</v>
      </c>
      <c r="G30" s="121">
        <v>7.7</v>
      </c>
      <c r="J30" s="114"/>
    </row>
    <row r="31" spans="1:10" ht="46" customHeight="1" x14ac:dyDescent="0.45">
      <c r="A31" s="122" t="s">
        <v>322</v>
      </c>
      <c r="B31" s="116"/>
      <c r="C31" s="125">
        <v>0</v>
      </c>
      <c r="D31" s="125">
        <v>0</v>
      </c>
      <c r="E31" s="193">
        <v>-1.3</v>
      </c>
      <c r="F31" s="128">
        <v>0</v>
      </c>
      <c r="G31" s="452">
        <v>-1.3</v>
      </c>
    </row>
    <row r="32" spans="1:10" ht="33.6" customHeight="1" x14ac:dyDescent="0.45">
      <c r="A32" s="122" t="s">
        <v>325</v>
      </c>
      <c r="B32" s="116"/>
      <c r="C32" s="125">
        <v>0</v>
      </c>
      <c r="D32" s="125">
        <v>0</v>
      </c>
      <c r="E32" s="127">
        <v>-6.2</v>
      </c>
      <c r="F32" s="128">
        <v>0</v>
      </c>
      <c r="G32" s="121">
        <v>-6.2</v>
      </c>
      <c r="J32" s="114"/>
    </row>
    <row r="33" spans="1:10" ht="17.7" customHeight="1" x14ac:dyDescent="0.45">
      <c r="A33" s="266" t="s">
        <v>56</v>
      </c>
      <c r="B33" s="120"/>
      <c r="C33" s="126"/>
      <c r="D33" s="126"/>
      <c r="E33" s="127"/>
      <c r="F33" s="46">
        <v>0.9</v>
      </c>
      <c r="G33" s="121">
        <v>0.9</v>
      </c>
      <c r="J33" s="114"/>
    </row>
    <row r="34" spans="1:10" ht="21.9" customHeight="1" x14ac:dyDescent="0.45">
      <c r="A34" s="266" t="s">
        <v>323</v>
      </c>
      <c r="B34" s="120"/>
      <c r="C34" s="126">
        <v>3.5</v>
      </c>
      <c r="D34" s="126">
        <v>6.7</v>
      </c>
      <c r="E34" s="127">
        <v>0.6</v>
      </c>
      <c r="F34" s="46">
        <v>8.1</v>
      </c>
      <c r="G34" s="121">
        <v>18.899999999999999</v>
      </c>
      <c r="J34" s="114"/>
    </row>
    <row r="35" spans="1:10" ht="18.3" customHeight="1" x14ac:dyDescent="0.45">
      <c r="A35" s="266" t="s">
        <v>57</v>
      </c>
      <c r="B35" s="120"/>
      <c r="C35" s="126"/>
      <c r="D35" s="126"/>
      <c r="E35" s="127">
        <v>9.5</v>
      </c>
      <c r="F35" s="46"/>
      <c r="G35" s="121">
        <v>9.5</v>
      </c>
      <c r="J35" s="114"/>
    </row>
    <row r="36" spans="1:10" s="259" customFormat="1" ht="4.5" customHeight="1" x14ac:dyDescent="0.45">
      <c r="A36" s="266"/>
      <c r="B36" s="260"/>
      <c r="C36" s="46"/>
      <c r="D36" s="46"/>
      <c r="E36" s="46"/>
      <c r="F36" s="46"/>
      <c r="G36" s="46"/>
    </row>
    <row r="37" spans="1:10" ht="18" customHeight="1" thickBot="1" x14ac:dyDescent="0.55000000000000004">
      <c r="A37" s="267" t="s">
        <v>324</v>
      </c>
      <c r="B37" s="112"/>
      <c r="C37" s="268">
        <v>423.8</v>
      </c>
      <c r="D37" s="268">
        <v>219.4</v>
      </c>
      <c r="E37" s="268">
        <v>59.4</v>
      </c>
      <c r="F37" s="268">
        <v>-96.8</v>
      </c>
      <c r="G37" s="269"/>
      <c r="J37" s="114"/>
    </row>
    <row r="38" spans="1:10" customFormat="1" ht="6" customHeight="1" thickTop="1" x14ac:dyDescent="0.55000000000000004"/>
    <row r="39" spans="1:10" ht="20.65" customHeight="1" thickBot="1" x14ac:dyDescent="0.55000000000000004">
      <c r="A39" s="267" t="s">
        <v>58</v>
      </c>
      <c r="B39" s="106"/>
      <c r="C39" s="270"/>
      <c r="D39" s="270"/>
      <c r="E39" s="270"/>
      <c r="F39" s="270"/>
      <c r="G39" s="268">
        <v>605.79999999999995</v>
      </c>
    </row>
    <row r="40" spans="1:10" ht="12.9" thickTop="1" x14ac:dyDescent="0.45">
      <c r="A40" s="129"/>
      <c r="C40" s="130"/>
      <c r="D40" s="130"/>
      <c r="E40" s="130"/>
      <c r="F40" s="130"/>
      <c r="G40" s="130"/>
    </row>
    <row r="41" spans="1:10" x14ac:dyDescent="0.45">
      <c r="A41" s="129"/>
      <c r="C41" s="130"/>
      <c r="D41" s="130"/>
      <c r="E41" s="130"/>
      <c r="F41" s="130"/>
      <c r="G41" s="130"/>
    </row>
    <row r="42" spans="1:10" x14ac:dyDescent="0.45">
      <c r="A42" s="129"/>
    </row>
    <row r="43" spans="1:10" x14ac:dyDescent="0.45">
      <c r="A43" s="129"/>
    </row>
  </sheetData>
  <printOptions horizontalCentered="1"/>
  <pageMargins left="0.5" right="0.5" top="0.75" bottom="0.5" header="0.3" footer="0.3"/>
  <pageSetup paperSize="5"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S63"/>
  <sheetViews>
    <sheetView showGridLines="0" zoomScale="85" zoomScaleNormal="85" zoomScaleSheetLayoutView="10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4.4" x14ac:dyDescent="0.55000000000000004"/>
  <cols>
    <col min="1" max="1" width="47.15625" style="138" customWidth="1"/>
    <col min="2" max="19" width="10.41796875" style="68" customWidth="1"/>
    <col min="20" max="16384" width="9.15625" style="68"/>
  </cols>
  <sheetData>
    <row r="1" spans="1:19" ht="15.3" x14ac:dyDescent="0.55000000000000004">
      <c r="A1" s="423" t="s">
        <v>59</v>
      </c>
      <c r="K1" s="74"/>
      <c r="L1" s="3"/>
      <c r="M1" s="3"/>
      <c r="N1" s="3"/>
      <c r="P1" s="74"/>
      <c r="Q1" s="3"/>
      <c r="R1" s="3"/>
      <c r="S1" s="3"/>
    </row>
    <row r="2" spans="1:19" x14ac:dyDescent="0.55000000000000004">
      <c r="A2" s="465" t="s">
        <v>4</v>
      </c>
      <c r="B2" s="133"/>
      <c r="R2" s="448"/>
      <c r="S2" s="448"/>
    </row>
    <row r="3" spans="1:19" s="29" customFormat="1" ht="15" x14ac:dyDescent="0.45">
      <c r="A3" s="191"/>
      <c r="B3" s="399" t="s">
        <v>60</v>
      </c>
      <c r="C3" s="400" t="s">
        <v>61</v>
      </c>
      <c r="D3" s="400" t="s">
        <v>62</v>
      </c>
      <c r="E3" s="400" t="s">
        <v>63</v>
      </c>
      <c r="F3" s="426">
        <v>2019</v>
      </c>
      <c r="G3" s="400" t="s">
        <v>64</v>
      </c>
      <c r="H3" s="400" t="s">
        <v>65</v>
      </c>
      <c r="I3" s="400" t="s">
        <v>66</v>
      </c>
      <c r="J3" s="400" t="s">
        <v>67</v>
      </c>
      <c r="K3" s="426">
        <v>2020</v>
      </c>
      <c r="L3" s="400" t="s">
        <v>68</v>
      </c>
      <c r="M3" s="400" t="s">
        <v>69</v>
      </c>
      <c r="N3" s="400" t="s">
        <v>70</v>
      </c>
      <c r="O3" s="400" t="s">
        <v>71</v>
      </c>
      <c r="P3" s="400">
        <v>2021</v>
      </c>
      <c r="Q3" s="400" t="s">
        <v>72</v>
      </c>
      <c r="R3" s="400" t="s">
        <v>73</v>
      </c>
      <c r="S3" s="400" t="s">
        <v>326</v>
      </c>
    </row>
    <row r="4" spans="1:19" ht="25.75" customHeight="1" x14ac:dyDescent="0.55000000000000004">
      <c r="A4" s="234" t="s">
        <v>74</v>
      </c>
      <c r="B4" s="221"/>
      <c r="C4" s="221"/>
      <c r="D4" s="221"/>
      <c r="E4" s="222"/>
      <c r="F4" s="223"/>
      <c r="G4" s="224"/>
      <c r="H4" s="221"/>
      <c r="I4" s="221"/>
      <c r="J4" s="221"/>
      <c r="K4" s="223"/>
      <c r="L4" s="221"/>
      <c r="M4" s="221"/>
      <c r="N4" s="221"/>
      <c r="O4" s="221"/>
      <c r="P4" s="223"/>
      <c r="Q4" s="221"/>
      <c r="R4" s="221"/>
      <c r="S4" s="221"/>
    </row>
    <row r="5" spans="1:19" x14ac:dyDescent="0.55000000000000004">
      <c r="A5" s="30" t="s">
        <v>75</v>
      </c>
      <c r="B5" s="24">
        <v>393.4</v>
      </c>
      <c r="C5" s="26">
        <v>399.4</v>
      </c>
      <c r="D5" s="26">
        <v>398.9</v>
      </c>
      <c r="E5" s="26">
        <v>444.9</v>
      </c>
      <c r="F5" s="27">
        <v>1636.6</v>
      </c>
      <c r="G5" s="24">
        <v>399.4</v>
      </c>
      <c r="H5" s="26">
        <v>395.8</v>
      </c>
      <c r="I5" s="26">
        <v>400.9</v>
      </c>
      <c r="J5" s="26">
        <v>422.9</v>
      </c>
      <c r="K5" s="27">
        <v>1619</v>
      </c>
      <c r="L5" s="26">
        <v>408.6</v>
      </c>
      <c r="M5" s="26">
        <v>421.4</v>
      </c>
      <c r="N5" s="26">
        <v>422.7</v>
      </c>
      <c r="O5" s="26">
        <v>439.3</v>
      </c>
      <c r="P5" s="27">
        <v>1692</v>
      </c>
      <c r="Q5" s="26">
        <v>438.1</v>
      </c>
      <c r="R5" s="26">
        <v>444.5</v>
      </c>
      <c r="S5" s="26">
        <v>439.125</v>
      </c>
    </row>
    <row r="6" spans="1:19" x14ac:dyDescent="0.55000000000000004">
      <c r="A6" s="134" t="s">
        <v>76</v>
      </c>
      <c r="B6" s="24">
        <v>138.4</v>
      </c>
      <c r="C6" s="26">
        <v>149.1</v>
      </c>
      <c r="D6" s="26">
        <v>155.1</v>
      </c>
      <c r="E6" s="26">
        <v>188.4</v>
      </c>
      <c r="F6" s="27">
        <v>631</v>
      </c>
      <c r="G6" s="24">
        <v>147.69999999999999</v>
      </c>
      <c r="H6" s="26">
        <v>131.80000000000001</v>
      </c>
      <c r="I6" s="26">
        <v>138.9</v>
      </c>
      <c r="J6" s="26">
        <v>195.6</v>
      </c>
      <c r="K6" s="27">
        <v>614</v>
      </c>
      <c r="L6" s="26">
        <v>159.6</v>
      </c>
      <c r="M6" s="26">
        <v>181.2</v>
      </c>
      <c r="N6" s="26">
        <v>176.7</v>
      </c>
      <c r="O6" s="26">
        <v>216.1</v>
      </c>
      <c r="P6" s="27">
        <v>733.6</v>
      </c>
      <c r="Q6" s="26">
        <v>181.2</v>
      </c>
      <c r="R6" s="26">
        <v>196.5</v>
      </c>
      <c r="S6" s="26">
        <v>177.2</v>
      </c>
    </row>
    <row r="7" spans="1:19" x14ac:dyDescent="0.55000000000000004">
      <c r="A7" s="134" t="s">
        <v>77</v>
      </c>
      <c r="B7" s="24">
        <v>46</v>
      </c>
      <c r="C7" s="26">
        <v>49.7</v>
      </c>
      <c r="D7" s="26">
        <v>56.6</v>
      </c>
      <c r="E7" s="26">
        <v>54.4</v>
      </c>
      <c r="F7" s="27">
        <v>206.7</v>
      </c>
      <c r="G7" s="24">
        <v>56.7</v>
      </c>
      <c r="H7" s="26">
        <v>57.1</v>
      </c>
      <c r="I7" s="26">
        <v>58</v>
      </c>
      <c r="J7" s="26">
        <v>67.900000000000006</v>
      </c>
      <c r="K7" s="27">
        <v>239.7</v>
      </c>
      <c r="L7" s="26">
        <v>68.8</v>
      </c>
      <c r="M7" s="26">
        <v>65.900000000000006</v>
      </c>
      <c r="N7" s="26">
        <v>78.5</v>
      </c>
      <c r="O7" s="26">
        <v>92.5</v>
      </c>
      <c r="P7" s="27">
        <v>305.7</v>
      </c>
      <c r="Q7" s="26">
        <v>74</v>
      </c>
      <c r="R7" s="26">
        <v>84.6</v>
      </c>
      <c r="S7" s="26">
        <v>77.7</v>
      </c>
    </row>
    <row r="8" spans="1:19" x14ac:dyDescent="0.55000000000000004">
      <c r="A8" s="134" t="s">
        <v>78</v>
      </c>
      <c r="B8" s="24">
        <v>644</v>
      </c>
      <c r="C8" s="26">
        <v>848.1</v>
      </c>
      <c r="D8" s="26">
        <v>812.5</v>
      </c>
      <c r="E8" s="26">
        <v>1071.3</v>
      </c>
      <c r="F8" s="27">
        <v>3375.9</v>
      </c>
      <c r="G8" s="24">
        <v>625</v>
      </c>
      <c r="H8" s="26">
        <v>521.79999999999995</v>
      </c>
      <c r="I8" s="26">
        <v>549.20000000000005</v>
      </c>
      <c r="J8" s="26">
        <v>764.4</v>
      </c>
      <c r="K8" s="27">
        <v>2460.4</v>
      </c>
      <c r="L8" s="26">
        <v>520.20000000000005</v>
      </c>
      <c r="M8" s="26">
        <v>692.9</v>
      </c>
      <c r="N8" s="26">
        <v>869.1</v>
      </c>
      <c r="O8" s="26">
        <v>1224.3</v>
      </c>
      <c r="P8" s="27">
        <v>3306.5</v>
      </c>
      <c r="Q8" s="26">
        <v>772.7</v>
      </c>
      <c r="R8" s="26">
        <v>969.7</v>
      </c>
      <c r="S8" s="26">
        <v>989.61500000000001</v>
      </c>
    </row>
    <row r="9" spans="1:19" x14ac:dyDescent="0.55000000000000004">
      <c r="A9" s="134" t="s">
        <v>79</v>
      </c>
      <c r="B9" s="24">
        <v>388.5</v>
      </c>
      <c r="C9" s="26">
        <v>479.9</v>
      </c>
      <c r="D9" s="26">
        <v>530.5</v>
      </c>
      <c r="E9" s="26">
        <v>765.7</v>
      </c>
      <c r="F9" s="27">
        <v>2164.6</v>
      </c>
      <c r="G9" s="24">
        <v>431.7</v>
      </c>
      <c r="H9" s="26">
        <v>243</v>
      </c>
      <c r="I9" s="26">
        <v>348.2</v>
      </c>
      <c r="J9" s="26">
        <v>641</v>
      </c>
      <c r="K9" s="27">
        <v>1663.9</v>
      </c>
      <c r="L9" s="26">
        <v>392.3</v>
      </c>
      <c r="M9" s="26">
        <v>611.79999999999995</v>
      </c>
      <c r="N9" s="26">
        <v>673.4</v>
      </c>
      <c r="O9" s="26">
        <v>1112</v>
      </c>
      <c r="P9" s="27">
        <v>2789.5</v>
      </c>
      <c r="Q9" s="26">
        <v>619.79999999999995</v>
      </c>
      <c r="R9" s="26">
        <v>715.7</v>
      </c>
      <c r="S9" s="26">
        <v>600.5</v>
      </c>
    </row>
    <row r="10" spans="1:19" x14ac:dyDescent="0.55000000000000004">
      <c r="A10" s="135" t="s">
        <v>80</v>
      </c>
      <c r="B10" s="23">
        <v>120.9</v>
      </c>
      <c r="C10" s="22">
        <v>140</v>
      </c>
      <c r="D10" s="22">
        <v>163.80000000000001</v>
      </c>
      <c r="E10" s="22">
        <v>151.19999999999999</v>
      </c>
      <c r="F10" s="15">
        <v>575.9</v>
      </c>
      <c r="G10" s="23">
        <v>123.1</v>
      </c>
      <c r="H10" s="22">
        <v>100.4</v>
      </c>
      <c r="I10" s="22">
        <v>129</v>
      </c>
      <c r="J10" s="22">
        <v>225.3</v>
      </c>
      <c r="K10" s="15">
        <v>577.79999999999995</v>
      </c>
      <c r="L10" s="22">
        <v>139.9</v>
      </c>
      <c r="M10" s="22">
        <v>161.9</v>
      </c>
      <c r="N10" s="22">
        <v>181.8</v>
      </c>
      <c r="O10" s="22">
        <v>217.8</v>
      </c>
      <c r="P10" s="15">
        <v>701.4</v>
      </c>
      <c r="Q10" s="22">
        <v>144.9</v>
      </c>
      <c r="R10" s="22">
        <v>160.4</v>
      </c>
      <c r="S10" s="22">
        <v>130.4</v>
      </c>
    </row>
    <row r="11" spans="1:19" s="136" customFormat="1" x14ac:dyDescent="0.55000000000000004">
      <c r="A11" s="151" t="s">
        <v>81</v>
      </c>
      <c r="B11" s="236">
        <v>1731.2</v>
      </c>
      <c r="C11" s="237">
        <v>2066.1999999999998</v>
      </c>
      <c r="D11" s="237">
        <v>2117.4</v>
      </c>
      <c r="E11" s="237">
        <v>2675.9</v>
      </c>
      <c r="F11" s="238">
        <v>8590.7000000000007</v>
      </c>
      <c r="G11" s="236">
        <v>1783.6</v>
      </c>
      <c r="H11" s="237">
        <v>1449.9</v>
      </c>
      <c r="I11" s="237">
        <v>1624.2</v>
      </c>
      <c r="J11" s="237">
        <v>2317.1</v>
      </c>
      <c r="K11" s="238">
        <v>7174.8</v>
      </c>
      <c r="L11" s="237">
        <v>1689.4</v>
      </c>
      <c r="M11" s="237">
        <v>2135.1</v>
      </c>
      <c r="N11" s="237">
        <v>2402.1999999999998</v>
      </c>
      <c r="O11" s="237">
        <v>3302</v>
      </c>
      <c r="P11" s="238">
        <v>9528.7000000000007</v>
      </c>
      <c r="Q11" s="237">
        <v>2230.6999999999998</v>
      </c>
      <c r="R11" s="237">
        <v>2571.4</v>
      </c>
      <c r="S11" s="237">
        <v>2414.6</v>
      </c>
    </row>
    <row r="12" spans="1:19" ht="15" customHeight="1" x14ac:dyDescent="0.55000000000000004">
      <c r="A12" s="134" t="s">
        <v>15</v>
      </c>
      <c r="B12" s="24">
        <v>13.2</v>
      </c>
      <c r="C12" s="26">
        <v>17.3</v>
      </c>
      <c r="D12" s="26">
        <v>16.399999999999999</v>
      </c>
      <c r="E12" s="26">
        <v>17</v>
      </c>
      <c r="F12" s="27">
        <v>63.9</v>
      </c>
      <c r="G12" s="24">
        <v>19.100000000000001</v>
      </c>
      <c r="H12" s="26">
        <v>4.3</v>
      </c>
      <c r="I12" s="26">
        <v>5.8</v>
      </c>
      <c r="J12" s="26">
        <v>10.7</v>
      </c>
      <c r="K12" s="27">
        <v>39.9</v>
      </c>
      <c r="L12" s="26">
        <v>18.600000000000001</v>
      </c>
      <c r="M12" s="26">
        <v>1.9</v>
      </c>
      <c r="N12" s="26">
        <v>10</v>
      </c>
      <c r="O12" s="26">
        <v>16.600000000000001</v>
      </c>
      <c r="P12" s="27">
        <v>47.1</v>
      </c>
      <c r="Q12" s="26">
        <v>17.8</v>
      </c>
      <c r="R12" s="26">
        <v>16.5</v>
      </c>
      <c r="S12" s="26">
        <v>19.2</v>
      </c>
    </row>
    <row r="13" spans="1:19" x14ac:dyDescent="0.55000000000000004">
      <c r="A13" s="239" t="s">
        <v>16</v>
      </c>
      <c r="B13" s="240">
        <v>1744.4</v>
      </c>
      <c r="C13" s="241">
        <v>2083.5</v>
      </c>
      <c r="D13" s="241">
        <v>2133.8000000000002</v>
      </c>
      <c r="E13" s="241">
        <v>2692.9</v>
      </c>
      <c r="F13" s="242">
        <v>8654.6</v>
      </c>
      <c r="G13" s="240">
        <v>1802.7</v>
      </c>
      <c r="H13" s="241">
        <v>1454.2</v>
      </c>
      <c r="I13" s="241">
        <v>1630</v>
      </c>
      <c r="J13" s="241">
        <v>2327.8000000000002</v>
      </c>
      <c r="K13" s="242">
        <v>7214.7</v>
      </c>
      <c r="L13" s="241">
        <v>1708</v>
      </c>
      <c r="M13" s="241">
        <v>2137</v>
      </c>
      <c r="N13" s="241">
        <v>2412.1999999999998</v>
      </c>
      <c r="O13" s="241">
        <v>3318.6</v>
      </c>
      <c r="P13" s="242">
        <v>9575.7999999999993</v>
      </c>
      <c r="Q13" s="241">
        <v>2248.5</v>
      </c>
      <c r="R13" s="241">
        <v>2587.9</v>
      </c>
      <c r="S13" s="241">
        <v>2433.8000000000002</v>
      </c>
    </row>
    <row r="14" spans="1:19" x14ac:dyDescent="0.55000000000000004">
      <c r="A14" s="134"/>
      <c r="B14" s="24"/>
      <c r="C14" s="26"/>
      <c r="F14" s="24"/>
      <c r="G14" s="67"/>
      <c r="K14" s="69"/>
      <c r="P14" s="69"/>
    </row>
    <row r="15" spans="1:19" ht="25.75" customHeight="1" x14ac:dyDescent="0.55000000000000004">
      <c r="A15" s="234" t="s">
        <v>82</v>
      </c>
      <c r="B15" s="221"/>
      <c r="C15" s="221"/>
      <c r="D15" s="221"/>
      <c r="E15" s="222"/>
      <c r="F15" s="223"/>
      <c r="G15" s="224"/>
      <c r="H15" s="221"/>
      <c r="I15" s="221"/>
      <c r="J15" s="221"/>
      <c r="K15" s="223"/>
      <c r="L15" s="221"/>
      <c r="M15" s="221"/>
      <c r="N15" s="221"/>
      <c r="O15" s="221"/>
      <c r="P15" s="223"/>
      <c r="Q15" s="221"/>
      <c r="R15" s="221"/>
      <c r="S15" s="221"/>
    </row>
    <row r="16" spans="1:19" s="136" customFormat="1" x14ac:dyDescent="0.55000000000000004">
      <c r="A16" s="151" t="s">
        <v>81</v>
      </c>
      <c r="B16" s="236">
        <v>1214.4000000000001</v>
      </c>
      <c r="C16" s="237">
        <v>1322.4</v>
      </c>
      <c r="D16" s="237">
        <v>1389.1</v>
      </c>
      <c r="E16" s="237">
        <v>1525.6</v>
      </c>
      <c r="F16" s="238">
        <v>5451.5</v>
      </c>
      <c r="G16" s="236">
        <v>1445.7</v>
      </c>
      <c r="H16" s="237">
        <v>1381.1</v>
      </c>
      <c r="I16" s="237">
        <v>1460.5</v>
      </c>
      <c r="J16" s="237">
        <v>1524.9</v>
      </c>
      <c r="K16" s="238">
        <v>5812.2</v>
      </c>
      <c r="L16" s="237">
        <v>1464.6</v>
      </c>
      <c r="M16" s="237">
        <v>1537.7</v>
      </c>
      <c r="N16" s="237">
        <v>1551.8</v>
      </c>
      <c r="O16" s="237">
        <v>1855.4</v>
      </c>
      <c r="P16" s="238">
        <v>6409.5</v>
      </c>
      <c r="Q16" s="237">
        <v>1866.4</v>
      </c>
      <c r="R16" s="237">
        <v>1956</v>
      </c>
      <c r="S16" s="237">
        <v>1956.2</v>
      </c>
    </row>
    <row r="17" spans="1:19" ht="15" customHeight="1" x14ac:dyDescent="0.55000000000000004">
      <c r="A17" s="134" t="s">
        <v>15</v>
      </c>
      <c r="B17" s="24">
        <v>2047.1</v>
      </c>
      <c r="C17" s="26">
        <v>2162.9</v>
      </c>
      <c r="D17" s="26">
        <v>2277.1999999999998</v>
      </c>
      <c r="E17" s="26">
        <v>2663.2</v>
      </c>
      <c r="F17" s="27">
        <v>9150.4</v>
      </c>
      <c r="G17" s="26">
        <v>2438.8000000000002</v>
      </c>
      <c r="H17" s="26">
        <v>2389.4</v>
      </c>
      <c r="I17" s="26">
        <v>2390.8000000000002</v>
      </c>
      <c r="J17" s="26">
        <v>2776.8</v>
      </c>
      <c r="K17" s="27">
        <v>9995.7999999999993</v>
      </c>
      <c r="L17" s="26">
        <v>2561.3000000000002</v>
      </c>
      <c r="M17" s="26">
        <v>2545</v>
      </c>
      <c r="N17" s="26">
        <v>2615.3000000000002</v>
      </c>
      <c r="O17" s="26">
        <v>2967.8</v>
      </c>
      <c r="P17" s="27">
        <v>10689.4</v>
      </c>
      <c r="Q17" s="26">
        <v>2939.1</v>
      </c>
      <c r="R17" s="26">
        <v>2952.2</v>
      </c>
      <c r="S17" s="26">
        <v>2887.5</v>
      </c>
    </row>
    <row r="18" spans="1:19" x14ac:dyDescent="0.55000000000000004">
      <c r="A18" s="239" t="s">
        <v>16</v>
      </c>
      <c r="B18" s="240">
        <v>3261.5</v>
      </c>
      <c r="C18" s="241">
        <v>3485.3</v>
      </c>
      <c r="D18" s="241">
        <v>3666.3</v>
      </c>
      <c r="E18" s="241">
        <v>4188.8</v>
      </c>
      <c r="F18" s="242">
        <v>14601.9</v>
      </c>
      <c r="G18" s="240">
        <v>3884.5</v>
      </c>
      <c r="H18" s="241">
        <v>3770.5</v>
      </c>
      <c r="I18" s="241">
        <v>3851.3</v>
      </c>
      <c r="J18" s="241">
        <v>4301.7</v>
      </c>
      <c r="K18" s="242">
        <v>15808</v>
      </c>
      <c r="L18" s="241">
        <v>4025.9</v>
      </c>
      <c r="M18" s="241">
        <v>4082.7</v>
      </c>
      <c r="N18" s="241">
        <v>4167.1000000000004</v>
      </c>
      <c r="O18" s="241">
        <v>4823.2</v>
      </c>
      <c r="P18" s="242">
        <v>17098.900000000001</v>
      </c>
      <c r="Q18" s="241">
        <v>4805.5</v>
      </c>
      <c r="R18" s="241">
        <v>4908.2</v>
      </c>
      <c r="S18" s="241">
        <v>4843.7</v>
      </c>
    </row>
    <row r="19" spans="1:19" x14ac:dyDescent="0.55000000000000004">
      <c r="A19" s="134"/>
      <c r="F19" s="27"/>
      <c r="G19" s="67"/>
      <c r="K19" s="69"/>
      <c r="P19" s="69"/>
    </row>
    <row r="20" spans="1:19" ht="25.75" customHeight="1" x14ac:dyDescent="0.55000000000000004">
      <c r="A20" s="234" t="s">
        <v>83</v>
      </c>
      <c r="B20" s="221"/>
      <c r="C20" s="221"/>
      <c r="D20" s="221"/>
      <c r="E20" s="222"/>
      <c r="F20" s="223"/>
      <c r="G20" s="224"/>
      <c r="H20" s="221"/>
      <c r="I20" s="221"/>
      <c r="J20" s="221"/>
      <c r="K20" s="223"/>
      <c r="L20" s="221"/>
      <c r="M20" s="221"/>
      <c r="N20" s="221"/>
      <c r="O20" s="221"/>
      <c r="P20" s="223"/>
      <c r="Q20" s="221"/>
      <c r="R20" s="221"/>
      <c r="S20" s="221"/>
    </row>
    <row r="21" spans="1:19" x14ac:dyDescent="0.55000000000000004">
      <c r="A21" s="134" t="s">
        <v>84</v>
      </c>
      <c r="B21" s="24">
        <v>28.9</v>
      </c>
      <c r="C21" s="26">
        <v>48</v>
      </c>
      <c r="D21" s="26">
        <v>24.3</v>
      </c>
      <c r="E21" s="29">
        <v>134.5</v>
      </c>
      <c r="F21" s="27">
        <v>235.7</v>
      </c>
      <c r="G21" s="24">
        <v>89.8</v>
      </c>
      <c r="H21" s="26">
        <v>58.5</v>
      </c>
      <c r="I21" s="26">
        <v>69.7</v>
      </c>
      <c r="J21" s="26">
        <v>138.5</v>
      </c>
      <c r="K21" s="54">
        <v>356.5</v>
      </c>
      <c r="L21" s="26">
        <v>79</v>
      </c>
      <c r="M21" s="26">
        <v>104.1</v>
      </c>
      <c r="N21" s="26">
        <v>88.7</v>
      </c>
      <c r="O21" s="26">
        <v>263.89999999999998</v>
      </c>
      <c r="P21" s="54">
        <v>535.70000000000005</v>
      </c>
      <c r="Q21" s="26">
        <v>133.19999999999999</v>
      </c>
      <c r="R21" s="26">
        <v>119.7</v>
      </c>
      <c r="S21" s="26">
        <v>111</v>
      </c>
    </row>
    <row r="22" spans="1:19" x14ac:dyDescent="0.55000000000000004">
      <c r="A22" s="134" t="s">
        <v>85</v>
      </c>
      <c r="B22" s="24">
        <v>88.3</v>
      </c>
      <c r="C22" s="26">
        <v>89.6</v>
      </c>
      <c r="D22" s="26">
        <v>88.9</v>
      </c>
      <c r="E22" s="29">
        <v>92.2</v>
      </c>
      <c r="F22" s="27">
        <v>359</v>
      </c>
      <c r="G22" s="24">
        <v>96.1</v>
      </c>
      <c r="H22" s="26">
        <v>91.7</v>
      </c>
      <c r="I22" s="26">
        <v>95.4</v>
      </c>
      <c r="J22" s="26">
        <v>106.4</v>
      </c>
      <c r="K22" s="27">
        <v>389.6</v>
      </c>
      <c r="L22" s="26">
        <v>111.3</v>
      </c>
      <c r="M22" s="26">
        <v>118.2</v>
      </c>
      <c r="N22" s="26">
        <v>126.3</v>
      </c>
      <c r="O22" s="26">
        <v>128.30000000000001</v>
      </c>
      <c r="P22" s="27">
        <v>484.1</v>
      </c>
      <c r="Q22" s="26">
        <v>132.6</v>
      </c>
      <c r="R22" s="26">
        <v>135</v>
      </c>
      <c r="S22" s="26">
        <v>138</v>
      </c>
    </row>
    <row r="23" spans="1:19" x14ac:dyDescent="0.55000000000000004">
      <c r="A23" s="134" t="s">
        <v>86</v>
      </c>
      <c r="B23" s="18">
        <v>8.4</v>
      </c>
      <c r="C23" s="25">
        <v>10.7</v>
      </c>
      <c r="D23" s="25">
        <v>6.3</v>
      </c>
      <c r="E23" s="29">
        <v>10.199999999999999</v>
      </c>
      <c r="F23" s="27">
        <v>35.6</v>
      </c>
      <c r="G23" s="18">
        <v>7.3</v>
      </c>
      <c r="H23" s="25">
        <v>5</v>
      </c>
      <c r="I23" s="25">
        <v>5.5</v>
      </c>
      <c r="J23" s="25">
        <v>12.4</v>
      </c>
      <c r="K23" s="55">
        <v>30.2</v>
      </c>
      <c r="L23" s="25">
        <v>16.2</v>
      </c>
      <c r="M23" s="25">
        <v>10.1</v>
      </c>
      <c r="N23" s="25">
        <v>7</v>
      </c>
      <c r="O23" s="25">
        <v>13.5</v>
      </c>
      <c r="P23" s="55">
        <v>46.8</v>
      </c>
      <c r="Q23" s="25">
        <v>17</v>
      </c>
      <c r="R23" s="25">
        <v>21.6</v>
      </c>
      <c r="S23" s="25">
        <v>8.6999999999999993</v>
      </c>
    </row>
    <row r="24" spans="1:19" x14ac:dyDescent="0.55000000000000004">
      <c r="A24" s="135" t="s">
        <v>87</v>
      </c>
      <c r="B24" s="23">
        <v>9.6</v>
      </c>
      <c r="C24" s="22">
        <v>1.4</v>
      </c>
      <c r="D24" s="22">
        <v>9.6999999999999993</v>
      </c>
      <c r="E24" s="137">
        <v>9.6999999999999993</v>
      </c>
      <c r="F24" s="15">
        <v>30.4</v>
      </c>
      <c r="G24" s="23">
        <v>18.3</v>
      </c>
      <c r="H24" s="22">
        <v>6.4</v>
      </c>
      <c r="I24" s="22">
        <v>-1</v>
      </c>
      <c r="J24" s="22">
        <v>31.5</v>
      </c>
      <c r="K24" s="15">
        <v>55.2</v>
      </c>
      <c r="L24" s="22">
        <v>4.5999999999999996</v>
      </c>
      <c r="M24" s="22">
        <v>11</v>
      </c>
      <c r="N24" s="22">
        <v>1.8</v>
      </c>
      <c r="O24" s="22">
        <v>7.7</v>
      </c>
      <c r="P24" s="15">
        <v>25.1</v>
      </c>
      <c r="Q24" s="22">
        <v>1</v>
      </c>
      <c r="R24" s="22">
        <v>1</v>
      </c>
      <c r="S24" s="22">
        <v>0</v>
      </c>
    </row>
    <row r="25" spans="1:19" x14ac:dyDescent="0.55000000000000004">
      <c r="A25" s="154" t="s">
        <v>16</v>
      </c>
      <c r="B25" s="236">
        <v>135.19999999999999</v>
      </c>
      <c r="C25" s="237">
        <v>149.69999999999999</v>
      </c>
      <c r="D25" s="237">
        <v>129.19999999999999</v>
      </c>
      <c r="E25" s="237">
        <v>246.6</v>
      </c>
      <c r="F25" s="238">
        <v>660.7</v>
      </c>
      <c r="G25" s="236">
        <v>211.5</v>
      </c>
      <c r="H25" s="237">
        <v>161.6</v>
      </c>
      <c r="I25" s="237">
        <v>169.6</v>
      </c>
      <c r="J25" s="237">
        <v>288.8</v>
      </c>
      <c r="K25" s="238">
        <v>831.5</v>
      </c>
      <c r="L25" s="237">
        <v>211.1</v>
      </c>
      <c r="M25" s="237">
        <v>243.4</v>
      </c>
      <c r="N25" s="237">
        <v>223.8</v>
      </c>
      <c r="O25" s="237">
        <v>413.4</v>
      </c>
      <c r="P25" s="238">
        <v>1091.7</v>
      </c>
      <c r="Q25" s="237">
        <v>283.8</v>
      </c>
      <c r="R25" s="237">
        <v>277.3</v>
      </c>
      <c r="S25" s="237">
        <v>257.7</v>
      </c>
    </row>
    <row r="26" spans="1:19" x14ac:dyDescent="0.55000000000000004">
      <c r="A26" s="134"/>
      <c r="F26" s="67"/>
      <c r="G26" s="67"/>
      <c r="K26" s="69"/>
      <c r="P26" s="69"/>
    </row>
    <row r="27" spans="1:19" ht="36" customHeight="1" x14ac:dyDescent="0.55000000000000004">
      <c r="A27" s="234" t="s">
        <v>88</v>
      </c>
      <c r="B27" s="221"/>
      <c r="C27" s="221"/>
      <c r="D27" s="221"/>
      <c r="E27" s="222"/>
      <c r="F27" s="223"/>
      <c r="G27" s="224"/>
      <c r="H27" s="221"/>
      <c r="I27" s="221"/>
      <c r="J27" s="221"/>
      <c r="K27" s="223"/>
      <c r="L27" s="221"/>
      <c r="M27" s="221"/>
      <c r="N27" s="221"/>
      <c r="O27" s="221"/>
      <c r="P27" s="223"/>
      <c r="Q27" s="221"/>
      <c r="R27" s="221"/>
      <c r="S27" s="221"/>
    </row>
    <row r="28" spans="1:19" x14ac:dyDescent="0.55000000000000004">
      <c r="A28" s="134" t="s">
        <v>75</v>
      </c>
      <c r="B28" s="21"/>
      <c r="C28" s="16"/>
      <c r="D28" s="16"/>
      <c r="E28" s="16"/>
      <c r="F28" s="21"/>
      <c r="G28" s="21">
        <v>1.4999999999999999E-2</v>
      </c>
      <c r="H28" s="16">
        <v>-8.9999999999999993E-3</v>
      </c>
      <c r="I28" s="16">
        <v>5.0000000000000001E-3</v>
      </c>
      <c r="J28" s="16">
        <v>-0.05</v>
      </c>
      <c r="K28" s="20">
        <v>-1.0999999999999999E-2</v>
      </c>
      <c r="L28" s="16">
        <v>2.3E-2</v>
      </c>
      <c r="M28" s="16">
        <v>6.5000000000000002E-2</v>
      </c>
      <c r="N28" s="16">
        <v>5.3999999999999999E-2</v>
      </c>
      <c r="O28" s="16">
        <v>3.9E-2</v>
      </c>
      <c r="P28" s="20">
        <v>4.4999999999999998E-2</v>
      </c>
      <c r="Q28" s="16">
        <v>7.1999999999999995E-2</v>
      </c>
      <c r="R28" s="16">
        <v>5.5E-2</v>
      </c>
      <c r="S28" s="16">
        <v>3.9E-2</v>
      </c>
    </row>
    <row r="29" spans="1:19" x14ac:dyDescent="0.55000000000000004">
      <c r="A29" s="134" t="s">
        <v>76</v>
      </c>
      <c r="B29" s="21"/>
      <c r="C29" s="16"/>
      <c r="D29" s="16"/>
      <c r="E29" s="16"/>
      <c r="F29" s="21"/>
      <c r="G29" s="21">
        <v>6.7000000000000004E-2</v>
      </c>
      <c r="H29" s="16">
        <v>-0.11600000000000001</v>
      </c>
      <c r="I29" s="16">
        <v>-0.104</v>
      </c>
      <c r="J29" s="16">
        <v>3.7999999999999999E-2</v>
      </c>
      <c r="K29" s="20">
        <v>-2.7E-2</v>
      </c>
      <c r="L29" s="16">
        <v>8.1000000000000003E-2</v>
      </c>
      <c r="M29" s="16">
        <v>0.375</v>
      </c>
      <c r="N29" s="16">
        <v>0.27200000000000002</v>
      </c>
      <c r="O29" s="16">
        <v>0.105</v>
      </c>
      <c r="P29" s="20">
        <v>0.19500000000000001</v>
      </c>
      <c r="Q29" s="16">
        <v>0.13500000000000001</v>
      </c>
      <c r="R29" s="16">
        <v>8.5000000000000006E-2</v>
      </c>
      <c r="S29" s="16">
        <v>3.0000000000000001E-3</v>
      </c>
    </row>
    <row r="30" spans="1:19" x14ac:dyDescent="0.55000000000000004">
      <c r="A30" s="134" t="s">
        <v>77</v>
      </c>
      <c r="B30" s="21"/>
      <c r="C30" s="16"/>
      <c r="D30" s="16"/>
      <c r="E30" s="16"/>
      <c r="F30" s="21"/>
      <c r="G30" s="21">
        <v>0.23300000000000001</v>
      </c>
      <c r="H30" s="16">
        <v>0.14899999999999999</v>
      </c>
      <c r="I30" s="16">
        <v>2.5000000000000001E-2</v>
      </c>
      <c r="J30" s="16">
        <v>0.248</v>
      </c>
      <c r="K30" s="20">
        <v>0.16</v>
      </c>
      <c r="L30" s="16">
        <v>0.21299999999999999</v>
      </c>
      <c r="M30" s="16">
        <v>0.155</v>
      </c>
      <c r="N30" s="16">
        <v>0.35299999999999998</v>
      </c>
      <c r="O30" s="16">
        <v>0.36199999999999999</v>
      </c>
      <c r="P30" s="20">
        <v>0.27500000000000002</v>
      </c>
      <c r="Q30" s="16">
        <v>7.5999999999999998E-2</v>
      </c>
      <c r="R30" s="16">
        <v>0.28499999999999998</v>
      </c>
      <c r="S30" s="16">
        <v>-0.01</v>
      </c>
    </row>
    <row r="31" spans="1:19" x14ac:dyDescent="0.55000000000000004">
      <c r="A31" s="134" t="s">
        <v>78</v>
      </c>
      <c r="B31" s="21"/>
      <c r="C31" s="16"/>
      <c r="D31" s="16"/>
      <c r="E31" s="16"/>
      <c r="F31" s="21"/>
      <c r="G31" s="21">
        <v>-0.03</v>
      </c>
      <c r="H31" s="16">
        <v>-0.38500000000000001</v>
      </c>
      <c r="I31" s="16">
        <v>-0.32400000000000001</v>
      </c>
      <c r="J31" s="16">
        <v>-0.28599999999999998</v>
      </c>
      <c r="K31" s="20">
        <v>-0.27100000000000002</v>
      </c>
      <c r="L31" s="16">
        <v>-0.16800000000000001</v>
      </c>
      <c r="M31" s="16">
        <v>0.32800000000000001</v>
      </c>
      <c r="N31" s="16">
        <v>0.58199999999999996</v>
      </c>
      <c r="O31" s="16">
        <v>0.60199999999999998</v>
      </c>
      <c r="P31" s="20">
        <v>0.34399999999999997</v>
      </c>
      <c r="Q31" s="16">
        <v>0.48499999999999999</v>
      </c>
      <c r="R31" s="16">
        <v>0.39900000000000002</v>
      </c>
      <c r="S31" s="16">
        <v>0.13900000000000001</v>
      </c>
    </row>
    <row r="32" spans="1:19" x14ac:dyDescent="0.55000000000000004">
      <c r="A32" s="134" t="s">
        <v>79</v>
      </c>
      <c r="B32" s="21"/>
      <c r="C32" s="16"/>
      <c r="D32" s="16"/>
      <c r="E32" s="16"/>
      <c r="F32" s="21"/>
      <c r="G32" s="21">
        <v>0.111</v>
      </c>
      <c r="H32" s="16">
        <v>-0.49399999999999999</v>
      </c>
      <c r="I32" s="16">
        <v>-0.34399999999999997</v>
      </c>
      <c r="J32" s="16">
        <v>-0.16300000000000001</v>
      </c>
      <c r="K32" s="20">
        <v>-0.23100000000000001</v>
      </c>
      <c r="L32" s="16">
        <v>-9.0999999999999998E-2</v>
      </c>
      <c r="M32" s="16">
        <v>1.518</v>
      </c>
      <c r="N32" s="16">
        <v>0.93400000000000005</v>
      </c>
      <c r="O32" s="16">
        <v>0.73499999999999999</v>
      </c>
      <c r="P32" s="20">
        <v>0.67600000000000005</v>
      </c>
      <c r="Q32" s="16">
        <v>0.57999999999999996</v>
      </c>
      <c r="R32" s="16">
        <v>0.17</v>
      </c>
      <c r="S32" s="16">
        <v>-0.108</v>
      </c>
    </row>
    <row r="33" spans="1:19" x14ac:dyDescent="0.55000000000000004">
      <c r="A33" s="135" t="s">
        <v>80</v>
      </c>
      <c r="B33" s="19"/>
      <c r="C33" s="13"/>
      <c r="D33" s="13"/>
      <c r="E33" s="13"/>
      <c r="F33" s="19"/>
      <c r="G33" s="19">
        <v>1.7999999999999999E-2</v>
      </c>
      <c r="H33" s="13">
        <v>-0.28299999999999997</v>
      </c>
      <c r="I33" s="13">
        <v>-0.21199999999999999</v>
      </c>
      <c r="J33" s="13">
        <v>0.49</v>
      </c>
      <c r="K33" s="12">
        <v>3.0000000000000001E-3</v>
      </c>
      <c r="L33" s="13">
        <v>0.13600000000000001</v>
      </c>
      <c r="M33" s="13">
        <v>0.61199999999999999</v>
      </c>
      <c r="N33" s="13">
        <v>0.40899999999999997</v>
      </c>
      <c r="O33" s="13">
        <v>-3.3000000000000002E-2</v>
      </c>
      <c r="P33" s="12">
        <v>0.214</v>
      </c>
      <c r="Q33" s="13">
        <v>3.5999999999999997E-2</v>
      </c>
      <c r="R33" s="13">
        <v>-8.9999999999999993E-3</v>
      </c>
      <c r="S33" s="13">
        <v>-0.28299999999999997</v>
      </c>
    </row>
    <row r="34" spans="1:19" x14ac:dyDescent="0.55000000000000004">
      <c r="A34" s="154" t="s">
        <v>81</v>
      </c>
      <c r="B34" s="243"/>
      <c r="C34" s="244"/>
      <c r="D34" s="244"/>
      <c r="E34" s="244"/>
      <c r="F34" s="243"/>
      <c r="G34" s="243">
        <v>0.03</v>
      </c>
      <c r="H34" s="244">
        <v>-0.29799999999999999</v>
      </c>
      <c r="I34" s="244">
        <v>-0.23300000000000001</v>
      </c>
      <c r="J34" s="244">
        <v>-0.13400000000000001</v>
      </c>
      <c r="K34" s="245">
        <v>-0.16500000000000001</v>
      </c>
      <c r="L34" s="244">
        <v>-5.2999999999999999E-2</v>
      </c>
      <c r="M34" s="244">
        <v>0.47299999999999998</v>
      </c>
      <c r="N34" s="244">
        <v>0.47899999999999998</v>
      </c>
      <c r="O34" s="244">
        <v>0.42499999999999999</v>
      </c>
      <c r="P34" s="245">
        <v>0.32800000000000001</v>
      </c>
      <c r="Q34" s="244">
        <v>0.32</v>
      </c>
      <c r="R34" s="244">
        <v>0.20399999999999999</v>
      </c>
      <c r="S34" s="244">
        <v>5.0000000000000001E-3</v>
      </c>
    </row>
    <row r="35" spans="1:19" x14ac:dyDescent="0.55000000000000004">
      <c r="A35" s="134"/>
      <c r="B35" s="67"/>
      <c r="F35" s="67"/>
      <c r="G35" s="67"/>
      <c r="K35" s="69"/>
      <c r="P35" s="69"/>
    </row>
    <row r="36" spans="1:19" ht="36" customHeight="1" x14ac:dyDescent="0.55000000000000004">
      <c r="A36" s="234" t="s">
        <v>89</v>
      </c>
      <c r="B36" s="221"/>
      <c r="C36" s="221"/>
      <c r="D36" s="221"/>
      <c r="E36" s="222"/>
      <c r="F36" s="223"/>
      <c r="G36" s="224"/>
      <c r="H36" s="221"/>
      <c r="I36" s="221"/>
      <c r="J36" s="221"/>
      <c r="K36" s="223"/>
      <c r="L36" s="221"/>
      <c r="M36" s="221"/>
      <c r="N36" s="221"/>
      <c r="O36" s="221"/>
      <c r="P36" s="223"/>
      <c r="Q36" s="221"/>
      <c r="R36" s="221"/>
      <c r="S36" s="221"/>
    </row>
    <row r="37" spans="1:19" x14ac:dyDescent="0.55000000000000004">
      <c r="A37" s="154" t="s">
        <v>81</v>
      </c>
      <c r="B37" s="243"/>
      <c r="C37" s="244"/>
      <c r="D37" s="244"/>
      <c r="E37" s="244"/>
      <c r="F37" s="243"/>
      <c r="G37" s="243">
        <v>0.19</v>
      </c>
      <c r="H37" s="244">
        <v>4.3999999999999997E-2</v>
      </c>
      <c r="I37" s="244">
        <v>5.0999999999999997E-2</v>
      </c>
      <c r="J37" s="244">
        <v>0</v>
      </c>
      <c r="K37" s="245">
        <v>6.6000000000000003E-2</v>
      </c>
      <c r="L37" s="244">
        <v>1.2999999999999999E-2</v>
      </c>
      <c r="M37" s="244">
        <v>0.113</v>
      </c>
      <c r="N37" s="244">
        <v>6.3E-2</v>
      </c>
      <c r="O37" s="244">
        <v>0.217</v>
      </c>
      <c r="P37" s="245">
        <v>0.10299999999999999</v>
      </c>
      <c r="Q37" s="244">
        <v>0.27400000000000002</v>
      </c>
      <c r="R37" s="244">
        <v>0.27200000000000002</v>
      </c>
      <c r="S37" s="244">
        <v>0.26100000000000001</v>
      </c>
    </row>
    <row r="38" spans="1:19" x14ac:dyDescent="0.55000000000000004">
      <c r="A38" s="134"/>
      <c r="B38" s="67"/>
      <c r="F38" s="67"/>
      <c r="G38" s="67"/>
      <c r="K38" s="69"/>
      <c r="P38" s="69"/>
    </row>
    <row r="39" spans="1:19" ht="36" customHeight="1" x14ac:dyDescent="0.55000000000000004">
      <c r="A39" s="234" t="s">
        <v>90</v>
      </c>
      <c r="B39" s="221"/>
      <c r="C39" s="221"/>
      <c r="D39" s="221"/>
      <c r="E39" s="222"/>
      <c r="F39" s="223"/>
      <c r="G39" s="224"/>
      <c r="H39" s="221"/>
      <c r="I39" s="221"/>
      <c r="J39" s="221"/>
      <c r="K39" s="223"/>
      <c r="L39" s="221"/>
      <c r="M39" s="221"/>
      <c r="N39" s="221"/>
      <c r="O39" s="221"/>
      <c r="P39" s="223"/>
      <c r="Q39" s="221"/>
      <c r="R39" s="221"/>
      <c r="S39" s="221"/>
    </row>
    <row r="40" spans="1:19" x14ac:dyDescent="0.55000000000000004">
      <c r="A40" s="134" t="s">
        <v>84</v>
      </c>
      <c r="B40" s="21"/>
      <c r="C40" s="16"/>
      <c r="D40" s="16"/>
      <c r="E40" s="16"/>
      <c r="F40" s="21"/>
      <c r="G40" s="21">
        <v>2.1070000000000002</v>
      </c>
      <c r="H40" s="16">
        <v>0.219</v>
      </c>
      <c r="I40" s="16">
        <v>1.8680000000000001</v>
      </c>
      <c r="J40" s="16">
        <v>0.03</v>
      </c>
      <c r="K40" s="20">
        <v>0.51300000000000001</v>
      </c>
      <c r="L40" s="16">
        <v>-0.12</v>
      </c>
      <c r="M40" s="16">
        <v>0.77900000000000003</v>
      </c>
      <c r="N40" s="16">
        <v>0.27300000000000002</v>
      </c>
      <c r="O40" s="16">
        <v>0.90500000000000003</v>
      </c>
      <c r="P40" s="20">
        <v>0.503</v>
      </c>
      <c r="Q40" s="16">
        <v>0.68600000000000005</v>
      </c>
      <c r="R40" s="16">
        <v>0.15</v>
      </c>
      <c r="S40" s="16">
        <v>0.253</v>
      </c>
    </row>
    <row r="41" spans="1:19" x14ac:dyDescent="0.55000000000000004">
      <c r="A41" s="134" t="s">
        <v>85</v>
      </c>
      <c r="B41" s="21"/>
      <c r="C41" s="16"/>
      <c r="D41" s="16"/>
      <c r="E41" s="16"/>
      <c r="F41" s="21"/>
      <c r="G41" s="21">
        <v>8.7999999999999995E-2</v>
      </c>
      <c r="H41" s="16">
        <v>2.3E-2</v>
      </c>
      <c r="I41" s="16">
        <v>7.2999999999999995E-2</v>
      </c>
      <c r="J41" s="16">
        <v>0.154</v>
      </c>
      <c r="K41" s="20">
        <v>8.5000000000000006E-2</v>
      </c>
      <c r="L41" s="16">
        <v>0.158</v>
      </c>
      <c r="M41" s="16">
        <v>0.28899999999999998</v>
      </c>
      <c r="N41" s="16">
        <v>0.32400000000000001</v>
      </c>
      <c r="O41" s="16">
        <v>0.20599999999999999</v>
      </c>
      <c r="P41" s="20">
        <v>0.24299999999999999</v>
      </c>
      <c r="Q41" s="16">
        <v>0.191</v>
      </c>
      <c r="R41" s="16">
        <v>0.14199999999999999</v>
      </c>
      <c r="S41" s="16">
        <v>9.2999999999999999E-2</v>
      </c>
    </row>
    <row r="42" spans="1:19" x14ac:dyDescent="0.55000000000000004">
      <c r="A42" s="134" t="s">
        <v>86</v>
      </c>
      <c r="B42" s="21"/>
      <c r="C42" s="16"/>
      <c r="D42" s="16"/>
      <c r="E42" s="16"/>
      <c r="F42" s="21"/>
      <c r="G42" s="21">
        <v>-0.13100000000000001</v>
      </c>
      <c r="H42" s="16">
        <v>-0.53300000000000003</v>
      </c>
      <c r="I42" s="16">
        <v>-0.127</v>
      </c>
      <c r="J42" s="16">
        <v>0.216</v>
      </c>
      <c r="K42" s="20">
        <v>-0.152</v>
      </c>
      <c r="L42" s="16">
        <v>1.2190000000000001</v>
      </c>
      <c r="M42" s="16">
        <v>1.02</v>
      </c>
      <c r="N42" s="16">
        <v>0.27300000000000002</v>
      </c>
      <c r="O42" s="16">
        <v>8.8999999999999996E-2</v>
      </c>
      <c r="P42" s="20">
        <v>0.55000000000000004</v>
      </c>
      <c r="Q42" s="16">
        <v>4.9000000000000002E-2</v>
      </c>
      <c r="R42" s="16">
        <v>1.133</v>
      </c>
      <c r="S42" s="16">
        <v>0.22800000000000001</v>
      </c>
    </row>
    <row r="43" spans="1:19" x14ac:dyDescent="0.55000000000000004">
      <c r="A43" s="135" t="s">
        <v>87</v>
      </c>
      <c r="B43" s="19"/>
      <c r="C43" s="13"/>
      <c r="D43" s="13"/>
      <c r="E43" s="13"/>
      <c r="F43" s="19"/>
      <c r="G43" s="19">
        <v>0.90600000000000003</v>
      </c>
      <c r="H43" s="13">
        <v>3.5710000000000002</v>
      </c>
      <c r="I43" s="13">
        <v>-1.103</v>
      </c>
      <c r="J43" s="13">
        <v>2.2469999999999999</v>
      </c>
      <c r="K43" s="12">
        <v>0.81599999999999995</v>
      </c>
      <c r="L43" s="13">
        <v>-0.749</v>
      </c>
      <c r="M43" s="13">
        <v>0.71799999999999997</v>
      </c>
      <c r="N43" s="13">
        <v>-2.8</v>
      </c>
      <c r="O43" s="13">
        <v>-0.75600000000000001</v>
      </c>
      <c r="P43" s="12">
        <v>-0.54500000000000004</v>
      </c>
      <c r="Q43" s="13">
        <v>-0.78300000000000003</v>
      </c>
      <c r="R43" s="13">
        <v>-0.90600000000000003</v>
      </c>
      <c r="S43" s="13">
        <v>-1</v>
      </c>
    </row>
    <row r="44" spans="1:19" x14ac:dyDescent="0.55000000000000004">
      <c r="A44" s="154" t="s">
        <v>16</v>
      </c>
      <c r="B44" s="243"/>
      <c r="C44" s="244"/>
      <c r="D44" s="244"/>
      <c r="E44" s="244"/>
      <c r="F44" s="243"/>
      <c r="G44" s="243">
        <v>0.56399999999999995</v>
      </c>
      <c r="H44" s="244">
        <v>7.9000000000000001E-2</v>
      </c>
      <c r="I44" s="244">
        <v>0.313</v>
      </c>
      <c r="J44" s="244">
        <v>0.17100000000000001</v>
      </c>
      <c r="K44" s="245">
        <v>0.25900000000000001</v>
      </c>
      <c r="L44" s="244">
        <v>-2E-3</v>
      </c>
      <c r="M44" s="244">
        <v>0.50600000000000001</v>
      </c>
      <c r="N44" s="244">
        <v>0.32</v>
      </c>
      <c r="O44" s="244">
        <v>0.43099999999999999</v>
      </c>
      <c r="P44" s="245">
        <v>0.313</v>
      </c>
      <c r="Q44" s="244">
        <v>0.34399999999999997</v>
      </c>
      <c r="R44" s="244">
        <v>0.13900000000000001</v>
      </c>
      <c r="S44" s="244">
        <v>0.151</v>
      </c>
    </row>
    <row r="45" spans="1:19" x14ac:dyDescent="0.55000000000000004">
      <c r="A45" s="134"/>
      <c r="B45" s="14"/>
      <c r="C45" s="16"/>
      <c r="F45" s="21"/>
      <c r="G45" s="67"/>
      <c r="K45" s="69"/>
      <c r="P45" s="69"/>
    </row>
    <row r="46" spans="1:19" ht="36" customHeight="1" x14ac:dyDescent="0.55000000000000004">
      <c r="A46" s="234" t="s">
        <v>91</v>
      </c>
      <c r="B46" s="221"/>
      <c r="C46" s="221"/>
      <c r="D46" s="221"/>
      <c r="E46" s="222"/>
      <c r="F46" s="223"/>
      <c r="G46" s="224"/>
      <c r="H46" s="221"/>
      <c r="I46" s="221"/>
      <c r="J46" s="221"/>
      <c r="K46" s="223"/>
      <c r="L46" s="221"/>
      <c r="M46" s="221"/>
      <c r="N46" s="221"/>
      <c r="O46" s="221"/>
      <c r="P46" s="223"/>
      <c r="Q46" s="221"/>
      <c r="R46" s="221"/>
      <c r="S46" s="221"/>
    </row>
    <row r="47" spans="1:19" x14ac:dyDescent="0.55000000000000004">
      <c r="A47" s="134" t="s">
        <v>75</v>
      </c>
      <c r="B47" s="14"/>
      <c r="C47" s="16"/>
      <c r="D47" s="16"/>
      <c r="E47" s="16"/>
      <c r="F47" s="21"/>
      <c r="G47" s="21">
        <v>2.7E-2</v>
      </c>
      <c r="H47" s="16">
        <v>1.2E-2</v>
      </c>
      <c r="I47" s="16">
        <v>-4.0000000000000001E-3</v>
      </c>
      <c r="J47" s="16">
        <v>-6.6000000000000003E-2</v>
      </c>
      <c r="K47" s="20">
        <v>-8.9999999999999993E-3</v>
      </c>
      <c r="L47" s="16">
        <v>-8.0000000000000002E-3</v>
      </c>
      <c r="M47" s="16">
        <v>1.4999999999999999E-2</v>
      </c>
      <c r="N47" s="16">
        <v>3.5000000000000003E-2</v>
      </c>
      <c r="O47" s="16">
        <v>0.04</v>
      </c>
      <c r="P47" s="20">
        <v>2.1000000000000001E-2</v>
      </c>
      <c r="Q47" s="16">
        <v>9.8000000000000004E-2</v>
      </c>
      <c r="R47" s="16">
        <v>9.5000000000000001E-2</v>
      </c>
      <c r="S47" s="16">
        <v>9.7000000000000003E-2</v>
      </c>
    </row>
    <row r="48" spans="1:19" x14ac:dyDescent="0.55000000000000004">
      <c r="A48" s="134" t="s">
        <v>76</v>
      </c>
      <c r="B48" s="14"/>
      <c r="C48" s="16"/>
      <c r="D48" s="16"/>
      <c r="E48" s="16"/>
      <c r="F48" s="21"/>
      <c r="G48" s="21">
        <v>8.1000000000000003E-2</v>
      </c>
      <c r="H48" s="16">
        <v>-9.0999999999999998E-2</v>
      </c>
      <c r="I48" s="16">
        <v>-0.115</v>
      </c>
      <c r="J48" s="16">
        <v>1.4999999999999999E-2</v>
      </c>
      <c r="K48" s="20">
        <v>-2.8000000000000001E-2</v>
      </c>
      <c r="L48" s="16">
        <v>3.2000000000000001E-2</v>
      </c>
      <c r="M48" s="16">
        <v>0.28899999999999998</v>
      </c>
      <c r="N48" s="16">
        <v>0.247</v>
      </c>
      <c r="O48" s="16">
        <v>0.104</v>
      </c>
      <c r="P48" s="20">
        <v>0.159</v>
      </c>
      <c r="Q48" s="16">
        <v>0.16800000000000001</v>
      </c>
      <c r="R48" s="16">
        <v>0.13300000000000001</v>
      </c>
      <c r="S48" s="16">
        <v>6.8000000000000005E-2</v>
      </c>
    </row>
    <row r="49" spans="1:19" x14ac:dyDescent="0.55000000000000004">
      <c r="A49" s="134" t="s">
        <v>77</v>
      </c>
      <c r="B49" s="14"/>
      <c r="C49" s="16"/>
      <c r="D49" s="16"/>
      <c r="E49" s="16"/>
      <c r="F49" s="21"/>
      <c r="G49" s="21">
        <v>0.23200000000000001</v>
      </c>
      <c r="H49" s="16">
        <v>0.151</v>
      </c>
      <c r="I49" s="16">
        <v>0.02</v>
      </c>
      <c r="J49" s="16">
        <v>0.24199999999999999</v>
      </c>
      <c r="K49" s="20">
        <v>0.157</v>
      </c>
      <c r="L49" s="16">
        <v>0.20399999999999999</v>
      </c>
      <c r="M49" s="16">
        <v>0.16200000000000001</v>
      </c>
      <c r="N49" s="16">
        <v>0.34799999999999998</v>
      </c>
      <c r="O49" s="16">
        <v>0.36099999999999999</v>
      </c>
      <c r="P49" s="20">
        <v>0.27300000000000002</v>
      </c>
      <c r="Q49" s="16">
        <v>7.6999999999999999E-2</v>
      </c>
      <c r="R49" s="16">
        <v>0.28999999999999998</v>
      </c>
      <c r="S49" s="16">
        <v>-2E-3</v>
      </c>
    </row>
    <row r="50" spans="1:19" x14ac:dyDescent="0.55000000000000004">
      <c r="A50" s="134" t="s">
        <v>78</v>
      </c>
      <c r="B50" s="14"/>
      <c r="C50" s="16"/>
      <c r="D50" s="16"/>
      <c r="E50" s="16"/>
      <c r="F50" s="21"/>
      <c r="G50" s="21">
        <v>-2.5000000000000001E-2</v>
      </c>
      <c r="H50" s="16">
        <v>-0.376</v>
      </c>
      <c r="I50" s="16">
        <v>-0.32400000000000001</v>
      </c>
      <c r="J50" s="16">
        <v>-0.29199999999999998</v>
      </c>
      <c r="K50" s="20">
        <v>-0.27</v>
      </c>
      <c r="L50" s="16">
        <v>-0.18</v>
      </c>
      <c r="M50" s="16">
        <v>0.28699999999999998</v>
      </c>
      <c r="N50" s="16">
        <v>0.56599999999999995</v>
      </c>
      <c r="O50" s="16">
        <v>0.60299999999999998</v>
      </c>
      <c r="P50" s="20">
        <v>0.32900000000000001</v>
      </c>
      <c r="Q50" s="16">
        <v>0.503</v>
      </c>
      <c r="R50" s="16">
        <v>0.43099999999999999</v>
      </c>
      <c r="S50" s="16">
        <v>0.17399999999999999</v>
      </c>
    </row>
    <row r="51" spans="1:19" x14ac:dyDescent="0.55000000000000004">
      <c r="A51" s="134" t="s">
        <v>79</v>
      </c>
      <c r="B51" s="14"/>
      <c r="C51" s="16"/>
      <c r="D51" s="16"/>
      <c r="E51" s="16"/>
      <c r="F51" s="21"/>
      <c r="G51" s="21">
        <v>0.115</v>
      </c>
      <c r="H51" s="16">
        <v>-0.48399999999999999</v>
      </c>
      <c r="I51" s="16">
        <v>-0.34799999999999998</v>
      </c>
      <c r="J51" s="16">
        <v>-0.17499999999999999</v>
      </c>
      <c r="K51" s="20">
        <v>-0.23400000000000001</v>
      </c>
      <c r="L51" s="16">
        <v>-0.109</v>
      </c>
      <c r="M51" s="16">
        <v>1.423</v>
      </c>
      <c r="N51" s="16">
        <v>0.90900000000000003</v>
      </c>
      <c r="O51" s="16">
        <v>0.74</v>
      </c>
      <c r="P51" s="20">
        <v>0.65500000000000003</v>
      </c>
      <c r="Q51" s="16">
        <v>0.61499999999999999</v>
      </c>
      <c r="R51" s="16">
        <v>0.20699999999999999</v>
      </c>
      <c r="S51" s="16">
        <v>-6.6000000000000003E-2</v>
      </c>
    </row>
    <row r="52" spans="1:19" x14ac:dyDescent="0.55000000000000004">
      <c r="A52" s="135" t="s">
        <v>80</v>
      </c>
      <c r="B52" s="13"/>
      <c r="C52" s="13"/>
      <c r="D52" s="13"/>
      <c r="E52" s="13"/>
      <c r="F52" s="19"/>
      <c r="G52" s="19">
        <v>1.9E-2</v>
      </c>
      <c r="H52" s="13">
        <v>-0.28199999999999997</v>
      </c>
      <c r="I52" s="13">
        <v>-0.21299999999999999</v>
      </c>
      <c r="J52" s="13">
        <v>0.48799999999999999</v>
      </c>
      <c r="K52" s="12">
        <v>3.0000000000000001E-3</v>
      </c>
      <c r="L52" s="13">
        <v>0.13400000000000001</v>
      </c>
      <c r="M52" s="13">
        <v>0.59899999999999998</v>
      </c>
      <c r="N52" s="13">
        <v>0.40799999999999997</v>
      </c>
      <c r="O52" s="13">
        <v>-3.4000000000000002E-2</v>
      </c>
      <c r="P52" s="12">
        <v>0.21099999999999999</v>
      </c>
      <c r="Q52" s="13">
        <v>3.6999999999999998E-2</v>
      </c>
      <c r="R52" s="13">
        <v>-5.0000000000000001E-3</v>
      </c>
      <c r="S52" s="13">
        <v>-0.27900000000000003</v>
      </c>
    </row>
    <row r="53" spans="1:19" x14ac:dyDescent="0.55000000000000004">
      <c r="A53" s="239" t="s">
        <v>81</v>
      </c>
      <c r="B53" s="246"/>
      <c r="C53" s="244"/>
      <c r="D53" s="244"/>
      <c r="E53" s="244"/>
      <c r="F53" s="243"/>
      <c r="G53" s="243">
        <v>3.6999999999999998E-2</v>
      </c>
      <c r="H53" s="244">
        <v>-0.28599999999999998</v>
      </c>
      <c r="I53" s="244">
        <v>-0.23699999999999999</v>
      </c>
      <c r="J53" s="244">
        <v>-0.14399999999999999</v>
      </c>
      <c r="K53" s="245">
        <v>-0.16500000000000001</v>
      </c>
      <c r="L53" s="244">
        <v>-7.2999999999999995E-2</v>
      </c>
      <c r="M53" s="244">
        <v>0.42</v>
      </c>
      <c r="N53" s="244">
        <v>0.46100000000000002</v>
      </c>
      <c r="O53" s="244">
        <v>0.42699999999999999</v>
      </c>
      <c r="P53" s="245">
        <v>0.309</v>
      </c>
      <c r="Q53" s="244">
        <v>0.34399999999999997</v>
      </c>
      <c r="R53" s="244">
        <v>0.23799999999999999</v>
      </c>
      <c r="S53" s="244">
        <v>4.4999999999999998E-2</v>
      </c>
    </row>
    <row r="54" spans="1:19" x14ac:dyDescent="0.55000000000000004">
      <c r="A54" s="134"/>
      <c r="F54" s="67"/>
      <c r="G54" s="67"/>
      <c r="K54" s="69"/>
      <c r="P54" s="69"/>
    </row>
    <row r="55" spans="1:19" ht="36" customHeight="1" x14ac:dyDescent="0.55000000000000004">
      <c r="A55" s="234" t="s">
        <v>92</v>
      </c>
      <c r="B55" s="221"/>
      <c r="C55" s="221"/>
      <c r="D55" s="221"/>
      <c r="E55" s="222"/>
      <c r="F55" s="223"/>
      <c r="G55" s="224"/>
      <c r="H55" s="221"/>
      <c r="I55" s="221"/>
      <c r="J55" s="221"/>
      <c r="K55" s="223"/>
      <c r="L55" s="221"/>
      <c r="M55" s="221"/>
      <c r="N55" s="221"/>
      <c r="O55" s="221"/>
      <c r="P55" s="223"/>
      <c r="Q55" s="221"/>
      <c r="R55" s="221"/>
      <c r="S55" s="221"/>
    </row>
    <row r="56" spans="1:19" x14ac:dyDescent="0.55000000000000004">
      <c r="A56" s="154" t="s">
        <v>81</v>
      </c>
      <c r="B56" s="246"/>
      <c r="C56" s="244"/>
      <c r="D56" s="244"/>
      <c r="E56" s="244"/>
      <c r="F56" s="245"/>
      <c r="G56" s="243">
        <v>0.19900000000000001</v>
      </c>
      <c r="H56" s="244">
        <v>6.2E-2</v>
      </c>
      <c r="I56" s="244">
        <v>4.2999999999999997E-2</v>
      </c>
      <c r="J56" s="244">
        <v>-1.2999999999999999E-2</v>
      </c>
      <c r="K56" s="245">
        <v>6.7000000000000004E-2</v>
      </c>
      <c r="L56" s="244">
        <v>-0.01</v>
      </c>
      <c r="M56" s="244">
        <v>7.0000000000000007E-2</v>
      </c>
      <c r="N56" s="244">
        <v>4.3999999999999997E-2</v>
      </c>
      <c r="O56" s="244">
        <v>0.214</v>
      </c>
      <c r="P56" s="245">
        <v>8.1000000000000003E-2</v>
      </c>
      <c r="Q56" s="244">
        <v>0.29399999999999998</v>
      </c>
      <c r="R56" s="244">
        <v>0.31</v>
      </c>
      <c r="S56" s="244">
        <v>0.317</v>
      </c>
    </row>
    <row r="57" spans="1:19" x14ac:dyDescent="0.55000000000000004">
      <c r="A57" s="134"/>
      <c r="F57" s="69"/>
      <c r="G57" s="67"/>
      <c r="K57" s="69"/>
      <c r="P57" s="69"/>
    </row>
    <row r="58" spans="1:19" ht="36" customHeight="1" x14ac:dyDescent="0.55000000000000004">
      <c r="A58" s="234" t="s">
        <v>93</v>
      </c>
      <c r="B58" s="221"/>
      <c r="C58" s="221"/>
      <c r="D58" s="221"/>
      <c r="E58" s="222"/>
      <c r="F58" s="223"/>
      <c r="G58" s="224"/>
      <c r="H58" s="221"/>
      <c r="I58" s="221"/>
      <c r="J58" s="221"/>
      <c r="K58" s="223"/>
      <c r="L58" s="221"/>
      <c r="M58" s="221"/>
      <c r="N58" s="221"/>
      <c r="O58" s="221"/>
      <c r="P58" s="223"/>
      <c r="Q58" s="221"/>
      <c r="R58" s="221"/>
      <c r="S58" s="221"/>
    </row>
    <row r="59" spans="1:19" x14ac:dyDescent="0.55000000000000004">
      <c r="A59" s="134" t="s">
        <v>84</v>
      </c>
      <c r="B59" s="14"/>
      <c r="C59" s="16"/>
      <c r="D59" s="16"/>
      <c r="E59" s="16"/>
      <c r="F59" s="20"/>
      <c r="G59" s="21">
        <v>2.1080000000000001</v>
      </c>
      <c r="H59" s="16">
        <v>0.219</v>
      </c>
      <c r="I59" s="16">
        <v>1.865</v>
      </c>
      <c r="J59" s="16">
        <v>2.4E-2</v>
      </c>
      <c r="K59" s="20">
        <v>0.50900000000000001</v>
      </c>
      <c r="L59" s="16">
        <v>-0.14799999999999999</v>
      </c>
      <c r="M59" s="16">
        <v>0.65100000000000002</v>
      </c>
      <c r="N59" s="16">
        <v>0.24299999999999999</v>
      </c>
      <c r="O59" s="16">
        <v>0.88200000000000001</v>
      </c>
      <c r="P59" s="20">
        <v>0.45600000000000002</v>
      </c>
      <c r="Q59" s="16">
        <v>0.71299999999999997</v>
      </c>
      <c r="R59" s="16">
        <v>0.216</v>
      </c>
      <c r="S59" s="16">
        <v>0.36699999999999999</v>
      </c>
    </row>
    <row r="60" spans="1:19" x14ac:dyDescent="0.55000000000000004">
      <c r="A60" s="134" t="s">
        <v>85</v>
      </c>
      <c r="B60" s="14"/>
      <c r="C60" s="16"/>
      <c r="D60" s="16"/>
      <c r="E60" s="16"/>
      <c r="F60" s="20"/>
      <c r="G60" s="21">
        <v>9.9000000000000005E-2</v>
      </c>
      <c r="H60" s="16">
        <v>4.7E-2</v>
      </c>
      <c r="I60" s="16">
        <v>4.2999999999999997E-2</v>
      </c>
      <c r="J60" s="16">
        <v>0.12</v>
      </c>
      <c r="K60" s="20">
        <v>7.8E-2</v>
      </c>
      <c r="L60" s="16">
        <v>0.10299999999999999</v>
      </c>
      <c r="M60" s="16">
        <v>0.20300000000000001</v>
      </c>
      <c r="N60" s="16">
        <v>0.28799999999999998</v>
      </c>
      <c r="O60" s="16">
        <v>0.20300000000000001</v>
      </c>
      <c r="P60" s="20">
        <v>0.19900000000000001</v>
      </c>
      <c r="Q60" s="16">
        <v>0.22900000000000001</v>
      </c>
      <c r="R60" s="16">
        <v>0.214</v>
      </c>
      <c r="S60" s="16">
        <v>0.192</v>
      </c>
    </row>
    <row r="61" spans="1:19" x14ac:dyDescent="0.55000000000000004">
      <c r="A61" s="134" t="s">
        <v>86</v>
      </c>
      <c r="B61" s="14"/>
      <c r="C61" s="16"/>
      <c r="D61" s="16"/>
      <c r="E61" s="16"/>
      <c r="F61" s="20"/>
      <c r="G61" s="21">
        <v>-0.13400000000000001</v>
      </c>
      <c r="H61" s="16">
        <v>-0.52100000000000002</v>
      </c>
      <c r="I61" s="16">
        <v>-0.13700000000000001</v>
      </c>
      <c r="J61" s="16">
        <v>0.20200000000000001</v>
      </c>
      <c r="K61" s="20">
        <v>-0.156</v>
      </c>
      <c r="L61" s="16">
        <v>1.1830000000000001</v>
      </c>
      <c r="M61" s="16">
        <v>0.85199999999999998</v>
      </c>
      <c r="N61" s="16">
        <v>0.23599999999999999</v>
      </c>
      <c r="O61" s="16">
        <v>0.09</v>
      </c>
      <c r="P61" s="20">
        <v>0.501</v>
      </c>
      <c r="Q61" s="16">
        <v>7.3999999999999996E-2</v>
      </c>
      <c r="R61" s="16">
        <v>1.2450000000000001</v>
      </c>
      <c r="S61" s="16">
        <v>0.39600000000000002</v>
      </c>
    </row>
    <row r="62" spans="1:19" x14ac:dyDescent="0.55000000000000004">
      <c r="A62" s="135" t="s">
        <v>87</v>
      </c>
      <c r="B62" s="13"/>
      <c r="C62" s="13"/>
      <c r="D62" s="13"/>
      <c r="E62" s="13"/>
      <c r="F62" s="12"/>
      <c r="G62" s="19">
        <v>0.90800000000000003</v>
      </c>
      <c r="H62" s="13">
        <v>3.5569999999999999</v>
      </c>
      <c r="I62" s="13">
        <v>-1.1060000000000001</v>
      </c>
      <c r="J62" s="13">
        <v>2.1669999999999998</v>
      </c>
      <c r="K62" s="12">
        <v>0.78900000000000003</v>
      </c>
      <c r="L62" s="13">
        <v>-0.747</v>
      </c>
      <c r="M62" s="13">
        <v>0.56499999999999995</v>
      </c>
      <c r="N62" s="13">
        <v>-2.7410000000000001</v>
      </c>
      <c r="O62" s="13">
        <v>-0.74299999999999999</v>
      </c>
      <c r="P62" s="12">
        <v>-0.55600000000000005</v>
      </c>
      <c r="Q62" s="13">
        <v>-0.78500000000000003</v>
      </c>
      <c r="R62" s="13">
        <v>-0.89300000000000002</v>
      </c>
      <c r="S62" s="13">
        <v>-1</v>
      </c>
    </row>
    <row r="63" spans="1:19" x14ac:dyDescent="0.55000000000000004">
      <c r="A63" s="154" t="s">
        <v>16</v>
      </c>
      <c r="B63" s="247"/>
      <c r="C63" s="248"/>
      <c r="D63" s="248"/>
      <c r="E63" s="248"/>
      <c r="F63" s="249"/>
      <c r="G63" s="243">
        <v>0.57099999999999995</v>
      </c>
      <c r="H63" s="244">
        <v>9.5000000000000001E-2</v>
      </c>
      <c r="I63" s="244">
        <v>0.28999999999999998</v>
      </c>
      <c r="J63" s="244">
        <v>0.152</v>
      </c>
      <c r="K63" s="245">
        <v>0.252</v>
      </c>
      <c r="L63" s="244">
        <v>-0.04</v>
      </c>
      <c r="M63" s="244">
        <v>0.4</v>
      </c>
      <c r="N63" s="244">
        <v>0.27700000000000002</v>
      </c>
      <c r="O63" s="244">
        <v>0.42</v>
      </c>
      <c r="P63" s="245">
        <v>0.27</v>
      </c>
      <c r="Q63" s="244">
        <v>0.376</v>
      </c>
      <c r="R63" s="244">
        <v>0.20799999999999999</v>
      </c>
      <c r="S63" s="244">
        <v>0.25800000000000001</v>
      </c>
    </row>
  </sheetData>
  <pageMargins left="0.45" right="0.45" top="0.5" bottom="0.4" header="0.3" footer="0.25"/>
  <pageSetup paperSize="5" scale="70" fitToHeight="3" orientation="landscape" r:id="rId1"/>
  <rowBreaks count="1" manualBreakCount="1">
    <brk id="38"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T159"/>
  <sheetViews>
    <sheetView showGridLines="0" zoomScale="85" zoomScaleNormal="85" zoomScaleSheetLayoutView="10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4.4" x14ac:dyDescent="0.55000000000000004"/>
  <cols>
    <col min="1" max="1" width="68" style="138" customWidth="1"/>
    <col min="2" max="19" width="10.41796875" style="68" customWidth="1"/>
    <col min="20" max="20" width="9.15625" style="235"/>
    <col min="21" max="16384" width="9.15625" style="68"/>
  </cols>
  <sheetData>
    <row r="1" spans="1:20" ht="15.3" x14ac:dyDescent="0.55000000000000004">
      <c r="A1" s="423" t="s">
        <v>94</v>
      </c>
      <c r="B1" s="29"/>
      <c r="C1" s="29"/>
      <c r="D1" s="29"/>
      <c r="E1" s="29"/>
      <c r="F1" s="29"/>
      <c r="M1" s="74"/>
      <c r="N1" s="74"/>
      <c r="R1" s="74"/>
      <c r="S1" s="74"/>
    </row>
    <row r="2" spans="1:20" x14ac:dyDescent="0.55000000000000004">
      <c r="A2" s="465" t="s">
        <v>4</v>
      </c>
      <c r="B2" s="29"/>
      <c r="C2" s="29"/>
      <c r="D2" s="29"/>
      <c r="E2" s="29"/>
      <c r="F2" s="29"/>
      <c r="G2" s="29"/>
      <c r="Q2" s="29"/>
    </row>
    <row r="3" spans="1:20" s="29" customFormat="1" ht="15" x14ac:dyDescent="0.45">
      <c r="A3" s="191"/>
      <c r="B3" s="399" t="s">
        <v>60</v>
      </c>
      <c r="C3" s="400" t="s">
        <v>61</v>
      </c>
      <c r="D3" s="400" t="s">
        <v>62</v>
      </c>
      <c r="E3" s="400" t="s">
        <v>63</v>
      </c>
      <c r="F3" s="426">
        <v>2019</v>
      </c>
      <c r="G3" s="400" t="s">
        <v>64</v>
      </c>
      <c r="H3" s="400" t="s">
        <v>65</v>
      </c>
      <c r="I3" s="400" t="s">
        <v>66</v>
      </c>
      <c r="J3" s="400" t="s">
        <v>67</v>
      </c>
      <c r="K3" s="426">
        <v>2020</v>
      </c>
      <c r="L3" s="400" t="s">
        <v>68</v>
      </c>
      <c r="M3" s="400" t="s">
        <v>69</v>
      </c>
      <c r="N3" s="400" t="s">
        <v>70</v>
      </c>
      <c r="O3" s="400" t="s">
        <v>71</v>
      </c>
      <c r="P3" s="426">
        <v>2021</v>
      </c>
      <c r="Q3" s="400" t="s">
        <v>72</v>
      </c>
      <c r="R3" s="400" t="s">
        <v>73</v>
      </c>
      <c r="S3" s="400" t="s">
        <v>326</v>
      </c>
      <c r="T3" s="451"/>
    </row>
    <row r="4" spans="1:20" s="232" customFormat="1" ht="2.25" customHeight="1" x14ac:dyDescent="0.55000000000000004">
      <c r="A4" s="229"/>
      <c r="B4" s="230"/>
      <c r="C4" s="230"/>
      <c r="D4" s="230"/>
      <c r="E4" s="230"/>
      <c r="F4" s="231"/>
      <c r="G4" s="230"/>
      <c r="H4" s="230"/>
      <c r="I4" s="230"/>
      <c r="J4" s="230"/>
      <c r="K4" s="231"/>
      <c r="L4" s="230"/>
      <c r="M4" s="230"/>
      <c r="N4" s="230"/>
      <c r="O4" s="230"/>
      <c r="P4" s="231"/>
      <c r="Q4" s="230"/>
      <c r="R4" s="230"/>
      <c r="S4" s="230"/>
    </row>
    <row r="5" spans="1:20" s="136" customFormat="1" ht="25.75" customHeight="1" x14ac:dyDescent="0.55000000000000004">
      <c r="A5" s="233" t="s">
        <v>95</v>
      </c>
      <c r="B5" s="225"/>
      <c r="C5" s="225"/>
      <c r="D5" s="225"/>
      <c r="E5" s="225"/>
      <c r="F5" s="227"/>
      <c r="G5" s="225"/>
      <c r="H5" s="225"/>
      <c r="I5" s="225"/>
      <c r="J5" s="225"/>
      <c r="K5" s="227"/>
      <c r="L5" s="225"/>
      <c r="M5" s="225"/>
      <c r="N5" s="225"/>
      <c r="O5" s="225"/>
      <c r="P5" s="227"/>
      <c r="Q5" s="225"/>
      <c r="R5" s="225"/>
      <c r="S5" s="225"/>
      <c r="T5" s="232"/>
    </row>
    <row r="6" spans="1:20" x14ac:dyDescent="0.55000000000000004">
      <c r="A6" s="262" t="s">
        <v>81</v>
      </c>
      <c r="B6" s="144">
        <v>3075.2</v>
      </c>
      <c r="C6" s="145">
        <v>3533.9</v>
      </c>
      <c r="D6" s="145">
        <v>3631.5</v>
      </c>
      <c r="E6" s="145">
        <v>4439.3</v>
      </c>
      <c r="F6" s="146">
        <v>14679.9</v>
      </c>
      <c r="G6" s="145">
        <v>3431.3</v>
      </c>
      <c r="H6" s="145">
        <v>2987.7</v>
      </c>
      <c r="I6" s="145">
        <v>3248.5</v>
      </c>
      <c r="J6" s="145">
        <v>4123</v>
      </c>
      <c r="K6" s="146">
        <v>13790.5</v>
      </c>
      <c r="L6" s="145">
        <v>3359</v>
      </c>
      <c r="M6" s="145">
        <v>3911.7</v>
      </c>
      <c r="N6" s="145">
        <v>4173</v>
      </c>
      <c r="O6" s="145">
        <v>5565.8</v>
      </c>
      <c r="P6" s="146">
        <v>17009.5</v>
      </c>
      <c r="Q6" s="145">
        <v>4376</v>
      </c>
      <c r="R6" s="145">
        <v>4802.6000000000004</v>
      </c>
      <c r="S6" s="145">
        <v>4622.8</v>
      </c>
    </row>
    <row r="7" spans="1:20" x14ac:dyDescent="0.55000000000000004">
      <c r="A7" s="139" t="s">
        <v>15</v>
      </c>
      <c r="B7" s="31">
        <v>2060.3000000000002</v>
      </c>
      <c r="C7" s="32">
        <v>2180.1999999999998</v>
      </c>
      <c r="D7" s="32">
        <v>2293.6</v>
      </c>
      <c r="E7" s="32">
        <v>2680.1</v>
      </c>
      <c r="F7" s="39">
        <v>9214.2000000000007</v>
      </c>
      <c r="G7" s="32">
        <v>2457.9</v>
      </c>
      <c r="H7" s="32">
        <v>2393.6999999999998</v>
      </c>
      <c r="I7" s="32">
        <v>2396.6</v>
      </c>
      <c r="J7" s="32">
        <v>2787.5</v>
      </c>
      <c r="K7" s="39">
        <v>10035.700000000001</v>
      </c>
      <c r="L7" s="32">
        <v>2579.9</v>
      </c>
      <c r="M7" s="32">
        <v>2546.9</v>
      </c>
      <c r="N7" s="32">
        <v>2625.3</v>
      </c>
      <c r="O7" s="32">
        <v>2984.4</v>
      </c>
      <c r="P7" s="39">
        <v>10736.5</v>
      </c>
      <c r="Q7" s="32">
        <v>2956.9</v>
      </c>
      <c r="R7" s="32">
        <v>2968.7</v>
      </c>
      <c r="S7" s="32">
        <v>2906.7</v>
      </c>
    </row>
    <row r="8" spans="1:20" x14ac:dyDescent="0.55000000000000004">
      <c r="A8" s="147" t="s">
        <v>16</v>
      </c>
      <c r="B8" s="148">
        <v>5135.5</v>
      </c>
      <c r="C8" s="149">
        <v>5714.1</v>
      </c>
      <c r="D8" s="149">
        <v>5925.1</v>
      </c>
      <c r="E8" s="149">
        <v>7119.4</v>
      </c>
      <c r="F8" s="146">
        <v>23894.1</v>
      </c>
      <c r="G8" s="150">
        <v>5889.2</v>
      </c>
      <c r="H8" s="150">
        <v>5381.4</v>
      </c>
      <c r="I8" s="150">
        <v>5645.1</v>
      </c>
      <c r="J8" s="150">
        <v>6910.5</v>
      </c>
      <c r="K8" s="146">
        <v>23826.2</v>
      </c>
      <c r="L8" s="150">
        <v>5938.9</v>
      </c>
      <c r="M8" s="150">
        <v>6458.6</v>
      </c>
      <c r="N8" s="150">
        <v>6798.3</v>
      </c>
      <c r="O8" s="150">
        <v>8550.2000000000007</v>
      </c>
      <c r="P8" s="146">
        <v>27746</v>
      </c>
      <c r="Q8" s="150">
        <v>7332.9</v>
      </c>
      <c r="R8" s="150">
        <v>7771.3</v>
      </c>
      <c r="S8" s="150">
        <v>7529.5</v>
      </c>
    </row>
    <row r="9" spans="1:20" ht="7.5" customHeight="1" x14ac:dyDescent="0.55000000000000004">
      <c r="A9" s="77"/>
      <c r="B9" s="33"/>
      <c r="C9" s="34"/>
      <c r="D9" s="34"/>
      <c r="E9" s="34"/>
      <c r="F9" s="37"/>
      <c r="G9" s="35"/>
      <c r="H9" s="35"/>
      <c r="I9" s="35"/>
      <c r="J9" s="35"/>
      <c r="K9" s="37"/>
      <c r="L9" s="35"/>
      <c r="M9" s="35"/>
      <c r="N9" s="35"/>
      <c r="O9" s="35"/>
      <c r="P9" s="37"/>
      <c r="Q9" s="35"/>
      <c r="R9" s="35"/>
      <c r="S9" s="35"/>
    </row>
    <row r="10" spans="1:20" x14ac:dyDescent="0.55000000000000004">
      <c r="A10" s="77" t="s">
        <v>17</v>
      </c>
      <c r="B10" s="33">
        <v>4022</v>
      </c>
      <c r="C10" s="34">
        <v>4445.8</v>
      </c>
      <c r="D10" s="34">
        <v>4687.3</v>
      </c>
      <c r="E10" s="34">
        <v>5533.8</v>
      </c>
      <c r="F10" s="37">
        <v>18688.900000000001</v>
      </c>
      <c r="G10" s="35">
        <v>4712.7</v>
      </c>
      <c r="H10" s="35">
        <v>4399.5</v>
      </c>
      <c r="I10" s="35">
        <v>4564.6000000000004</v>
      </c>
      <c r="J10" s="35">
        <v>5370.8</v>
      </c>
      <c r="K10" s="37">
        <v>19047.599999999999</v>
      </c>
      <c r="L10" s="35">
        <v>4719.5</v>
      </c>
      <c r="M10" s="35">
        <v>5016.7</v>
      </c>
      <c r="N10" s="35">
        <v>5258.9</v>
      </c>
      <c r="O10" s="35">
        <v>6584.3</v>
      </c>
      <c r="P10" s="37">
        <v>21579.4</v>
      </c>
      <c r="Q10" s="35">
        <v>5752.2</v>
      </c>
      <c r="R10" s="35">
        <v>6054</v>
      </c>
      <c r="S10" s="35">
        <v>5934.5</v>
      </c>
    </row>
    <row r="11" spans="1:20" x14ac:dyDescent="0.55000000000000004">
      <c r="A11" s="77" t="s">
        <v>18</v>
      </c>
      <c r="B11" s="33">
        <v>792.9</v>
      </c>
      <c r="C11" s="34">
        <v>877.4</v>
      </c>
      <c r="D11" s="34">
        <v>809.6</v>
      </c>
      <c r="E11" s="34">
        <v>956.1</v>
      </c>
      <c r="F11" s="37">
        <v>3436</v>
      </c>
      <c r="G11" s="35">
        <v>790.1</v>
      </c>
      <c r="H11" s="35">
        <v>770.8</v>
      </c>
      <c r="I11" s="35">
        <v>794.2</v>
      </c>
      <c r="J11" s="35">
        <v>951.1</v>
      </c>
      <c r="K11" s="37">
        <v>3306.2</v>
      </c>
      <c r="L11" s="35">
        <v>828.3</v>
      </c>
      <c r="M11" s="35">
        <v>957.2</v>
      </c>
      <c r="N11" s="35">
        <v>1025.7</v>
      </c>
      <c r="O11" s="35">
        <v>1263</v>
      </c>
      <c r="P11" s="37">
        <v>4074.2</v>
      </c>
      <c r="Q11" s="35">
        <v>1066</v>
      </c>
      <c r="R11" s="35">
        <v>1188.8</v>
      </c>
      <c r="S11" s="35">
        <v>1080.3</v>
      </c>
    </row>
    <row r="12" spans="1:20" x14ac:dyDescent="0.55000000000000004">
      <c r="A12" s="77" t="s">
        <v>19</v>
      </c>
      <c r="B12" s="33">
        <v>105.8</v>
      </c>
      <c r="C12" s="34">
        <v>106.5</v>
      </c>
      <c r="D12" s="34">
        <v>111.6</v>
      </c>
      <c r="E12" s="34">
        <v>115.4</v>
      </c>
      <c r="F12" s="37">
        <v>439.3</v>
      </c>
      <c r="G12" s="35">
        <v>113.8</v>
      </c>
      <c r="H12" s="35">
        <v>116.4</v>
      </c>
      <c r="I12" s="35">
        <v>127.7</v>
      </c>
      <c r="J12" s="35">
        <v>143.80000000000001</v>
      </c>
      <c r="K12" s="37">
        <v>501.7</v>
      </c>
      <c r="L12" s="35">
        <v>122.1</v>
      </c>
      <c r="M12" s="35">
        <v>119.1</v>
      </c>
      <c r="N12" s="35">
        <v>122.6</v>
      </c>
      <c r="O12" s="35">
        <v>162.1</v>
      </c>
      <c r="P12" s="37">
        <v>525.9</v>
      </c>
      <c r="Q12" s="35">
        <v>149</v>
      </c>
      <c r="R12" s="35">
        <v>162.4</v>
      </c>
      <c r="S12" s="35">
        <v>142.1</v>
      </c>
    </row>
    <row r="13" spans="1:20" x14ac:dyDescent="0.55000000000000004">
      <c r="A13" s="139" t="s">
        <v>20</v>
      </c>
      <c r="B13" s="31">
        <v>89</v>
      </c>
      <c r="C13" s="32">
        <v>0</v>
      </c>
      <c r="D13" s="32">
        <v>0</v>
      </c>
      <c r="E13" s="32">
        <v>0.8</v>
      </c>
      <c r="F13" s="39">
        <v>89.8</v>
      </c>
      <c r="G13" s="32">
        <v>75.2</v>
      </c>
      <c r="H13" s="32">
        <v>0</v>
      </c>
      <c r="I13" s="32">
        <v>0</v>
      </c>
      <c r="J13" s="32">
        <v>13.5</v>
      </c>
      <c r="K13" s="39">
        <v>88.7</v>
      </c>
      <c r="L13" s="32">
        <v>0</v>
      </c>
      <c r="M13" s="32">
        <v>0</v>
      </c>
      <c r="N13" s="32">
        <v>0</v>
      </c>
      <c r="O13" s="32">
        <v>0</v>
      </c>
      <c r="P13" s="39">
        <v>0</v>
      </c>
      <c r="Q13" s="504">
        <v>10.4</v>
      </c>
      <c r="R13" s="32">
        <v>26.4</v>
      </c>
      <c r="S13" s="32">
        <v>0</v>
      </c>
    </row>
    <row r="14" spans="1:20" x14ac:dyDescent="0.55000000000000004">
      <c r="A14" s="77" t="s">
        <v>21</v>
      </c>
      <c r="B14" s="33">
        <v>5009.7</v>
      </c>
      <c r="C14" s="34">
        <v>5429.7</v>
      </c>
      <c r="D14" s="34">
        <v>5608.5</v>
      </c>
      <c r="E14" s="34">
        <v>6606.1</v>
      </c>
      <c r="F14" s="37">
        <v>22654</v>
      </c>
      <c r="G14" s="35">
        <v>5691.8</v>
      </c>
      <c r="H14" s="35">
        <v>5286.7</v>
      </c>
      <c r="I14" s="35">
        <v>5486.5</v>
      </c>
      <c r="J14" s="35">
        <v>6479.2</v>
      </c>
      <c r="K14" s="37">
        <v>22944.2</v>
      </c>
      <c r="L14" s="35">
        <v>5669.9</v>
      </c>
      <c r="M14" s="35">
        <v>6093</v>
      </c>
      <c r="N14" s="35">
        <v>6407.2</v>
      </c>
      <c r="O14" s="35">
        <v>8009.4</v>
      </c>
      <c r="P14" s="37">
        <v>26179.5</v>
      </c>
      <c r="Q14" s="35">
        <v>6977.6</v>
      </c>
      <c r="R14" s="35">
        <v>7431.6</v>
      </c>
      <c r="S14" s="35">
        <v>7156.9</v>
      </c>
    </row>
    <row r="15" spans="1:20" ht="3.75" customHeight="1" x14ac:dyDescent="0.55000000000000004">
      <c r="A15" s="77"/>
      <c r="B15" s="33"/>
      <c r="C15" s="34"/>
      <c r="D15" s="34"/>
      <c r="E15" s="34"/>
      <c r="F15" s="37"/>
      <c r="G15" s="35"/>
      <c r="H15" s="35"/>
      <c r="I15" s="35"/>
      <c r="J15" s="35"/>
      <c r="K15" s="37"/>
      <c r="L15" s="35"/>
      <c r="M15" s="35"/>
      <c r="N15" s="35"/>
      <c r="O15" s="35"/>
      <c r="P15" s="37"/>
      <c r="Q15" s="35"/>
      <c r="R15" s="35"/>
      <c r="S15" s="35"/>
    </row>
    <row r="16" spans="1:20" x14ac:dyDescent="0.55000000000000004">
      <c r="A16" s="300" t="s">
        <v>96</v>
      </c>
      <c r="B16" s="33">
        <v>19.2</v>
      </c>
      <c r="C16" s="34">
        <v>0</v>
      </c>
      <c r="D16" s="34">
        <v>0</v>
      </c>
      <c r="E16" s="34">
        <v>0.5</v>
      </c>
      <c r="F16" s="37">
        <v>19.7</v>
      </c>
      <c r="G16" s="35">
        <v>22.8</v>
      </c>
      <c r="H16" s="34">
        <v>-0.5</v>
      </c>
      <c r="I16" s="34">
        <v>52.8</v>
      </c>
      <c r="J16" s="34">
        <v>12.7</v>
      </c>
      <c r="K16" s="37">
        <v>87.8</v>
      </c>
      <c r="L16" s="35">
        <v>0.2</v>
      </c>
      <c r="M16" s="35">
        <v>0.9</v>
      </c>
      <c r="N16" s="35">
        <v>18.5</v>
      </c>
      <c r="O16" s="34">
        <v>51.4</v>
      </c>
      <c r="P16" s="37">
        <v>71</v>
      </c>
      <c r="Q16" s="35">
        <v>21.6</v>
      </c>
      <c r="R16" s="35">
        <v>177.2</v>
      </c>
      <c r="S16" s="35">
        <v>1.7</v>
      </c>
    </row>
    <row r="17" spans="1:19" ht="3" customHeight="1" x14ac:dyDescent="0.55000000000000004">
      <c r="A17" s="77"/>
      <c r="B17" s="33"/>
      <c r="C17" s="34"/>
      <c r="D17" s="34"/>
      <c r="E17" s="34"/>
      <c r="F17" s="37"/>
      <c r="G17" s="35"/>
      <c r="H17" s="34"/>
      <c r="I17" s="34"/>
      <c r="J17" s="34"/>
      <c r="K17" s="37"/>
      <c r="L17" s="35"/>
      <c r="M17" s="35"/>
      <c r="N17" s="35"/>
      <c r="O17" s="34"/>
      <c r="P17" s="37"/>
      <c r="Q17" s="35"/>
      <c r="R17" s="35"/>
      <c r="S17" s="35"/>
    </row>
    <row r="18" spans="1:19" x14ac:dyDescent="0.55000000000000004">
      <c r="A18" s="300" t="s">
        <v>23</v>
      </c>
      <c r="B18" s="33">
        <v>145</v>
      </c>
      <c r="C18" s="34">
        <v>284.39999999999998</v>
      </c>
      <c r="D18" s="34">
        <v>316.60000000000002</v>
      </c>
      <c r="E18" s="34">
        <v>513.79999999999995</v>
      </c>
      <c r="F18" s="37">
        <v>1259.8</v>
      </c>
      <c r="G18" s="35">
        <v>220.2</v>
      </c>
      <c r="H18" s="34">
        <v>94.2</v>
      </c>
      <c r="I18" s="34">
        <v>211.4</v>
      </c>
      <c r="J18" s="34">
        <v>444</v>
      </c>
      <c r="K18" s="37">
        <v>969.8</v>
      </c>
      <c r="L18" s="35">
        <v>269.2</v>
      </c>
      <c r="M18" s="35">
        <v>366.5</v>
      </c>
      <c r="N18" s="35">
        <v>409.6</v>
      </c>
      <c r="O18" s="34">
        <v>592.20000000000005</v>
      </c>
      <c r="P18" s="37">
        <v>1637.5</v>
      </c>
      <c r="Q18" s="35">
        <v>376.9</v>
      </c>
      <c r="R18" s="35">
        <v>516.9</v>
      </c>
      <c r="S18" s="35">
        <v>374.3</v>
      </c>
    </row>
    <row r="19" spans="1:19" ht="3.75" customHeight="1" x14ac:dyDescent="0.55000000000000004">
      <c r="A19" s="77"/>
      <c r="B19" s="33"/>
      <c r="C19" s="34"/>
      <c r="D19" s="34"/>
      <c r="E19" s="34"/>
      <c r="F19" s="37"/>
      <c r="G19" s="35"/>
      <c r="H19" s="34"/>
      <c r="I19" s="34"/>
      <c r="J19" s="34"/>
      <c r="K19" s="37"/>
      <c r="L19" s="35"/>
      <c r="M19" s="35"/>
      <c r="N19" s="35"/>
      <c r="O19" s="34"/>
      <c r="P19" s="37"/>
      <c r="Q19" s="35"/>
      <c r="R19" s="35"/>
      <c r="S19" s="35"/>
    </row>
    <row r="20" spans="1:19" x14ac:dyDescent="0.55000000000000004">
      <c r="A20" s="77" t="s">
        <v>24</v>
      </c>
      <c r="B20" s="33">
        <v>72.7</v>
      </c>
      <c r="C20" s="34">
        <v>21.8</v>
      </c>
      <c r="D20" s="34">
        <v>25.8</v>
      </c>
      <c r="E20" s="34">
        <v>40.700000000000003</v>
      </c>
      <c r="F20" s="37">
        <v>161</v>
      </c>
      <c r="G20" s="35">
        <v>20.6</v>
      </c>
      <c r="H20" s="34">
        <v>19.5</v>
      </c>
      <c r="I20" s="34">
        <v>32.4</v>
      </c>
      <c r="J20" s="34">
        <v>53.7</v>
      </c>
      <c r="K20" s="37">
        <v>126.2</v>
      </c>
      <c r="L20" s="35">
        <v>83.5</v>
      </c>
      <c r="M20" s="35">
        <v>212.1</v>
      </c>
      <c r="N20" s="35">
        <v>163.80000000000001</v>
      </c>
      <c r="O20" s="34">
        <v>159.19999999999999</v>
      </c>
      <c r="P20" s="37">
        <v>618.6</v>
      </c>
      <c r="Q20" s="35">
        <v>42.9</v>
      </c>
      <c r="R20" s="35">
        <v>119.2</v>
      </c>
      <c r="S20" s="35">
        <v>234</v>
      </c>
    </row>
    <row r="21" spans="1:19" x14ac:dyDescent="0.55000000000000004">
      <c r="A21" s="77" t="s">
        <v>97</v>
      </c>
      <c r="B21" s="33">
        <v>20.8</v>
      </c>
      <c r="C21" s="34">
        <v>4.3</v>
      </c>
      <c r="D21" s="34">
        <v>0.9</v>
      </c>
      <c r="E21" s="34">
        <v>2.7</v>
      </c>
      <c r="F21" s="37">
        <v>28.7</v>
      </c>
      <c r="G21" s="35">
        <v>-0.1</v>
      </c>
      <c r="H21" s="34">
        <v>5.2</v>
      </c>
      <c r="I21" s="34">
        <v>7.9</v>
      </c>
      <c r="J21" s="34">
        <v>4.4000000000000004</v>
      </c>
      <c r="K21" s="37">
        <v>17.3</v>
      </c>
      <c r="L21" s="35">
        <v>2.7</v>
      </c>
      <c r="M21" s="35">
        <v>12</v>
      </c>
      <c r="N21" s="35">
        <v>7.7</v>
      </c>
      <c r="O21" s="34">
        <v>181.1</v>
      </c>
      <c r="P21" s="37">
        <v>203.5</v>
      </c>
      <c r="Q21" s="35">
        <v>-14.4</v>
      </c>
      <c r="R21" s="35">
        <v>-6.9</v>
      </c>
      <c r="S21" s="35">
        <v>7.8</v>
      </c>
    </row>
    <row r="22" spans="1:19" x14ac:dyDescent="0.55000000000000004">
      <c r="A22" s="77" t="s">
        <v>52</v>
      </c>
      <c r="B22" s="33">
        <v>105.8</v>
      </c>
      <c r="C22" s="34">
        <v>106.5</v>
      </c>
      <c r="D22" s="34">
        <v>111.6</v>
      </c>
      <c r="E22" s="34">
        <v>115.4</v>
      </c>
      <c r="F22" s="37">
        <v>439.3</v>
      </c>
      <c r="G22" s="35">
        <v>113.8</v>
      </c>
      <c r="H22" s="35">
        <v>116.4</v>
      </c>
      <c r="I22" s="35">
        <v>127.7</v>
      </c>
      <c r="J22" s="35">
        <v>143.80000000000001</v>
      </c>
      <c r="K22" s="37">
        <v>501.7</v>
      </c>
      <c r="L22" s="35">
        <v>122.1</v>
      </c>
      <c r="M22" s="35">
        <v>119.1</v>
      </c>
      <c r="N22" s="35">
        <v>122.6</v>
      </c>
      <c r="O22" s="35">
        <v>162.1</v>
      </c>
      <c r="P22" s="37">
        <v>525.9</v>
      </c>
      <c r="Q22" s="35">
        <v>149</v>
      </c>
      <c r="R22" s="35">
        <v>162.4</v>
      </c>
      <c r="S22" s="35">
        <v>142.1</v>
      </c>
    </row>
    <row r="23" spans="1:19" x14ac:dyDescent="0.55000000000000004">
      <c r="A23" s="139" t="s">
        <v>53</v>
      </c>
      <c r="B23" s="31">
        <v>89</v>
      </c>
      <c r="C23" s="32">
        <v>0</v>
      </c>
      <c r="D23" s="32">
        <v>0</v>
      </c>
      <c r="E23" s="32">
        <v>0.8</v>
      </c>
      <c r="F23" s="39">
        <v>89.8</v>
      </c>
      <c r="G23" s="32">
        <v>75.2</v>
      </c>
      <c r="H23" s="32">
        <v>0</v>
      </c>
      <c r="I23" s="32">
        <v>0</v>
      </c>
      <c r="J23" s="32">
        <v>13.5</v>
      </c>
      <c r="K23" s="39">
        <v>88.7</v>
      </c>
      <c r="L23" s="32">
        <v>0</v>
      </c>
      <c r="M23" s="32">
        <v>0</v>
      </c>
      <c r="N23" s="32">
        <v>0</v>
      </c>
      <c r="O23" s="32">
        <v>0</v>
      </c>
      <c r="P23" s="39">
        <v>0</v>
      </c>
      <c r="Q23" s="32">
        <v>10.4</v>
      </c>
      <c r="R23" s="32">
        <v>26.4</v>
      </c>
      <c r="S23" s="32">
        <v>0</v>
      </c>
    </row>
    <row r="24" spans="1:19" x14ac:dyDescent="0.55000000000000004">
      <c r="A24" s="77" t="s">
        <v>34</v>
      </c>
      <c r="B24" s="33">
        <v>433.3</v>
      </c>
      <c r="C24" s="34">
        <v>417</v>
      </c>
      <c r="D24" s="34">
        <v>454.9</v>
      </c>
      <c r="E24" s="34">
        <v>673.4</v>
      </c>
      <c r="F24" s="37">
        <v>1978.6</v>
      </c>
      <c r="G24" s="35">
        <v>429.7</v>
      </c>
      <c r="H24" s="35">
        <v>235.3</v>
      </c>
      <c r="I24" s="35">
        <v>379.4</v>
      </c>
      <c r="J24" s="35">
        <v>659.4</v>
      </c>
      <c r="K24" s="37">
        <v>1703.7</v>
      </c>
      <c r="L24" s="35">
        <v>477.5</v>
      </c>
      <c r="M24" s="35">
        <v>709.7</v>
      </c>
      <c r="N24" s="35">
        <v>703.7</v>
      </c>
      <c r="O24" s="35">
        <v>1094.5999999999999</v>
      </c>
      <c r="P24" s="37">
        <v>2985.5</v>
      </c>
      <c r="Q24" s="35">
        <v>564.79999999999995</v>
      </c>
      <c r="R24" s="35">
        <v>818</v>
      </c>
      <c r="S24" s="35">
        <v>758.3</v>
      </c>
    </row>
    <row r="25" spans="1:19" ht="15.9" x14ac:dyDescent="0.55000000000000004">
      <c r="A25" s="300" t="s">
        <v>98</v>
      </c>
      <c r="B25" s="33">
        <v>23.1</v>
      </c>
      <c r="C25" s="34">
        <v>51.2</v>
      </c>
      <c r="D25" s="34">
        <v>1.2</v>
      </c>
      <c r="E25" s="34">
        <v>18.8</v>
      </c>
      <c r="F25" s="37">
        <v>94.2</v>
      </c>
      <c r="G25" s="35">
        <v>2</v>
      </c>
      <c r="H25" s="35">
        <v>32.200000000000003</v>
      </c>
      <c r="I25" s="35">
        <v>63.1</v>
      </c>
      <c r="J25" s="35">
        <v>95.3</v>
      </c>
      <c r="K25" s="37">
        <v>192.6</v>
      </c>
      <c r="L25" s="35">
        <v>16.399999999999999</v>
      </c>
      <c r="M25" s="35">
        <v>9.5</v>
      </c>
      <c r="N25" s="35">
        <v>33.299999999999997</v>
      </c>
      <c r="O25" s="35">
        <v>29.7</v>
      </c>
      <c r="P25" s="37">
        <v>88.9</v>
      </c>
      <c r="Q25" s="35">
        <v>30.9</v>
      </c>
      <c r="R25" s="35">
        <v>47</v>
      </c>
      <c r="S25" s="35">
        <v>29.6</v>
      </c>
    </row>
    <row r="26" spans="1:19" x14ac:dyDescent="0.55000000000000004">
      <c r="A26" s="77" t="s">
        <v>99</v>
      </c>
      <c r="B26" s="476">
        <v>-0.4</v>
      </c>
      <c r="C26" s="477">
        <v>1.3</v>
      </c>
      <c r="D26" s="477">
        <v>2.2000000000000002</v>
      </c>
      <c r="E26" s="477">
        <v>0.2</v>
      </c>
      <c r="F26" s="475">
        <v>3.3</v>
      </c>
      <c r="G26" s="501">
        <v>0.2</v>
      </c>
      <c r="H26" s="477">
        <v>-2.7</v>
      </c>
      <c r="I26" s="477">
        <v>0</v>
      </c>
      <c r="J26" s="477">
        <v>0.5</v>
      </c>
      <c r="K26" s="475">
        <v>-2</v>
      </c>
      <c r="L26" s="35">
        <v>26.1</v>
      </c>
      <c r="M26" s="35">
        <v>11.4</v>
      </c>
      <c r="N26" s="35">
        <v>4.5</v>
      </c>
      <c r="O26" s="35">
        <v>168.7</v>
      </c>
      <c r="P26" s="37">
        <v>210.8</v>
      </c>
      <c r="Q26" s="35">
        <v>-136.4</v>
      </c>
      <c r="R26" s="35">
        <v>-53.6</v>
      </c>
      <c r="S26" s="35">
        <v>182</v>
      </c>
    </row>
    <row r="27" spans="1:19" x14ac:dyDescent="0.55000000000000004">
      <c r="A27" s="371" t="s">
        <v>58</v>
      </c>
      <c r="B27" s="443">
        <v>456.8</v>
      </c>
      <c r="C27" s="444">
        <v>466.9</v>
      </c>
      <c r="D27" s="444">
        <v>453.9</v>
      </c>
      <c r="E27" s="444">
        <v>692</v>
      </c>
      <c r="F27" s="445">
        <v>2069.5</v>
      </c>
      <c r="G27" s="444">
        <v>431.5</v>
      </c>
      <c r="H27" s="444">
        <v>270.2</v>
      </c>
      <c r="I27" s="444">
        <v>442.5</v>
      </c>
      <c r="J27" s="444">
        <v>754.2</v>
      </c>
      <c r="K27" s="445">
        <v>1898.3</v>
      </c>
      <c r="L27" s="444">
        <v>467.8</v>
      </c>
      <c r="M27" s="444">
        <v>707.8</v>
      </c>
      <c r="N27" s="444">
        <v>732.5</v>
      </c>
      <c r="O27" s="444">
        <v>955.6</v>
      </c>
      <c r="P27" s="445">
        <v>2863.7</v>
      </c>
      <c r="Q27" s="444">
        <v>732.1</v>
      </c>
      <c r="R27" s="444">
        <v>918.6</v>
      </c>
      <c r="S27" s="444">
        <v>605.79999999999995</v>
      </c>
    </row>
    <row r="28" spans="1:19" s="235" customFormat="1" ht="3.9" customHeight="1" x14ac:dyDescent="0.55000000000000004">
      <c r="A28" s="441"/>
      <c r="B28" s="446"/>
      <c r="C28" s="442"/>
      <c r="D28" s="442"/>
      <c r="E28" s="442"/>
      <c r="F28" s="447"/>
      <c r="G28" s="442"/>
      <c r="H28" s="442"/>
      <c r="I28" s="442"/>
      <c r="J28" s="442"/>
      <c r="K28" s="447"/>
      <c r="L28" s="442"/>
      <c r="M28" s="442"/>
      <c r="N28" s="442"/>
      <c r="O28" s="442"/>
      <c r="P28" s="447"/>
      <c r="Q28" s="442"/>
      <c r="R28" s="442"/>
      <c r="S28" s="442"/>
    </row>
    <row r="29" spans="1:19" x14ac:dyDescent="0.55000000000000004">
      <c r="A29" s="77" t="s">
        <v>305</v>
      </c>
      <c r="B29" s="488">
        <f>+B27/B8</f>
        <v>8.8999999999999996E-2</v>
      </c>
      <c r="C29" s="489">
        <f t="shared" ref="C29:R29" si="0">+C27/C8</f>
        <v>8.2000000000000003E-2</v>
      </c>
      <c r="D29" s="489">
        <f t="shared" si="0"/>
        <v>7.6999999999999999E-2</v>
      </c>
      <c r="E29" s="489">
        <f t="shared" si="0"/>
        <v>9.7000000000000003E-2</v>
      </c>
      <c r="F29" s="490">
        <f t="shared" si="0"/>
        <v>8.6999999999999994E-2</v>
      </c>
      <c r="G29" s="491">
        <f t="shared" si="0"/>
        <v>7.2999999999999995E-2</v>
      </c>
      <c r="H29" s="491">
        <f t="shared" si="0"/>
        <v>0.05</v>
      </c>
      <c r="I29" s="491">
        <f t="shared" si="0"/>
        <v>7.8E-2</v>
      </c>
      <c r="J29" s="491">
        <f t="shared" si="0"/>
        <v>0.109</v>
      </c>
      <c r="K29" s="490">
        <f t="shared" si="0"/>
        <v>0.08</v>
      </c>
      <c r="L29" s="491">
        <f t="shared" si="0"/>
        <v>7.9000000000000001E-2</v>
      </c>
      <c r="M29" s="491">
        <f t="shared" si="0"/>
        <v>0.11</v>
      </c>
      <c r="N29" s="491">
        <f t="shared" si="0"/>
        <v>0.108</v>
      </c>
      <c r="O29" s="491">
        <f t="shared" si="0"/>
        <v>0.112</v>
      </c>
      <c r="P29" s="490">
        <f t="shared" si="0"/>
        <v>0.10299999999999999</v>
      </c>
      <c r="Q29" s="491">
        <f t="shared" si="0"/>
        <v>0.1</v>
      </c>
      <c r="R29" s="487">
        <f t="shared" si="0"/>
        <v>0.11799999999999999</v>
      </c>
      <c r="S29" s="487">
        <v>0.08</v>
      </c>
    </row>
    <row r="30" spans="1:19" x14ac:dyDescent="0.55000000000000004">
      <c r="A30" s="77" t="s">
        <v>100</v>
      </c>
      <c r="B30" s="488">
        <f t="shared" ref="B30:Q30" si="1">+B27/B6</f>
        <v>0.14899999999999999</v>
      </c>
      <c r="C30" s="489">
        <f t="shared" si="1"/>
        <v>0.13200000000000001</v>
      </c>
      <c r="D30" s="489">
        <f t="shared" si="1"/>
        <v>0.125</v>
      </c>
      <c r="E30" s="489">
        <f t="shared" si="1"/>
        <v>0.156</v>
      </c>
      <c r="F30" s="490">
        <f t="shared" si="1"/>
        <v>0.14099999999999999</v>
      </c>
      <c r="G30" s="491">
        <f t="shared" si="1"/>
        <v>0.126</v>
      </c>
      <c r="H30" s="491">
        <f t="shared" si="1"/>
        <v>0.09</v>
      </c>
      <c r="I30" s="491">
        <f t="shared" si="1"/>
        <v>0.13600000000000001</v>
      </c>
      <c r="J30" s="491">
        <f t="shared" si="1"/>
        <v>0.183</v>
      </c>
      <c r="K30" s="490">
        <f t="shared" si="1"/>
        <v>0.13800000000000001</v>
      </c>
      <c r="L30" s="491">
        <f t="shared" si="1"/>
        <v>0.13900000000000001</v>
      </c>
      <c r="M30" s="491">
        <f t="shared" si="1"/>
        <v>0.18099999999999999</v>
      </c>
      <c r="N30" s="491">
        <f t="shared" si="1"/>
        <v>0.17599999999999999</v>
      </c>
      <c r="O30" s="491">
        <f t="shared" si="1"/>
        <v>0.17199999999999999</v>
      </c>
      <c r="P30" s="490">
        <f t="shared" si="1"/>
        <v>0.16800000000000001</v>
      </c>
      <c r="Q30" s="491">
        <f t="shared" si="1"/>
        <v>0.16700000000000001</v>
      </c>
      <c r="R30" s="487">
        <f>+R27/R6</f>
        <v>0.191</v>
      </c>
      <c r="S30" s="487">
        <v>0.13100000000000001</v>
      </c>
    </row>
    <row r="31" spans="1:19" s="235" customFormat="1" x14ac:dyDescent="0.55000000000000004">
      <c r="A31" s="300"/>
      <c r="B31" s="56"/>
      <c r="C31" s="56"/>
      <c r="D31" s="56"/>
      <c r="E31" s="56"/>
      <c r="F31" s="503"/>
      <c r="G31" s="56"/>
      <c r="H31" s="56"/>
      <c r="I31" s="56"/>
      <c r="J31" s="56"/>
      <c r="K31" s="503"/>
      <c r="L31" s="56"/>
      <c r="M31" s="56"/>
      <c r="N31" s="56"/>
      <c r="O31" s="56"/>
      <c r="P31" s="503"/>
      <c r="Q31" s="56"/>
    </row>
    <row r="32" spans="1:19" ht="25.75" customHeight="1" x14ac:dyDescent="0.55000000000000004">
      <c r="A32" s="234" t="s">
        <v>74</v>
      </c>
      <c r="B32" s="221"/>
      <c r="C32" s="221"/>
      <c r="D32" s="221"/>
      <c r="E32" s="221"/>
      <c r="F32" s="223"/>
      <c r="G32" s="221"/>
      <c r="H32" s="221"/>
      <c r="I32" s="221"/>
      <c r="J32" s="221"/>
      <c r="K32" s="223"/>
      <c r="L32" s="221"/>
      <c r="M32" s="221"/>
      <c r="N32" s="221"/>
      <c r="O32" s="221"/>
      <c r="P32" s="223"/>
      <c r="Q32" s="221"/>
      <c r="R32" s="221"/>
      <c r="S32" s="221"/>
    </row>
    <row r="33" spans="1:19" s="232" customFormat="1" ht="3" customHeight="1" x14ac:dyDescent="0.55000000000000004">
      <c r="A33" s="321"/>
      <c r="B33" s="322"/>
      <c r="C33" s="322"/>
      <c r="D33" s="322"/>
      <c r="E33" s="322"/>
      <c r="F33" s="323"/>
      <c r="G33" s="322"/>
      <c r="H33" s="322"/>
      <c r="I33" s="322"/>
      <c r="J33" s="322"/>
      <c r="K33" s="323"/>
      <c r="L33" s="322"/>
      <c r="M33" s="322"/>
      <c r="N33" s="322"/>
      <c r="O33" s="322"/>
      <c r="P33" s="323"/>
      <c r="Q33" s="322"/>
      <c r="R33" s="322"/>
      <c r="S33" s="322"/>
    </row>
    <row r="34" spans="1:19" x14ac:dyDescent="0.55000000000000004">
      <c r="A34" s="262" t="s">
        <v>81</v>
      </c>
      <c r="B34" s="324">
        <v>1731.2</v>
      </c>
      <c r="C34" s="325">
        <v>2066.1999999999998</v>
      </c>
      <c r="D34" s="325">
        <v>2117.4</v>
      </c>
      <c r="E34" s="325">
        <v>2675.9</v>
      </c>
      <c r="F34" s="146">
        <v>8590.7000000000007</v>
      </c>
      <c r="G34" s="325">
        <v>1783.6</v>
      </c>
      <c r="H34" s="325">
        <v>1449.9</v>
      </c>
      <c r="I34" s="325">
        <v>1624.2</v>
      </c>
      <c r="J34" s="325">
        <v>2317.1</v>
      </c>
      <c r="K34" s="146">
        <v>7174.8</v>
      </c>
      <c r="L34" s="325">
        <v>1689.4</v>
      </c>
      <c r="M34" s="325">
        <v>2135.1</v>
      </c>
      <c r="N34" s="325">
        <v>2402.1999999999998</v>
      </c>
      <c r="O34" s="325">
        <v>3302</v>
      </c>
      <c r="P34" s="146">
        <v>9528.7000000000007</v>
      </c>
      <c r="Q34" s="325">
        <v>2230.6999999999998</v>
      </c>
      <c r="R34" s="325">
        <v>2571.4</v>
      </c>
      <c r="S34" s="325">
        <v>2414.6</v>
      </c>
    </row>
    <row r="35" spans="1:19" x14ac:dyDescent="0.55000000000000004">
      <c r="A35" s="139" t="s">
        <v>15</v>
      </c>
      <c r="B35" s="6">
        <v>13.2</v>
      </c>
      <c r="C35" s="5">
        <v>17.3</v>
      </c>
      <c r="D35" s="5">
        <v>16.399999999999999</v>
      </c>
      <c r="E35" s="5">
        <v>16.899999999999999</v>
      </c>
      <c r="F35" s="39">
        <v>63.8</v>
      </c>
      <c r="G35" s="9">
        <v>19.100000000000001</v>
      </c>
      <c r="H35" s="9">
        <v>4.3</v>
      </c>
      <c r="I35" s="9">
        <v>5.8</v>
      </c>
      <c r="J35" s="9">
        <v>10.7</v>
      </c>
      <c r="K35" s="39">
        <v>39.9</v>
      </c>
      <c r="L35" s="9">
        <v>18.600000000000001</v>
      </c>
      <c r="M35" s="9">
        <v>1.9</v>
      </c>
      <c r="N35" s="9">
        <v>10</v>
      </c>
      <c r="O35" s="9">
        <v>16.600000000000001</v>
      </c>
      <c r="P35" s="39">
        <v>47.1</v>
      </c>
      <c r="Q35" s="9">
        <v>17.8</v>
      </c>
      <c r="R35" s="9">
        <v>16.5</v>
      </c>
      <c r="S35" s="9">
        <v>19.2</v>
      </c>
    </row>
    <row r="36" spans="1:19" x14ac:dyDescent="0.55000000000000004">
      <c r="A36" s="147" t="s">
        <v>16</v>
      </c>
      <c r="B36" s="148">
        <v>1744.4</v>
      </c>
      <c r="C36" s="149">
        <v>2083.5</v>
      </c>
      <c r="D36" s="149">
        <v>2133.8000000000002</v>
      </c>
      <c r="E36" s="149">
        <v>2692.8</v>
      </c>
      <c r="F36" s="152">
        <v>8654.5</v>
      </c>
      <c r="G36" s="150">
        <v>1802.7</v>
      </c>
      <c r="H36" s="150">
        <v>1454.2</v>
      </c>
      <c r="I36" s="150">
        <v>1630</v>
      </c>
      <c r="J36" s="150">
        <v>2327.8000000000002</v>
      </c>
      <c r="K36" s="152">
        <v>7214.7</v>
      </c>
      <c r="L36" s="150">
        <v>1708</v>
      </c>
      <c r="M36" s="150">
        <v>2137</v>
      </c>
      <c r="N36" s="150">
        <v>2412.1999999999998</v>
      </c>
      <c r="O36" s="150">
        <v>3318.6</v>
      </c>
      <c r="P36" s="152">
        <v>9575.7999999999993</v>
      </c>
      <c r="Q36" s="150">
        <v>2248.5</v>
      </c>
      <c r="R36" s="150">
        <v>2587.9</v>
      </c>
      <c r="S36" s="150">
        <v>2433.8000000000002</v>
      </c>
    </row>
    <row r="37" spans="1:19" ht="3.75" customHeight="1" x14ac:dyDescent="0.55000000000000004">
      <c r="A37" s="77"/>
      <c r="B37" s="33"/>
      <c r="C37" s="34"/>
      <c r="D37" s="66"/>
      <c r="E37" s="66"/>
      <c r="F37" s="37"/>
      <c r="G37" s="29"/>
      <c r="H37" s="29"/>
      <c r="I37" s="29"/>
      <c r="J37" s="29"/>
      <c r="K37" s="37"/>
      <c r="L37" s="29"/>
      <c r="M37" s="29"/>
      <c r="N37" s="29"/>
      <c r="O37" s="29"/>
      <c r="P37" s="37"/>
      <c r="Q37" s="29"/>
      <c r="R37" s="29"/>
      <c r="S37" s="29"/>
    </row>
    <row r="38" spans="1:19" x14ac:dyDescent="0.55000000000000004">
      <c r="A38" s="77" t="s">
        <v>17</v>
      </c>
      <c r="B38" s="33">
        <v>1010.1</v>
      </c>
      <c r="C38" s="34">
        <v>1237.9000000000001</v>
      </c>
      <c r="D38" s="34">
        <v>1281.8</v>
      </c>
      <c r="E38" s="66">
        <v>1600.6</v>
      </c>
      <c r="F38" s="37">
        <v>5130.3999999999996</v>
      </c>
      <c r="G38" s="25">
        <v>1054.2</v>
      </c>
      <c r="H38" s="25">
        <v>889.7</v>
      </c>
      <c r="I38" s="25">
        <v>986.7</v>
      </c>
      <c r="J38" s="25">
        <v>1382.8</v>
      </c>
      <c r="K38" s="37">
        <v>4313.3999999999996</v>
      </c>
      <c r="L38" s="25">
        <v>987.5</v>
      </c>
      <c r="M38" s="25">
        <v>1231.8</v>
      </c>
      <c r="N38" s="25">
        <v>1433.3</v>
      </c>
      <c r="O38" s="25">
        <v>1989.5</v>
      </c>
      <c r="P38" s="37">
        <v>5642.1</v>
      </c>
      <c r="Q38" s="25">
        <v>1312.3</v>
      </c>
      <c r="R38" s="25">
        <v>1554.5</v>
      </c>
      <c r="S38" s="25">
        <v>1501.3</v>
      </c>
    </row>
    <row r="39" spans="1:19" x14ac:dyDescent="0.55000000000000004">
      <c r="A39" s="77" t="s">
        <v>18</v>
      </c>
      <c r="B39" s="33">
        <v>418</v>
      </c>
      <c r="C39" s="34">
        <v>453.8</v>
      </c>
      <c r="D39" s="34">
        <v>449.7</v>
      </c>
      <c r="E39" s="66">
        <v>515.29999999999995</v>
      </c>
      <c r="F39" s="37">
        <v>1836.8</v>
      </c>
      <c r="G39" s="25">
        <v>419.2</v>
      </c>
      <c r="H39" s="25">
        <v>376.4</v>
      </c>
      <c r="I39" s="25">
        <v>384.6</v>
      </c>
      <c r="J39" s="25">
        <v>489.4</v>
      </c>
      <c r="K39" s="37">
        <v>1669.6</v>
      </c>
      <c r="L39" s="25">
        <v>388.6</v>
      </c>
      <c r="M39" s="25">
        <v>443.6</v>
      </c>
      <c r="N39" s="25">
        <v>466.2</v>
      </c>
      <c r="O39" s="25">
        <v>587.9</v>
      </c>
      <c r="P39" s="37">
        <v>1886.3</v>
      </c>
      <c r="Q39" s="25">
        <v>480.3</v>
      </c>
      <c r="R39" s="479">
        <v>514.29999999999995</v>
      </c>
      <c r="S39" s="479">
        <v>516.29999999999995</v>
      </c>
    </row>
    <row r="40" spans="1:19" x14ac:dyDescent="0.55000000000000004">
      <c r="A40" s="77" t="s">
        <v>19</v>
      </c>
      <c r="B40" s="33">
        <v>64.400000000000006</v>
      </c>
      <c r="C40" s="34">
        <v>67.2</v>
      </c>
      <c r="D40" s="34">
        <v>71.3</v>
      </c>
      <c r="E40" s="66">
        <v>72.400000000000006</v>
      </c>
      <c r="F40" s="37">
        <v>275.3</v>
      </c>
      <c r="G40" s="25">
        <v>70.7</v>
      </c>
      <c r="H40" s="25">
        <v>72.2</v>
      </c>
      <c r="I40" s="25">
        <v>80.400000000000006</v>
      </c>
      <c r="J40" s="25">
        <v>88.3</v>
      </c>
      <c r="K40" s="37">
        <v>311.60000000000002</v>
      </c>
      <c r="L40" s="25">
        <v>69.8</v>
      </c>
      <c r="M40" s="25">
        <v>74.2</v>
      </c>
      <c r="N40" s="25">
        <v>76.3</v>
      </c>
      <c r="O40" s="25">
        <v>91.2</v>
      </c>
      <c r="P40" s="37">
        <v>311.5</v>
      </c>
      <c r="Q40" s="25">
        <v>74.900000000000006</v>
      </c>
      <c r="R40" s="25">
        <v>79.400000000000006</v>
      </c>
      <c r="S40" s="25">
        <v>72.8</v>
      </c>
    </row>
    <row r="41" spans="1:19" x14ac:dyDescent="0.55000000000000004">
      <c r="A41" s="478" t="s">
        <v>20</v>
      </c>
      <c r="B41" s="31">
        <v>0</v>
      </c>
      <c r="C41" s="32">
        <v>0</v>
      </c>
      <c r="D41" s="32">
        <v>0</v>
      </c>
      <c r="E41" s="184">
        <v>0</v>
      </c>
      <c r="F41" s="39">
        <v>0</v>
      </c>
      <c r="G41" s="9">
        <v>0</v>
      </c>
      <c r="H41" s="9">
        <v>0</v>
      </c>
      <c r="I41" s="9">
        <v>0</v>
      </c>
      <c r="J41" s="9">
        <v>0</v>
      </c>
      <c r="K41" s="39">
        <v>0</v>
      </c>
      <c r="L41" s="9">
        <v>0</v>
      </c>
      <c r="M41" s="9">
        <v>0</v>
      </c>
      <c r="N41" s="9">
        <v>0</v>
      </c>
      <c r="O41" s="9">
        <v>0</v>
      </c>
      <c r="P41" s="39">
        <v>0</v>
      </c>
      <c r="Q41" s="9">
        <v>10.4</v>
      </c>
      <c r="R41" s="9">
        <v>0</v>
      </c>
      <c r="S41" s="9">
        <v>0</v>
      </c>
    </row>
    <row r="42" spans="1:19" x14ac:dyDescent="0.55000000000000004">
      <c r="A42" s="77" t="s">
        <v>21</v>
      </c>
      <c r="B42" s="36">
        <v>1492.5</v>
      </c>
      <c r="C42" s="57">
        <v>1758.9</v>
      </c>
      <c r="D42" s="34">
        <v>1802.8</v>
      </c>
      <c r="E42" s="34">
        <v>2188.3000000000002</v>
      </c>
      <c r="F42" s="37">
        <v>7242.5</v>
      </c>
      <c r="G42" s="35">
        <v>1544.1</v>
      </c>
      <c r="H42" s="35">
        <v>1338.3</v>
      </c>
      <c r="I42" s="35">
        <v>1451.7</v>
      </c>
      <c r="J42" s="35">
        <v>1960.5</v>
      </c>
      <c r="K42" s="37">
        <v>6294.6</v>
      </c>
      <c r="L42" s="35">
        <v>1445.9</v>
      </c>
      <c r="M42" s="35">
        <v>1749.6</v>
      </c>
      <c r="N42" s="35">
        <v>1975.8</v>
      </c>
      <c r="O42" s="35">
        <v>2668.6</v>
      </c>
      <c r="P42" s="37">
        <v>7839.9</v>
      </c>
      <c r="Q42" s="35">
        <v>1877.9</v>
      </c>
      <c r="R42" s="56">
        <v>2148.1999999999998</v>
      </c>
      <c r="S42" s="56">
        <v>2090.4</v>
      </c>
    </row>
    <row r="43" spans="1:19" ht="7" customHeight="1" x14ac:dyDescent="0.55000000000000004">
      <c r="A43" s="77"/>
      <c r="B43" s="33"/>
      <c r="C43" s="34"/>
      <c r="D43" s="66"/>
      <c r="E43" s="66"/>
      <c r="F43" s="37"/>
      <c r="G43" s="29"/>
      <c r="H43" s="29"/>
      <c r="I43" s="29"/>
      <c r="J43" s="29"/>
      <c r="K43" s="37"/>
      <c r="L43" s="29"/>
      <c r="M43" s="29"/>
      <c r="N43" s="29"/>
      <c r="O43" s="29"/>
      <c r="P43" s="37"/>
      <c r="Q43" s="29"/>
      <c r="R43" s="29"/>
      <c r="S43" s="29"/>
    </row>
    <row r="44" spans="1:19" x14ac:dyDescent="0.55000000000000004">
      <c r="A44" s="77" t="s">
        <v>96</v>
      </c>
      <c r="B44" s="33"/>
      <c r="C44" s="34"/>
      <c r="D44" s="66"/>
      <c r="E44" s="66"/>
      <c r="F44" s="37"/>
      <c r="G44" s="29"/>
      <c r="H44" s="29"/>
      <c r="I44" s="29"/>
      <c r="J44" s="29"/>
      <c r="K44" s="37"/>
      <c r="L44" s="29"/>
      <c r="M44" s="29"/>
      <c r="N44" s="29"/>
      <c r="O44" s="29"/>
      <c r="P44" s="37"/>
      <c r="Q44" s="29"/>
      <c r="R44" s="29">
        <v>0</v>
      </c>
      <c r="S44" s="29">
        <v>0</v>
      </c>
    </row>
    <row r="45" spans="1:19" ht="5.5" customHeight="1" x14ac:dyDescent="0.55000000000000004">
      <c r="A45" s="77"/>
      <c r="B45" s="33"/>
      <c r="C45" s="34"/>
      <c r="D45" s="66"/>
      <c r="E45" s="66"/>
      <c r="F45" s="37"/>
      <c r="G45" s="29"/>
      <c r="H45" s="29"/>
      <c r="I45" s="29"/>
      <c r="J45" s="29"/>
      <c r="K45" s="37"/>
      <c r="L45" s="29"/>
      <c r="M45" s="29"/>
      <c r="N45" s="29"/>
      <c r="O45" s="29"/>
      <c r="P45" s="37"/>
      <c r="Q45" s="29"/>
      <c r="R45" s="29"/>
      <c r="S45" s="29"/>
    </row>
    <row r="46" spans="1:19" x14ac:dyDescent="0.55000000000000004">
      <c r="A46" s="77" t="s">
        <v>23</v>
      </c>
      <c r="B46" s="33">
        <v>251.9</v>
      </c>
      <c r="C46" s="57">
        <v>324.60000000000002</v>
      </c>
      <c r="D46" s="34">
        <v>331</v>
      </c>
      <c r="E46" s="34">
        <v>504.5</v>
      </c>
      <c r="F46" s="37">
        <v>1412</v>
      </c>
      <c r="G46" s="35">
        <v>258.60000000000002</v>
      </c>
      <c r="H46" s="35">
        <v>115.9</v>
      </c>
      <c r="I46" s="35">
        <v>178.3</v>
      </c>
      <c r="J46" s="35">
        <v>367.3</v>
      </c>
      <c r="K46" s="37">
        <v>920.1</v>
      </c>
      <c r="L46" s="35">
        <v>262.10000000000002</v>
      </c>
      <c r="M46" s="35">
        <v>387.4</v>
      </c>
      <c r="N46" s="35">
        <v>436.4</v>
      </c>
      <c r="O46" s="35">
        <v>650</v>
      </c>
      <c r="P46" s="37">
        <v>1735.9</v>
      </c>
      <c r="Q46" s="35">
        <v>370.6</v>
      </c>
      <c r="R46" s="35">
        <v>439.7</v>
      </c>
      <c r="S46" s="35">
        <v>343.4</v>
      </c>
    </row>
    <row r="47" spans="1:19" ht="2.25" customHeight="1" x14ac:dyDescent="0.55000000000000004">
      <c r="A47" s="77"/>
      <c r="B47" s="33">
        <v>0</v>
      </c>
      <c r="C47" s="34">
        <v>0</v>
      </c>
      <c r="D47" s="66"/>
      <c r="E47" s="66"/>
      <c r="F47" s="37">
        <v>0</v>
      </c>
      <c r="G47" s="29"/>
      <c r="H47" s="29"/>
      <c r="I47" s="29"/>
      <c r="J47" s="29"/>
      <c r="K47" s="37">
        <v>0</v>
      </c>
      <c r="L47" s="29"/>
      <c r="M47" s="29"/>
      <c r="N47" s="29"/>
      <c r="O47" s="29"/>
      <c r="P47" s="37"/>
      <c r="Q47" s="29"/>
      <c r="R47" s="29"/>
      <c r="S47" s="29"/>
    </row>
    <row r="48" spans="1:19" x14ac:dyDescent="0.55000000000000004">
      <c r="A48" s="77" t="s">
        <v>51</v>
      </c>
      <c r="B48" s="33">
        <v>1</v>
      </c>
      <c r="C48" s="34">
        <v>1.7</v>
      </c>
      <c r="D48" s="34">
        <v>1.3</v>
      </c>
      <c r="E48" s="66">
        <v>-0.9</v>
      </c>
      <c r="F48" s="37">
        <v>3.1</v>
      </c>
      <c r="G48" s="25">
        <v>1</v>
      </c>
      <c r="H48" s="25">
        <v>1.3</v>
      </c>
      <c r="I48" s="25">
        <v>1.2</v>
      </c>
      <c r="J48" s="25">
        <v>1</v>
      </c>
      <c r="K48" s="37">
        <v>4.5</v>
      </c>
      <c r="L48" s="25">
        <v>0.7</v>
      </c>
      <c r="M48" s="25">
        <v>2.1</v>
      </c>
      <c r="N48" s="25">
        <v>19.5</v>
      </c>
      <c r="O48" s="25">
        <v>2.2999999999999998</v>
      </c>
      <c r="P48" s="37">
        <v>24.6</v>
      </c>
      <c r="Q48" s="25">
        <v>9.8000000000000007</v>
      </c>
      <c r="R48" s="25">
        <v>1.5</v>
      </c>
      <c r="S48" s="25">
        <v>3.6</v>
      </c>
    </row>
    <row r="49" spans="1:19" x14ac:dyDescent="0.55000000000000004">
      <c r="A49" s="77" t="s">
        <v>97</v>
      </c>
      <c r="B49" s="33">
        <v>0</v>
      </c>
      <c r="C49" s="34">
        <v>0</v>
      </c>
      <c r="D49" s="34">
        <v>0</v>
      </c>
      <c r="E49" s="66">
        <v>0</v>
      </c>
      <c r="F49" s="37">
        <v>0</v>
      </c>
      <c r="G49" s="25">
        <v>2.9</v>
      </c>
      <c r="H49" s="25">
        <v>0.2</v>
      </c>
      <c r="I49" s="25">
        <v>0.6</v>
      </c>
      <c r="J49" s="25">
        <v>0.3</v>
      </c>
      <c r="K49" s="37">
        <v>4</v>
      </c>
      <c r="L49" s="25">
        <v>0</v>
      </c>
      <c r="M49" s="25">
        <v>0.8</v>
      </c>
      <c r="N49" s="25">
        <v>-10.5</v>
      </c>
      <c r="O49" s="25">
        <v>0.9</v>
      </c>
      <c r="P49" s="37">
        <v>-8.8000000000000007</v>
      </c>
      <c r="Q49" s="25">
        <v>0</v>
      </c>
      <c r="R49" s="25">
        <v>0.1</v>
      </c>
      <c r="S49" s="25">
        <v>0.5</v>
      </c>
    </row>
    <row r="50" spans="1:19" x14ac:dyDescent="0.55000000000000004">
      <c r="A50" s="77" t="s">
        <v>52</v>
      </c>
      <c r="B50" s="33">
        <v>64.5</v>
      </c>
      <c r="C50" s="34">
        <v>67.099999999999994</v>
      </c>
      <c r="D50" s="34">
        <v>71.3</v>
      </c>
      <c r="E50" s="66">
        <v>72.3</v>
      </c>
      <c r="F50" s="37">
        <v>275.2</v>
      </c>
      <c r="G50" s="25">
        <v>70.599999999999994</v>
      </c>
      <c r="H50" s="25">
        <v>72.2</v>
      </c>
      <c r="I50" s="25">
        <v>80.400000000000006</v>
      </c>
      <c r="J50" s="25">
        <v>88.2</v>
      </c>
      <c r="K50" s="37">
        <v>311.39999999999998</v>
      </c>
      <c r="L50" s="25">
        <v>69.8</v>
      </c>
      <c r="M50" s="25">
        <v>74.2</v>
      </c>
      <c r="N50" s="25">
        <v>76.3</v>
      </c>
      <c r="O50" s="25">
        <v>91.2</v>
      </c>
      <c r="P50" s="37">
        <v>311.5</v>
      </c>
      <c r="Q50" s="25">
        <v>74.900000000000006</v>
      </c>
      <c r="R50" s="25">
        <v>79.400000000000006</v>
      </c>
      <c r="S50" s="25">
        <v>72.8</v>
      </c>
    </row>
    <row r="51" spans="1:19" x14ac:dyDescent="0.55000000000000004">
      <c r="A51" s="139" t="s">
        <v>53</v>
      </c>
      <c r="B51" s="31">
        <v>0</v>
      </c>
      <c r="C51" s="32">
        <v>0</v>
      </c>
      <c r="D51" s="32">
        <v>0</v>
      </c>
      <c r="E51" s="32">
        <v>0</v>
      </c>
      <c r="F51" s="39">
        <v>0</v>
      </c>
      <c r="G51" s="32">
        <v>0</v>
      </c>
      <c r="H51" s="32">
        <v>0</v>
      </c>
      <c r="I51" s="32">
        <v>0</v>
      </c>
      <c r="J51" s="32">
        <v>0</v>
      </c>
      <c r="K51" s="39">
        <v>0</v>
      </c>
      <c r="L51" s="32">
        <v>0</v>
      </c>
      <c r="M51" s="32">
        <v>0</v>
      </c>
      <c r="N51" s="32">
        <v>0</v>
      </c>
      <c r="O51" s="32">
        <v>0</v>
      </c>
      <c r="P51" s="39">
        <v>0</v>
      </c>
      <c r="Q51" s="32">
        <v>10.4</v>
      </c>
      <c r="R51" s="32">
        <v>0</v>
      </c>
      <c r="S51" s="32">
        <v>0</v>
      </c>
    </row>
    <row r="52" spans="1:19" x14ac:dyDescent="0.55000000000000004">
      <c r="A52" s="77" t="s">
        <v>34</v>
      </c>
      <c r="B52" s="33">
        <v>317.39999999999998</v>
      </c>
      <c r="C52" s="57">
        <v>393.4</v>
      </c>
      <c r="D52" s="34">
        <v>403.6</v>
      </c>
      <c r="E52" s="34">
        <v>575.9</v>
      </c>
      <c r="F52" s="37">
        <v>1690.3</v>
      </c>
      <c r="G52" s="35">
        <v>333.1</v>
      </c>
      <c r="H52" s="35">
        <v>189.6</v>
      </c>
      <c r="I52" s="35">
        <v>260.5</v>
      </c>
      <c r="J52" s="35">
        <v>456.8</v>
      </c>
      <c r="K52" s="37">
        <v>1240</v>
      </c>
      <c r="L52" s="56">
        <v>332.6</v>
      </c>
      <c r="M52" s="35">
        <v>464.5</v>
      </c>
      <c r="N52" s="35">
        <v>521.70000000000005</v>
      </c>
      <c r="O52" s="35">
        <v>744.4</v>
      </c>
      <c r="P52" s="37">
        <v>2063.1999999999998</v>
      </c>
      <c r="Q52" s="35">
        <v>465.7</v>
      </c>
      <c r="R52" s="35">
        <v>520.70000000000005</v>
      </c>
      <c r="S52" s="35">
        <v>420.3</v>
      </c>
    </row>
    <row r="53" spans="1:19" ht="15.9" x14ac:dyDescent="0.55000000000000004">
      <c r="A53" s="77" t="s">
        <v>101</v>
      </c>
      <c r="B53" s="33">
        <v>0</v>
      </c>
      <c r="C53" s="34">
        <v>0.3</v>
      </c>
      <c r="D53" s="34">
        <v>0</v>
      </c>
      <c r="E53" s="66">
        <v>0</v>
      </c>
      <c r="F53" s="37">
        <v>0.3</v>
      </c>
      <c r="G53" s="7">
        <v>0</v>
      </c>
      <c r="H53" s="7">
        <v>12.6</v>
      </c>
      <c r="I53" s="7">
        <v>26.5</v>
      </c>
      <c r="J53" s="7">
        <v>69</v>
      </c>
      <c r="K53" s="37">
        <v>108.1</v>
      </c>
      <c r="L53" s="7">
        <v>0</v>
      </c>
      <c r="M53" s="7">
        <v>0</v>
      </c>
      <c r="N53" s="7">
        <v>0</v>
      </c>
      <c r="O53" s="7">
        <v>0</v>
      </c>
      <c r="P53" s="37">
        <v>0</v>
      </c>
      <c r="Q53" s="7">
        <v>0</v>
      </c>
      <c r="R53" s="7">
        <v>0</v>
      </c>
      <c r="S53" s="7">
        <v>3.5</v>
      </c>
    </row>
    <row r="54" spans="1:19" x14ac:dyDescent="0.55000000000000004">
      <c r="A54" s="143" t="s">
        <v>102</v>
      </c>
      <c r="B54" s="144">
        <v>317.39999999999998</v>
      </c>
      <c r="C54" s="145">
        <v>393.7</v>
      </c>
      <c r="D54" s="145">
        <v>403.6</v>
      </c>
      <c r="E54" s="145">
        <v>575.9</v>
      </c>
      <c r="F54" s="146">
        <v>1690.6</v>
      </c>
      <c r="G54" s="145">
        <v>333.1</v>
      </c>
      <c r="H54" s="145">
        <v>202.2</v>
      </c>
      <c r="I54" s="145">
        <v>287</v>
      </c>
      <c r="J54" s="145">
        <v>525.79999999999995</v>
      </c>
      <c r="K54" s="146">
        <v>1348.1</v>
      </c>
      <c r="L54" s="145">
        <v>332.6</v>
      </c>
      <c r="M54" s="145">
        <v>464.5</v>
      </c>
      <c r="N54" s="145">
        <v>521.70000000000005</v>
      </c>
      <c r="O54" s="145">
        <v>744.4</v>
      </c>
      <c r="P54" s="146">
        <v>2063.1999999999998</v>
      </c>
      <c r="Q54" s="145">
        <v>465.7</v>
      </c>
      <c r="R54" s="145">
        <v>520.70000000000005</v>
      </c>
      <c r="S54" s="145">
        <v>423.8</v>
      </c>
    </row>
    <row r="55" spans="1:19" x14ac:dyDescent="0.55000000000000004">
      <c r="A55" s="77" t="s">
        <v>103</v>
      </c>
      <c r="B55" s="52">
        <v>0.182</v>
      </c>
      <c r="C55" s="51">
        <v>0.189</v>
      </c>
      <c r="D55" s="51">
        <v>0.189</v>
      </c>
      <c r="E55" s="53">
        <v>0.214</v>
      </c>
      <c r="F55" s="47">
        <v>0.19500000000000001</v>
      </c>
      <c r="G55" s="53">
        <v>0.185</v>
      </c>
      <c r="H55" s="53">
        <v>0.13900000000000001</v>
      </c>
      <c r="I55" s="53">
        <v>0.17599999999999999</v>
      </c>
      <c r="J55" s="53">
        <v>0.22600000000000001</v>
      </c>
      <c r="K55" s="47">
        <v>0.187</v>
      </c>
      <c r="L55" s="53">
        <v>0.19500000000000001</v>
      </c>
      <c r="M55" s="53">
        <v>0.217</v>
      </c>
      <c r="N55" s="53">
        <v>0.216</v>
      </c>
      <c r="O55" s="53">
        <v>0.224</v>
      </c>
      <c r="P55" s="47">
        <v>0.215</v>
      </c>
      <c r="Q55" s="53">
        <v>0.20699999999999999</v>
      </c>
      <c r="R55" s="53">
        <v>0.20100000000000001</v>
      </c>
      <c r="S55" s="53">
        <v>0.17399999999999999</v>
      </c>
    </row>
    <row r="56" spans="1:19" x14ac:dyDescent="0.55000000000000004">
      <c r="A56" s="77" t="s">
        <v>104</v>
      </c>
      <c r="B56" s="62">
        <v>0.183</v>
      </c>
      <c r="C56" s="63">
        <v>0.191</v>
      </c>
      <c r="D56" s="63">
        <v>0.191</v>
      </c>
      <c r="E56" s="63">
        <v>0.215</v>
      </c>
      <c r="F56" s="64">
        <v>0.19700000000000001</v>
      </c>
      <c r="G56" s="65">
        <v>0.187</v>
      </c>
      <c r="H56" s="65">
        <v>0.13900000000000001</v>
      </c>
      <c r="I56" s="65">
        <v>0.17699999999999999</v>
      </c>
      <c r="J56" s="65">
        <v>0.22700000000000001</v>
      </c>
      <c r="K56" s="64">
        <v>0.188</v>
      </c>
      <c r="L56" s="65">
        <v>0.19700000000000001</v>
      </c>
      <c r="M56" s="65">
        <v>0.218</v>
      </c>
      <c r="N56" s="65">
        <v>0.217</v>
      </c>
      <c r="O56" s="65">
        <v>0.22500000000000001</v>
      </c>
      <c r="P56" s="64">
        <v>0.217</v>
      </c>
      <c r="Q56" s="65">
        <v>0.20899999999999999</v>
      </c>
      <c r="R56" s="65">
        <v>0.20200000000000001</v>
      </c>
      <c r="S56" s="65">
        <v>0.17599999999999999</v>
      </c>
    </row>
    <row r="57" spans="1:19" x14ac:dyDescent="0.55000000000000004">
      <c r="A57" s="77"/>
      <c r="B57" s="58"/>
      <c r="C57" s="29"/>
      <c r="D57" s="29"/>
      <c r="E57" s="29"/>
      <c r="F57" s="28"/>
      <c r="G57" s="29"/>
      <c r="H57" s="29"/>
      <c r="I57" s="29"/>
      <c r="J57" s="29"/>
      <c r="K57" s="28"/>
      <c r="L57" s="29"/>
      <c r="M57" s="29"/>
      <c r="N57" s="29"/>
      <c r="O57" s="29"/>
      <c r="P57" s="28"/>
      <c r="Q57" s="29"/>
      <c r="R57" s="29"/>
      <c r="S57" s="29"/>
    </row>
    <row r="58" spans="1:19" ht="25.75" customHeight="1" x14ac:dyDescent="0.55000000000000004">
      <c r="A58" s="234" t="s">
        <v>82</v>
      </c>
      <c r="B58" s="221"/>
      <c r="C58" s="221"/>
      <c r="D58" s="221"/>
      <c r="E58" s="221"/>
      <c r="F58" s="223"/>
      <c r="G58" s="221"/>
      <c r="H58" s="221"/>
      <c r="I58" s="221"/>
      <c r="J58" s="221"/>
      <c r="K58" s="223"/>
      <c r="L58" s="221"/>
      <c r="M58" s="221"/>
      <c r="N58" s="221"/>
      <c r="O58" s="221"/>
      <c r="P58" s="223"/>
      <c r="Q58" s="221"/>
      <c r="R58" s="221"/>
      <c r="S58" s="221"/>
    </row>
    <row r="59" spans="1:19" s="232" customFormat="1" ht="2.1" customHeight="1" x14ac:dyDescent="0.55000000000000004">
      <c r="A59" s="321"/>
      <c r="B59" s="322"/>
      <c r="C59" s="322"/>
      <c r="D59" s="322"/>
      <c r="E59" s="322"/>
      <c r="F59" s="323"/>
      <c r="G59" s="322"/>
      <c r="H59" s="322"/>
      <c r="I59" s="322"/>
      <c r="J59" s="322"/>
      <c r="K59" s="323"/>
      <c r="L59" s="322"/>
      <c r="M59" s="322"/>
      <c r="N59" s="322"/>
      <c r="O59" s="322"/>
      <c r="P59" s="323"/>
      <c r="Q59" s="322"/>
      <c r="R59" s="322"/>
      <c r="S59" s="322"/>
    </row>
    <row r="60" spans="1:19" x14ac:dyDescent="0.55000000000000004">
      <c r="A60" s="262" t="s">
        <v>81</v>
      </c>
      <c r="B60" s="144">
        <v>1214.4000000000001</v>
      </c>
      <c r="C60" s="145">
        <v>1322.4</v>
      </c>
      <c r="D60" s="145">
        <v>1389.1</v>
      </c>
      <c r="E60" s="145">
        <v>1525.6</v>
      </c>
      <c r="F60" s="146">
        <v>5451.5</v>
      </c>
      <c r="G60" s="325">
        <v>1445.7</v>
      </c>
      <c r="H60" s="325">
        <v>1381.1</v>
      </c>
      <c r="I60" s="325">
        <v>1460.5</v>
      </c>
      <c r="J60" s="325">
        <v>1524.9</v>
      </c>
      <c r="K60" s="146">
        <v>5812.2</v>
      </c>
      <c r="L60" s="325">
        <v>1464.6</v>
      </c>
      <c r="M60" s="325">
        <v>1537.7</v>
      </c>
      <c r="N60" s="325">
        <v>1551.8</v>
      </c>
      <c r="O60" s="325">
        <v>1855.4</v>
      </c>
      <c r="P60" s="146">
        <v>6409.5</v>
      </c>
      <c r="Q60" s="325">
        <v>1866.4</v>
      </c>
      <c r="R60" s="325">
        <v>1956</v>
      </c>
      <c r="S60" s="325">
        <v>1956.2</v>
      </c>
    </row>
    <row r="61" spans="1:19" x14ac:dyDescent="0.55000000000000004">
      <c r="A61" s="139" t="s">
        <v>15</v>
      </c>
      <c r="B61" s="31">
        <v>2047.1</v>
      </c>
      <c r="C61" s="32">
        <v>2162.9</v>
      </c>
      <c r="D61" s="32">
        <v>2277.1999999999998</v>
      </c>
      <c r="E61" s="32">
        <v>2663.2</v>
      </c>
      <c r="F61" s="39">
        <v>9150.4</v>
      </c>
      <c r="G61" s="5">
        <v>2438.8000000000002</v>
      </c>
      <c r="H61" s="5">
        <v>2389.4</v>
      </c>
      <c r="I61" s="5">
        <v>2390.8000000000002</v>
      </c>
      <c r="J61" s="5">
        <v>2776.8</v>
      </c>
      <c r="K61" s="39">
        <v>9995.7999999999993</v>
      </c>
      <c r="L61" s="5">
        <v>2561.3000000000002</v>
      </c>
      <c r="M61" s="5">
        <v>2545</v>
      </c>
      <c r="N61" s="5">
        <v>2615.3000000000002</v>
      </c>
      <c r="O61" s="5">
        <v>2967.8</v>
      </c>
      <c r="P61" s="39">
        <v>10689.4</v>
      </c>
      <c r="Q61" s="5">
        <v>2939.1</v>
      </c>
      <c r="R61" s="5">
        <v>2952.2</v>
      </c>
      <c r="S61" s="5">
        <v>2887.5</v>
      </c>
    </row>
    <row r="62" spans="1:19" x14ac:dyDescent="0.55000000000000004">
      <c r="A62" s="147" t="s">
        <v>16</v>
      </c>
      <c r="B62" s="148">
        <v>3261.5</v>
      </c>
      <c r="C62" s="149">
        <v>3485.3</v>
      </c>
      <c r="D62" s="149">
        <v>3666.3</v>
      </c>
      <c r="E62" s="149">
        <v>4188.8</v>
      </c>
      <c r="F62" s="152">
        <v>14601.9</v>
      </c>
      <c r="G62" s="150">
        <v>3884.5</v>
      </c>
      <c r="H62" s="150">
        <v>3770.5</v>
      </c>
      <c r="I62" s="150">
        <v>3851.3</v>
      </c>
      <c r="J62" s="150">
        <v>4301.7</v>
      </c>
      <c r="K62" s="152">
        <v>15808</v>
      </c>
      <c r="L62" s="150">
        <v>4025.9</v>
      </c>
      <c r="M62" s="150">
        <v>4082.7</v>
      </c>
      <c r="N62" s="150">
        <v>4167.1000000000004</v>
      </c>
      <c r="O62" s="150">
        <v>4823.2</v>
      </c>
      <c r="P62" s="152">
        <v>17098.900000000001</v>
      </c>
      <c r="Q62" s="150">
        <v>4805.5</v>
      </c>
      <c r="R62" s="150">
        <v>4908.2</v>
      </c>
      <c r="S62" s="150">
        <v>4843.7</v>
      </c>
    </row>
    <row r="63" spans="1:19" ht="3.75" customHeight="1" x14ac:dyDescent="0.55000000000000004">
      <c r="A63" s="77"/>
      <c r="B63" s="33"/>
      <c r="C63" s="34"/>
      <c r="D63" s="66"/>
      <c r="E63" s="66"/>
      <c r="F63" s="37"/>
      <c r="G63" s="29"/>
      <c r="H63" s="29"/>
      <c r="I63" s="29"/>
      <c r="J63" s="29"/>
      <c r="K63" s="37"/>
      <c r="L63" s="29"/>
      <c r="M63" s="29"/>
      <c r="N63" s="29"/>
      <c r="O63" s="29"/>
      <c r="P63" s="37"/>
      <c r="Q63" s="29"/>
      <c r="R63" s="29"/>
      <c r="S63" s="29"/>
    </row>
    <row r="64" spans="1:19" x14ac:dyDescent="0.55000000000000004">
      <c r="A64" s="77" t="s">
        <v>17</v>
      </c>
      <c r="B64" s="33">
        <v>3017.3</v>
      </c>
      <c r="C64" s="34">
        <v>3215.5</v>
      </c>
      <c r="D64" s="34">
        <v>3404</v>
      </c>
      <c r="E64" s="46">
        <v>3848.6</v>
      </c>
      <c r="F64" s="37">
        <v>13485.4</v>
      </c>
      <c r="G64" s="35">
        <v>3611.6</v>
      </c>
      <c r="H64" s="35">
        <v>3483.4</v>
      </c>
      <c r="I64" s="35">
        <v>3540.9</v>
      </c>
      <c r="J64" s="35">
        <v>3946.1</v>
      </c>
      <c r="K64" s="37">
        <v>14582</v>
      </c>
      <c r="L64" s="35">
        <v>3697.8</v>
      </c>
      <c r="M64" s="35">
        <v>3729.6</v>
      </c>
      <c r="N64" s="35">
        <v>3788.2</v>
      </c>
      <c r="O64" s="35">
        <v>4385.6000000000004</v>
      </c>
      <c r="P64" s="37">
        <v>15601.2</v>
      </c>
      <c r="Q64" s="35">
        <v>4374</v>
      </c>
      <c r="R64" s="35">
        <v>4443.6000000000004</v>
      </c>
      <c r="S64" s="35">
        <v>4360.3</v>
      </c>
    </row>
    <row r="65" spans="1:19" x14ac:dyDescent="0.55000000000000004">
      <c r="A65" s="77" t="s">
        <v>18</v>
      </c>
      <c r="B65" s="33">
        <v>146.80000000000001</v>
      </c>
      <c r="C65" s="34">
        <v>184.6</v>
      </c>
      <c r="D65" s="34">
        <v>151.6</v>
      </c>
      <c r="E65" s="46">
        <v>193.7</v>
      </c>
      <c r="F65" s="37">
        <v>676.7</v>
      </c>
      <c r="G65" s="35">
        <v>166.7</v>
      </c>
      <c r="H65" s="35">
        <v>163.9</v>
      </c>
      <c r="I65" s="35">
        <v>167</v>
      </c>
      <c r="J65" s="35">
        <v>197.6</v>
      </c>
      <c r="K65" s="37">
        <v>695.2</v>
      </c>
      <c r="L65" s="35">
        <v>176</v>
      </c>
      <c r="M65" s="35">
        <v>193.3</v>
      </c>
      <c r="N65" s="35">
        <v>209.2</v>
      </c>
      <c r="O65" s="35">
        <v>260.60000000000002</v>
      </c>
      <c r="P65" s="37">
        <v>839.1</v>
      </c>
      <c r="Q65" s="35">
        <v>239.4</v>
      </c>
      <c r="R65" s="35">
        <v>255</v>
      </c>
      <c r="S65" s="35">
        <v>281.8</v>
      </c>
    </row>
    <row r="66" spans="1:19" x14ac:dyDescent="0.55000000000000004">
      <c r="A66" s="77" t="s">
        <v>19</v>
      </c>
      <c r="B66" s="33">
        <v>31.9</v>
      </c>
      <c r="C66" s="35">
        <v>32.299999999999997</v>
      </c>
      <c r="D66" s="35">
        <v>32.1</v>
      </c>
      <c r="E66" s="46">
        <v>34.1</v>
      </c>
      <c r="F66" s="37">
        <v>130.4</v>
      </c>
      <c r="G66" s="35">
        <v>32.4</v>
      </c>
      <c r="H66" s="35">
        <v>32.5</v>
      </c>
      <c r="I66" s="35">
        <v>33.799999999999997</v>
      </c>
      <c r="J66" s="35">
        <v>35.6</v>
      </c>
      <c r="K66" s="37">
        <v>134.30000000000001</v>
      </c>
      <c r="L66" s="35">
        <v>34.5</v>
      </c>
      <c r="M66" s="35">
        <v>32.6</v>
      </c>
      <c r="N66" s="35">
        <v>34.6</v>
      </c>
      <c r="O66" s="35">
        <v>57.2</v>
      </c>
      <c r="P66" s="37">
        <v>158.9</v>
      </c>
      <c r="Q66" s="35">
        <v>61.9</v>
      </c>
      <c r="R66" s="35">
        <v>70.900000000000006</v>
      </c>
      <c r="S66" s="35">
        <v>57.1</v>
      </c>
    </row>
    <row r="67" spans="1:19" x14ac:dyDescent="0.55000000000000004">
      <c r="A67" s="139" t="s">
        <v>20</v>
      </c>
      <c r="B67" s="31">
        <v>0</v>
      </c>
      <c r="C67" s="32">
        <v>0</v>
      </c>
      <c r="D67" s="32">
        <v>0</v>
      </c>
      <c r="E67" s="184">
        <v>0</v>
      </c>
      <c r="F67" s="39">
        <v>0</v>
      </c>
      <c r="G67" s="32">
        <v>50.2</v>
      </c>
      <c r="H67" s="32">
        <v>0</v>
      </c>
      <c r="I67" s="32">
        <v>0</v>
      </c>
      <c r="J67" s="32">
        <v>0</v>
      </c>
      <c r="K67" s="39">
        <v>50.2</v>
      </c>
      <c r="L67" s="32">
        <v>0</v>
      </c>
      <c r="M67" s="32">
        <v>0</v>
      </c>
      <c r="N67" s="32">
        <v>0</v>
      </c>
      <c r="O67" s="32">
        <v>0</v>
      </c>
      <c r="P67" s="39">
        <v>0</v>
      </c>
      <c r="Q67" s="32">
        <v>0</v>
      </c>
      <c r="R67" s="32">
        <v>0</v>
      </c>
      <c r="S67" s="32">
        <v>0</v>
      </c>
    </row>
    <row r="68" spans="1:19" x14ac:dyDescent="0.55000000000000004">
      <c r="A68" s="77" t="s">
        <v>21</v>
      </c>
      <c r="B68" s="33">
        <v>3196</v>
      </c>
      <c r="C68" s="34">
        <v>3432.4</v>
      </c>
      <c r="D68" s="34">
        <v>3587.7</v>
      </c>
      <c r="E68" s="34">
        <v>4076.4</v>
      </c>
      <c r="F68" s="37">
        <v>14292.5</v>
      </c>
      <c r="G68" s="35">
        <v>3860.9</v>
      </c>
      <c r="H68" s="35">
        <v>3679.8</v>
      </c>
      <c r="I68" s="35">
        <v>3741.7</v>
      </c>
      <c r="J68" s="35">
        <v>4179.3</v>
      </c>
      <c r="K68" s="37">
        <v>15461.7</v>
      </c>
      <c r="L68" s="35">
        <v>3908.3</v>
      </c>
      <c r="M68" s="35">
        <v>3955.5</v>
      </c>
      <c r="N68" s="35">
        <v>4032</v>
      </c>
      <c r="O68" s="35">
        <v>4703.3999999999996</v>
      </c>
      <c r="P68" s="37">
        <v>16599.2</v>
      </c>
      <c r="Q68" s="35">
        <v>4675.3</v>
      </c>
      <c r="R68" s="56">
        <v>4769.5</v>
      </c>
      <c r="S68" s="56">
        <v>4699.2</v>
      </c>
    </row>
    <row r="69" spans="1:19" ht="2.25" customHeight="1" x14ac:dyDescent="0.55000000000000004">
      <c r="A69" s="77"/>
      <c r="B69" s="33"/>
      <c r="C69" s="34"/>
      <c r="D69" s="66"/>
      <c r="E69" s="46"/>
      <c r="F69" s="37"/>
      <c r="G69" s="35"/>
      <c r="H69" s="35"/>
      <c r="I69" s="35"/>
      <c r="J69" s="35"/>
      <c r="K69" s="37"/>
      <c r="L69" s="35"/>
      <c r="M69" s="35"/>
      <c r="N69" s="35"/>
      <c r="O69" s="35"/>
      <c r="P69" s="37"/>
      <c r="Q69" s="35"/>
      <c r="R69" s="35"/>
      <c r="S69" s="35"/>
    </row>
    <row r="70" spans="1:19" hidden="1" x14ac:dyDescent="0.55000000000000004">
      <c r="A70" s="77" t="s">
        <v>22</v>
      </c>
      <c r="B70" s="33">
        <v>0</v>
      </c>
      <c r="C70" s="34">
        <v>0</v>
      </c>
      <c r="D70" s="66"/>
      <c r="E70" s="46"/>
      <c r="F70" s="37">
        <v>0</v>
      </c>
      <c r="G70" s="35"/>
      <c r="H70" s="35"/>
      <c r="I70" s="35"/>
      <c r="J70" s="35"/>
      <c r="K70" s="37">
        <v>0</v>
      </c>
      <c r="L70" s="35"/>
      <c r="M70" s="35"/>
      <c r="N70" s="35"/>
      <c r="O70" s="35"/>
      <c r="P70" s="37"/>
      <c r="Q70" s="35"/>
      <c r="R70" s="35">
        <v>0</v>
      </c>
      <c r="S70" s="35">
        <v>0</v>
      </c>
    </row>
    <row r="71" spans="1:19" ht="14.5" hidden="1" customHeight="1" x14ac:dyDescent="0.55000000000000004">
      <c r="A71" s="77"/>
      <c r="B71" s="33">
        <v>0</v>
      </c>
      <c r="C71" s="34">
        <v>0</v>
      </c>
      <c r="D71" s="66"/>
      <c r="E71" s="46"/>
      <c r="F71" s="37">
        <v>0</v>
      </c>
      <c r="G71" s="35"/>
      <c r="H71" s="35"/>
      <c r="I71" s="35"/>
      <c r="J71" s="35"/>
      <c r="K71" s="37">
        <v>0</v>
      </c>
      <c r="L71" s="35"/>
      <c r="M71" s="35"/>
      <c r="N71" s="35"/>
      <c r="O71" s="35"/>
      <c r="P71" s="37"/>
      <c r="Q71" s="35"/>
      <c r="R71" s="35"/>
      <c r="S71" s="35"/>
    </row>
    <row r="72" spans="1:19" x14ac:dyDescent="0.55000000000000004">
      <c r="A72" s="77" t="s">
        <v>23</v>
      </c>
      <c r="B72" s="33">
        <v>65.5</v>
      </c>
      <c r="C72" s="34">
        <v>52.9</v>
      </c>
      <c r="D72" s="34">
        <v>78.599999999999994</v>
      </c>
      <c r="E72" s="35">
        <v>112.4</v>
      </c>
      <c r="F72" s="37">
        <v>309.39999999999998</v>
      </c>
      <c r="G72" s="35">
        <v>23.6</v>
      </c>
      <c r="H72" s="35">
        <v>90.7</v>
      </c>
      <c r="I72" s="35">
        <v>109.6</v>
      </c>
      <c r="J72" s="35">
        <v>122.4</v>
      </c>
      <c r="K72" s="37">
        <v>346.3</v>
      </c>
      <c r="L72" s="35">
        <v>117.6</v>
      </c>
      <c r="M72" s="35">
        <v>127.2</v>
      </c>
      <c r="N72" s="35">
        <v>135.1</v>
      </c>
      <c r="O72" s="35">
        <v>119.8</v>
      </c>
      <c r="P72" s="37">
        <v>499.7</v>
      </c>
      <c r="Q72" s="35">
        <v>130.19999999999999</v>
      </c>
      <c r="R72" s="56">
        <v>138.69999999999999</v>
      </c>
      <c r="S72" s="56">
        <v>144.5</v>
      </c>
    </row>
    <row r="73" spans="1:19" ht="3.75" customHeight="1" x14ac:dyDescent="0.55000000000000004">
      <c r="A73" s="77"/>
      <c r="B73" s="33">
        <v>0</v>
      </c>
      <c r="C73" s="34">
        <v>0</v>
      </c>
      <c r="D73" s="66"/>
      <c r="E73" s="66"/>
      <c r="F73" s="37">
        <v>0</v>
      </c>
      <c r="G73" s="35"/>
      <c r="H73" s="35"/>
      <c r="I73" s="35"/>
      <c r="J73" s="35"/>
      <c r="K73" s="37">
        <v>0</v>
      </c>
      <c r="L73" s="35"/>
      <c r="M73" s="35"/>
      <c r="N73" s="35"/>
      <c r="O73" s="35"/>
      <c r="P73" s="37"/>
      <c r="Q73" s="35"/>
      <c r="R73" s="35"/>
      <c r="S73" s="35"/>
    </row>
    <row r="74" spans="1:19" x14ac:dyDescent="0.55000000000000004">
      <c r="A74" s="77" t="s">
        <v>105</v>
      </c>
      <c r="B74" s="33">
        <v>-0.7</v>
      </c>
      <c r="C74" s="34">
        <v>-0.2</v>
      </c>
      <c r="D74" s="34">
        <v>0.4</v>
      </c>
      <c r="E74" s="66">
        <v>-0.4</v>
      </c>
      <c r="F74" s="37">
        <v>-0.9</v>
      </c>
      <c r="G74" s="35">
        <v>0.5</v>
      </c>
      <c r="H74" s="35">
        <v>-0.4</v>
      </c>
      <c r="I74" s="35">
        <v>0.2</v>
      </c>
      <c r="J74" s="35">
        <v>-0.3</v>
      </c>
      <c r="K74" s="37">
        <v>0</v>
      </c>
      <c r="L74" s="35">
        <v>-0.2</v>
      </c>
      <c r="M74" s="35">
        <v>0.4</v>
      </c>
      <c r="N74" s="35">
        <v>0.8</v>
      </c>
      <c r="O74" s="35">
        <v>0.8</v>
      </c>
      <c r="P74" s="37">
        <v>1.8</v>
      </c>
      <c r="Q74" s="35">
        <v>0.9</v>
      </c>
      <c r="R74" s="35">
        <v>-0.4</v>
      </c>
      <c r="S74" s="35">
        <v>0.6</v>
      </c>
    </row>
    <row r="75" spans="1:19" x14ac:dyDescent="0.55000000000000004">
      <c r="A75" s="77" t="s">
        <v>97</v>
      </c>
      <c r="B75" s="33">
        <v>0</v>
      </c>
      <c r="C75" s="34">
        <v>1.5</v>
      </c>
      <c r="D75" s="34">
        <v>-2.7</v>
      </c>
      <c r="E75" s="66">
        <v>0.1</v>
      </c>
      <c r="F75" s="37">
        <v>-1.1000000000000001</v>
      </c>
      <c r="G75" s="35">
        <v>0.2</v>
      </c>
      <c r="H75" s="35">
        <v>-0.1</v>
      </c>
      <c r="I75" s="35">
        <v>0</v>
      </c>
      <c r="J75" s="35">
        <v>1</v>
      </c>
      <c r="K75" s="37">
        <v>1.1000000000000001</v>
      </c>
      <c r="L75" s="35">
        <v>0.3</v>
      </c>
      <c r="M75" s="35">
        <v>1.8</v>
      </c>
      <c r="N75" s="35">
        <v>0.6</v>
      </c>
      <c r="O75" s="35">
        <v>0.4</v>
      </c>
      <c r="P75" s="37">
        <v>3.1</v>
      </c>
      <c r="Q75" s="35">
        <v>1.6</v>
      </c>
      <c r="R75" s="35">
        <v>0.9</v>
      </c>
      <c r="S75" s="35">
        <v>2.7</v>
      </c>
    </row>
    <row r="76" spans="1:19" x14ac:dyDescent="0.55000000000000004">
      <c r="A76" s="77" t="s">
        <v>52</v>
      </c>
      <c r="B76" s="33">
        <v>31.9</v>
      </c>
      <c r="C76" s="35">
        <v>32.299999999999997</v>
      </c>
      <c r="D76" s="35">
        <v>32.1</v>
      </c>
      <c r="E76" s="46">
        <v>34.1</v>
      </c>
      <c r="F76" s="37">
        <v>130.4</v>
      </c>
      <c r="G76" s="35">
        <v>32.4</v>
      </c>
      <c r="H76" s="35">
        <v>32.5</v>
      </c>
      <c r="I76" s="35">
        <v>33.799999999999997</v>
      </c>
      <c r="J76" s="35">
        <v>35.6</v>
      </c>
      <c r="K76" s="37">
        <v>134.30000000000001</v>
      </c>
      <c r="L76" s="35">
        <v>34.5</v>
      </c>
      <c r="M76" s="35">
        <v>32.6</v>
      </c>
      <c r="N76" s="35">
        <v>34.6</v>
      </c>
      <c r="O76" s="35">
        <v>57.2</v>
      </c>
      <c r="P76" s="37">
        <v>158.9</v>
      </c>
      <c r="Q76" s="35">
        <v>61.9</v>
      </c>
      <c r="R76" s="35">
        <v>70.900000000000006</v>
      </c>
      <c r="S76" s="35">
        <v>57.1</v>
      </c>
    </row>
    <row r="77" spans="1:19" x14ac:dyDescent="0.55000000000000004">
      <c r="A77" s="139" t="s">
        <v>53</v>
      </c>
      <c r="B77" s="31">
        <v>0</v>
      </c>
      <c r="C77" s="32">
        <v>0</v>
      </c>
      <c r="D77" s="32">
        <v>0</v>
      </c>
      <c r="E77" s="184">
        <v>0</v>
      </c>
      <c r="F77" s="39">
        <v>0</v>
      </c>
      <c r="G77" s="32">
        <v>50.2</v>
      </c>
      <c r="H77" s="32">
        <v>0</v>
      </c>
      <c r="I77" s="32">
        <v>0</v>
      </c>
      <c r="J77" s="32">
        <v>0</v>
      </c>
      <c r="K77" s="39">
        <v>50.2</v>
      </c>
      <c r="L77" s="32">
        <v>0</v>
      </c>
      <c r="M77" s="32">
        <v>0</v>
      </c>
      <c r="N77" s="32">
        <v>0</v>
      </c>
      <c r="O77" s="32">
        <v>0</v>
      </c>
      <c r="P77" s="39">
        <v>0</v>
      </c>
      <c r="Q77" s="32">
        <v>0</v>
      </c>
      <c r="R77" s="32">
        <v>0</v>
      </c>
      <c r="S77" s="32">
        <v>0</v>
      </c>
    </row>
    <row r="78" spans="1:19" x14ac:dyDescent="0.55000000000000004">
      <c r="A78" s="77" t="s">
        <v>34</v>
      </c>
      <c r="B78" s="33">
        <v>96.7</v>
      </c>
      <c r="C78" s="35">
        <v>86.5</v>
      </c>
      <c r="D78" s="35">
        <v>108.4</v>
      </c>
      <c r="E78" s="44">
        <v>146.19999999999999</v>
      </c>
      <c r="F78" s="37">
        <v>437.8</v>
      </c>
      <c r="G78" s="35">
        <v>106.9</v>
      </c>
      <c r="H78" s="35">
        <v>122.7</v>
      </c>
      <c r="I78" s="35">
        <v>143.6</v>
      </c>
      <c r="J78" s="35">
        <v>158.69999999999999</v>
      </c>
      <c r="K78" s="37">
        <v>531.9</v>
      </c>
      <c r="L78" s="35">
        <v>152.19999999999999</v>
      </c>
      <c r="M78" s="35">
        <v>162</v>
      </c>
      <c r="N78" s="35">
        <v>171.1</v>
      </c>
      <c r="O78" s="35">
        <v>178.2</v>
      </c>
      <c r="P78" s="37">
        <v>663.5</v>
      </c>
      <c r="Q78" s="35">
        <v>194.6</v>
      </c>
      <c r="R78" s="35">
        <v>210.1</v>
      </c>
      <c r="S78" s="35">
        <v>205</v>
      </c>
    </row>
    <row r="79" spans="1:19" ht="15.9" x14ac:dyDescent="0.55000000000000004">
      <c r="A79" s="77" t="s">
        <v>101</v>
      </c>
      <c r="B79" s="33">
        <v>8.9</v>
      </c>
      <c r="C79" s="35">
        <v>29.4</v>
      </c>
      <c r="D79" s="35">
        <v>0</v>
      </c>
      <c r="E79" s="46">
        <v>0</v>
      </c>
      <c r="F79" s="37">
        <v>38.299999999999997</v>
      </c>
      <c r="G79" s="46">
        <v>0</v>
      </c>
      <c r="H79" s="46">
        <v>5</v>
      </c>
      <c r="I79" s="46">
        <v>17.100000000000001</v>
      </c>
      <c r="J79" s="46">
        <v>21.1</v>
      </c>
      <c r="K79" s="37">
        <v>43.2</v>
      </c>
      <c r="L79" s="46">
        <v>0</v>
      </c>
      <c r="M79" s="46">
        <v>8.1</v>
      </c>
      <c r="N79" s="46">
        <v>16.2</v>
      </c>
      <c r="O79" s="46">
        <v>20.2</v>
      </c>
      <c r="P79" s="37">
        <v>44.5</v>
      </c>
      <c r="Q79" s="46">
        <v>8.1</v>
      </c>
      <c r="R79" s="46">
        <v>8.1999999999999993</v>
      </c>
      <c r="S79" s="46">
        <v>14.4</v>
      </c>
    </row>
    <row r="80" spans="1:19" x14ac:dyDescent="0.55000000000000004">
      <c r="A80" s="143" t="s">
        <v>102</v>
      </c>
      <c r="B80" s="144">
        <v>105.6</v>
      </c>
      <c r="C80" s="145">
        <v>115.9</v>
      </c>
      <c r="D80" s="145">
        <v>108.4</v>
      </c>
      <c r="E80" s="145">
        <v>146.19999999999999</v>
      </c>
      <c r="F80" s="146">
        <v>476.1</v>
      </c>
      <c r="G80" s="145">
        <v>106.9</v>
      </c>
      <c r="H80" s="145">
        <v>127.7</v>
      </c>
      <c r="I80" s="145">
        <v>160.69999999999999</v>
      </c>
      <c r="J80" s="145">
        <v>179.8</v>
      </c>
      <c r="K80" s="146">
        <v>575.1</v>
      </c>
      <c r="L80" s="145">
        <v>152.19999999999999</v>
      </c>
      <c r="M80" s="145">
        <v>170.1</v>
      </c>
      <c r="N80" s="145">
        <v>187.3</v>
      </c>
      <c r="O80" s="145">
        <v>198.4</v>
      </c>
      <c r="P80" s="146">
        <v>708</v>
      </c>
      <c r="Q80" s="145">
        <v>202.7</v>
      </c>
      <c r="R80" s="145">
        <v>218.3</v>
      </c>
      <c r="S80" s="145">
        <v>219.4</v>
      </c>
    </row>
    <row r="81" spans="1:19" x14ac:dyDescent="0.55000000000000004">
      <c r="A81" s="77" t="s">
        <v>103</v>
      </c>
      <c r="B81" s="52">
        <v>3.2000000000000001E-2</v>
      </c>
      <c r="C81" s="51">
        <v>3.3000000000000002E-2</v>
      </c>
      <c r="D81" s="51">
        <v>0.03</v>
      </c>
      <c r="E81" s="53">
        <v>3.5000000000000003E-2</v>
      </c>
      <c r="F81" s="47">
        <v>3.3000000000000002E-2</v>
      </c>
      <c r="G81" s="53">
        <v>2.8000000000000001E-2</v>
      </c>
      <c r="H81" s="53">
        <v>3.4000000000000002E-2</v>
      </c>
      <c r="I81" s="53">
        <v>4.2000000000000003E-2</v>
      </c>
      <c r="J81" s="53">
        <v>4.2000000000000003E-2</v>
      </c>
      <c r="K81" s="47">
        <v>3.5999999999999997E-2</v>
      </c>
      <c r="L81" s="53">
        <v>3.7999999999999999E-2</v>
      </c>
      <c r="M81" s="53">
        <v>4.2000000000000003E-2</v>
      </c>
      <c r="N81" s="53">
        <v>4.4999999999999998E-2</v>
      </c>
      <c r="O81" s="53">
        <v>4.1000000000000002E-2</v>
      </c>
      <c r="P81" s="47">
        <v>4.1000000000000002E-2</v>
      </c>
      <c r="Q81" s="53">
        <v>4.2000000000000003E-2</v>
      </c>
      <c r="R81" s="53">
        <v>4.3999999999999997E-2</v>
      </c>
      <c r="S81" s="53">
        <v>4.4999999999999998E-2</v>
      </c>
    </row>
    <row r="82" spans="1:19" x14ac:dyDescent="0.55000000000000004">
      <c r="A82" s="77" t="s">
        <v>104</v>
      </c>
      <c r="B82" s="62">
        <v>8.6999999999999994E-2</v>
      </c>
      <c r="C82" s="63">
        <v>8.7999999999999995E-2</v>
      </c>
      <c r="D82" s="63">
        <v>7.8E-2</v>
      </c>
      <c r="E82" s="63">
        <v>9.6000000000000002E-2</v>
      </c>
      <c r="F82" s="64">
        <v>8.6999999999999994E-2</v>
      </c>
      <c r="G82" s="65">
        <v>7.3999999999999996E-2</v>
      </c>
      <c r="H82" s="65">
        <v>9.1999999999999998E-2</v>
      </c>
      <c r="I82" s="65">
        <v>0.11</v>
      </c>
      <c r="J82" s="65">
        <v>0.11799999999999999</v>
      </c>
      <c r="K82" s="64">
        <v>9.9000000000000005E-2</v>
      </c>
      <c r="L82" s="65">
        <v>0.104</v>
      </c>
      <c r="M82" s="65">
        <v>0.111</v>
      </c>
      <c r="N82" s="65">
        <v>0.121</v>
      </c>
      <c r="O82" s="65">
        <v>0.107</v>
      </c>
      <c r="P82" s="64">
        <v>0.11</v>
      </c>
      <c r="Q82" s="65">
        <v>0.109</v>
      </c>
      <c r="R82" s="65">
        <v>0.112</v>
      </c>
      <c r="S82" s="65">
        <v>0.112</v>
      </c>
    </row>
    <row r="83" spans="1:19" x14ac:dyDescent="0.55000000000000004">
      <c r="A83" s="77"/>
      <c r="B83" s="58"/>
      <c r="C83" s="29"/>
      <c r="D83" s="29"/>
      <c r="E83" s="29"/>
      <c r="F83" s="28"/>
      <c r="G83" s="29"/>
      <c r="H83" s="29"/>
      <c r="I83" s="29"/>
      <c r="J83" s="29"/>
      <c r="K83" s="28"/>
      <c r="L83" s="29"/>
      <c r="M83" s="29"/>
      <c r="N83" s="29"/>
      <c r="O83" s="29"/>
      <c r="P83" s="28"/>
      <c r="Q83" s="29"/>
      <c r="R83" s="29"/>
      <c r="S83" s="29"/>
    </row>
    <row r="84" spans="1:19" ht="25.75" customHeight="1" x14ac:dyDescent="0.55000000000000004">
      <c r="A84" s="234" t="s">
        <v>83</v>
      </c>
      <c r="B84" s="221"/>
      <c r="C84" s="221"/>
      <c r="D84" s="221"/>
      <c r="E84" s="221"/>
      <c r="F84" s="223"/>
      <c r="G84" s="221"/>
      <c r="H84" s="221"/>
      <c r="I84" s="221"/>
      <c r="J84" s="221"/>
      <c r="K84" s="223"/>
      <c r="L84" s="221"/>
      <c r="M84" s="221"/>
      <c r="N84" s="221"/>
      <c r="O84" s="221"/>
      <c r="P84" s="223"/>
      <c r="Q84" s="221"/>
      <c r="R84" s="221"/>
      <c r="S84" s="221"/>
    </row>
    <row r="85" spans="1:19" s="232" customFormat="1" ht="3.6" customHeight="1" x14ac:dyDescent="0.55000000000000004">
      <c r="A85" s="321"/>
      <c r="B85" s="322"/>
      <c r="C85" s="322"/>
      <c r="D85" s="322"/>
      <c r="E85" s="322"/>
      <c r="F85" s="323"/>
      <c r="G85" s="322"/>
      <c r="H85" s="322"/>
      <c r="I85" s="322"/>
      <c r="J85" s="322"/>
      <c r="K85" s="323"/>
      <c r="L85" s="322"/>
      <c r="M85" s="322"/>
      <c r="N85" s="322"/>
      <c r="O85" s="322"/>
      <c r="P85" s="323"/>
      <c r="Q85" s="322"/>
      <c r="R85" s="322"/>
      <c r="S85" s="322"/>
    </row>
    <row r="86" spans="1:19" ht="14.5" customHeight="1" x14ac:dyDescent="0.55000000000000004">
      <c r="A86" s="143" t="s">
        <v>16</v>
      </c>
      <c r="B86" s="144">
        <v>135.19999999999999</v>
      </c>
      <c r="C86" s="145">
        <v>149.69999999999999</v>
      </c>
      <c r="D86" s="145">
        <v>129.19999999999999</v>
      </c>
      <c r="E86" s="145">
        <v>246.6</v>
      </c>
      <c r="F86" s="146">
        <v>660.7</v>
      </c>
      <c r="G86" s="145">
        <v>211.5</v>
      </c>
      <c r="H86" s="145">
        <v>161.6</v>
      </c>
      <c r="I86" s="145">
        <v>169.6</v>
      </c>
      <c r="J86" s="145">
        <v>288.8</v>
      </c>
      <c r="K86" s="146">
        <v>831.5</v>
      </c>
      <c r="L86" s="145">
        <v>211.1</v>
      </c>
      <c r="M86" s="145">
        <v>243.4</v>
      </c>
      <c r="N86" s="145">
        <v>223.8</v>
      </c>
      <c r="O86" s="145">
        <v>413.4</v>
      </c>
      <c r="P86" s="146">
        <v>1091.7</v>
      </c>
      <c r="Q86" s="145">
        <v>283.8</v>
      </c>
      <c r="R86" s="145">
        <v>277.3</v>
      </c>
      <c r="S86" s="145">
        <v>257.7</v>
      </c>
    </row>
    <row r="87" spans="1:19" x14ac:dyDescent="0.55000000000000004">
      <c r="A87" s="77"/>
      <c r="B87" s="33"/>
      <c r="C87" s="34"/>
      <c r="D87" s="66"/>
      <c r="E87" s="66"/>
      <c r="F87" s="37"/>
      <c r="G87" s="29"/>
      <c r="H87" s="29"/>
      <c r="I87" s="29"/>
      <c r="J87" s="29"/>
      <c r="K87" s="37"/>
      <c r="L87" s="29"/>
      <c r="M87" s="29"/>
      <c r="N87" s="29"/>
      <c r="O87" s="29"/>
      <c r="P87" s="37">
        <v>0</v>
      </c>
      <c r="Q87" s="29"/>
      <c r="R87" s="29"/>
      <c r="S87" s="29"/>
    </row>
    <row r="88" spans="1:19" x14ac:dyDescent="0.55000000000000004">
      <c r="A88" s="77" t="s">
        <v>17</v>
      </c>
      <c r="B88" s="33">
        <v>0</v>
      </c>
      <c r="C88" s="34">
        <v>0</v>
      </c>
      <c r="D88" s="34">
        <v>0</v>
      </c>
      <c r="E88" s="66">
        <v>85</v>
      </c>
      <c r="F88" s="37">
        <v>85</v>
      </c>
      <c r="G88" s="35">
        <v>55</v>
      </c>
      <c r="H88" s="35">
        <v>30</v>
      </c>
      <c r="I88" s="35">
        <v>40.4</v>
      </c>
      <c r="J88" s="35">
        <v>48.1</v>
      </c>
      <c r="K88" s="37">
        <v>173.5</v>
      </c>
      <c r="L88" s="35">
        <v>41</v>
      </c>
      <c r="M88" s="35">
        <v>57</v>
      </c>
      <c r="N88" s="35">
        <v>40.200000000000003</v>
      </c>
      <c r="O88" s="35">
        <v>211.3</v>
      </c>
      <c r="P88" s="37">
        <v>349.5</v>
      </c>
      <c r="Q88" s="35">
        <v>70</v>
      </c>
      <c r="R88" s="56">
        <v>74.2</v>
      </c>
      <c r="S88" s="56">
        <v>58</v>
      </c>
    </row>
    <row r="89" spans="1:19" x14ac:dyDescent="0.55000000000000004">
      <c r="A89" s="77" t="s">
        <v>18</v>
      </c>
      <c r="B89" s="33">
        <v>155.19999999999999</v>
      </c>
      <c r="C89" s="34">
        <v>149.4</v>
      </c>
      <c r="D89" s="34">
        <v>131.80000000000001</v>
      </c>
      <c r="E89" s="66">
        <v>165</v>
      </c>
      <c r="F89" s="37">
        <v>601.4</v>
      </c>
      <c r="G89" s="35">
        <v>150.19999999999999</v>
      </c>
      <c r="H89" s="35">
        <v>127.6</v>
      </c>
      <c r="I89" s="35">
        <v>147.69999999999999</v>
      </c>
      <c r="J89" s="35">
        <v>183.7</v>
      </c>
      <c r="K89" s="37">
        <v>609.20000000000005</v>
      </c>
      <c r="L89" s="35">
        <v>181</v>
      </c>
      <c r="M89" s="35">
        <v>235.3</v>
      </c>
      <c r="N89" s="35">
        <v>229.3</v>
      </c>
      <c r="O89" s="35">
        <v>250.8</v>
      </c>
      <c r="P89" s="37">
        <v>896.4</v>
      </c>
      <c r="Q89" s="35">
        <v>246.7</v>
      </c>
      <c r="R89" s="35">
        <v>306.5</v>
      </c>
      <c r="S89" s="35">
        <v>194.4</v>
      </c>
    </row>
    <row r="90" spans="1:19" x14ac:dyDescent="0.55000000000000004">
      <c r="A90" s="77" t="s">
        <v>19</v>
      </c>
      <c r="B90" s="33">
        <v>4.7</v>
      </c>
      <c r="C90" s="34">
        <v>1.9</v>
      </c>
      <c r="D90" s="34">
        <v>2.6</v>
      </c>
      <c r="E90" s="66">
        <v>4.3</v>
      </c>
      <c r="F90" s="37">
        <v>13.5</v>
      </c>
      <c r="G90" s="35">
        <v>4.4000000000000004</v>
      </c>
      <c r="H90" s="35">
        <v>4.7</v>
      </c>
      <c r="I90" s="35">
        <v>5.9</v>
      </c>
      <c r="J90" s="35">
        <v>12.3</v>
      </c>
      <c r="K90" s="37">
        <v>27.3</v>
      </c>
      <c r="L90" s="35">
        <v>10.4</v>
      </c>
      <c r="M90" s="35">
        <v>5.5</v>
      </c>
      <c r="N90" s="35">
        <v>4.5999999999999996</v>
      </c>
      <c r="O90" s="35">
        <v>6.5</v>
      </c>
      <c r="P90" s="37">
        <v>27</v>
      </c>
      <c r="Q90" s="35">
        <v>3.9</v>
      </c>
      <c r="R90" s="35">
        <v>3.6</v>
      </c>
      <c r="S90" s="35">
        <v>3.9</v>
      </c>
    </row>
    <row r="91" spans="1:19" x14ac:dyDescent="0.55000000000000004">
      <c r="A91" s="139" t="s">
        <v>20</v>
      </c>
      <c r="B91" s="31">
        <v>89</v>
      </c>
      <c r="C91" s="32">
        <v>0</v>
      </c>
      <c r="D91" s="32">
        <v>0</v>
      </c>
      <c r="E91" s="184">
        <v>0.8</v>
      </c>
      <c r="F91" s="39">
        <v>89.8</v>
      </c>
      <c r="G91" s="32">
        <v>25</v>
      </c>
      <c r="H91" s="32">
        <v>0</v>
      </c>
      <c r="I91" s="32">
        <v>0</v>
      </c>
      <c r="J91" s="32">
        <v>13.5</v>
      </c>
      <c r="K91" s="39">
        <v>38.5</v>
      </c>
      <c r="L91" s="32">
        <v>0</v>
      </c>
      <c r="M91" s="32">
        <v>0</v>
      </c>
      <c r="N91" s="32">
        <v>0</v>
      </c>
      <c r="O91" s="32">
        <v>0</v>
      </c>
      <c r="P91" s="39">
        <v>0</v>
      </c>
      <c r="Q91" s="32">
        <v>0</v>
      </c>
      <c r="R91" s="32">
        <v>26.4</v>
      </c>
      <c r="S91" s="32">
        <v>0</v>
      </c>
    </row>
    <row r="92" spans="1:19" x14ac:dyDescent="0.55000000000000004">
      <c r="A92" s="77" t="s">
        <v>21</v>
      </c>
      <c r="B92" s="33">
        <v>248.9</v>
      </c>
      <c r="C92" s="34">
        <v>151.30000000000001</v>
      </c>
      <c r="D92" s="34">
        <v>134.4</v>
      </c>
      <c r="E92" s="34">
        <v>255.1</v>
      </c>
      <c r="F92" s="37">
        <v>789.7</v>
      </c>
      <c r="G92" s="35">
        <v>234.6</v>
      </c>
      <c r="H92" s="35">
        <v>162.30000000000001</v>
      </c>
      <c r="I92" s="35">
        <v>194</v>
      </c>
      <c r="J92" s="35">
        <v>257.60000000000002</v>
      </c>
      <c r="K92" s="37">
        <v>848.5</v>
      </c>
      <c r="L92" s="35">
        <v>232.4</v>
      </c>
      <c r="M92" s="35">
        <v>297.8</v>
      </c>
      <c r="N92" s="35">
        <v>274.10000000000002</v>
      </c>
      <c r="O92" s="35">
        <v>468.6</v>
      </c>
      <c r="P92" s="37">
        <v>1272.9000000000001</v>
      </c>
      <c r="Q92" s="35">
        <v>320.60000000000002</v>
      </c>
      <c r="R92" s="56">
        <v>410.7</v>
      </c>
      <c r="S92" s="56">
        <v>256.3</v>
      </c>
    </row>
    <row r="93" spans="1:19" ht="3.75" customHeight="1" x14ac:dyDescent="0.55000000000000004">
      <c r="A93" s="77"/>
      <c r="B93" s="33"/>
      <c r="C93" s="34"/>
      <c r="D93" s="66"/>
      <c r="E93" s="66"/>
      <c r="F93" s="37"/>
      <c r="G93" s="35"/>
      <c r="H93" s="35"/>
      <c r="I93" s="35"/>
      <c r="J93" s="35"/>
      <c r="K93" s="37"/>
      <c r="L93" s="35"/>
      <c r="M93" s="35"/>
      <c r="N93" s="35"/>
      <c r="O93" s="35"/>
      <c r="P93" s="37"/>
      <c r="Q93" s="35"/>
      <c r="R93" s="35"/>
      <c r="S93" s="35"/>
    </row>
    <row r="94" spans="1:19" x14ac:dyDescent="0.55000000000000004">
      <c r="A94" s="300" t="s">
        <v>96</v>
      </c>
      <c r="B94" s="33">
        <v>19.2</v>
      </c>
      <c r="C94" s="34">
        <v>0</v>
      </c>
      <c r="D94" s="34">
        <v>0</v>
      </c>
      <c r="E94" s="66">
        <v>0.5</v>
      </c>
      <c r="F94" s="37">
        <v>19.7</v>
      </c>
      <c r="G94" s="35">
        <v>22.8</v>
      </c>
      <c r="H94" s="35">
        <v>-0.5</v>
      </c>
      <c r="I94" s="35">
        <v>52.8</v>
      </c>
      <c r="J94" s="35">
        <v>12.7</v>
      </c>
      <c r="K94" s="37">
        <v>87.8</v>
      </c>
      <c r="L94" s="35">
        <v>0.2</v>
      </c>
      <c r="M94" s="35">
        <v>0.9</v>
      </c>
      <c r="N94" s="35">
        <v>18.5</v>
      </c>
      <c r="O94" s="35">
        <v>51.4</v>
      </c>
      <c r="P94" s="37">
        <v>71</v>
      </c>
      <c r="Q94" s="35">
        <v>21.6</v>
      </c>
      <c r="R94" s="35">
        <v>177.2</v>
      </c>
      <c r="S94" s="35">
        <v>1.7</v>
      </c>
    </row>
    <row r="95" spans="1:19" ht="3.75" customHeight="1" x14ac:dyDescent="0.55000000000000004">
      <c r="A95" s="77"/>
      <c r="B95" s="33">
        <v>0</v>
      </c>
      <c r="C95" s="34">
        <v>0</v>
      </c>
      <c r="D95" s="66"/>
      <c r="E95" s="66"/>
      <c r="F95" s="37">
        <v>0</v>
      </c>
      <c r="G95" s="35"/>
      <c r="H95" s="35"/>
      <c r="I95" s="35"/>
      <c r="J95" s="35"/>
      <c r="K95" s="37">
        <v>0</v>
      </c>
      <c r="L95" s="35"/>
      <c r="M95" s="35"/>
      <c r="N95" s="35"/>
      <c r="O95" s="35"/>
      <c r="P95" s="37"/>
      <c r="Q95" s="35"/>
      <c r="R95" s="35"/>
      <c r="S95" s="35"/>
    </row>
    <row r="96" spans="1:19" x14ac:dyDescent="0.55000000000000004">
      <c r="A96" s="77" t="s">
        <v>106</v>
      </c>
      <c r="B96" s="33">
        <v>-94.5</v>
      </c>
      <c r="C96" s="34">
        <v>-1.7</v>
      </c>
      <c r="D96" s="34">
        <v>-5.0999999999999996</v>
      </c>
      <c r="E96" s="34">
        <v>-7.9</v>
      </c>
      <c r="F96" s="37">
        <v>-109.2</v>
      </c>
      <c r="G96" s="35">
        <v>-0.4</v>
      </c>
      <c r="H96" s="35">
        <v>-1.2</v>
      </c>
      <c r="I96" s="35">
        <v>28.5</v>
      </c>
      <c r="J96" s="35">
        <v>43.9</v>
      </c>
      <c r="K96" s="37">
        <v>70.8</v>
      </c>
      <c r="L96" s="35">
        <v>-21.1</v>
      </c>
      <c r="M96" s="35">
        <v>-53.5</v>
      </c>
      <c r="N96" s="35">
        <v>-31.8</v>
      </c>
      <c r="O96" s="35">
        <v>-3.8</v>
      </c>
      <c r="P96" s="37">
        <v>-110.2</v>
      </c>
      <c r="Q96" s="35">
        <v>-15.2</v>
      </c>
      <c r="R96" s="35">
        <v>43.8</v>
      </c>
      <c r="S96" s="35">
        <v>3.1</v>
      </c>
    </row>
    <row r="97" spans="1:19" ht="3.75" customHeight="1" x14ac:dyDescent="0.55000000000000004">
      <c r="A97" s="77"/>
      <c r="B97" s="33">
        <v>0</v>
      </c>
      <c r="C97" s="34">
        <v>0</v>
      </c>
      <c r="D97" s="66"/>
      <c r="E97" s="66"/>
      <c r="F97" s="37">
        <v>0</v>
      </c>
      <c r="G97" s="35"/>
      <c r="H97" s="35"/>
      <c r="I97" s="35"/>
      <c r="J97" s="35"/>
      <c r="K97" s="37">
        <v>0</v>
      </c>
      <c r="L97" s="35"/>
      <c r="M97" s="35"/>
      <c r="N97" s="35"/>
      <c r="O97" s="35"/>
      <c r="P97" s="37"/>
      <c r="Q97" s="35"/>
      <c r="R97" s="35"/>
      <c r="S97" s="35"/>
    </row>
    <row r="98" spans="1:19" x14ac:dyDescent="0.55000000000000004">
      <c r="A98" s="77" t="s">
        <v>24</v>
      </c>
      <c r="B98" s="33">
        <v>72.8</v>
      </c>
      <c r="C98" s="34">
        <v>18.899999999999999</v>
      </c>
      <c r="D98" s="34">
        <v>21.9</v>
      </c>
      <c r="E98" s="66">
        <v>41.8</v>
      </c>
      <c r="F98" s="37">
        <v>155.4</v>
      </c>
      <c r="G98" s="35">
        <v>18.899999999999999</v>
      </c>
      <c r="H98" s="35">
        <v>21.3</v>
      </c>
      <c r="I98" s="35">
        <v>31</v>
      </c>
      <c r="J98" s="35">
        <v>52.4</v>
      </c>
      <c r="K98" s="37">
        <v>123.6</v>
      </c>
      <c r="L98" s="35">
        <v>56.9</v>
      </c>
      <c r="M98" s="35">
        <v>198.2</v>
      </c>
      <c r="N98" s="35">
        <v>156.5</v>
      </c>
      <c r="O98" s="35">
        <v>143.80000000000001</v>
      </c>
      <c r="P98" s="37">
        <v>555.4</v>
      </c>
      <c r="Q98" s="35">
        <v>157.4</v>
      </c>
      <c r="R98" s="35">
        <v>173</v>
      </c>
      <c r="S98" s="35">
        <v>50.3</v>
      </c>
    </row>
    <row r="99" spans="1:19" x14ac:dyDescent="0.55000000000000004">
      <c r="A99" s="77" t="s">
        <v>97</v>
      </c>
      <c r="B99" s="33">
        <v>19.2</v>
      </c>
      <c r="C99" s="34">
        <v>1.4</v>
      </c>
      <c r="D99" s="34">
        <v>1.4</v>
      </c>
      <c r="E99" s="66">
        <v>0.6</v>
      </c>
      <c r="F99" s="37">
        <v>22.6</v>
      </c>
      <c r="G99" s="35">
        <v>-2.6</v>
      </c>
      <c r="H99" s="35">
        <v>0.7</v>
      </c>
      <c r="I99" s="35">
        <v>0.1</v>
      </c>
      <c r="J99" s="35">
        <v>0.7</v>
      </c>
      <c r="K99" s="37">
        <v>-1.1000000000000001</v>
      </c>
      <c r="L99" s="35">
        <v>0.4</v>
      </c>
      <c r="M99" s="35">
        <v>2.5</v>
      </c>
      <c r="N99" s="35">
        <v>0.4</v>
      </c>
      <c r="O99" s="35">
        <v>0.1</v>
      </c>
      <c r="P99" s="37">
        <v>3.4</v>
      </c>
      <c r="Q99" s="35">
        <v>-0.1</v>
      </c>
      <c r="R99" s="56">
        <v>-0.9</v>
      </c>
      <c r="S99" s="56">
        <v>-0.5</v>
      </c>
    </row>
    <row r="100" spans="1:19" x14ac:dyDescent="0.55000000000000004">
      <c r="A100" s="77" t="s">
        <v>52</v>
      </c>
      <c r="B100" s="33">
        <v>4.7</v>
      </c>
      <c r="C100" s="34">
        <v>1.9</v>
      </c>
      <c r="D100" s="34">
        <v>2.6</v>
      </c>
      <c r="E100" s="34">
        <v>4.3</v>
      </c>
      <c r="F100" s="37">
        <v>13.5</v>
      </c>
      <c r="G100" s="35">
        <v>4.4000000000000004</v>
      </c>
      <c r="H100" s="35">
        <v>4.7</v>
      </c>
      <c r="I100" s="35">
        <v>5.9</v>
      </c>
      <c r="J100" s="35">
        <v>12.3</v>
      </c>
      <c r="K100" s="37">
        <v>27.3</v>
      </c>
      <c r="L100" s="35">
        <v>10.4</v>
      </c>
      <c r="M100" s="35">
        <v>5.5</v>
      </c>
      <c r="N100" s="35">
        <v>4.5999999999999996</v>
      </c>
      <c r="O100" s="35">
        <v>6.5</v>
      </c>
      <c r="P100" s="37">
        <v>27</v>
      </c>
      <c r="Q100" s="35">
        <v>3.9</v>
      </c>
      <c r="R100" s="35">
        <v>3.6</v>
      </c>
      <c r="S100" s="35">
        <v>3.9</v>
      </c>
    </row>
    <row r="101" spans="1:19" x14ac:dyDescent="0.55000000000000004">
      <c r="A101" s="139" t="s">
        <v>53</v>
      </c>
      <c r="B101" s="31">
        <v>89</v>
      </c>
      <c r="C101" s="32">
        <v>0</v>
      </c>
      <c r="D101" s="32">
        <v>0</v>
      </c>
      <c r="E101" s="32">
        <v>0.8</v>
      </c>
      <c r="F101" s="39">
        <v>89.8</v>
      </c>
      <c r="G101" s="32">
        <v>25</v>
      </c>
      <c r="H101" s="32">
        <v>0</v>
      </c>
      <c r="I101" s="32">
        <v>0</v>
      </c>
      <c r="J101" s="32">
        <v>13.5</v>
      </c>
      <c r="K101" s="39">
        <v>38.5</v>
      </c>
      <c r="L101" s="32">
        <v>0</v>
      </c>
      <c r="M101" s="32">
        <v>0</v>
      </c>
      <c r="N101" s="32">
        <v>0</v>
      </c>
      <c r="O101" s="32">
        <v>0</v>
      </c>
      <c r="P101" s="39">
        <v>0</v>
      </c>
      <c r="Q101" s="32">
        <v>0</v>
      </c>
      <c r="R101" s="32">
        <v>26.4</v>
      </c>
      <c r="S101" s="32">
        <v>0</v>
      </c>
    </row>
    <row r="102" spans="1:19" x14ac:dyDescent="0.55000000000000004">
      <c r="A102" s="77" t="s">
        <v>34</v>
      </c>
      <c r="B102" s="33">
        <v>91.2</v>
      </c>
      <c r="C102" s="34">
        <v>20.5</v>
      </c>
      <c r="D102" s="34">
        <v>20.8</v>
      </c>
      <c r="E102" s="34">
        <v>39.6</v>
      </c>
      <c r="F102" s="37">
        <v>172.1</v>
      </c>
      <c r="G102" s="35">
        <v>45.3</v>
      </c>
      <c r="H102" s="35">
        <v>25.5</v>
      </c>
      <c r="I102" s="35">
        <v>65.5</v>
      </c>
      <c r="J102" s="35">
        <v>122.8</v>
      </c>
      <c r="K102" s="37">
        <v>259.10000000000002</v>
      </c>
      <c r="L102" s="35">
        <v>46.6</v>
      </c>
      <c r="M102" s="35">
        <v>152.69999999999999</v>
      </c>
      <c r="N102" s="35">
        <v>129.69999999999999</v>
      </c>
      <c r="O102" s="35">
        <v>146.6</v>
      </c>
      <c r="P102" s="37">
        <v>475.6</v>
      </c>
      <c r="Q102" s="35">
        <v>146</v>
      </c>
      <c r="R102" s="35">
        <v>245.9</v>
      </c>
      <c r="S102" s="35">
        <v>56.8</v>
      </c>
    </row>
    <row r="103" spans="1:19" ht="15.9" x14ac:dyDescent="0.55000000000000004">
      <c r="A103" s="300" t="s">
        <v>101</v>
      </c>
      <c r="B103" s="33">
        <v>7.5</v>
      </c>
      <c r="C103" s="34">
        <v>17.100000000000001</v>
      </c>
      <c r="D103" s="34">
        <v>1.1000000000000001</v>
      </c>
      <c r="E103" s="66">
        <v>11.9</v>
      </c>
      <c r="F103" s="37">
        <v>37.6</v>
      </c>
      <c r="G103" s="35">
        <v>-1.2</v>
      </c>
      <c r="H103" s="35">
        <v>-0.9</v>
      </c>
      <c r="I103" s="35">
        <v>6.6</v>
      </c>
      <c r="J103" s="35">
        <v>-5.8</v>
      </c>
      <c r="K103" s="37">
        <v>-1.3</v>
      </c>
      <c r="L103" s="35">
        <v>16.399999999999999</v>
      </c>
      <c r="M103" s="35">
        <v>1.4</v>
      </c>
      <c r="N103" s="35">
        <v>17.100000000000001</v>
      </c>
      <c r="O103" s="35">
        <v>9.5</v>
      </c>
      <c r="P103" s="37">
        <v>44.4</v>
      </c>
      <c r="Q103" s="35">
        <v>21.1</v>
      </c>
      <c r="R103" s="35">
        <v>28.6</v>
      </c>
      <c r="S103" s="35">
        <v>2.6</v>
      </c>
    </row>
    <row r="104" spans="1:19" x14ac:dyDescent="0.55000000000000004">
      <c r="A104" s="143" t="s">
        <v>102</v>
      </c>
      <c r="B104" s="144">
        <v>98.7</v>
      </c>
      <c r="C104" s="145">
        <v>37.6</v>
      </c>
      <c r="D104" s="145">
        <v>21.9</v>
      </c>
      <c r="E104" s="145">
        <v>51.5</v>
      </c>
      <c r="F104" s="146">
        <v>209.7</v>
      </c>
      <c r="G104" s="145">
        <v>44.1</v>
      </c>
      <c r="H104" s="145">
        <v>24.6</v>
      </c>
      <c r="I104" s="145">
        <v>72.099999999999994</v>
      </c>
      <c r="J104" s="145">
        <v>117</v>
      </c>
      <c r="K104" s="146">
        <v>257.8</v>
      </c>
      <c r="L104" s="145">
        <v>63</v>
      </c>
      <c r="M104" s="145">
        <v>154.1</v>
      </c>
      <c r="N104" s="145">
        <v>146.80000000000001</v>
      </c>
      <c r="O104" s="145">
        <v>156.1</v>
      </c>
      <c r="P104" s="146">
        <v>520</v>
      </c>
      <c r="Q104" s="145">
        <v>167.1</v>
      </c>
      <c r="R104" s="145">
        <v>274.5</v>
      </c>
      <c r="S104" s="145">
        <v>59.4</v>
      </c>
    </row>
    <row r="105" spans="1:19" x14ac:dyDescent="0.55000000000000004">
      <c r="A105" s="77" t="s">
        <v>103</v>
      </c>
      <c r="B105" s="62">
        <v>0.73</v>
      </c>
      <c r="C105" s="63">
        <v>0.251</v>
      </c>
      <c r="D105" s="63">
        <v>0.17</v>
      </c>
      <c r="E105" s="63">
        <v>0.20899999999999999</v>
      </c>
      <c r="F105" s="64">
        <v>0.317</v>
      </c>
      <c r="G105" s="65">
        <v>0.20899999999999999</v>
      </c>
      <c r="H105" s="65">
        <v>0.152</v>
      </c>
      <c r="I105" s="65">
        <v>0.42499999999999999</v>
      </c>
      <c r="J105" s="65">
        <v>0.40500000000000003</v>
      </c>
      <c r="K105" s="64">
        <v>0.31</v>
      </c>
      <c r="L105" s="65">
        <v>0.29799999999999999</v>
      </c>
      <c r="M105" s="65">
        <v>0.63300000000000001</v>
      </c>
      <c r="N105" s="65">
        <v>0.65600000000000003</v>
      </c>
      <c r="O105" s="65">
        <v>0.378</v>
      </c>
      <c r="P105" s="64">
        <v>0.47599999999999998</v>
      </c>
      <c r="Q105" s="65">
        <v>0.58899999999999997</v>
      </c>
      <c r="R105" s="65">
        <v>0.99</v>
      </c>
      <c r="S105" s="65">
        <v>0.23</v>
      </c>
    </row>
    <row r="106" spans="1:19" x14ac:dyDescent="0.55000000000000004">
      <c r="A106" s="140"/>
      <c r="B106" s="67"/>
      <c r="F106" s="69"/>
      <c r="K106" s="69"/>
      <c r="P106" s="69"/>
    </row>
    <row r="107" spans="1:19" ht="25.75" customHeight="1" x14ac:dyDescent="0.55000000000000004">
      <c r="A107" s="234" t="s">
        <v>109</v>
      </c>
      <c r="B107" s="221"/>
      <c r="C107" s="221"/>
      <c r="D107" s="221"/>
      <c r="E107" s="221"/>
      <c r="F107" s="223"/>
      <c r="G107" s="221"/>
      <c r="H107" s="221"/>
      <c r="I107" s="221"/>
      <c r="J107" s="221"/>
      <c r="K107" s="223"/>
      <c r="L107" s="221"/>
      <c r="M107" s="221"/>
      <c r="N107" s="221"/>
      <c r="O107" s="221"/>
      <c r="P107" s="223"/>
      <c r="Q107" s="221"/>
      <c r="R107" s="221"/>
      <c r="S107" s="221"/>
    </row>
    <row r="108" spans="1:19" s="232" customFormat="1" ht="3" customHeight="1" x14ac:dyDescent="0.55000000000000004">
      <c r="A108" s="321"/>
      <c r="B108" s="322"/>
      <c r="C108" s="322"/>
      <c r="D108" s="322"/>
      <c r="E108" s="322"/>
      <c r="F108" s="323"/>
      <c r="G108" s="322"/>
      <c r="H108" s="322"/>
      <c r="I108" s="322"/>
      <c r="J108" s="322"/>
      <c r="K108" s="323"/>
      <c r="L108" s="322"/>
      <c r="M108" s="322"/>
      <c r="N108" s="322"/>
      <c r="O108" s="322"/>
      <c r="P108" s="323"/>
      <c r="Q108" s="322"/>
      <c r="R108" s="322"/>
      <c r="S108" s="322"/>
    </row>
    <row r="109" spans="1:19" x14ac:dyDescent="0.55000000000000004">
      <c r="A109" s="239" t="s">
        <v>81</v>
      </c>
      <c r="B109" s="145">
        <v>-5.6</v>
      </c>
      <c r="C109" s="145">
        <v>-4.4000000000000004</v>
      </c>
      <c r="D109" s="145">
        <v>-4.2</v>
      </c>
      <c r="E109" s="145">
        <v>-8.8000000000000007</v>
      </c>
      <c r="F109" s="146">
        <v>-23</v>
      </c>
      <c r="G109" s="325">
        <v>-9.5</v>
      </c>
      <c r="H109" s="325">
        <v>-4.9000000000000004</v>
      </c>
      <c r="I109" s="325">
        <v>-5.8</v>
      </c>
      <c r="J109" s="325">
        <v>-7.8</v>
      </c>
      <c r="K109" s="146">
        <v>-28</v>
      </c>
      <c r="L109" s="325">
        <v>-6.1</v>
      </c>
      <c r="M109" s="325">
        <v>-4.5</v>
      </c>
      <c r="N109" s="325">
        <v>-4.8</v>
      </c>
      <c r="O109" s="325">
        <v>-5</v>
      </c>
      <c r="P109" s="146">
        <v>-20.399999999999999</v>
      </c>
      <c r="Q109" s="325">
        <v>-4.9000000000000004</v>
      </c>
      <c r="R109" s="325">
        <v>-2.1</v>
      </c>
      <c r="S109" s="325">
        <v>-5.7</v>
      </c>
    </row>
    <row r="110" spans="1:19" x14ac:dyDescent="0.55000000000000004">
      <c r="A110" s="141" t="s">
        <v>15</v>
      </c>
      <c r="B110" s="32">
        <v>0</v>
      </c>
      <c r="C110" s="32">
        <v>0</v>
      </c>
      <c r="D110" s="32">
        <v>0</v>
      </c>
      <c r="E110" s="32">
        <v>0</v>
      </c>
      <c r="F110" s="39">
        <v>0</v>
      </c>
      <c r="G110" s="5">
        <v>0</v>
      </c>
      <c r="H110" s="5">
        <v>0</v>
      </c>
      <c r="I110" s="5">
        <v>0</v>
      </c>
      <c r="J110" s="5">
        <v>0</v>
      </c>
      <c r="K110" s="39">
        <v>0</v>
      </c>
      <c r="L110" s="5">
        <v>0</v>
      </c>
      <c r="M110" s="5">
        <v>0</v>
      </c>
      <c r="N110" s="5">
        <v>0</v>
      </c>
      <c r="O110" s="5">
        <v>0</v>
      </c>
      <c r="P110" s="39">
        <v>0</v>
      </c>
      <c r="Q110" s="5">
        <v>0</v>
      </c>
      <c r="R110" s="5">
        <v>0</v>
      </c>
      <c r="S110" s="5">
        <v>0</v>
      </c>
    </row>
    <row r="111" spans="1:19" x14ac:dyDescent="0.55000000000000004">
      <c r="A111" s="153" t="s">
        <v>16</v>
      </c>
      <c r="B111" s="150">
        <v>-5.6</v>
      </c>
      <c r="C111" s="149">
        <v>-4.4000000000000004</v>
      </c>
      <c r="D111" s="149">
        <v>-4.2</v>
      </c>
      <c r="E111" s="149">
        <v>-8.8000000000000007</v>
      </c>
      <c r="F111" s="152">
        <v>-23</v>
      </c>
      <c r="G111" s="150">
        <v>-9.5</v>
      </c>
      <c r="H111" s="150">
        <v>-4.9000000000000004</v>
      </c>
      <c r="I111" s="150">
        <v>-5.8</v>
      </c>
      <c r="J111" s="150">
        <v>-7.8</v>
      </c>
      <c r="K111" s="152">
        <v>-28</v>
      </c>
      <c r="L111" s="150">
        <v>-6.1</v>
      </c>
      <c r="M111" s="150">
        <v>-4.5</v>
      </c>
      <c r="N111" s="150">
        <v>-4.8</v>
      </c>
      <c r="O111" s="150">
        <v>-5</v>
      </c>
      <c r="P111" s="152">
        <v>-20.399999999999999</v>
      </c>
      <c r="Q111" s="150">
        <v>-4.9000000000000004</v>
      </c>
      <c r="R111" s="150">
        <v>-2.1</v>
      </c>
      <c r="S111" s="150">
        <v>-5.7</v>
      </c>
    </row>
    <row r="112" spans="1:19" x14ac:dyDescent="0.55000000000000004">
      <c r="A112" s="48"/>
      <c r="B112" s="35">
        <v>0</v>
      </c>
      <c r="C112" s="34">
        <v>0</v>
      </c>
      <c r="D112" s="66">
        <v>0</v>
      </c>
      <c r="E112" s="66">
        <v>0</v>
      </c>
      <c r="F112" s="37">
        <v>0</v>
      </c>
      <c r="G112" s="29">
        <v>0</v>
      </c>
      <c r="H112" s="29">
        <v>0</v>
      </c>
      <c r="I112" s="29">
        <v>0</v>
      </c>
      <c r="J112" s="29">
        <v>0</v>
      </c>
      <c r="K112" s="37">
        <v>0</v>
      </c>
      <c r="L112" s="29">
        <v>0</v>
      </c>
      <c r="M112" s="29">
        <v>0</v>
      </c>
      <c r="N112" s="29">
        <v>0</v>
      </c>
      <c r="O112" s="29">
        <v>0</v>
      </c>
      <c r="P112" s="37">
        <v>0</v>
      </c>
      <c r="Q112" s="29">
        <v>0</v>
      </c>
      <c r="R112" s="29"/>
      <c r="S112" s="29"/>
    </row>
    <row r="113" spans="1:19" x14ac:dyDescent="0.55000000000000004">
      <c r="A113" s="48" t="s">
        <v>17</v>
      </c>
      <c r="B113" s="35">
        <v>-5.4</v>
      </c>
      <c r="C113" s="34">
        <v>-7.6</v>
      </c>
      <c r="D113" s="34">
        <v>1.5</v>
      </c>
      <c r="E113" s="46">
        <v>-0.4</v>
      </c>
      <c r="F113" s="37">
        <v>-11.9</v>
      </c>
      <c r="G113" s="35">
        <v>-8.1</v>
      </c>
      <c r="H113" s="35">
        <v>-3.6</v>
      </c>
      <c r="I113" s="35">
        <v>-3.4</v>
      </c>
      <c r="J113" s="35">
        <v>-6.2</v>
      </c>
      <c r="K113" s="37">
        <v>-21.3</v>
      </c>
      <c r="L113" s="35">
        <v>-6.8</v>
      </c>
      <c r="M113" s="35">
        <v>-1.7</v>
      </c>
      <c r="N113" s="35">
        <v>-2.8</v>
      </c>
      <c r="O113" s="35">
        <v>-2.1</v>
      </c>
      <c r="P113" s="37">
        <v>-13.4</v>
      </c>
      <c r="Q113" s="35">
        <v>-4.0999999999999996</v>
      </c>
      <c r="R113" s="35">
        <v>-18.3</v>
      </c>
      <c r="S113" s="35">
        <v>14.9</v>
      </c>
    </row>
    <row r="114" spans="1:19" x14ac:dyDescent="0.55000000000000004">
      <c r="A114" s="48" t="s">
        <v>18</v>
      </c>
      <c r="B114" s="35">
        <v>72.900000000000006</v>
      </c>
      <c r="C114" s="34">
        <v>89.6</v>
      </c>
      <c r="D114" s="34">
        <v>76.5</v>
      </c>
      <c r="E114" s="46">
        <v>82.1</v>
      </c>
      <c r="F114" s="37">
        <v>321.10000000000002</v>
      </c>
      <c r="G114" s="35">
        <v>54</v>
      </c>
      <c r="H114" s="35">
        <v>102.9</v>
      </c>
      <c r="I114" s="35">
        <v>94.9</v>
      </c>
      <c r="J114" s="35">
        <v>80.400000000000006</v>
      </c>
      <c r="K114" s="37">
        <v>332.2</v>
      </c>
      <c r="L114" s="35">
        <v>82.7</v>
      </c>
      <c r="M114" s="35">
        <v>85</v>
      </c>
      <c r="N114" s="35">
        <v>121</v>
      </c>
      <c r="O114" s="35">
        <v>138.9</v>
      </c>
      <c r="P114" s="37">
        <v>427.6</v>
      </c>
      <c r="Q114" s="35">
        <v>97.4</v>
      </c>
      <c r="R114" s="35">
        <v>114.3</v>
      </c>
      <c r="S114" s="35">
        <v>87.8</v>
      </c>
    </row>
    <row r="115" spans="1:19" x14ac:dyDescent="0.55000000000000004">
      <c r="A115" s="48" t="s">
        <v>19</v>
      </c>
      <c r="B115" s="35">
        <v>4.8</v>
      </c>
      <c r="C115" s="35">
        <v>5.0999999999999996</v>
      </c>
      <c r="D115" s="35">
        <v>5.6</v>
      </c>
      <c r="E115" s="46">
        <v>4.5999999999999996</v>
      </c>
      <c r="F115" s="37">
        <v>20.100000000000001</v>
      </c>
      <c r="G115" s="35">
        <v>6.3</v>
      </c>
      <c r="H115" s="35">
        <v>7</v>
      </c>
      <c r="I115" s="35">
        <v>7.6</v>
      </c>
      <c r="J115" s="35">
        <v>7.6</v>
      </c>
      <c r="K115" s="37">
        <v>28.5</v>
      </c>
      <c r="L115" s="35">
        <v>7.4</v>
      </c>
      <c r="M115" s="35">
        <v>6.8</v>
      </c>
      <c r="N115" s="35">
        <v>7.1</v>
      </c>
      <c r="O115" s="35">
        <v>7.2</v>
      </c>
      <c r="P115" s="37">
        <v>28.5</v>
      </c>
      <c r="Q115" s="35">
        <v>8.3000000000000007</v>
      </c>
      <c r="R115" s="35">
        <v>8.5</v>
      </c>
      <c r="S115" s="35">
        <v>8.3000000000000007</v>
      </c>
    </row>
    <row r="116" spans="1:19" hidden="1" x14ac:dyDescent="0.55000000000000004">
      <c r="A116" s="141" t="s">
        <v>20</v>
      </c>
      <c r="B116" s="32">
        <v>0</v>
      </c>
      <c r="C116" s="32">
        <v>0</v>
      </c>
      <c r="D116" s="32">
        <v>0</v>
      </c>
      <c r="E116" s="184">
        <v>0</v>
      </c>
      <c r="F116" s="39">
        <v>0</v>
      </c>
      <c r="G116" s="32">
        <v>0</v>
      </c>
      <c r="H116" s="32">
        <v>0</v>
      </c>
      <c r="I116" s="32">
        <v>0</v>
      </c>
      <c r="J116" s="32">
        <v>0</v>
      </c>
      <c r="K116" s="39">
        <v>0</v>
      </c>
      <c r="L116" s="32">
        <v>0</v>
      </c>
      <c r="M116" s="32">
        <v>0</v>
      </c>
      <c r="N116" s="32">
        <v>0</v>
      </c>
      <c r="O116" s="32">
        <v>0</v>
      </c>
      <c r="P116" s="39">
        <v>0</v>
      </c>
      <c r="Q116" s="32">
        <v>0</v>
      </c>
      <c r="R116" s="32">
        <v>0</v>
      </c>
      <c r="S116" s="32">
        <v>0</v>
      </c>
    </row>
    <row r="117" spans="1:19" x14ac:dyDescent="0.55000000000000004">
      <c r="A117" s="142" t="s">
        <v>21</v>
      </c>
      <c r="B117" s="44">
        <v>72.3</v>
      </c>
      <c r="C117" s="44">
        <v>87.1</v>
      </c>
      <c r="D117" s="44">
        <v>83.6</v>
      </c>
      <c r="E117" s="44">
        <v>86.3</v>
      </c>
      <c r="F117" s="59">
        <v>329.3</v>
      </c>
      <c r="G117" s="44">
        <v>52.2</v>
      </c>
      <c r="H117" s="44">
        <v>106.3</v>
      </c>
      <c r="I117" s="44">
        <v>99.1</v>
      </c>
      <c r="J117" s="44">
        <v>81.8</v>
      </c>
      <c r="K117" s="59">
        <v>339.4</v>
      </c>
      <c r="L117" s="44">
        <v>83.3</v>
      </c>
      <c r="M117" s="44">
        <v>90.1</v>
      </c>
      <c r="N117" s="44">
        <v>125.3</v>
      </c>
      <c r="O117" s="44">
        <v>144</v>
      </c>
      <c r="P117" s="59">
        <v>442.7</v>
      </c>
      <c r="Q117" s="44">
        <v>101.6</v>
      </c>
      <c r="R117" s="481">
        <v>104.5</v>
      </c>
      <c r="S117" s="481">
        <v>111</v>
      </c>
    </row>
    <row r="118" spans="1:19" hidden="1" x14ac:dyDescent="0.55000000000000004">
      <c r="A118" s="48"/>
      <c r="B118" s="35"/>
      <c r="C118" s="34"/>
      <c r="D118" s="66"/>
      <c r="E118" s="46"/>
      <c r="F118" s="37"/>
      <c r="G118" s="35"/>
      <c r="H118" s="35"/>
      <c r="I118" s="35"/>
      <c r="J118" s="35"/>
      <c r="K118" s="37"/>
      <c r="L118" s="35"/>
      <c r="M118" s="35"/>
      <c r="N118" s="35"/>
      <c r="O118" s="35"/>
      <c r="P118" s="37"/>
      <c r="Q118" s="35"/>
      <c r="R118" s="35"/>
      <c r="S118" s="35"/>
    </row>
    <row r="119" spans="1:19" hidden="1" x14ac:dyDescent="0.55000000000000004">
      <c r="A119" s="480" t="s">
        <v>22</v>
      </c>
      <c r="B119" s="35">
        <v>0</v>
      </c>
      <c r="C119" s="34">
        <v>0</v>
      </c>
      <c r="D119" s="66">
        <v>0</v>
      </c>
      <c r="E119" s="46">
        <v>0</v>
      </c>
      <c r="F119" s="37">
        <v>0</v>
      </c>
      <c r="G119" s="35">
        <v>0</v>
      </c>
      <c r="H119" s="35">
        <v>0</v>
      </c>
      <c r="I119" s="35">
        <v>0</v>
      </c>
      <c r="J119" s="35">
        <v>0</v>
      </c>
      <c r="K119" s="37">
        <v>0</v>
      </c>
      <c r="L119" s="35">
        <v>0</v>
      </c>
      <c r="M119" s="35">
        <v>0</v>
      </c>
      <c r="N119" s="35">
        <v>0</v>
      </c>
      <c r="O119" s="35">
        <v>0</v>
      </c>
      <c r="P119" s="37">
        <v>0</v>
      </c>
      <c r="Q119" s="35">
        <v>0</v>
      </c>
      <c r="R119" s="35">
        <v>0</v>
      </c>
      <c r="S119" s="35">
        <v>0</v>
      </c>
    </row>
    <row r="120" spans="1:19" x14ac:dyDescent="0.55000000000000004">
      <c r="A120" s="48"/>
      <c r="B120" s="35"/>
      <c r="C120" s="34"/>
      <c r="D120" s="66"/>
      <c r="E120" s="46"/>
      <c r="F120" s="37"/>
      <c r="G120" s="35"/>
      <c r="H120" s="35"/>
      <c r="I120" s="35"/>
      <c r="J120" s="35"/>
      <c r="K120" s="37"/>
      <c r="L120" s="35"/>
      <c r="M120" s="35"/>
      <c r="N120" s="35"/>
      <c r="O120" s="35"/>
      <c r="P120" s="37"/>
      <c r="Q120" s="35"/>
      <c r="R120" s="35"/>
      <c r="S120" s="35"/>
    </row>
    <row r="121" spans="1:19" x14ac:dyDescent="0.55000000000000004">
      <c r="A121" s="480" t="s">
        <v>110</v>
      </c>
      <c r="B121" s="35">
        <v>-77.900000000000006</v>
      </c>
      <c r="C121" s="34">
        <v>-91.6</v>
      </c>
      <c r="D121" s="34">
        <v>-87.9</v>
      </c>
      <c r="E121" s="35">
        <v>-95.1</v>
      </c>
      <c r="F121" s="37">
        <v>-352.3</v>
      </c>
      <c r="G121" s="35">
        <v>-61.7</v>
      </c>
      <c r="H121" s="35">
        <v>-111.2</v>
      </c>
      <c r="I121" s="35">
        <v>-104.8</v>
      </c>
      <c r="J121" s="35">
        <v>-89.5</v>
      </c>
      <c r="K121" s="37">
        <v>-367.4</v>
      </c>
      <c r="L121" s="35">
        <v>-89.4</v>
      </c>
      <c r="M121" s="35">
        <v>-94.6</v>
      </c>
      <c r="N121" s="35">
        <v>-130.1</v>
      </c>
      <c r="O121" s="35">
        <v>-149</v>
      </c>
      <c r="P121" s="37">
        <v>-463.1</v>
      </c>
      <c r="Q121" s="35">
        <v>-106.5</v>
      </c>
      <c r="R121" s="35">
        <v>-106.6</v>
      </c>
      <c r="S121" s="35">
        <v>-116.7</v>
      </c>
    </row>
    <row r="122" spans="1:19" x14ac:dyDescent="0.55000000000000004">
      <c r="A122" s="48"/>
      <c r="B122" s="35"/>
      <c r="C122" s="34"/>
      <c r="D122" s="66"/>
      <c r="E122" s="66"/>
      <c r="F122" s="37"/>
      <c r="G122" s="35"/>
      <c r="H122" s="35"/>
      <c r="I122" s="35"/>
      <c r="J122" s="35"/>
      <c r="K122" s="37"/>
      <c r="L122" s="35"/>
      <c r="M122" s="35"/>
      <c r="N122" s="35"/>
      <c r="O122" s="35"/>
      <c r="P122" s="37"/>
      <c r="Q122" s="35"/>
      <c r="R122" s="35"/>
      <c r="S122" s="35"/>
    </row>
    <row r="123" spans="1:19" x14ac:dyDescent="0.55000000000000004">
      <c r="A123" s="48" t="s">
        <v>24</v>
      </c>
      <c r="B123" s="35">
        <v>0</v>
      </c>
      <c r="C123" s="34">
        <v>0.1</v>
      </c>
      <c r="D123" s="34">
        <v>0</v>
      </c>
      <c r="E123" s="66">
        <v>0</v>
      </c>
      <c r="F123" s="37">
        <v>0.1</v>
      </c>
      <c r="G123" s="35">
        <v>0</v>
      </c>
      <c r="H123" s="35">
        <v>0</v>
      </c>
      <c r="I123" s="35">
        <v>0</v>
      </c>
      <c r="J123" s="35">
        <v>0.1</v>
      </c>
      <c r="K123" s="37">
        <v>0.1</v>
      </c>
      <c r="L123" s="35">
        <v>0</v>
      </c>
      <c r="M123" s="35">
        <v>0</v>
      </c>
      <c r="N123" s="35">
        <v>0</v>
      </c>
      <c r="O123" s="35">
        <v>0</v>
      </c>
      <c r="P123" s="37">
        <v>0</v>
      </c>
      <c r="Q123" s="35">
        <v>0</v>
      </c>
      <c r="R123" s="35">
        <v>0</v>
      </c>
      <c r="S123" s="35">
        <v>0</v>
      </c>
    </row>
    <row r="124" spans="1:19" x14ac:dyDescent="0.55000000000000004">
      <c r="A124" s="48" t="s">
        <v>97</v>
      </c>
      <c r="B124" s="35">
        <v>1.6</v>
      </c>
      <c r="C124" s="34">
        <v>1.4</v>
      </c>
      <c r="D124" s="34">
        <v>2.2000000000000002</v>
      </c>
      <c r="E124" s="66">
        <v>2</v>
      </c>
      <c r="F124" s="37">
        <v>7.2</v>
      </c>
      <c r="G124" s="35">
        <v>-0.6</v>
      </c>
      <c r="H124" s="35">
        <v>4.4000000000000004</v>
      </c>
      <c r="I124" s="35">
        <v>7.2</v>
      </c>
      <c r="J124" s="35">
        <v>2.4</v>
      </c>
      <c r="K124" s="37">
        <v>13.4</v>
      </c>
      <c r="L124" s="35">
        <v>2</v>
      </c>
      <c r="M124" s="35">
        <v>6.9</v>
      </c>
      <c r="N124" s="35">
        <v>-0.3</v>
      </c>
      <c r="O124" s="35">
        <v>-1.5</v>
      </c>
      <c r="P124" s="37">
        <v>7.1</v>
      </c>
      <c r="Q124" s="35">
        <v>-6.9</v>
      </c>
      <c r="R124" s="35">
        <v>-7</v>
      </c>
      <c r="S124" s="35">
        <v>2.6</v>
      </c>
    </row>
    <row r="125" spans="1:19" x14ac:dyDescent="0.55000000000000004">
      <c r="A125" s="48" t="s">
        <v>52</v>
      </c>
      <c r="B125" s="35">
        <v>4.8</v>
      </c>
      <c r="C125" s="35">
        <v>5.0999999999999996</v>
      </c>
      <c r="D125" s="35">
        <v>5.6</v>
      </c>
      <c r="E125" s="46">
        <v>4.5999999999999996</v>
      </c>
      <c r="F125" s="37">
        <v>20.100000000000001</v>
      </c>
      <c r="G125" s="35">
        <v>6.3</v>
      </c>
      <c r="H125" s="35">
        <v>7</v>
      </c>
      <c r="I125" s="35">
        <v>7.6</v>
      </c>
      <c r="J125" s="35">
        <v>7.6</v>
      </c>
      <c r="K125" s="37">
        <v>28.5</v>
      </c>
      <c r="L125" s="35">
        <v>7.4</v>
      </c>
      <c r="M125" s="35">
        <v>6.8</v>
      </c>
      <c r="N125" s="35">
        <v>7.1</v>
      </c>
      <c r="O125" s="35">
        <v>7.2</v>
      </c>
      <c r="P125" s="37">
        <v>28.5</v>
      </c>
      <c r="Q125" s="35">
        <v>8.3000000000000007</v>
      </c>
      <c r="R125" s="35">
        <v>8.5</v>
      </c>
      <c r="S125" s="35">
        <v>8.3000000000000007</v>
      </c>
    </row>
    <row r="126" spans="1:19" x14ac:dyDescent="0.55000000000000004">
      <c r="A126" s="141" t="s">
        <v>53</v>
      </c>
      <c r="B126" s="32">
        <v>0</v>
      </c>
      <c r="C126" s="32">
        <v>0</v>
      </c>
      <c r="D126" s="32">
        <v>0</v>
      </c>
      <c r="E126" s="184">
        <v>0</v>
      </c>
      <c r="F126" s="39">
        <v>0</v>
      </c>
      <c r="G126" s="32">
        <v>0</v>
      </c>
      <c r="H126" s="32">
        <v>0</v>
      </c>
      <c r="I126" s="32">
        <v>0</v>
      </c>
      <c r="J126" s="32">
        <v>0</v>
      </c>
      <c r="K126" s="39">
        <v>0</v>
      </c>
      <c r="L126" s="32">
        <v>0</v>
      </c>
      <c r="M126" s="32">
        <v>0</v>
      </c>
      <c r="N126" s="32">
        <v>0</v>
      </c>
      <c r="O126" s="32">
        <v>0</v>
      </c>
      <c r="P126" s="39">
        <v>0</v>
      </c>
      <c r="Q126" s="32">
        <v>0</v>
      </c>
      <c r="R126" s="32">
        <v>0</v>
      </c>
      <c r="S126" s="32">
        <v>0</v>
      </c>
    </row>
    <row r="127" spans="1:19" x14ac:dyDescent="0.55000000000000004">
      <c r="A127" s="142" t="s">
        <v>34</v>
      </c>
      <c r="B127" s="44">
        <v>-71.5</v>
      </c>
      <c r="C127" s="44">
        <v>-85</v>
      </c>
      <c r="D127" s="44">
        <v>-80.099999999999994</v>
      </c>
      <c r="E127" s="44">
        <v>-88.5</v>
      </c>
      <c r="F127" s="59">
        <v>-324.89999999999998</v>
      </c>
      <c r="G127" s="44">
        <v>-56</v>
      </c>
      <c r="H127" s="44">
        <v>-99.8</v>
      </c>
      <c r="I127" s="44">
        <v>-90</v>
      </c>
      <c r="J127" s="44">
        <v>-79.400000000000006</v>
      </c>
      <c r="K127" s="59">
        <v>-325.39999999999998</v>
      </c>
      <c r="L127" s="44">
        <v>-80</v>
      </c>
      <c r="M127" s="44">
        <v>-80.900000000000006</v>
      </c>
      <c r="N127" s="44">
        <v>-123.3</v>
      </c>
      <c r="O127" s="44">
        <v>-143.30000000000001</v>
      </c>
      <c r="P127" s="59">
        <v>-427.5</v>
      </c>
      <c r="Q127" s="44">
        <v>-105.1</v>
      </c>
      <c r="R127" s="44">
        <v>-105.1</v>
      </c>
      <c r="S127" s="44">
        <v>-105.8</v>
      </c>
    </row>
    <row r="128" spans="1:19" ht="15.9" x14ac:dyDescent="0.55000000000000004">
      <c r="A128" s="77" t="s">
        <v>101</v>
      </c>
      <c r="B128" s="35">
        <v>6.7</v>
      </c>
      <c r="C128" s="35">
        <v>4.4000000000000004</v>
      </c>
      <c r="D128" s="35">
        <v>0</v>
      </c>
      <c r="E128" s="46">
        <v>6.9</v>
      </c>
      <c r="F128" s="37">
        <v>18</v>
      </c>
      <c r="G128" s="46">
        <v>3.2</v>
      </c>
      <c r="H128" s="46">
        <v>15.5</v>
      </c>
      <c r="I128" s="46">
        <v>12.9</v>
      </c>
      <c r="J128" s="46">
        <v>11</v>
      </c>
      <c r="K128" s="37">
        <v>42.6</v>
      </c>
      <c r="L128" s="46">
        <v>0</v>
      </c>
      <c r="M128" s="46">
        <v>0</v>
      </c>
      <c r="N128" s="46">
        <v>0</v>
      </c>
      <c r="O128" s="46">
        <v>0</v>
      </c>
      <c r="P128" s="37">
        <v>0</v>
      </c>
      <c r="Q128" s="46">
        <v>1.7</v>
      </c>
      <c r="R128" s="46">
        <v>10.199999999999999</v>
      </c>
      <c r="S128" s="46">
        <v>9</v>
      </c>
    </row>
    <row r="129" spans="1:19" x14ac:dyDescent="0.55000000000000004">
      <c r="A129" s="153" t="s">
        <v>111</v>
      </c>
      <c r="B129" s="145">
        <v>-64.8</v>
      </c>
      <c r="C129" s="145">
        <v>-80.599999999999994</v>
      </c>
      <c r="D129" s="145">
        <v>-80.099999999999994</v>
      </c>
      <c r="E129" s="145">
        <v>-81.599999999999994</v>
      </c>
      <c r="F129" s="146">
        <v>-306.89999999999998</v>
      </c>
      <c r="G129" s="145">
        <v>-52.8</v>
      </c>
      <c r="H129" s="145">
        <v>-84.3</v>
      </c>
      <c r="I129" s="145">
        <v>-77.099999999999994</v>
      </c>
      <c r="J129" s="145">
        <v>-68.400000000000006</v>
      </c>
      <c r="K129" s="146">
        <v>-282.8</v>
      </c>
      <c r="L129" s="145">
        <v>-80</v>
      </c>
      <c r="M129" s="145">
        <v>-80.900000000000006</v>
      </c>
      <c r="N129" s="145">
        <v>-123.3</v>
      </c>
      <c r="O129" s="145">
        <v>-143.30000000000001</v>
      </c>
      <c r="P129" s="146">
        <v>-427.5</v>
      </c>
      <c r="Q129" s="145">
        <v>-103.4</v>
      </c>
      <c r="R129" s="145">
        <v>-94.9</v>
      </c>
      <c r="S129" s="145">
        <v>-96.8</v>
      </c>
    </row>
    <row r="130" spans="1:19" x14ac:dyDescent="0.55000000000000004">
      <c r="A130" s="77"/>
      <c r="B130" s="65"/>
      <c r="C130" s="65"/>
      <c r="D130" s="65"/>
      <c r="E130" s="65"/>
      <c r="F130" s="64"/>
      <c r="G130" s="65"/>
      <c r="H130" s="65"/>
      <c r="I130" s="65"/>
      <c r="J130" s="65"/>
      <c r="K130" s="64"/>
      <c r="L130" s="65"/>
      <c r="M130" s="65"/>
      <c r="N130" s="65"/>
      <c r="O130" s="65"/>
      <c r="P130" s="64"/>
      <c r="Q130" s="65"/>
      <c r="R130" s="65"/>
      <c r="S130" s="65"/>
    </row>
    <row r="131" spans="1:19" ht="25.75" customHeight="1" x14ac:dyDescent="0.55000000000000004">
      <c r="A131" s="234" t="s">
        <v>301</v>
      </c>
      <c r="B131" s="221"/>
      <c r="C131" s="221"/>
      <c r="D131" s="221"/>
      <c r="E131" s="221"/>
      <c r="F131" s="223"/>
      <c r="G131" s="221"/>
      <c r="H131" s="221"/>
      <c r="I131" s="221"/>
      <c r="J131" s="221"/>
      <c r="K131" s="223"/>
      <c r="L131" s="221"/>
      <c r="M131" s="221"/>
      <c r="N131" s="221"/>
      <c r="O131" s="221"/>
      <c r="P131" s="223"/>
      <c r="Q131" s="221"/>
      <c r="R131" s="221"/>
      <c r="S131" s="221"/>
    </row>
    <row r="132" spans="1:19" s="232" customFormat="1" ht="3" customHeight="1" x14ac:dyDescent="0.55000000000000004">
      <c r="A132" s="321"/>
      <c r="B132" s="322"/>
      <c r="C132" s="322"/>
      <c r="D132" s="322"/>
      <c r="E132" s="322"/>
      <c r="F132" s="323"/>
      <c r="G132" s="322"/>
      <c r="H132" s="322"/>
      <c r="I132" s="322"/>
      <c r="J132" s="322"/>
      <c r="K132" s="323"/>
      <c r="L132" s="322"/>
      <c r="M132" s="322"/>
      <c r="N132" s="322"/>
      <c r="O132" s="322"/>
      <c r="P132" s="323"/>
      <c r="Q132" s="322"/>
      <c r="R132" s="322"/>
      <c r="S132" s="322"/>
    </row>
    <row r="133" spans="1:19" ht="14.5" customHeight="1" x14ac:dyDescent="0.55000000000000004">
      <c r="A133" s="262" t="s">
        <v>81</v>
      </c>
      <c r="B133" s="144">
        <v>0</v>
      </c>
      <c r="C133" s="145">
        <v>0</v>
      </c>
      <c r="D133" s="145">
        <v>0</v>
      </c>
      <c r="E133" s="145">
        <v>0</v>
      </c>
      <c r="F133" s="146">
        <v>0</v>
      </c>
      <c r="G133" s="325">
        <v>0</v>
      </c>
      <c r="H133" s="325">
        <v>0</v>
      </c>
      <c r="I133" s="325">
        <v>0</v>
      </c>
      <c r="J133" s="325">
        <v>0</v>
      </c>
      <c r="K133" s="146">
        <v>0</v>
      </c>
      <c r="L133" s="325">
        <v>0</v>
      </c>
      <c r="M133" s="325">
        <v>0</v>
      </c>
      <c r="N133" s="325">
        <v>0</v>
      </c>
      <c r="O133" s="325">
        <v>0</v>
      </c>
      <c r="P133" s="146">
        <v>0</v>
      </c>
      <c r="Q133" s="325">
        <v>0</v>
      </c>
      <c r="R133" s="325">
        <v>0</v>
      </c>
      <c r="S133" s="325">
        <v>0</v>
      </c>
    </row>
    <row r="134" spans="1:19" ht="14.5" customHeight="1" x14ac:dyDescent="0.55000000000000004">
      <c r="A134" s="139" t="s">
        <v>15</v>
      </c>
      <c r="B134" s="31">
        <v>0</v>
      </c>
      <c r="C134" s="32">
        <v>0</v>
      </c>
      <c r="D134" s="32">
        <v>0</v>
      </c>
      <c r="E134" s="32">
        <v>0</v>
      </c>
      <c r="F134" s="39">
        <v>0</v>
      </c>
      <c r="G134" s="5">
        <v>0</v>
      </c>
      <c r="H134" s="5">
        <v>0</v>
      </c>
      <c r="I134" s="5">
        <v>0</v>
      </c>
      <c r="J134" s="5">
        <v>0</v>
      </c>
      <c r="K134" s="39">
        <v>0</v>
      </c>
      <c r="L134" s="5">
        <v>0</v>
      </c>
      <c r="M134" s="5">
        <v>0</v>
      </c>
      <c r="N134" s="5">
        <v>0</v>
      </c>
      <c r="O134" s="5">
        <v>0</v>
      </c>
      <c r="P134" s="39">
        <v>0</v>
      </c>
      <c r="Q134" s="5">
        <v>0</v>
      </c>
      <c r="R134" s="5">
        <v>0</v>
      </c>
      <c r="S134" s="5">
        <v>0</v>
      </c>
    </row>
    <row r="135" spans="1:19" ht="14.5" customHeight="1" x14ac:dyDescent="0.55000000000000004">
      <c r="A135" s="147" t="s">
        <v>16</v>
      </c>
      <c r="B135" s="148">
        <v>0</v>
      </c>
      <c r="C135" s="149">
        <v>0</v>
      </c>
      <c r="D135" s="149">
        <v>0</v>
      </c>
      <c r="E135" s="149">
        <v>0</v>
      </c>
      <c r="F135" s="152">
        <v>0</v>
      </c>
      <c r="G135" s="150">
        <v>0</v>
      </c>
      <c r="H135" s="149">
        <v>0</v>
      </c>
      <c r="I135" s="149">
        <v>0</v>
      </c>
      <c r="J135" s="149">
        <v>0</v>
      </c>
      <c r="K135" s="152">
        <v>0</v>
      </c>
      <c r="L135" s="149">
        <v>0</v>
      </c>
      <c r="M135" s="149">
        <v>0</v>
      </c>
      <c r="N135" s="149">
        <v>0</v>
      </c>
      <c r="O135" s="149">
        <v>0</v>
      </c>
      <c r="P135" s="152">
        <v>0</v>
      </c>
      <c r="Q135" s="150">
        <v>0</v>
      </c>
      <c r="R135" s="149">
        <v>0</v>
      </c>
      <c r="S135" s="149">
        <v>0</v>
      </c>
    </row>
    <row r="136" spans="1:19" ht="14.5" customHeight="1" x14ac:dyDescent="0.55000000000000004">
      <c r="A136" s="48"/>
      <c r="B136" s="35"/>
      <c r="C136" s="34"/>
      <c r="D136" s="66"/>
      <c r="E136" s="66"/>
      <c r="F136" s="37"/>
      <c r="G136" s="29"/>
      <c r="H136" s="29"/>
      <c r="I136" s="29"/>
      <c r="J136" s="29"/>
      <c r="K136" s="37"/>
      <c r="L136" s="29"/>
      <c r="M136" s="29"/>
      <c r="N136" s="29"/>
      <c r="O136" s="29"/>
      <c r="P136" s="37"/>
      <c r="Q136" s="29"/>
      <c r="R136" s="29"/>
      <c r="S136" s="29"/>
    </row>
    <row r="137" spans="1:19" ht="14.5" customHeight="1" x14ac:dyDescent="0.55000000000000004">
      <c r="A137" s="48" t="s">
        <v>17</v>
      </c>
      <c r="B137" s="35">
        <v>0</v>
      </c>
      <c r="C137" s="34">
        <v>0</v>
      </c>
      <c r="D137" s="34">
        <v>0</v>
      </c>
      <c r="E137" s="46">
        <v>0</v>
      </c>
      <c r="F137" s="37">
        <v>0</v>
      </c>
      <c r="G137" s="35">
        <v>0</v>
      </c>
      <c r="H137" s="35">
        <v>0</v>
      </c>
      <c r="I137" s="35">
        <v>0</v>
      </c>
      <c r="J137" s="35">
        <v>0</v>
      </c>
      <c r="K137" s="37">
        <v>0</v>
      </c>
      <c r="L137" s="35">
        <v>0</v>
      </c>
      <c r="M137" s="35">
        <v>0</v>
      </c>
      <c r="N137" s="35">
        <v>0</v>
      </c>
      <c r="O137" s="35">
        <v>0</v>
      </c>
      <c r="P137" s="37">
        <v>0</v>
      </c>
      <c r="Q137" s="35">
        <v>0</v>
      </c>
      <c r="R137" s="35">
        <v>0</v>
      </c>
      <c r="S137" s="35">
        <v>0</v>
      </c>
    </row>
    <row r="138" spans="1:19" ht="14.5" customHeight="1" x14ac:dyDescent="0.55000000000000004">
      <c r="A138" s="48" t="s">
        <v>18</v>
      </c>
      <c r="B138" s="35">
        <v>0</v>
      </c>
      <c r="C138" s="34">
        <v>0</v>
      </c>
      <c r="D138" s="34">
        <v>0</v>
      </c>
      <c r="E138" s="46">
        <v>0</v>
      </c>
      <c r="F138" s="37">
        <v>0</v>
      </c>
      <c r="G138" s="35">
        <v>0</v>
      </c>
      <c r="H138" s="35">
        <v>0</v>
      </c>
      <c r="I138" s="35">
        <v>0</v>
      </c>
      <c r="J138" s="35">
        <v>0</v>
      </c>
      <c r="K138" s="37">
        <v>0</v>
      </c>
      <c r="L138" s="35">
        <v>0</v>
      </c>
      <c r="M138" s="35">
        <v>0</v>
      </c>
      <c r="N138" s="35">
        <v>0</v>
      </c>
      <c r="O138" s="35">
        <v>24.8</v>
      </c>
      <c r="P138" s="37">
        <v>24.8</v>
      </c>
      <c r="Q138" s="35">
        <v>2.2000000000000002</v>
      </c>
      <c r="R138" s="35">
        <v>-1.3</v>
      </c>
      <c r="S138" s="35">
        <v>0</v>
      </c>
    </row>
    <row r="139" spans="1:19" ht="14.5" customHeight="1" x14ac:dyDescent="0.55000000000000004">
      <c r="A139" s="48" t="s">
        <v>19</v>
      </c>
      <c r="B139" s="35">
        <v>0</v>
      </c>
      <c r="C139" s="35">
        <v>0</v>
      </c>
      <c r="D139" s="35">
        <v>0</v>
      </c>
      <c r="E139" s="46">
        <v>0</v>
      </c>
      <c r="F139" s="37">
        <v>0</v>
      </c>
      <c r="G139" s="35">
        <v>0</v>
      </c>
      <c r="H139" s="35">
        <v>0</v>
      </c>
      <c r="I139" s="35">
        <v>0</v>
      </c>
      <c r="J139" s="35">
        <v>0</v>
      </c>
      <c r="K139" s="37">
        <v>0</v>
      </c>
      <c r="L139" s="35">
        <v>0</v>
      </c>
      <c r="M139" s="35">
        <v>0</v>
      </c>
      <c r="N139" s="35">
        <v>0</v>
      </c>
      <c r="O139" s="35">
        <v>0</v>
      </c>
      <c r="P139" s="37">
        <v>0</v>
      </c>
      <c r="Q139" s="35">
        <v>0</v>
      </c>
      <c r="R139" s="35">
        <v>0</v>
      </c>
      <c r="S139" s="35">
        <v>0</v>
      </c>
    </row>
    <row r="140" spans="1:19" ht="14.5" customHeight="1" x14ac:dyDescent="0.55000000000000004">
      <c r="A140" s="141" t="s">
        <v>20</v>
      </c>
      <c r="B140" s="32">
        <v>0</v>
      </c>
      <c r="C140" s="32">
        <v>0</v>
      </c>
      <c r="D140" s="32">
        <v>0</v>
      </c>
      <c r="E140" s="184">
        <v>0</v>
      </c>
      <c r="F140" s="39">
        <v>0</v>
      </c>
      <c r="G140" s="32">
        <v>0</v>
      </c>
      <c r="H140" s="32">
        <v>0</v>
      </c>
      <c r="I140" s="32">
        <v>0</v>
      </c>
      <c r="J140" s="32">
        <v>0</v>
      </c>
      <c r="K140" s="39">
        <v>0</v>
      </c>
      <c r="L140" s="32">
        <v>0</v>
      </c>
      <c r="M140" s="32">
        <v>0</v>
      </c>
      <c r="N140" s="32">
        <v>0</v>
      </c>
      <c r="O140" s="32">
        <v>0</v>
      </c>
      <c r="P140" s="39">
        <v>0</v>
      </c>
      <c r="Q140" s="32">
        <v>0</v>
      </c>
      <c r="R140" s="32">
        <v>0</v>
      </c>
      <c r="S140" s="32">
        <v>0</v>
      </c>
    </row>
    <row r="141" spans="1:19" ht="14.5" customHeight="1" x14ac:dyDescent="0.55000000000000004">
      <c r="A141" s="142" t="s">
        <v>21</v>
      </c>
      <c r="B141" s="44">
        <v>0</v>
      </c>
      <c r="C141" s="44">
        <v>0</v>
      </c>
      <c r="D141" s="44">
        <v>0</v>
      </c>
      <c r="E141" s="44">
        <v>0</v>
      </c>
      <c r="F141" s="59">
        <v>0</v>
      </c>
      <c r="G141" s="44">
        <v>0</v>
      </c>
      <c r="H141" s="44">
        <v>0</v>
      </c>
      <c r="I141" s="44">
        <v>0</v>
      </c>
      <c r="J141" s="44">
        <v>0</v>
      </c>
      <c r="K141" s="59">
        <v>0</v>
      </c>
      <c r="L141" s="44">
        <v>0</v>
      </c>
      <c r="M141" s="44">
        <v>0</v>
      </c>
      <c r="N141" s="44">
        <v>0</v>
      </c>
      <c r="O141" s="44">
        <v>24.8</v>
      </c>
      <c r="P141" s="59">
        <v>24.8</v>
      </c>
      <c r="Q141" s="44">
        <v>2.2000000000000002</v>
      </c>
      <c r="R141" s="44">
        <v>-1.3</v>
      </c>
      <c r="S141" s="44">
        <v>0</v>
      </c>
    </row>
    <row r="142" spans="1:19" ht="4" hidden="1" customHeight="1" x14ac:dyDescent="0.55000000000000004">
      <c r="A142" s="48"/>
      <c r="B142" s="35"/>
      <c r="C142" s="34"/>
      <c r="D142" s="66"/>
      <c r="E142" s="46"/>
      <c r="F142" s="37"/>
      <c r="G142" s="35"/>
      <c r="H142" s="35"/>
      <c r="I142" s="35"/>
      <c r="J142" s="35"/>
      <c r="K142" s="37"/>
      <c r="L142" s="35"/>
      <c r="M142" s="35"/>
      <c r="N142" s="35"/>
      <c r="O142" s="35"/>
      <c r="P142" s="37"/>
      <c r="Q142" s="35"/>
      <c r="R142" s="35"/>
      <c r="S142" s="35"/>
    </row>
    <row r="143" spans="1:19" ht="14.5" hidden="1" customHeight="1" x14ac:dyDescent="0.55000000000000004">
      <c r="A143" s="480" t="s">
        <v>22</v>
      </c>
      <c r="B143" s="35">
        <v>0</v>
      </c>
      <c r="C143" s="34">
        <v>0</v>
      </c>
      <c r="D143" s="66">
        <v>0</v>
      </c>
      <c r="E143" s="46">
        <v>0</v>
      </c>
      <c r="F143" s="37">
        <v>0</v>
      </c>
      <c r="G143" s="35">
        <v>0</v>
      </c>
      <c r="H143" s="35">
        <v>0</v>
      </c>
      <c r="I143" s="35">
        <v>0</v>
      </c>
      <c r="J143" s="35">
        <v>0</v>
      </c>
      <c r="K143" s="37">
        <v>0</v>
      </c>
      <c r="L143" s="35">
        <v>0</v>
      </c>
      <c r="M143" s="35">
        <v>0</v>
      </c>
      <c r="N143" s="35">
        <v>0</v>
      </c>
      <c r="O143" s="35">
        <v>0</v>
      </c>
      <c r="P143" s="37">
        <v>0</v>
      </c>
      <c r="Q143" s="35">
        <v>0</v>
      </c>
      <c r="R143" s="35">
        <v>0</v>
      </c>
      <c r="S143" s="35">
        <v>0</v>
      </c>
    </row>
    <row r="144" spans="1:19" ht="5.5" customHeight="1" x14ac:dyDescent="0.55000000000000004">
      <c r="A144" s="48"/>
      <c r="B144" s="35"/>
      <c r="C144" s="34"/>
      <c r="D144" s="66"/>
      <c r="E144" s="46"/>
      <c r="F144" s="37"/>
      <c r="G144" s="35"/>
      <c r="H144" s="35"/>
      <c r="I144" s="35"/>
      <c r="J144" s="35"/>
      <c r="K144" s="37"/>
      <c r="L144" s="35"/>
      <c r="M144" s="35"/>
      <c r="N144" s="35"/>
      <c r="O144" s="35"/>
      <c r="P144" s="37"/>
      <c r="Q144" s="35"/>
      <c r="R144" s="35"/>
      <c r="S144" s="35"/>
    </row>
    <row r="145" spans="1:19" ht="14.5" customHeight="1" x14ac:dyDescent="0.55000000000000004">
      <c r="A145" s="480" t="s">
        <v>107</v>
      </c>
      <c r="B145" s="35">
        <v>0</v>
      </c>
      <c r="C145" s="34">
        <v>0</v>
      </c>
      <c r="D145" s="34">
        <v>0</v>
      </c>
      <c r="E145" s="35">
        <v>0</v>
      </c>
      <c r="F145" s="37">
        <v>0</v>
      </c>
      <c r="G145" s="35">
        <v>0</v>
      </c>
      <c r="H145" s="35">
        <v>0</v>
      </c>
      <c r="I145" s="35">
        <v>0</v>
      </c>
      <c r="J145" s="35">
        <v>0</v>
      </c>
      <c r="K145" s="37">
        <v>0</v>
      </c>
      <c r="L145" s="35">
        <v>0</v>
      </c>
      <c r="M145" s="35">
        <v>0</v>
      </c>
      <c r="N145" s="35">
        <v>0</v>
      </c>
      <c r="O145" s="35">
        <v>-24.8</v>
      </c>
      <c r="P145" s="37">
        <v>-24.8</v>
      </c>
      <c r="Q145" s="35">
        <v>-2.2000000000000002</v>
      </c>
      <c r="R145" s="35">
        <v>1.3</v>
      </c>
      <c r="S145" s="35">
        <v>0</v>
      </c>
    </row>
    <row r="146" spans="1:19" ht="6" customHeight="1" x14ac:dyDescent="0.55000000000000004">
      <c r="A146" s="48"/>
      <c r="B146" s="35"/>
      <c r="C146" s="34"/>
      <c r="D146" s="66"/>
      <c r="E146" s="66"/>
      <c r="F146" s="37"/>
      <c r="G146" s="35"/>
      <c r="H146" s="35"/>
      <c r="I146" s="35"/>
      <c r="J146" s="35"/>
      <c r="K146" s="37"/>
      <c r="L146" s="35"/>
      <c r="M146" s="35"/>
      <c r="N146" s="35"/>
      <c r="O146" s="35"/>
      <c r="P146" s="37"/>
      <c r="Q146" s="35"/>
      <c r="R146" s="35"/>
      <c r="S146" s="35"/>
    </row>
    <row r="147" spans="1:19" ht="14.5" customHeight="1" x14ac:dyDescent="0.55000000000000004">
      <c r="A147" s="480" t="s">
        <v>105</v>
      </c>
      <c r="B147" s="461">
        <v>-0.4</v>
      </c>
      <c r="C147" s="461">
        <v>1.3</v>
      </c>
      <c r="D147" s="461">
        <v>2.2000000000000002</v>
      </c>
      <c r="E147" s="460">
        <v>0.2</v>
      </c>
      <c r="F147" s="459">
        <v>3.3</v>
      </c>
      <c r="G147" s="502">
        <v>0.2</v>
      </c>
      <c r="H147" s="461">
        <v>-2.7</v>
      </c>
      <c r="I147" s="461">
        <v>0</v>
      </c>
      <c r="J147" s="461">
        <v>0.5</v>
      </c>
      <c r="K147" s="459">
        <v>-2</v>
      </c>
      <c r="L147" s="461">
        <v>26.1</v>
      </c>
      <c r="M147" s="461">
        <v>11.4</v>
      </c>
      <c r="N147" s="461">
        <v>-13</v>
      </c>
      <c r="O147" s="461">
        <v>12.3</v>
      </c>
      <c r="P147" s="459">
        <v>36.799999999999997</v>
      </c>
      <c r="Q147" s="502">
        <v>-125.2</v>
      </c>
      <c r="R147" s="461">
        <v>-54.9</v>
      </c>
      <c r="S147" s="461">
        <v>179.5</v>
      </c>
    </row>
    <row r="148" spans="1:19" ht="14.5" customHeight="1" x14ac:dyDescent="0.55000000000000004">
      <c r="A148" s="48" t="s">
        <v>97</v>
      </c>
      <c r="B148" s="35">
        <v>0</v>
      </c>
      <c r="C148" s="34">
        <v>0</v>
      </c>
      <c r="D148" s="34">
        <v>0</v>
      </c>
      <c r="E148" s="66">
        <v>0</v>
      </c>
      <c r="F148" s="37">
        <v>0</v>
      </c>
      <c r="G148" s="35">
        <v>0</v>
      </c>
      <c r="H148" s="35">
        <v>0</v>
      </c>
      <c r="I148" s="35">
        <v>0</v>
      </c>
      <c r="J148" s="35">
        <v>0</v>
      </c>
      <c r="K148" s="37">
        <v>0</v>
      </c>
      <c r="L148" s="35">
        <v>0</v>
      </c>
      <c r="M148" s="35">
        <v>0</v>
      </c>
      <c r="N148" s="35">
        <v>17.5</v>
      </c>
      <c r="O148" s="35">
        <v>181.2</v>
      </c>
      <c r="P148" s="37">
        <v>198.7</v>
      </c>
      <c r="Q148" s="35">
        <v>-9</v>
      </c>
      <c r="R148" s="35">
        <v>0</v>
      </c>
      <c r="S148" s="35">
        <v>2.5</v>
      </c>
    </row>
    <row r="149" spans="1:19" ht="14.5" customHeight="1" x14ac:dyDescent="0.55000000000000004">
      <c r="A149" s="48" t="s">
        <v>52</v>
      </c>
      <c r="B149" s="35">
        <v>0</v>
      </c>
      <c r="C149" s="35">
        <v>0</v>
      </c>
      <c r="D149" s="35">
        <v>0</v>
      </c>
      <c r="E149" s="46">
        <v>0</v>
      </c>
      <c r="F149" s="37">
        <v>0</v>
      </c>
      <c r="G149" s="35">
        <v>0</v>
      </c>
      <c r="H149" s="35">
        <v>0</v>
      </c>
      <c r="I149" s="35">
        <v>0</v>
      </c>
      <c r="J149" s="35">
        <v>0</v>
      </c>
      <c r="K149" s="37">
        <v>0</v>
      </c>
      <c r="L149" s="35">
        <v>0</v>
      </c>
      <c r="M149" s="35">
        <v>0</v>
      </c>
      <c r="N149" s="35">
        <v>0</v>
      </c>
      <c r="O149" s="35">
        <v>0</v>
      </c>
      <c r="P149" s="37">
        <v>0</v>
      </c>
      <c r="Q149" s="35">
        <v>0</v>
      </c>
      <c r="R149" s="35">
        <v>0</v>
      </c>
      <c r="S149" s="35">
        <v>0</v>
      </c>
    </row>
    <row r="150" spans="1:19" ht="14.5" customHeight="1" x14ac:dyDescent="0.55000000000000004">
      <c r="A150" s="141" t="s">
        <v>53</v>
      </c>
      <c r="B150" s="32">
        <v>0</v>
      </c>
      <c r="C150" s="32">
        <v>0</v>
      </c>
      <c r="D150" s="32">
        <v>0</v>
      </c>
      <c r="E150" s="184">
        <v>0</v>
      </c>
      <c r="F150" s="39">
        <v>0</v>
      </c>
      <c r="G150" s="32">
        <v>0</v>
      </c>
      <c r="H150" s="32">
        <v>0</v>
      </c>
      <c r="I150" s="32">
        <v>0</v>
      </c>
      <c r="J150" s="32">
        <v>0</v>
      </c>
      <c r="K150" s="39">
        <v>0</v>
      </c>
      <c r="L150" s="32">
        <v>0</v>
      </c>
      <c r="M150" s="32">
        <v>0</v>
      </c>
      <c r="N150" s="32">
        <v>0</v>
      </c>
      <c r="O150" s="32">
        <v>0</v>
      </c>
      <c r="P150" s="39">
        <v>0</v>
      </c>
      <c r="Q150" s="32">
        <v>0</v>
      </c>
      <c r="R150" s="32">
        <v>0</v>
      </c>
      <c r="S150" s="32">
        <v>0</v>
      </c>
    </row>
    <row r="151" spans="1:19" ht="14.5" customHeight="1" x14ac:dyDescent="0.55000000000000004">
      <c r="A151" s="142" t="s">
        <v>34</v>
      </c>
      <c r="B151" s="44">
        <v>-0.4</v>
      </c>
      <c r="C151" s="44">
        <v>1.3</v>
      </c>
      <c r="D151" s="44">
        <v>2.2000000000000002</v>
      </c>
      <c r="E151" s="44">
        <v>0.2</v>
      </c>
      <c r="F151" s="59">
        <v>3.3</v>
      </c>
      <c r="G151" s="44">
        <v>0.2</v>
      </c>
      <c r="H151" s="44">
        <v>-2.7</v>
      </c>
      <c r="I151" s="44">
        <v>0</v>
      </c>
      <c r="J151" s="44">
        <v>0.5</v>
      </c>
      <c r="K151" s="59">
        <v>-2</v>
      </c>
      <c r="L151" s="44">
        <v>26.1</v>
      </c>
      <c r="M151" s="44">
        <v>11.4</v>
      </c>
      <c r="N151" s="44">
        <v>4.5</v>
      </c>
      <c r="O151" s="44">
        <v>168.7</v>
      </c>
      <c r="P151" s="59">
        <v>210.7</v>
      </c>
      <c r="Q151" s="44">
        <v>-136.4</v>
      </c>
      <c r="R151" s="44">
        <v>-53.6</v>
      </c>
      <c r="S151" s="44">
        <v>182</v>
      </c>
    </row>
    <row r="152" spans="1:19" ht="14.5" customHeight="1" x14ac:dyDescent="0.55000000000000004">
      <c r="A152" s="480" t="s">
        <v>101</v>
      </c>
      <c r="B152" s="35">
        <v>0</v>
      </c>
      <c r="C152" s="35">
        <v>0</v>
      </c>
      <c r="D152" s="35">
        <v>0</v>
      </c>
      <c r="E152" s="46">
        <v>0</v>
      </c>
      <c r="F152" s="37">
        <v>0</v>
      </c>
      <c r="G152" s="46">
        <v>0</v>
      </c>
      <c r="H152" s="46">
        <v>0</v>
      </c>
      <c r="I152" s="46">
        <v>0</v>
      </c>
      <c r="J152" s="46">
        <v>0</v>
      </c>
      <c r="K152" s="37">
        <v>0</v>
      </c>
      <c r="L152" s="46">
        <v>0</v>
      </c>
      <c r="M152" s="46">
        <v>0</v>
      </c>
      <c r="N152" s="46">
        <v>0</v>
      </c>
      <c r="O152" s="46">
        <v>0</v>
      </c>
      <c r="P152" s="37">
        <v>0</v>
      </c>
      <c r="Q152" s="46">
        <v>0</v>
      </c>
      <c r="R152" s="46">
        <v>0</v>
      </c>
      <c r="S152" s="46">
        <v>0</v>
      </c>
    </row>
    <row r="153" spans="1:19" ht="14.5" customHeight="1" x14ac:dyDescent="0.55000000000000004">
      <c r="A153" s="153" t="s">
        <v>108</v>
      </c>
      <c r="B153" s="145">
        <v>-0.4</v>
      </c>
      <c r="C153" s="145">
        <v>1.3</v>
      </c>
      <c r="D153" s="145">
        <v>2.2000000000000002</v>
      </c>
      <c r="E153" s="145">
        <v>0.2</v>
      </c>
      <c r="F153" s="146">
        <v>3.3</v>
      </c>
      <c r="G153" s="145">
        <v>0.2</v>
      </c>
      <c r="H153" s="145">
        <v>-2.7</v>
      </c>
      <c r="I153" s="145">
        <v>0</v>
      </c>
      <c r="J153" s="145">
        <v>0.5</v>
      </c>
      <c r="K153" s="146">
        <v>-2</v>
      </c>
      <c r="L153" s="145">
        <v>26.1</v>
      </c>
      <c r="M153" s="145">
        <v>11.4</v>
      </c>
      <c r="N153" s="145">
        <v>4.5</v>
      </c>
      <c r="O153" s="145">
        <v>168.7</v>
      </c>
      <c r="P153" s="146">
        <v>210.7</v>
      </c>
      <c r="Q153" s="145">
        <v>-136.4</v>
      </c>
      <c r="R153" s="145">
        <v>-53.6</v>
      </c>
      <c r="S153" s="145">
        <v>182</v>
      </c>
    </row>
    <row r="154" spans="1:19" x14ac:dyDescent="0.55000000000000004">
      <c r="A154" s="48"/>
      <c r="B154" s="51"/>
      <c r="C154" s="51"/>
      <c r="D154" s="51"/>
      <c r="E154" s="53"/>
      <c r="F154" s="47"/>
      <c r="G154" s="53"/>
      <c r="H154" s="53"/>
      <c r="I154" s="53"/>
      <c r="J154" s="53"/>
      <c r="K154" s="47"/>
      <c r="L154" s="53"/>
      <c r="M154" s="53"/>
      <c r="N154" s="53"/>
      <c r="O154" s="53"/>
      <c r="P154" s="47"/>
      <c r="Q154" s="53"/>
      <c r="R154" s="53"/>
      <c r="S154" s="53"/>
    </row>
    <row r="155" spans="1:19" x14ac:dyDescent="0.55000000000000004">
      <c r="A155" s="77"/>
      <c r="B155" s="65"/>
      <c r="C155" s="65"/>
      <c r="D155" s="65"/>
      <c r="E155" s="65"/>
      <c r="F155" s="65"/>
      <c r="G155" s="65"/>
      <c r="H155" s="65"/>
      <c r="I155" s="65"/>
      <c r="J155" s="65"/>
      <c r="K155" s="65"/>
      <c r="L155" s="65"/>
      <c r="M155" s="65"/>
      <c r="N155" s="65"/>
      <c r="O155" s="65"/>
      <c r="P155" s="65"/>
      <c r="Q155" s="65"/>
      <c r="R155" s="65"/>
      <c r="S155" s="65"/>
    </row>
    <row r="156" spans="1:19" x14ac:dyDescent="0.55000000000000004">
      <c r="A156" s="81" t="s">
        <v>112</v>
      </c>
    </row>
    <row r="157" spans="1:19" x14ac:dyDescent="0.55000000000000004">
      <c r="A157" s="303" t="s">
        <v>327</v>
      </c>
    </row>
    <row r="158" spans="1:19" x14ac:dyDescent="0.55000000000000004">
      <c r="A158" s="303" t="s">
        <v>328</v>
      </c>
    </row>
    <row r="159" spans="1:19" x14ac:dyDescent="0.55000000000000004">
      <c r="A159" s="81" t="s">
        <v>329</v>
      </c>
    </row>
  </sheetData>
  <pageMargins left="0.45" right="0.45" top="0.75" bottom="0.25" header="0.3" footer="0.05"/>
  <pageSetup paperSize="5" scale="50"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T147"/>
  <sheetViews>
    <sheetView showGridLines="0" zoomScale="90" zoomScaleNormal="90" zoomScaleSheetLayoutView="9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4.4" x14ac:dyDescent="0.55000000000000004"/>
  <cols>
    <col min="1" max="1" width="67" style="138" customWidth="1"/>
    <col min="2" max="19" width="11.41796875" style="68" customWidth="1"/>
    <col min="20" max="20" width="9.15625" style="448"/>
    <col min="21" max="16384" width="9.15625" style="68"/>
  </cols>
  <sheetData>
    <row r="1" spans="1:20" ht="15.3" x14ac:dyDescent="0.55000000000000004">
      <c r="A1" s="423" t="s">
        <v>113</v>
      </c>
      <c r="B1" s="29"/>
    </row>
    <row r="2" spans="1:20" x14ac:dyDescent="0.55000000000000004">
      <c r="A2" s="465" t="s">
        <v>4</v>
      </c>
    </row>
    <row r="3" spans="1:20" s="29" customFormat="1" ht="15" x14ac:dyDescent="0.45">
      <c r="A3" s="191"/>
      <c r="B3" s="399" t="s">
        <v>60</v>
      </c>
      <c r="C3" s="400" t="s">
        <v>61</v>
      </c>
      <c r="D3" s="400" t="s">
        <v>62</v>
      </c>
      <c r="E3" s="400" t="s">
        <v>63</v>
      </c>
      <c r="F3" s="426">
        <v>2019</v>
      </c>
      <c r="G3" s="400" t="s">
        <v>64</v>
      </c>
      <c r="H3" s="400" t="s">
        <v>65</v>
      </c>
      <c r="I3" s="400" t="s">
        <v>66</v>
      </c>
      <c r="J3" s="400" t="s">
        <v>67</v>
      </c>
      <c r="K3" s="426">
        <v>2020</v>
      </c>
      <c r="L3" s="400" t="s">
        <v>68</v>
      </c>
      <c r="M3" s="400" t="s">
        <v>69</v>
      </c>
      <c r="N3" s="400" t="s">
        <v>70</v>
      </c>
      <c r="O3" s="400" t="s">
        <v>71</v>
      </c>
      <c r="P3" s="400">
        <v>2021</v>
      </c>
      <c r="Q3" s="400" t="s">
        <v>72</v>
      </c>
      <c r="R3" s="400" t="s">
        <v>73</v>
      </c>
      <c r="S3" s="400" t="s">
        <v>326</v>
      </c>
      <c r="T3" s="449"/>
    </row>
    <row r="4" spans="1:20" ht="25.75" customHeight="1" x14ac:dyDescent="0.55000000000000004">
      <c r="A4" s="233" t="s">
        <v>114</v>
      </c>
      <c r="B4" s="225"/>
      <c r="C4" s="225"/>
      <c r="D4" s="225"/>
      <c r="E4" s="226"/>
      <c r="F4" s="227"/>
      <c r="G4" s="228"/>
      <c r="H4" s="225"/>
      <c r="I4" s="225"/>
      <c r="J4" s="225"/>
      <c r="K4" s="227"/>
      <c r="L4" s="225"/>
      <c r="M4" s="225"/>
      <c r="N4" s="225"/>
      <c r="O4" s="225"/>
      <c r="P4" s="227"/>
      <c r="Q4" s="225"/>
      <c r="R4" s="225"/>
      <c r="S4" s="225"/>
    </row>
    <row r="5" spans="1:20" x14ac:dyDescent="0.55000000000000004">
      <c r="A5" s="262" t="s">
        <v>81</v>
      </c>
      <c r="B5" s="144">
        <v>3075.2</v>
      </c>
      <c r="C5" s="145">
        <v>3533.9</v>
      </c>
      <c r="D5" s="145">
        <v>3631.5</v>
      </c>
      <c r="E5" s="287">
        <v>4439.3</v>
      </c>
      <c r="F5" s="146">
        <v>14679.9</v>
      </c>
      <c r="G5" s="324">
        <v>3431.3</v>
      </c>
      <c r="H5" s="325">
        <v>2987.7</v>
      </c>
      <c r="I5" s="325">
        <v>3248.5</v>
      </c>
      <c r="J5" s="325">
        <v>4123</v>
      </c>
      <c r="K5" s="146">
        <v>13790.5</v>
      </c>
      <c r="L5" s="325">
        <v>3359</v>
      </c>
      <c r="M5" s="325">
        <v>3911.7</v>
      </c>
      <c r="N5" s="325">
        <v>4173</v>
      </c>
      <c r="O5" s="325">
        <v>5565.8</v>
      </c>
      <c r="P5" s="146">
        <v>17009.5</v>
      </c>
      <c r="Q5" s="325">
        <v>4376</v>
      </c>
      <c r="R5" s="325">
        <v>4802.6000000000004</v>
      </c>
      <c r="S5" s="325">
        <v>4622.8</v>
      </c>
    </row>
    <row r="6" spans="1:20" x14ac:dyDescent="0.55000000000000004">
      <c r="A6" s="139" t="s">
        <v>15</v>
      </c>
      <c r="B6" s="31">
        <v>2060.3000000000002</v>
      </c>
      <c r="C6" s="32">
        <v>2180.1999999999998</v>
      </c>
      <c r="D6" s="32">
        <v>2293.6</v>
      </c>
      <c r="E6" s="40">
        <v>2680.1</v>
      </c>
      <c r="F6" s="39">
        <v>9214.2000000000007</v>
      </c>
      <c r="G6" s="6">
        <v>2457.9</v>
      </c>
      <c r="H6" s="5">
        <v>2393.6999999999998</v>
      </c>
      <c r="I6" s="5">
        <v>2396.6</v>
      </c>
      <c r="J6" s="5">
        <v>2787.5</v>
      </c>
      <c r="K6" s="39">
        <v>10035.700000000001</v>
      </c>
      <c r="L6" s="5">
        <v>2579.9</v>
      </c>
      <c r="M6" s="5">
        <v>2546.9</v>
      </c>
      <c r="N6" s="5">
        <v>2625.3</v>
      </c>
      <c r="O6" s="5">
        <v>2984.4</v>
      </c>
      <c r="P6" s="39">
        <v>10736.5</v>
      </c>
      <c r="Q6" s="5">
        <v>2956.9</v>
      </c>
      <c r="R6" s="5">
        <v>2968.7</v>
      </c>
      <c r="S6" s="5">
        <v>2906.7</v>
      </c>
    </row>
    <row r="7" spans="1:20" x14ac:dyDescent="0.55000000000000004">
      <c r="A7" s="147" t="s">
        <v>16</v>
      </c>
      <c r="B7" s="148">
        <v>5135.5</v>
      </c>
      <c r="C7" s="150">
        <v>5714.1</v>
      </c>
      <c r="D7" s="150">
        <v>5925.1</v>
      </c>
      <c r="E7" s="326">
        <v>7119.4</v>
      </c>
      <c r="F7" s="152">
        <v>23894.1</v>
      </c>
      <c r="G7" s="148">
        <v>5889.2</v>
      </c>
      <c r="H7" s="150">
        <v>5381.4</v>
      </c>
      <c r="I7" s="150">
        <v>5645.1</v>
      </c>
      <c r="J7" s="150">
        <v>6910.5</v>
      </c>
      <c r="K7" s="152">
        <v>23826.2</v>
      </c>
      <c r="L7" s="150">
        <v>5938.9</v>
      </c>
      <c r="M7" s="150">
        <v>6458.6</v>
      </c>
      <c r="N7" s="150">
        <v>6798.3</v>
      </c>
      <c r="O7" s="150">
        <v>8550.2000000000007</v>
      </c>
      <c r="P7" s="152">
        <v>27746</v>
      </c>
      <c r="Q7" s="150">
        <v>7332.9</v>
      </c>
      <c r="R7" s="150">
        <v>7771.3</v>
      </c>
      <c r="S7" s="150">
        <v>7529.5</v>
      </c>
    </row>
    <row r="8" spans="1:20" ht="3.75" customHeight="1" x14ac:dyDescent="0.55000000000000004">
      <c r="A8" s="77"/>
      <c r="B8" s="33"/>
      <c r="C8" s="35"/>
      <c r="D8" s="46"/>
      <c r="E8" s="41"/>
      <c r="F8" s="173"/>
      <c r="G8" s="67"/>
      <c r="K8" s="173"/>
      <c r="P8" s="173"/>
    </row>
    <row r="9" spans="1:20" x14ac:dyDescent="0.55000000000000004">
      <c r="A9" s="77" t="s">
        <v>17</v>
      </c>
      <c r="B9" s="33">
        <v>4022</v>
      </c>
      <c r="C9" s="35">
        <v>4445.8</v>
      </c>
      <c r="D9" s="35">
        <v>4687.3</v>
      </c>
      <c r="E9" s="41">
        <v>5533.8</v>
      </c>
      <c r="F9" s="37">
        <v>18688.900000000001</v>
      </c>
      <c r="G9" s="8">
        <v>4712.7</v>
      </c>
      <c r="H9" s="7">
        <v>4399.5</v>
      </c>
      <c r="I9" s="7">
        <v>4564.6000000000004</v>
      </c>
      <c r="J9" s="7">
        <v>5370.8</v>
      </c>
      <c r="K9" s="37">
        <v>19047.599999999999</v>
      </c>
      <c r="L9" s="7">
        <v>4719.5</v>
      </c>
      <c r="M9" s="7">
        <v>5016.7</v>
      </c>
      <c r="N9" s="7">
        <v>5258.9</v>
      </c>
      <c r="O9" s="7">
        <v>6584.3</v>
      </c>
      <c r="P9" s="37">
        <v>21579.4</v>
      </c>
      <c r="Q9" s="7">
        <v>5752.2</v>
      </c>
      <c r="R9" s="7">
        <v>6054</v>
      </c>
      <c r="S9" s="7">
        <v>5934.5</v>
      </c>
    </row>
    <row r="10" spans="1:20" x14ac:dyDescent="0.55000000000000004">
      <c r="A10" s="77" t="s">
        <v>18</v>
      </c>
      <c r="B10" s="33">
        <v>792.9</v>
      </c>
      <c r="C10" s="35">
        <v>877.4</v>
      </c>
      <c r="D10" s="35">
        <v>809.6</v>
      </c>
      <c r="E10" s="41">
        <v>956.1</v>
      </c>
      <c r="F10" s="37">
        <v>3436</v>
      </c>
      <c r="G10" s="8">
        <v>790.1</v>
      </c>
      <c r="H10" s="7">
        <v>770.8</v>
      </c>
      <c r="I10" s="7">
        <v>794.2</v>
      </c>
      <c r="J10" s="7">
        <v>951.1</v>
      </c>
      <c r="K10" s="37">
        <v>3306.2</v>
      </c>
      <c r="L10" s="7">
        <v>828.3</v>
      </c>
      <c r="M10" s="7">
        <v>957.2</v>
      </c>
      <c r="N10" s="7">
        <v>1025.7</v>
      </c>
      <c r="O10" s="7">
        <v>1263</v>
      </c>
      <c r="P10" s="37">
        <v>4074.2</v>
      </c>
      <c r="Q10" s="7">
        <v>1066</v>
      </c>
      <c r="R10" s="7">
        <v>1188.8</v>
      </c>
      <c r="S10" s="7">
        <v>1080.3</v>
      </c>
    </row>
    <row r="11" spans="1:20" x14ac:dyDescent="0.55000000000000004">
      <c r="A11" s="77" t="s">
        <v>19</v>
      </c>
      <c r="B11" s="33">
        <v>105.8</v>
      </c>
      <c r="C11" s="35">
        <v>106.5</v>
      </c>
      <c r="D11" s="35">
        <v>111.6</v>
      </c>
      <c r="E11" s="41">
        <v>115.4</v>
      </c>
      <c r="F11" s="37">
        <v>439.3</v>
      </c>
      <c r="G11" s="8">
        <v>113.8</v>
      </c>
      <c r="H11" s="7">
        <v>116.4</v>
      </c>
      <c r="I11" s="7">
        <v>127.7</v>
      </c>
      <c r="J11" s="7">
        <v>143.80000000000001</v>
      </c>
      <c r="K11" s="37">
        <v>501.7</v>
      </c>
      <c r="L11" s="7">
        <v>122.1</v>
      </c>
      <c r="M11" s="7">
        <v>119.1</v>
      </c>
      <c r="N11" s="7">
        <v>122.6</v>
      </c>
      <c r="O11" s="7">
        <v>162.1</v>
      </c>
      <c r="P11" s="37">
        <v>525.9</v>
      </c>
      <c r="Q11" s="7">
        <v>149</v>
      </c>
      <c r="R11" s="7">
        <v>162.4</v>
      </c>
      <c r="S11" s="7">
        <v>142.1</v>
      </c>
    </row>
    <row r="12" spans="1:20" x14ac:dyDescent="0.55000000000000004">
      <c r="A12" s="139" t="s">
        <v>20</v>
      </c>
      <c r="B12" s="31">
        <v>89</v>
      </c>
      <c r="C12" s="32">
        <v>0</v>
      </c>
      <c r="D12" s="32">
        <v>0</v>
      </c>
      <c r="E12" s="40">
        <v>0.8</v>
      </c>
      <c r="F12" s="39">
        <v>89.8</v>
      </c>
      <c r="G12" s="6">
        <v>75.2</v>
      </c>
      <c r="H12" s="5">
        <v>0</v>
      </c>
      <c r="I12" s="5">
        <v>0</v>
      </c>
      <c r="J12" s="5">
        <v>13.5</v>
      </c>
      <c r="K12" s="39">
        <v>88.7</v>
      </c>
      <c r="L12" s="5">
        <v>0</v>
      </c>
      <c r="M12" s="5">
        <v>0</v>
      </c>
      <c r="N12" s="5">
        <v>0</v>
      </c>
      <c r="O12" s="5">
        <v>0</v>
      </c>
      <c r="P12" s="39">
        <v>0</v>
      </c>
      <c r="Q12" s="5">
        <v>10.4</v>
      </c>
      <c r="R12" s="5">
        <v>26.4</v>
      </c>
      <c r="S12" s="5">
        <v>0</v>
      </c>
    </row>
    <row r="13" spans="1:20" x14ac:dyDescent="0.55000000000000004">
      <c r="A13" s="147" t="s">
        <v>21</v>
      </c>
      <c r="B13" s="148">
        <v>5009.7</v>
      </c>
      <c r="C13" s="150">
        <v>5429.7</v>
      </c>
      <c r="D13" s="150">
        <v>5608.5</v>
      </c>
      <c r="E13" s="326">
        <v>6606.1</v>
      </c>
      <c r="F13" s="152">
        <v>22654</v>
      </c>
      <c r="G13" s="148">
        <v>5691.8</v>
      </c>
      <c r="H13" s="150">
        <v>5286.7</v>
      </c>
      <c r="I13" s="150">
        <v>5486.5</v>
      </c>
      <c r="J13" s="150">
        <v>6479.2</v>
      </c>
      <c r="K13" s="152">
        <v>22944.2</v>
      </c>
      <c r="L13" s="150">
        <v>5669.9</v>
      </c>
      <c r="M13" s="150">
        <v>6093</v>
      </c>
      <c r="N13" s="150">
        <v>6407.2</v>
      </c>
      <c r="O13" s="150">
        <v>8009.4</v>
      </c>
      <c r="P13" s="152">
        <v>26179.5</v>
      </c>
      <c r="Q13" s="150">
        <v>6977.6</v>
      </c>
      <c r="R13" s="150">
        <v>7431.6</v>
      </c>
      <c r="S13" s="150">
        <v>7156.9</v>
      </c>
    </row>
    <row r="14" spans="1:20" ht="4.5" customHeight="1" x14ac:dyDescent="0.55000000000000004">
      <c r="A14" s="77"/>
      <c r="B14" s="33"/>
      <c r="C14" s="35"/>
      <c r="D14" s="46"/>
      <c r="E14" s="41"/>
      <c r="F14" s="37"/>
      <c r="G14" s="67"/>
      <c r="K14" s="37"/>
      <c r="P14" s="37"/>
    </row>
    <row r="15" spans="1:20" x14ac:dyDescent="0.55000000000000004">
      <c r="A15" s="77" t="s">
        <v>96</v>
      </c>
      <c r="B15" s="33">
        <v>19.2</v>
      </c>
      <c r="C15" s="35">
        <v>0</v>
      </c>
      <c r="D15" s="35">
        <v>0</v>
      </c>
      <c r="E15" s="41">
        <v>0.5</v>
      </c>
      <c r="F15" s="37">
        <v>19.7</v>
      </c>
      <c r="G15" s="8">
        <v>22.8</v>
      </c>
      <c r="H15" s="7">
        <v>-0.5</v>
      </c>
      <c r="I15" s="7">
        <v>52.8</v>
      </c>
      <c r="J15" s="7">
        <v>12.7</v>
      </c>
      <c r="K15" s="37">
        <v>87.8</v>
      </c>
      <c r="L15" s="7">
        <v>0.2</v>
      </c>
      <c r="M15" s="7">
        <v>0.9</v>
      </c>
      <c r="N15" s="7">
        <v>18.5</v>
      </c>
      <c r="O15" s="7">
        <v>51.4</v>
      </c>
      <c r="P15" s="37">
        <v>71</v>
      </c>
      <c r="Q15" s="7">
        <v>21.6</v>
      </c>
      <c r="R15" s="7">
        <v>177.2</v>
      </c>
      <c r="S15" s="7">
        <v>1.7</v>
      </c>
    </row>
    <row r="16" spans="1:20" ht="3.75" customHeight="1" x14ac:dyDescent="0.55000000000000004">
      <c r="A16" s="77"/>
      <c r="B16" s="33"/>
      <c r="C16" s="35"/>
      <c r="D16" s="46"/>
      <c r="E16" s="41"/>
      <c r="F16" s="37">
        <v>0</v>
      </c>
      <c r="G16" s="8"/>
      <c r="H16" s="7"/>
      <c r="I16" s="7"/>
      <c r="J16" s="7"/>
      <c r="K16" s="37">
        <v>0</v>
      </c>
      <c r="L16" s="7"/>
      <c r="M16" s="7"/>
      <c r="N16" s="7"/>
      <c r="O16" s="7"/>
      <c r="P16" s="37">
        <v>0</v>
      </c>
      <c r="Q16" s="7"/>
      <c r="R16" s="7"/>
      <c r="S16" s="7"/>
    </row>
    <row r="17" spans="1:20" x14ac:dyDescent="0.55000000000000004">
      <c r="A17" s="77" t="s">
        <v>23</v>
      </c>
      <c r="B17" s="33">
        <v>145</v>
      </c>
      <c r="C17" s="35">
        <v>284.39999999999998</v>
      </c>
      <c r="D17" s="35">
        <v>316.60000000000002</v>
      </c>
      <c r="E17" s="43">
        <v>513.79999999999995</v>
      </c>
      <c r="F17" s="37">
        <v>1259.8</v>
      </c>
      <c r="G17" s="33">
        <v>220.2</v>
      </c>
      <c r="H17" s="35">
        <v>94.2</v>
      </c>
      <c r="I17" s="35">
        <v>211.4</v>
      </c>
      <c r="J17" s="35">
        <v>444</v>
      </c>
      <c r="K17" s="37">
        <v>969.8</v>
      </c>
      <c r="L17" s="35">
        <v>269.2</v>
      </c>
      <c r="M17" s="35">
        <v>366.5</v>
      </c>
      <c r="N17" s="35">
        <v>409.6</v>
      </c>
      <c r="O17" s="35">
        <v>592.20000000000005</v>
      </c>
      <c r="P17" s="37">
        <v>1637.5</v>
      </c>
      <c r="Q17" s="35">
        <v>376.9</v>
      </c>
      <c r="R17" s="35">
        <v>516.9</v>
      </c>
      <c r="S17" s="35">
        <v>374.3</v>
      </c>
    </row>
    <row r="18" spans="1:20" ht="3.75" customHeight="1" x14ac:dyDescent="0.55000000000000004">
      <c r="A18" s="77"/>
      <c r="B18" s="33"/>
      <c r="C18" s="35"/>
      <c r="D18" s="46"/>
      <c r="E18" s="41"/>
      <c r="F18" s="37">
        <v>0</v>
      </c>
      <c r="G18" s="8"/>
      <c r="H18" s="7"/>
      <c r="I18" s="7"/>
      <c r="J18" s="7"/>
      <c r="K18" s="37">
        <v>0</v>
      </c>
      <c r="L18" s="7"/>
      <c r="M18" s="7"/>
      <c r="N18" s="7"/>
      <c r="O18" s="7"/>
      <c r="P18" s="37">
        <v>0</v>
      </c>
      <c r="Q18" s="7"/>
      <c r="R18" s="7"/>
      <c r="S18" s="7"/>
    </row>
    <row r="19" spans="1:20" x14ac:dyDescent="0.55000000000000004">
      <c r="A19" s="77" t="s">
        <v>24</v>
      </c>
      <c r="B19" s="33">
        <v>72.7</v>
      </c>
      <c r="C19" s="35">
        <v>21.8</v>
      </c>
      <c r="D19" s="35">
        <v>25.8</v>
      </c>
      <c r="E19" s="41">
        <v>40.700000000000003</v>
      </c>
      <c r="F19" s="37">
        <v>161</v>
      </c>
      <c r="G19" s="8">
        <v>20.6</v>
      </c>
      <c r="H19" s="7">
        <v>19.5</v>
      </c>
      <c r="I19" s="7">
        <v>32.4</v>
      </c>
      <c r="J19" s="7">
        <v>53.7</v>
      </c>
      <c r="K19" s="37">
        <v>126.2</v>
      </c>
      <c r="L19" s="7">
        <v>83.5</v>
      </c>
      <c r="M19" s="7">
        <v>212.1</v>
      </c>
      <c r="N19" s="7">
        <v>163.80000000000001</v>
      </c>
      <c r="O19" s="7">
        <v>159.19999999999999</v>
      </c>
      <c r="P19" s="37">
        <v>618.6</v>
      </c>
      <c r="Q19" s="7">
        <v>42.9</v>
      </c>
      <c r="R19" s="7">
        <v>119.2</v>
      </c>
      <c r="S19" s="7">
        <v>234</v>
      </c>
    </row>
    <row r="20" spans="1:20" x14ac:dyDescent="0.55000000000000004">
      <c r="A20" s="77" t="s">
        <v>97</v>
      </c>
      <c r="B20" s="33">
        <v>20.8</v>
      </c>
      <c r="C20" s="35">
        <v>4.3</v>
      </c>
      <c r="D20" s="35">
        <v>0.9</v>
      </c>
      <c r="E20" s="41">
        <v>2.7</v>
      </c>
      <c r="F20" s="37">
        <v>28.7</v>
      </c>
      <c r="G20" s="8">
        <v>-0.2</v>
      </c>
      <c r="H20" s="7">
        <v>5.2</v>
      </c>
      <c r="I20" s="7">
        <v>7.9</v>
      </c>
      <c r="J20" s="7">
        <v>4.4000000000000004</v>
      </c>
      <c r="K20" s="37">
        <v>17.3</v>
      </c>
      <c r="L20" s="7">
        <v>2.7</v>
      </c>
      <c r="M20" s="7">
        <v>12</v>
      </c>
      <c r="N20" s="7">
        <v>7.7</v>
      </c>
      <c r="O20" s="7">
        <v>181.1</v>
      </c>
      <c r="P20" s="37">
        <v>203.5</v>
      </c>
      <c r="Q20" s="7">
        <v>-14.4</v>
      </c>
      <c r="R20" s="7">
        <v>-6.9</v>
      </c>
      <c r="S20" s="7">
        <v>7.8</v>
      </c>
    </row>
    <row r="21" spans="1:20" ht="15.9" x14ac:dyDescent="0.55000000000000004">
      <c r="A21" s="300" t="s">
        <v>115</v>
      </c>
      <c r="B21" s="33">
        <v>21.2</v>
      </c>
      <c r="C21" s="35">
        <v>24.6</v>
      </c>
      <c r="D21" s="35">
        <v>21.8</v>
      </c>
      <c r="E21" s="41">
        <v>18</v>
      </c>
      <c r="F21" s="37">
        <v>85.6</v>
      </c>
      <c r="G21" s="8">
        <v>16</v>
      </c>
      <c r="H21" s="7">
        <v>18</v>
      </c>
      <c r="I21" s="7">
        <v>17.8</v>
      </c>
      <c r="J21" s="7">
        <v>16</v>
      </c>
      <c r="K21" s="37">
        <v>67.8</v>
      </c>
      <c r="L21" s="7">
        <v>10.1</v>
      </c>
      <c r="M21" s="7">
        <v>13.8</v>
      </c>
      <c r="N21" s="7">
        <v>11</v>
      </c>
      <c r="O21" s="7">
        <v>15.4</v>
      </c>
      <c r="P21" s="37">
        <v>50.3</v>
      </c>
      <c r="Q21" s="7">
        <v>12.8</v>
      </c>
      <c r="R21" s="7">
        <v>18.5</v>
      </c>
      <c r="S21" s="7">
        <v>19.899999999999999</v>
      </c>
    </row>
    <row r="22" spans="1:20" x14ac:dyDescent="0.55000000000000004">
      <c r="A22" s="77" t="s">
        <v>26</v>
      </c>
      <c r="B22" s="33">
        <v>2.6</v>
      </c>
      <c r="C22" s="35">
        <v>0</v>
      </c>
      <c r="D22" s="35">
        <v>0</v>
      </c>
      <c r="E22" s="43">
        <v>0</v>
      </c>
      <c r="F22" s="37">
        <v>2.6</v>
      </c>
      <c r="G22" s="8">
        <v>0</v>
      </c>
      <c r="H22" s="7">
        <v>0</v>
      </c>
      <c r="I22" s="7">
        <v>0</v>
      </c>
      <c r="J22" s="7">
        <v>75.599999999999994</v>
      </c>
      <c r="K22" s="37">
        <v>75.599999999999994</v>
      </c>
      <c r="L22" s="7">
        <v>0</v>
      </c>
      <c r="M22" s="7">
        <v>0</v>
      </c>
      <c r="N22" s="7">
        <v>0</v>
      </c>
      <c r="O22" s="7">
        <v>0</v>
      </c>
      <c r="P22" s="37">
        <v>0</v>
      </c>
      <c r="Q22" s="7">
        <v>0</v>
      </c>
      <c r="R22" s="7">
        <v>0</v>
      </c>
      <c r="S22" s="7">
        <v>1.9</v>
      </c>
    </row>
    <row r="23" spans="1:20" x14ac:dyDescent="0.55000000000000004">
      <c r="A23" s="139" t="s">
        <v>116</v>
      </c>
      <c r="B23" s="31">
        <v>214.7</v>
      </c>
      <c r="C23" s="32">
        <v>285.89999999999998</v>
      </c>
      <c r="D23" s="32">
        <v>321.5</v>
      </c>
      <c r="E23" s="38">
        <v>539.20000000000005</v>
      </c>
      <c r="F23" s="39">
        <v>1361.3</v>
      </c>
      <c r="G23" s="31">
        <v>224.7</v>
      </c>
      <c r="H23" s="32">
        <v>100.9</v>
      </c>
      <c r="I23" s="32">
        <v>233.9</v>
      </c>
      <c r="J23" s="32">
        <v>410.4</v>
      </c>
      <c r="K23" s="39">
        <v>969.9</v>
      </c>
      <c r="L23" s="32">
        <v>345.3</v>
      </c>
      <c r="M23" s="32">
        <v>576.79999999999995</v>
      </c>
      <c r="N23" s="32">
        <v>570.1</v>
      </c>
      <c r="O23" s="32">
        <v>917.1</v>
      </c>
      <c r="P23" s="39">
        <v>2409.3000000000002</v>
      </c>
      <c r="Q23" s="32">
        <v>392.6</v>
      </c>
      <c r="R23" s="32">
        <v>610.70000000000005</v>
      </c>
      <c r="S23" s="32">
        <v>594.29999999999995</v>
      </c>
    </row>
    <row r="24" spans="1:20" x14ac:dyDescent="0.55000000000000004">
      <c r="A24" s="77" t="s">
        <v>117</v>
      </c>
      <c r="B24" s="33">
        <v>43.9</v>
      </c>
      <c r="C24" s="35">
        <v>62.5</v>
      </c>
      <c r="D24" s="35">
        <v>63.5</v>
      </c>
      <c r="E24" s="41">
        <v>-99.9</v>
      </c>
      <c r="F24" s="37">
        <v>70</v>
      </c>
      <c r="G24" s="8">
        <v>51.2</v>
      </c>
      <c r="H24" s="7">
        <v>18.8</v>
      </c>
      <c r="I24" s="7">
        <v>49.1</v>
      </c>
      <c r="J24" s="7">
        <v>95.1</v>
      </c>
      <c r="K24" s="37">
        <v>214.2</v>
      </c>
      <c r="L24" s="7">
        <v>76.3</v>
      </c>
      <c r="M24" s="7">
        <v>133.4</v>
      </c>
      <c r="N24" s="7">
        <v>133.5</v>
      </c>
      <c r="O24" s="7">
        <v>224.2</v>
      </c>
      <c r="P24" s="37">
        <v>567.4</v>
      </c>
      <c r="Q24" s="7">
        <v>-3.7</v>
      </c>
      <c r="R24" s="7">
        <v>120.8</v>
      </c>
      <c r="S24" s="7">
        <v>142.69999999999999</v>
      </c>
    </row>
    <row r="25" spans="1:20" ht="15.9" x14ac:dyDescent="0.55000000000000004">
      <c r="A25" s="139" t="s">
        <v>118</v>
      </c>
      <c r="B25" s="166">
        <v>0.21099999999999999</v>
      </c>
      <c r="C25" s="157">
        <v>0.218</v>
      </c>
      <c r="D25" s="157">
        <v>0.19800000000000001</v>
      </c>
      <c r="E25" s="169">
        <v>-0.186</v>
      </c>
      <c r="F25" s="167">
        <v>5.1999999999999998E-2</v>
      </c>
      <c r="G25" s="166">
        <v>0.22900000000000001</v>
      </c>
      <c r="H25" s="157">
        <v>0.187</v>
      </c>
      <c r="I25" s="157">
        <v>0.21</v>
      </c>
      <c r="J25" s="157">
        <v>0.23200000000000001</v>
      </c>
      <c r="K25" s="167">
        <v>0.221</v>
      </c>
      <c r="L25" s="157">
        <v>0.221</v>
      </c>
      <c r="M25" s="157">
        <v>0.23100000000000001</v>
      </c>
      <c r="N25" s="157">
        <v>0.23400000000000001</v>
      </c>
      <c r="O25" s="157">
        <v>0.24399999999999999</v>
      </c>
      <c r="P25" s="167">
        <v>0.23599999999999999</v>
      </c>
      <c r="Q25" s="157">
        <v>-8.9999999999999993E-3</v>
      </c>
      <c r="R25" s="157">
        <v>0.19800000000000001</v>
      </c>
      <c r="S25" s="157">
        <v>0.24</v>
      </c>
    </row>
    <row r="26" spans="1:20" x14ac:dyDescent="0.55000000000000004">
      <c r="A26" s="143" t="s">
        <v>30</v>
      </c>
      <c r="B26" s="336">
        <v>170.8</v>
      </c>
      <c r="C26" s="337">
        <v>223.4</v>
      </c>
      <c r="D26" s="337">
        <v>258</v>
      </c>
      <c r="E26" s="338">
        <v>639.1</v>
      </c>
      <c r="F26" s="339">
        <v>1291.3</v>
      </c>
      <c r="G26" s="336">
        <v>173.5</v>
      </c>
      <c r="H26" s="337">
        <v>82.1</v>
      </c>
      <c r="I26" s="337">
        <v>184.8</v>
      </c>
      <c r="J26" s="337">
        <v>315.3</v>
      </c>
      <c r="K26" s="339">
        <v>755.7</v>
      </c>
      <c r="L26" s="337">
        <v>269</v>
      </c>
      <c r="M26" s="337">
        <v>443.4</v>
      </c>
      <c r="N26" s="337">
        <v>436.6</v>
      </c>
      <c r="O26" s="337">
        <v>692.9</v>
      </c>
      <c r="P26" s="339">
        <v>1841.9</v>
      </c>
      <c r="Q26" s="337">
        <v>396.3</v>
      </c>
      <c r="R26" s="337">
        <v>489.9</v>
      </c>
      <c r="S26" s="337">
        <v>451.6</v>
      </c>
    </row>
    <row r="27" spans="1:20" x14ac:dyDescent="0.55000000000000004">
      <c r="A27" s="77" t="s">
        <v>119</v>
      </c>
      <c r="B27" s="8">
        <v>6.4</v>
      </c>
      <c r="C27" s="5">
        <v>-0.3</v>
      </c>
      <c r="D27" s="5">
        <v>1.4</v>
      </c>
      <c r="E27" s="42">
        <v>1.5</v>
      </c>
      <c r="F27" s="156">
        <v>9</v>
      </c>
      <c r="G27" s="6">
        <v>1.3</v>
      </c>
      <c r="H27" s="5">
        <v>0.2</v>
      </c>
      <c r="I27" s="5">
        <v>0.7</v>
      </c>
      <c r="J27" s="5">
        <v>1.6</v>
      </c>
      <c r="K27" s="156">
        <v>3.8</v>
      </c>
      <c r="L27" s="5">
        <v>2.8</v>
      </c>
      <c r="M27" s="5">
        <v>0.8</v>
      </c>
      <c r="N27" s="5">
        <v>0.9</v>
      </c>
      <c r="O27" s="5">
        <v>0.9</v>
      </c>
      <c r="P27" s="156">
        <v>5.4</v>
      </c>
      <c r="Q27" s="5">
        <v>4</v>
      </c>
      <c r="R27" s="5">
        <v>2.6</v>
      </c>
      <c r="S27" s="5">
        <v>5</v>
      </c>
    </row>
    <row r="28" spans="1:20" s="136" customFormat="1" ht="14.7" thickBot="1" x14ac:dyDescent="0.6">
      <c r="A28" s="327" t="s">
        <v>32</v>
      </c>
      <c r="B28" s="328">
        <v>164.4</v>
      </c>
      <c r="C28" s="329">
        <v>223.7</v>
      </c>
      <c r="D28" s="329">
        <v>256.60000000000002</v>
      </c>
      <c r="E28" s="330">
        <v>637.6</v>
      </c>
      <c r="F28" s="331">
        <v>1282.3</v>
      </c>
      <c r="G28" s="328">
        <v>172.2</v>
      </c>
      <c r="H28" s="329">
        <v>81.900000000000006</v>
      </c>
      <c r="I28" s="329">
        <v>184.1</v>
      </c>
      <c r="J28" s="329">
        <v>313.7</v>
      </c>
      <c r="K28" s="331">
        <v>751.9</v>
      </c>
      <c r="L28" s="329">
        <v>266.2</v>
      </c>
      <c r="M28" s="329">
        <v>442.6</v>
      </c>
      <c r="N28" s="329">
        <v>435.7</v>
      </c>
      <c r="O28" s="329">
        <v>692</v>
      </c>
      <c r="P28" s="331">
        <v>1836.5</v>
      </c>
      <c r="Q28" s="329">
        <v>392.3</v>
      </c>
      <c r="R28" s="329">
        <v>487.3</v>
      </c>
      <c r="S28" s="329">
        <v>446.6</v>
      </c>
      <c r="T28" s="450"/>
    </row>
    <row r="29" spans="1:20" ht="3.75" customHeight="1" thickTop="1" x14ac:dyDescent="0.55000000000000004">
      <c r="A29" s="77"/>
      <c r="B29" s="8"/>
      <c r="C29" s="7"/>
      <c r="D29" s="29"/>
      <c r="E29" s="171"/>
      <c r="F29" s="177"/>
      <c r="G29" s="67"/>
      <c r="K29" s="177"/>
      <c r="P29" s="177"/>
    </row>
    <row r="30" spans="1:20" ht="15" customHeight="1" x14ac:dyDescent="0.55000000000000004">
      <c r="A30" s="77" t="s">
        <v>33</v>
      </c>
      <c r="B30" s="8"/>
      <c r="C30" s="7"/>
      <c r="D30" s="29"/>
      <c r="E30" s="41"/>
      <c r="F30" s="173"/>
      <c r="G30" s="67"/>
      <c r="K30" s="173"/>
      <c r="P30" s="173"/>
    </row>
    <row r="31" spans="1:20" ht="15" customHeight="1" x14ac:dyDescent="0.55000000000000004">
      <c r="A31" s="77" t="s">
        <v>25</v>
      </c>
      <c r="B31" s="8">
        <v>21.2</v>
      </c>
      <c r="C31" s="7">
        <v>24.6</v>
      </c>
      <c r="D31" s="7">
        <v>21.8</v>
      </c>
      <c r="E31" s="43">
        <v>18.100000000000001</v>
      </c>
      <c r="F31" s="173">
        <v>85.7</v>
      </c>
      <c r="G31" s="8">
        <v>16</v>
      </c>
      <c r="H31" s="7">
        <v>18</v>
      </c>
      <c r="I31" s="7">
        <v>17.8</v>
      </c>
      <c r="J31" s="7">
        <v>16</v>
      </c>
      <c r="K31" s="173">
        <v>67.8</v>
      </c>
      <c r="L31" s="7">
        <v>10.1</v>
      </c>
      <c r="M31" s="7">
        <v>13.8</v>
      </c>
      <c r="N31" s="7">
        <v>11</v>
      </c>
      <c r="O31" s="7">
        <v>15.4</v>
      </c>
      <c r="P31" s="173">
        <v>50.3</v>
      </c>
      <c r="Q31" s="7">
        <v>12.8</v>
      </c>
      <c r="R31" s="7">
        <v>18.5</v>
      </c>
      <c r="S31" s="7">
        <v>19.899999999999999</v>
      </c>
    </row>
    <row r="32" spans="1:20" ht="15" customHeight="1" x14ac:dyDescent="0.55000000000000004">
      <c r="A32" s="77" t="s">
        <v>26</v>
      </c>
      <c r="B32" s="8">
        <v>2.6</v>
      </c>
      <c r="C32" s="7">
        <v>0</v>
      </c>
      <c r="D32" s="7">
        <v>0</v>
      </c>
      <c r="E32" s="43">
        <v>0</v>
      </c>
      <c r="F32" s="173">
        <v>2.6</v>
      </c>
      <c r="G32" s="8">
        <v>0</v>
      </c>
      <c r="H32" s="7">
        <v>0</v>
      </c>
      <c r="I32" s="7">
        <v>0</v>
      </c>
      <c r="J32" s="7">
        <v>75.599999999999994</v>
      </c>
      <c r="K32" s="173">
        <v>75.599999999999994</v>
      </c>
      <c r="L32" s="7">
        <v>0</v>
      </c>
      <c r="M32" s="7">
        <v>0</v>
      </c>
      <c r="N32" s="7">
        <v>0</v>
      </c>
      <c r="O32" s="7">
        <v>0</v>
      </c>
      <c r="P32" s="173">
        <v>0</v>
      </c>
      <c r="Q32" s="7">
        <v>0</v>
      </c>
      <c r="R32" s="7">
        <v>0</v>
      </c>
      <c r="S32" s="7">
        <v>1.9</v>
      </c>
    </row>
    <row r="33" spans="1:20" ht="15" customHeight="1" x14ac:dyDescent="0.55000000000000004">
      <c r="A33" s="77" t="s">
        <v>117</v>
      </c>
      <c r="B33" s="8">
        <v>43.9</v>
      </c>
      <c r="C33" s="7">
        <v>62.5</v>
      </c>
      <c r="D33" s="7">
        <v>63.5</v>
      </c>
      <c r="E33" s="43">
        <v>-100</v>
      </c>
      <c r="F33" s="173">
        <v>69.900000000000006</v>
      </c>
      <c r="G33" s="8">
        <v>51.2</v>
      </c>
      <c r="H33" s="7">
        <v>18.8</v>
      </c>
      <c r="I33" s="7">
        <v>49.1</v>
      </c>
      <c r="J33" s="7">
        <v>95.1</v>
      </c>
      <c r="K33" s="173">
        <v>214.2</v>
      </c>
      <c r="L33" s="7">
        <v>76.3</v>
      </c>
      <c r="M33" s="7">
        <v>133.4</v>
      </c>
      <c r="N33" s="7">
        <v>133.5</v>
      </c>
      <c r="O33" s="7">
        <v>224.2</v>
      </c>
      <c r="P33" s="173">
        <v>567.4</v>
      </c>
      <c r="Q33" s="7">
        <v>-3.7</v>
      </c>
      <c r="R33" s="7">
        <v>120.8</v>
      </c>
      <c r="S33" s="7">
        <v>142.69999999999999</v>
      </c>
    </row>
    <row r="34" spans="1:20" ht="15" customHeight="1" x14ac:dyDescent="0.55000000000000004">
      <c r="A34" s="77" t="s">
        <v>19</v>
      </c>
      <c r="B34" s="8">
        <v>105.8</v>
      </c>
      <c r="C34" s="7">
        <v>106.5</v>
      </c>
      <c r="D34" s="7">
        <v>111.6</v>
      </c>
      <c r="E34" s="43">
        <v>115.4</v>
      </c>
      <c r="F34" s="173">
        <v>439.3</v>
      </c>
      <c r="G34" s="8">
        <v>113.8</v>
      </c>
      <c r="H34" s="7">
        <v>116.4</v>
      </c>
      <c r="I34" s="7">
        <v>127.7</v>
      </c>
      <c r="J34" s="7">
        <v>143.80000000000001</v>
      </c>
      <c r="K34" s="173">
        <v>501.7</v>
      </c>
      <c r="L34" s="7">
        <v>122.1</v>
      </c>
      <c r="M34" s="7">
        <v>119.1</v>
      </c>
      <c r="N34" s="7">
        <v>122.6</v>
      </c>
      <c r="O34" s="7">
        <v>162.1</v>
      </c>
      <c r="P34" s="173">
        <v>525.9</v>
      </c>
      <c r="Q34" s="7">
        <v>149</v>
      </c>
      <c r="R34" s="7">
        <v>162.4</v>
      </c>
      <c r="S34" s="7">
        <v>142.1</v>
      </c>
    </row>
    <row r="35" spans="1:20" ht="15" customHeight="1" x14ac:dyDescent="0.55000000000000004">
      <c r="A35" s="77" t="s">
        <v>20</v>
      </c>
      <c r="B35" s="8">
        <v>89</v>
      </c>
      <c r="C35" s="7">
        <v>0</v>
      </c>
      <c r="D35" s="7">
        <v>0</v>
      </c>
      <c r="E35" s="43">
        <v>0.8</v>
      </c>
      <c r="F35" s="173">
        <v>89.8</v>
      </c>
      <c r="G35" s="8">
        <v>75.2</v>
      </c>
      <c r="H35" s="7">
        <v>0</v>
      </c>
      <c r="I35" s="7">
        <v>0</v>
      </c>
      <c r="J35" s="7">
        <v>13.5</v>
      </c>
      <c r="K35" s="173">
        <v>88.7</v>
      </c>
      <c r="L35" s="7">
        <v>0</v>
      </c>
      <c r="M35" s="7">
        <v>0</v>
      </c>
      <c r="N35" s="7">
        <v>0</v>
      </c>
      <c r="O35" s="7">
        <v>0</v>
      </c>
      <c r="P35" s="173">
        <v>0</v>
      </c>
      <c r="Q35" s="7">
        <v>10.4</v>
      </c>
      <c r="R35" s="7">
        <v>26.4</v>
      </c>
      <c r="S35" s="7">
        <v>0</v>
      </c>
    </row>
    <row r="36" spans="1:20" ht="15" customHeight="1" x14ac:dyDescent="0.55000000000000004">
      <c r="A36" s="77" t="s">
        <v>120</v>
      </c>
      <c r="B36" s="7">
        <v>6.4</v>
      </c>
      <c r="C36" s="7">
        <v>-0.3</v>
      </c>
      <c r="D36" s="7">
        <v>1.4</v>
      </c>
      <c r="E36" s="35">
        <v>1.5</v>
      </c>
      <c r="F36" s="173">
        <v>9</v>
      </c>
      <c r="G36" s="7">
        <v>1.3</v>
      </c>
      <c r="H36" s="7">
        <v>0.2</v>
      </c>
      <c r="I36" s="7">
        <v>0.7</v>
      </c>
      <c r="J36" s="7">
        <v>1.6</v>
      </c>
      <c r="K36" s="173">
        <v>3.8</v>
      </c>
      <c r="L36" s="7">
        <v>2.8</v>
      </c>
      <c r="M36" s="7">
        <v>0.8</v>
      </c>
      <c r="N36" s="7">
        <v>0.9</v>
      </c>
      <c r="O36" s="7">
        <v>0.9</v>
      </c>
      <c r="P36" s="173">
        <v>5.4</v>
      </c>
      <c r="Q36" s="7">
        <v>4</v>
      </c>
      <c r="R36" s="7">
        <v>2.6</v>
      </c>
      <c r="S36" s="7">
        <v>5</v>
      </c>
    </row>
    <row r="37" spans="1:20" s="136" customFormat="1" ht="15" customHeight="1" x14ac:dyDescent="0.55000000000000004">
      <c r="A37" s="143" t="s">
        <v>34</v>
      </c>
      <c r="B37" s="337">
        <v>433.3</v>
      </c>
      <c r="C37" s="337">
        <v>417</v>
      </c>
      <c r="D37" s="337">
        <v>454.9</v>
      </c>
      <c r="E37" s="337">
        <v>673.4</v>
      </c>
      <c r="F37" s="146">
        <v>1978.6</v>
      </c>
      <c r="G37" s="337">
        <v>429.7</v>
      </c>
      <c r="H37" s="337">
        <v>235.3</v>
      </c>
      <c r="I37" s="337">
        <v>379.4</v>
      </c>
      <c r="J37" s="337">
        <v>659.3</v>
      </c>
      <c r="K37" s="146">
        <v>1703.7</v>
      </c>
      <c r="L37" s="337">
        <v>477.5</v>
      </c>
      <c r="M37" s="337">
        <v>709.7</v>
      </c>
      <c r="N37" s="337">
        <v>703.7</v>
      </c>
      <c r="O37" s="337">
        <v>1094.5999999999999</v>
      </c>
      <c r="P37" s="146">
        <v>2985.5</v>
      </c>
      <c r="Q37" s="337">
        <v>564.79999999999995</v>
      </c>
      <c r="R37" s="337">
        <v>818</v>
      </c>
      <c r="S37" s="337">
        <v>758.2</v>
      </c>
      <c r="T37" s="450"/>
    </row>
    <row r="38" spans="1:20" ht="3.75" customHeight="1" x14ac:dyDescent="0.55000000000000004">
      <c r="A38" s="77"/>
      <c r="B38" s="158"/>
      <c r="C38" s="163"/>
      <c r="D38" s="29"/>
      <c r="E38" s="41"/>
      <c r="F38" s="177"/>
      <c r="G38" s="67"/>
      <c r="K38" s="177"/>
      <c r="P38" s="177"/>
    </row>
    <row r="39" spans="1:20" x14ac:dyDescent="0.55000000000000004">
      <c r="A39" s="77" t="s">
        <v>35</v>
      </c>
      <c r="B39" s="160">
        <v>340.2</v>
      </c>
      <c r="C39" s="161">
        <v>340.5</v>
      </c>
      <c r="D39" s="161">
        <v>341.1</v>
      </c>
      <c r="E39" s="41">
        <v>340.3</v>
      </c>
      <c r="F39" s="173">
        <v>340.5</v>
      </c>
      <c r="G39" s="8">
        <v>339.7</v>
      </c>
      <c r="H39" s="7">
        <v>337.4</v>
      </c>
      <c r="I39" s="7">
        <v>337.7</v>
      </c>
      <c r="J39" s="7">
        <v>338.8</v>
      </c>
      <c r="K39" s="173">
        <v>338.4</v>
      </c>
      <c r="L39" s="7">
        <v>339.6</v>
      </c>
      <c r="M39" s="7">
        <v>339.5</v>
      </c>
      <c r="N39" s="7">
        <v>340.3</v>
      </c>
      <c r="O39" s="7">
        <v>339.5</v>
      </c>
      <c r="P39" s="173">
        <v>339.7</v>
      </c>
      <c r="Q39" s="7">
        <v>337.1</v>
      </c>
      <c r="R39" s="7">
        <v>329.8</v>
      </c>
      <c r="S39" s="7">
        <v>324.7</v>
      </c>
    </row>
    <row r="40" spans="1:20" x14ac:dyDescent="0.55000000000000004">
      <c r="A40" s="143" t="s">
        <v>121</v>
      </c>
      <c r="B40" s="357">
        <v>0.48</v>
      </c>
      <c r="C40" s="358">
        <v>0.66</v>
      </c>
      <c r="D40" s="358">
        <v>0.75</v>
      </c>
      <c r="E40" s="359">
        <v>1.87</v>
      </c>
      <c r="F40" s="360">
        <v>3.77</v>
      </c>
      <c r="G40" s="357">
        <v>0.51</v>
      </c>
      <c r="H40" s="358">
        <v>0.24</v>
      </c>
      <c r="I40" s="358">
        <v>0.55000000000000004</v>
      </c>
      <c r="J40" s="358">
        <v>0.93</v>
      </c>
      <c r="K40" s="360">
        <v>2.2200000000000002</v>
      </c>
      <c r="L40" s="358">
        <v>0.78</v>
      </c>
      <c r="M40" s="358">
        <v>1.3</v>
      </c>
      <c r="N40" s="358">
        <v>1.28</v>
      </c>
      <c r="O40" s="358">
        <v>2.04</v>
      </c>
      <c r="P40" s="360">
        <v>5.41</v>
      </c>
      <c r="Q40" s="358">
        <v>1.1599999999999999</v>
      </c>
      <c r="R40" s="358">
        <v>1.48</v>
      </c>
      <c r="S40" s="358">
        <v>1.38</v>
      </c>
    </row>
    <row r="41" spans="1:20" x14ac:dyDescent="0.55000000000000004">
      <c r="A41" s="185" t="s">
        <v>5</v>
      </c>
      <c r="B41" s="158"/>
      <c r="C41" s="29"/>
      <c r="D41" s="29"/>
      <c r="E41" s="42"/>
      <c r="F41" s="28"/>
      <c r="G41" s="67"/>
      <c r="K41" s="28"/>
      <c r="P41" s="28"/>
    </row>
    <row r="42" spans="1:20" x14ac:dyDescent="0.55000000000000004">
      <c r="A42" s="185"/>
      <c r="B42" s="163"/>
      <c r="C42" s="29"/>
      <c r="D42" s="29"/>
      <c r="E42" s="42"/>
      <c r="F42" s="28"/>
      <c r="G42" s="67"/>
      <c r="K42" s="28"/>
      <c r="P42" s="28"/>
    </row>
    <row r="43" spans="1:20" ht="25.75" customHeight="1" x14ac:dyDescent="0.55000000000000004">
      <c r="A43" s="233" t="s">
        <v>122</v>
      </c>
      <c r="B43" s="225"/>
      <c r="C43" s="225"/>
      <c r="D43" s="225"/>
      <c r="E43" s="226"/>
      <c r="F43" s="227"/>
      <c r="G43" s="228"/>
      <c r="H43" s="225"/>
      <c r="I43" s="225"/>
      <c r="J43" s="225"/>
      <c r="K43" s="227"/>
      <c r="L43" s="225"/>
      <c r="M43" s="225"/>
      <c r="N43" s="225"/>
      <c r="O43" s="225"/>
      <c r="P43" s="227"/>
      <c r="Q43" s="225"/>
      <c r="R43" s="225"/>
      <c r="S43" s="225"/>
    </row>
    <row r="44" spans="1:20" x14ac:dyDescent="0.55000000000000004">
      <c r="A44" s="262" t="s">
        <v>81</v>
      </c>
      <c r="B44" s="340"/>
      <c r="C44" s="341"/>
      <c r="D44" s="341"/>
      <c r="E44" s="342"/>
      <c r="F44" s="343"/>
      <c r="G44" s="340"/>
      <c r="H44" s="341"/>
      <c r="I44" s="341"/>
      <c r="J44" s="341"/>
      <c r="K44" s="343"/>
      <c r="L44" s="341">
        <v>0</v>
      </c>
      <c r="M44" s="341">
        <v>0</v>
      </c>
      <c r="N44" s="341">
        <v>0</v>
      </c>
      <c r="O44" s="341">
        <v>0</v>
      </c>
      <c r="P44" s="343"/>
      <c r="Q44" s="341">
        <v>0</v>
      </c>
      <c r="R44" s="341">
        <v>0</v>
      </c>
      <c r="S44" s="341">
        <v>0</v>
      </c>
    </row>
    <row r="45" spans="1:20" x14ac:dyDescent="0.55000000000000004">
      <c r="A45" s="139" t="s">
        <v>15</v>
      </c>
      <c r="B45" s="176">
        <v>0</v>
      </c>
      <c r="C45" s="71">
        <v>0</v>
      </c>
      <c r="D45" s="71">
        <v>0</v>
      </c>
      <c r="E45" s="175">
        <v>0</v>
      </c>
      <c r="F45" s="72">
        <v>0</v>
      </c>
      <c r="G45" s="176">
        <v>0</v>
      </c>
      <c r="H45" s="71">
        <v>0</v>
      </c>
      <c r="I45" s="71">
        <v>0</v>
      </c>
      <c r="J45" s="71">
        <v>0</v>
      </c>
      <c r="K45" s="72">
        <v>0</v>
      </c>
      <c r="L45" s="71">
        <v>0</v>
      </c>
      <c r="M45" s="71">
        <v>0</v>
      </c>
      <c r="N45" s="71">
        <v>0</v>
      </c>
      <c r="O45" s="71">
        <v>0</v>
      </c>
      <c r="P45" s="72">
        <v>0</v>
      </c>
      <c r="Q45" s="71">
        <v>0</v>
      </c>
      <c r="R45" s="71">
        <v>0</v>
      </c>
      <c r="S45" s="71">
        <v>0</v>
      </c>
    </row>
    <row r="46" spans="1:20" x14ac:dyDescent="0.55000000000000004">
      <c r="A46" s="147" t="s">
        <v>16</v>
      </c>
      <c r="B46" s="344">
        <v>0</v>
      </c>
      <c r="C46" s="345">
        <v>0</v>
      </c>
      <c r="D46" s="345">
        <v>0</v>
      </c>
      <c r="E46" s="346">
        <v>0</v>
      </c>
      <c r="F46" s="347">
        <v>0</v>
      </c>
      <c r="G46" s="348">
        <v>0</v>
      </c>
      <c r="H46" s="349">
        <v>0</v>
      </c>
      <c r="I46" s="349">
        <v>0</v>
      </c>
      <c r="J46" s="349">
        <v>0</v>
      </c>
      <c r="K46" s="347">
        <v>0</v>
      </c>
      <c r="L46" s="349">
        <v>0</v>
      </c>
      <c r="M46" s="349">
        <v>0</v>
      </c>
      <c r="N46" s="349">
        <v>0</v>
      </c>
      <c r="O46" s="349">
        <v>0</v>
      </c>
      <c r="P46" s="347">
        <v>0</v>
      </c>
      <c r="Q46" s="349">
        <v>0</v>
      </c>
      <c r="R46" s="349">
        <v>0</v>
      </c>
      <c r="S46" s="349">
        <v>0</v>
      </c>
    </row>
    <row r="47" spans="1:20" ht="3.75" customHeight="1" x14ac:dyDescent="0.55000000000000004">
      <c r="A47" s="77"/>
      <c r="B47" s="33">
        <v>0</v>
      </c>
      <c r="C47" s="35">
        <v>0</v>
      </c>
      <c r="D47" s="46"/>
      <c r="E47" s="41"/>
      <c r="F47" s="173"/>
      <c r="G47" s="67"/>
      <c r="K47" s="173"/>
      <c r="P47" s="173"/>
    </row>
    <row r="48" spans="1:20" x14ac:dyDescent="0.55000000000000004">
      <c r="A48" s="77" t="s">
        <v>17</v>
      </c>
      <c r="B48" s="33">
        <v>-1.5</v>
      </c>
      <c r="C48" s="35">
        <v>-1.1000000000000001</v>
      </c>
      <c r="D48" s="35">
        <v>0</v>
      </c>
      <c r="E48" s="41">
        <v>-6.4</v>
      </c>
      <c r="F48" s="37">
        <v>-9</v>
      </c>
      <c r="G48" s="7">
        <v>-4.8</v>
      </c>
      <c r="H48" s="7">
        <v>-8.1</v>
      </c>
      <c r="I48" s="7">
        <v>-16.8</v>
      </c>
      <c r="J48" s="7">
        <v>-27.1</v>
      </c>
      <c r="K48" s="37">
        <v>-56.8</v>
      </c>
      <c r="L48" s="7">
        <v>-0.7</v>
      </c>
      <c r="M48" s="7">
        <v>0.5</v>
      </c>
      <c r="N48" s="7">
        <v>0.1</v>
      </c>
      <c r="O48" s="7">
        <v>5.8</v>
      </c>
      <c r="P48" s="37">
        <v>5.7</v>
      </c>
      <c r="Q48" s="7">
        <v>1.6</v>
      </c>
      <c r="R48" s="7">
        <v>1.2</v>
      </c>
      <c r="S48" s="7">
        <v>0</v>
      </c>
    </row>
    <row r="49" spans="1:19" x14ac:dyDescent="0.55000000000000004">
      <c r="A49" s="77" t="s">
        <v>18</v>
      </c>
      <c r="B49" s="33">
        <v>-21.6</v>
      </c>
      <c r="C49" s="35">
        <v>-50.1</v>
      </c>
      <c r="D49" s="35">
        <v>-1.1000000000000001</v>
      </c>
      <c r="E49" s="41">
        <v>-9.5</v>
      </c>
      <c r="F49" s="37">
        <v>-82.3</v>
      </c>
      <c r="G49" s="7">
        <v>3.7</v>
      </c>
      <c r="H49" s="7">
        <v>-23.6</v>
      </c>
      <c r="I49" s="179">
        <v>-45.1</v>
      </c>
      <c r="J49" s="7">
        <v>-66.5</v>
      </c>
      <c r="K49" s="37">
        <v>-131.5</v>
      </c>
      <c r="L49" s="7">
        <v>-15.3</v>
      </c>
      <c r="M49" s="7">
        <v>-9.8000000000000007</v>
      </c>
      <c r="N49" s="7">
        <v>-33.200000000000003</v>
      </c>
      <c r="O49" s="7">
        <v>-60.9</v>
      </c>
      <c r="P49" s="37">
        <v>-119.2</v>
      </c>
      <c r="Q49" s="7">
        <v>-34.799999999999997</v>
      </c>
      <c r="R49" s="7">
        <v>-46.9</v>
      </c>
      <c r="S49" s="7">
        <v>-29.6</v>
      </c>
    </row>
    <row r="50" spans="1:19" x14ac:dyDescent="0.55000000000000004">
      <c r="A50" s="77" t="s">
        <v>19</v>
      </c>
      <c r="B50" s="33">
        <v>-22.2</v>
      </c>
      <c r="C50" s="35">
        <v>-19.600000000000001</v>
      </c>
      <c r="D50" s="35">
        <v>-19.3</v>
      </c>
      <c r="E50" s="41">
        <v>-19.899999999999999</v>
      </c>
      <c r="F50" s="37">
        <v>-81</v>
      </c>
      <c r="G50" s="7">
        <v>-20.100000000000001</v>
      </c>
      <c r="H50" s="7">
        <v>-18.5</v>
      </c>
      <c r="I50" s="7">
        <v>-18.7</v>
      </c>
      <c r="J50" s="7">
        <v>-39.4</v>
      </c>
      <c r="K50" s="37">
        <v>-96.7</v>
      </c>
      <c r="L50" s="179">
        <v>-18.5</v>
      </c>
      <c r="M50" s="7">
        <v>-17.2</v>
      </c>
      <c r="N50" s="7">
        <v>-17.3</v>
      </c>
      <c r="O50" s="7">
        <v>-33.799999999999997</v>
      </c>
      <c r="P50" s="37">
        <v>-86.8</v>
      </c>
      <c r="Q50" s="179">
        <v>-41</v>
      </c>
      <c r="R50" s="7">
        <v>-40.200000000000003</v>
      </c>
      <c r="S50" s="7">
        <v>-39.5</v>
      </c>
    </row>
    <row r="51" spans="1:19" x14ac:dyDescent="0.55000000000000004">
      <c r="A51" s="139" t="s">
        <v>20</v>
      </c>
      <c r="B51" s="31">
        <v>-89</v>
      </c>
      <c r="C51" s="32">
        <v>0</v>
      </c>
      <c r="D51" s="32">
        <v>0</v>
      </c>
      <c r="E51" s="40">
        <v>-0.8</v>
      </c>
      <c r="F51" s="39">
        <v>-89.8</v>
      </c>
      <c r="G51" s="5">
        <v>-75.2</v>
      </c>
      <c r="H51" s="5">
        <v>0</v>
      </c>
      <c r="I51" s="5">
        <v>0</v>
      </c>
      <c r="J51" s="5">
        <v>-13.5</v>
      </c>
      <c r="K51" s="39">
        <v>-88.7</v>
      </c>
      <c r="L51" s="5">
        <v>0</v>
      </c>
      <c r="M51" s="5">
        <v>0</v>
      </c>
      <c r="N51" s="5">
        <v>0</v>
      </c>
      <c r="O51" s="5">
        <v>0</v>
      </c>
      <c r="P51" s="39">
        <v>0</v>
      </c>
      <c r="Q51" s="5">
        <v>-10.4</v>
      </c>
      <c r="R51" s="5">
        <v>-26.4</v>
      </c>
      <c r="S51" s="5">
        <v>0</v>
      </c>
    </row>
    <row r="52" spans="1:19" x14ac:dyDescent="0.55000000000000004">
      <c r="A52" s="77" t="s">
        <v>21</v>
      </c>
      <c r="B52" s="33">
        <v>-134.30000000000001</v>
      </c>
      <c r="C52" s="35">
        <v>-70.8</v>
      </c>
      <c r="D52" s="35">
        <v>-20.399999999999999</v>
      </c>
      <c r="E52" s="43">
        <v>-36.6</v>
      </c>
      <c r="F52" s="173">
        <v>-262.10000000000002</v>
      </c>
      <c r="G52" s="33">
        <v>-96.4</v>
      </c>
      <c r="H52" s="35">
        <v>-50.2</v>
      </c>
      <c r="I52" s="35">
        <v>-80.599999999999994</v>
      </c>
      <c r="J52" s="35">
        <v>-146.5</v>
      </c>
      <c r="K52" s="173">
        <v>-373.7</v>
      </c>
      <c r="L52" s="35">
        <v>-34.5</v>
      </c>
      <c r="M52" s="35">
        <v>-26.5</v>
      </c>
      <c r="N52" s="35">
        <v>-50.4</v>
      </c>
      <c r="O52" s="35">
        <v>-88.9</v>
      </c>
      <c r="P52" s="173">
        <v>-200.3</v>
      </c>
      <c r="Q52" s="35">
        <v>-84.6</v>
      </c>
      <c r="R52" s="35">
        <v>-112.3</v>
      </c>
      <c r="S52" s="35">
        <v>-69.099999999999994</v>
      </c>
    </row>
    <row r="53" spans="1:19" ht="3.6" customHeight="1" x14ac:dyDescent="0.55000000000000004">
      <c r="A53" s="77"/>
      <c r="B53" s="33" t="s">
        <v>5</v>
      </c>
      <c r="C53" s="35" t="s">
        <v>5</v>
      </c>
      <c r="D53" s="46"/>
      <c r="E53" s="41"/>
      <c r="F53" s="173"/>
      <c r="G53" s="67"/>
      <c r="K53" s="173"/>
      <c r="P53" s="173"/>
    </row>
    <row r="54" spans="1:19" x14ac:dyDescent="0.55000000000000004">
      <c r="A54" s="77" t="s">
        <v>22</v>
      </c>
      <c r="B54" s="33">
        <v>0</v>
      </c>
      <c r="C54" s="35">
        <v>0</v>
      </c>
      <c r="D54" s="35">
        <v>0</v>
      </c>
      <c r="E54" s="43">
        <v>0</v>
      </c>
      <c r="F54" s="37">
        <v>0</v>
      </c>
      <c r="G54" s="35">
        <v>0</v>
      </c>
      <c r="H54" s="35">
        <v>0</v>
      </c>
      <c r="I54" s="35">
        <v>0</v>
      </c>
      <c r="J54" s="35">
        <v>0</v>
      </c>
      <c r="K54" s="37">
        <v>0</v>
      </c>
      <c r="L54" s="35">
        <v>0</v>
      </c>
      <c r="M54" s="35">
        <v>0</v>
      </c>
      <c r="N54" s="35">
        <v>0</v>
      </c>
      <c r="O54" s="35">
        <v>0</v>
      </c>
      <c r="P54" s="37">
        <v>0</v>
      </c>
      <c r="Q54" s="35">
        <v>0</v>
      </c>
      <c r="R54" s="35">
        <v>0</v>
      </c>
      <c r="S54" s="35">
        <v>0</v>
      </c>
    </row>
    <row r="55" spans="1:19" ht="3.6" customHeight="1" x14ac:dyDescent="0.55000000000000004">
      <c r="A55" s="77"/>
      <c r="B55" s="33"/>
      <c r="C55" s="35"/>
      <c r="D55" s="46"/>
      <c r="E55" s="41"/>
      <c r="F55" s="173"/>
      <c r="G55" s="301"/>
      <c r="H55" s="302"/>
      <c r="I55" s="302"/>
      <c r="J55" s="302"/>
      <c r="K55" s="173"/>
      <c r="L55" s="302"/>
      <c r="M55" s="302"/>
      <c r="N55" s="302"/>
      <c r="O55" s="302"/>
      <c r="P55" s="173"/>
      <c r="Q55" s="302"/>
      <c r="R55" s="302"/>
      <c r="S55" s="302"/>
    </row>
    <row r="56" spans="1:19" x14ac:dyDescent="0.55000000000000004">
      <c r="A56" s="77" t="s">
        <v>23</v>
      </c>
      <c r="B56" s="33">
        <v>134.30000000000001</v>
      </c>
      <c r="C56" s="35">
        <v>70.8</v>
      </c>
      <c r="D56" s="35">
        <v>20.399999999999999</v>
      </c>
      <c r="E56" s="43">
        <v>36.6</v>
      </c>
      <c r="F56" s="37">
        <v>262.10000000000002</v>
      </c>
      <c r="G56" s="33">
        <v>96.4</v>
      </c>
      <c r="H56" s="35">
        <v>50.2</v>
      </c>
      <c r="I56" s="35">
        <v>80.599999999999994</v>
      </c>
      <c r="J56" s="35">
        <v>146.5</v>
      </c>
      <c r="K56" s="37">
        <v>373.7</v>
      </c>
      <c r="L56" s="35">
        <v>34.5</v>
      </c>
      <c r="M56" s="35">
        <v>26.5</v>
      </c>
      <c r="N56" s="35">
        <v>50.4</v>
      </c>
      <c r="O56" s="35">
        <v>88.9</v>
      </c>
      <c r="P56" s="37">
        <v>200.3</v>
      </c>
      <c r="Q56" s="35">
        <v>84.6</v>
      </c>
      <c r="R56" s="35">
        <v>112.3</v>
      </c>
      <c r="S56" s="35">
        <v>69.099999999999994</v>
      </c>
    </row>
    <row r="57" spans="1:19" ht="3.75" customHeight="1" x14ac:dyDescent="0.55000000000000004">
      <c r="A57" s="77"/>
      <c r="B57" s="33">
        <v>0</v>
      </c>
      <c r="C57" s="35">
        <v>0</v>
      </c>
      <c r="D57" s="46"/>
      <c r="E57" s="41"/>
      <c r="F57" s="173"/>
      <c r="G57" s="301"/>
      <c r="H57" s="302"/>
      <c r="I57" s="302"/>
      <c r="J57" s="302"/>
      <c r="K57" s="173"/>
      <c r="L57" s="302"/>
      <c r="M57" s="302"/>
      <c r="N57" s="302"/>
      <c r="O57" s="302"/>
      <c r="P57" s="173"/>
      <c r="Q57" s="302"/>
      <c r="R57" s="302"/>
      <c r="S57" s="302"/>
    </row>
    <row r="58" spans="1:19" x14ac:dyDescent="0.55000000000000004">
      <c r="A58" s="77" t="s">
        <v>51</v>
      </c>
      <c r="B58" s="33">
        <v>0.4</v>
      </c>
      <c r="C58" s="35">
        <v>-1.3</v>
      </c>
      <c r="D58" s="35">
        <v>-2.1</v>
      </c>
      <c r="E58" s="41">
        <v>2.6</v>
      </c>
      <c r="F58" s="37">
        <v>-0.4</v>
      </c>
      <c r="G58" s="33">
        <v>0.8</v>
      </c>
      <c r="H58" s="35">
        <v>3.2</v>
      </c>
      <c r="I58" s="35">
        <v>1.1000000000000001</v>
      </c>
      <c r="J58" s="35">
        <v>1.1000000000000001</v>
      </c>
      <c r="K58" s="37">
        <v>6.2</v>
      </c>
      <c r="L58" s="35">
        <v>-25.7</v>
      </c>
      <c r="M58" s="35">
        <v>-11.2</v>
      </c>
      <c r="N58" s="35">
        <v>13.1</v>
      </c>
      <c r="O58" s="35">
        <v>-12.9</v>
      </c>
      <c r="P58" s="37">
        <v>-36.700000000000003</v>
      </c>
      <c r="Q58" s="35">
        <v>125.2</v>
      </c>
      <c r="R58" s="35">
        <v>54.9</v>
      </c>
      <c r="S58" s="35">
        <v>-179.5</v>
      </c>
    </row>
    <row r="59" spans="1:19" x14ac:dyDescent="0.55000000000000004">
      <c r="A59" s="77" t="s">
        <v>97</v>
      </c>
      <c r="B59" s="33">
        <v>0</v>
      </c>
      <c r="C59" s="35">
        <v>0</v>
      </c>
      <c r="D59" s="35">
        <v>0</v>
      </c>
      <c r="E59" s="43">
        <v>0</v>
      </c>
      <c r="F59" s="37">
        <v>0</v>
      </c>
      <c r="G59" s="35">
        <v>0</v>
      </c>
      <c r="H59" s="35">
        <v>0</v>
      </c>
      <c r="I59" s="35">
        <v>0</v>
      </c>
      <c r="J59" s="35">
        <v>0</v>
      </c>
      <c r="K59" s="37">
        <v>0</v>
      </c>
      <c r="L59" s="35">
        <v>0</v>
      </c>
      <c r="M59" s="35">
        <v>0</v>
      </c>
      <c r="N59" s="35">
        <v>-17.5</v>
      </c>
      <c r="O59" s="35">
        <v>-181.1</v>
      </c>
      <c r="P59" s="37">
        <v>-198.6</v>
      </c>
      <c r="Q59" s="35">
        <v>8.9</v>
      </c>
      <c r="R59" s="35">
        <v>0</v>
      </c>
      <c r="S59" s="35">
        <v>-2.5</v>
      </c>
    </row>
    <row r="60" spans="1:19" x14ac:dyDescent="0.55000000000000004">
      <c r="A60" s="77" t="s">
        <v>25</v>
      </c>
      <c r="B60" s="33">
        <v>0</v>
      </c>
      <c r="C60" s="35">
        <v>0</v>
      </c>
      <c r="D60" s="35">
        <v>0</v>
      </c>
      <c r="E60" s="43">
        <v>0</v>
      </c>
      <c r="F60" s="37">
        <v>0</v>
      </c>
      <c r="G60" s="35">
        <v>0</v>
      </c>
      <c r="H60" s="35">
        <v>0</v>
      </c>
      <c r="I60" s="35">
        <v>0</v>
      </c>
      <c r="J60" s="35">
        <v>0</v>
      </c>
      <c r="K60" s="37">
        <v>0</v>
      </c>
      <c r="L60" s="35">
        <v>0</v>
      </c>
      <c r="M60" s="35">
        <v>0</v>
      </c>
      <c r="N60" s="35">
        <v>0</v>
      </c>
      <c r="O60" s="35">
        <v>0</v>
      </c>
      <c r="P60" s="37">
        <v>0</v>
      </c>
      <c r="Q60" s="35">
        <v>0</v>
      </c>
      <c r="R60" s="35">
        <v>0</v>
      </c>
      <c r="S60" s="35">
        <v>0</v>
      </c>
    </row>
    <row r="61" spans="1:19" x14ac:dyDescent="0.55000000000000004">
      <c r="A61" s="77" t="s">
        <v>26</v>
      </c>
      <c r="B61" s="33">
        <v>-2.6</v>
      </c>
      <c r="C61" s="35">
        <v>0</v>
      </c>
      <c r="D61" s="35">
        <v>0</v>
      </c>
      <c r="E61" s="43">
        <v>0</v>
      </c>
      <c r="F61" s="37">
        <v>-2.6</v>
      </c>
      <c r="G61" s="35">
        <v>0</v>
      </c>
      <c r="H61" s="35">
        <v>0</v>
      </c>
      <c r="I61" s="35">
        <v>0</v>
      </c>
      <c r="J61" s="35">
        <v>-75.599999999999994</v>
      </c>
      <c r="K61" s="37">
        <v>-75.599999999999994</v>
      </c>
      <c r="L61" s="35">
        <v>0</v>
      </c>
      <c r="M61" s="35">
        <v>0</v>
      </c>
      <c r="N61" s="35">
        <v>0</v>
      </c>
      <c r="O61" s="35">
        <v>0</v>
      </c>
      <c r="P61" s="37">
        <v>0</v>
      </c>
      <c r="Q61" s="35">
        <v>0</v>
      </c>
      <c r="R61" s="35">
        <v>0</v>
      </c>
      <c r="S61" s="35">
        <v>-1.9</v>
      </c>
    </row>
    <row r="62" spans="1:19" x14ac:dyDescent="0.55000000000000004">
      <c r="A62" s="139" t="s">
        <v>318</v>
      </c>
      <c r="B62" s="31">
        <v>137.30000000000001</v>
      </c>
      <c r="C62" s="35">
        <v>69.5</v>
      </c>
      <c r="D62" s="35">
        <v>18.3</v>
      </c>
      <c r="E62" s="38">
        <v>39.200000000000003</v>
      </c>
      <c r="F62" s="39">
        <v>264.3</v>
      </c>
      <c r="G62" s="31">
        <v>97.2</v>
      </c>
      <c r="H62" s="32">
        <v>53.4</v>
      </c>
      <c r="I62" s="32">
        <v>81.7</v>
      </c>
      <c r="J62" s="32">
        <v>223.2</v>
      </c>
      <c r="K62" s="39">
        <v>455.5</v>
      </c>
      <c r="L62" s="32">
        <v>8.8000000000000007</v>
      </c>
      <c r="M62" s="32">
        <v>15.3</v>
      </c>
      <c r="N62" s="32">
        <v>46</v>
      </c>
      <c r="O62" s="32">
        <v>-105.1</v>
      </c>
      <c r="P62" s="39">
        <v>-35</v>
      </c>
      <c r="Q62" s="32">
        <v>218.7</v>
      </c>
      <c r="R62" s="32">
        <v>167.2</v>
      </c>
      <c r="S62" s="32">
        <v>-111</v>
      </c>
    </row>
    <row r="63" spans="1:19" x14ac:dyDescent="0.55000000000000004">
      <c r="A63" s="77" t="s">
        <v>117</v>
      </c>
      <c r="B63" s="33">
        <v>33.9</v>
      </c>
      <c r="C63" s="44">
        <v>17.100000000000001</v>
      </c>
      <c r="D63" s="44">
        <v>6.6</v>
      </c>
      <c r="E63" s="41">
        <v>228.3</v>
      </c>
      <c r="F63" s="37">
        <v>285.89999999999998</v>
      </c>
      <c r="G63" s="45">
        <v>15.2</v>
      </c>
      <c r="H63" s="46">
        <v>15.6</v>
      </c>
      <c r="I63" s="46">
        <v>20.9</v>
      </c>
      <c r="J63" s="46">
        <v>46.7</v>
      </c>
      <c r="K63" s="37">
        <v>98.5</v>
      </c>
      <c r="L63" s="46">
        <v>0.4</v>
      </c>
      <c r="M63" s="46">
        <v>3</v>
      </c>
      <c r="N63" s="46">
        <v>11</v>
      </c>
      <c r="O63" s="46">
        <v>-26.5</v>
      </c>
      <c r="P63" s="37">
        <v>-12.1</v>
      </c>
      <c r="Q63" s="46">
        <v>132.69999999999999</v>
      </c>
      <c r="R63" s="46">
        <v>42.2</v>
      </c>
      <c r="S63" s="46">
        <v>-38.1</v>
      </c>
    </row>
    <row r="64" spans="1:19" ht="15.9" x14ac:dyDescent="0.55000000000000004">
      <c r="A64" s="139" t="s">
        <v>118</v>
      </c>
      <c r="B64" s="166">
        <v>0.252</v>
      </c>
      <c r="C64" s="162">
        <v>0.246</v>
      </c>
      <c r="D64" s="162">
        <v>0.36199999999999999</v>
      </c>
      <c r="E64" s="170">
        <v>5.8250000000000002</v>
      </c>
      <c r="F64" s="174">
        <v>1.0820000000000001</v>
      </c>
      <c r="G64" s="178">
        <v>0.157</v>
      </c>
      <c r="H64" s="162">
        <v>0.309</v>
      </c>
      <c r="I64" s="162">
        <v>0.25600000000000001</v>
      </c>
      <c r="J64" s="162">
        <v>0.20799999999999999</v>
      </c>
      <c r="K64" s="174">
        <v>0.216</v>
      </c>
      <c r="L64" s="162">
        <v>4.4999999999999998E-2</v>
      </c>
      <c r="M64" s="162">
        <v>0.19600000000000001</v>
      </c>
      <c r="N64" s="162">
        <v>0.23899999999999999</v>
      </c>
      <c r="O64" s="162">
        <v>0.252</v>
      </c>
      <c r="P64" s="174">
        <v>0.34599999999999997</v>
      </c>
      <c r="Q64" s="162">
        <v>0.60699999999999998</v>
      </c>
      <c r="R64" s="162">
        <v>0.252</v>
      </c>
      <c r="S64" s="162">
        <v>0.34300000000000003</v>
      </c>
    </row>
    <row r="65" spans="1:20" x14ac:dyDescent="0.55000000000000004">
      <c r="A65" s="147" t="s">
        <v>123</v>
      </c>
      <c r="B65" s="332">
        <v>103.4</v>
      </c>
      <c r="C65" s="333">
        <v>52.4</v>
      </c>
      <c r="D65" s="333">
        <v>11.7</v>
      </c>
      <c r="E65" s="334">
        <v>-189.1</v>
      </c>
      <c r="F65" s="335">
        <v>-21.6</v>
      </c>
      <c r="G65" s="332">
        <v>82</v>
      </c>
      <c r="H65" s="333">
        <v>37.799999999999997</v>
      </c>
      <c r="I65" s="333">
        <v>60.8</v>
      </c>
      <c r="J65" s="333">
        <v>176.5</v>
      </c>
      <c r="K65" s="335">
        <v>357</v>
      </c>
      <c r="L65" s="333">
        <v>8.4</v>
      </c>
      <c r="M65" s="333">
        <v>12.3</v>
      </c>
      <c r="N65" s="333">
        <v>35</v>
      </c>
      <c r="O65" s="333">
        <v>-78.599999999999994</v>
      </c>
      <c r="P65" s="335">
        <v>-22.9</v>
      </c>
      <c r="Q65" s="333">
        <v>86</v>
      </c>
      <c r="R65" s="333">
        <v>125</v>
      </c>
      <c r="S65" s="333">
        <v>-72.900000000000006</v>
      </c>
    </row>
    <row r="66" spans="1:20" x14ac:dyDescent="0.55000000000000004">
      <c r="A66" s="77" t="s">
        <v>31</v>
      </c>
      <c r="B66" s="8">
        <v>0</v>
      </c>
      <c r="C66" s="5">
        <v>0</v>
      </c>
      <c r="D66" s="5">
        <v>0</v>
      </c>
      <c r="E66" s="165">
        <v>0</v>
      </c>
      <c r="F66" s="156">
        <v>0</v>
      </c>
      <c r="G66" s="5">
        <v>0</v>
      </c>
      <c r="H66" s="5">
        <v>0</v>
      </c>
      <c r="I66" s="5">
        <v>0</v>
      </c>
      <c r="J66" s="165">
        <v>0</v>
      </c>
      <c r="K66" s="156">
        <v>0</v>
      </c>
      <c r="L66" s="5">
        <v>0</v>
      </c>
      <c r="M66" s="5">
        <v>0</v>
      </c>
      <c r="N66" s="5">
        <v>0</v>
      </c>
      <c r="O66" s="5">
        <v>3.7</v>
      </c>
      <c r="P66" s="156">
        <v>3.7</v>
      </c>
      <c r="Q66" s="5">
        <v>9</v>
      </c>
      <c r="R66" s="5">
        <v>8.1999999999999993</v>
      </c>
      <c r="S66" s="5">
        <v>8.1999999999999993</v>
      </c>
    </row>
    <row r="67" spans="1:20" s="136" customFormat="1" ht="17.850000000000001" customHeight="1" thickBot="1" x14ac:dyDescent="0.6">
      <c r="A67" s="327" t="s">
        <v>303</v>
      </c>
      <c r="B67" s="328">
        <v>103.4</v>
      </c>
      <c r="C67" s="329">
        <v>52.4</v>
      </c>
      <c r="D67" s="329">
        <v>11.7</v>
      </c>
      <c r="E67" s="330">
        <v>-189.1</v>
      </c>
      <c r="F67" s="331">
        <v>-21.6</v>
      </c>
      <c r="G67" s="328">
        <v>82</v>
      </c>
      <c r="H67" s="329">
        <v>37.799999999999997</v>
      </c>
      <c r="I67" s="329">
        <v>60.8</v>
      </c>
      <c r="J67" s="329">
        <v>176.5</v>
      </c>
      <c r="K67" s="331">
        <v>357</v>
      </c>
      <c r="L67" s="329">
        <v>8.4</v>
      </c>
      <c r="M67" s="329">
        <v>12.3</v>
      </c>
      <c r="N67" s="329">
        <v>35</v>
      </c>
      <c r="O67" s="329">
        <v>-82.3</v>
      </c>
      <c r="P67" s="331">
        <v>-26.6</v>
      </c>
      <c r="Q67" s="329">
        <v>77</v>
      </c>
      <c r="R67" s="329">
        <v>116.8</v>
      </c>
      <c r="S67" s="329">
        <v>-81.099999999999994</v>
      </c>
      <c r="T67" s="450"/>
    </row>
    <row r="68" spans="1:20" ht="4.3499999999999996" customHeight="1" thickTop="1" x14ac:dyDescent="0.55000000000000004">
      <c r="A68" s="77"/>
      <c r="B68" s="8" t="s">
        <v>5</v>
      </c>
      <c r="C68" s="7" t="s">
        <v>5</v>
      </c>
      <c r="D68" s="29"/>
      <c r="E68" s="42"/>
      <c r="F68" s="28"/>
      <c r="G68" s="67"/>
      <c r="K68" s="28"/>
      <c r="P68" s="28"/>
    </row>
    <row r="69" spans="1:20" ht="15" customHeight="1" x14ac:dyDescent="0.55000000000000004">
      <c r="A69" s="77" t="s">
        <v>33</v>
      </c>
      <c r="B69" s="8"/>
      <c r="C69" s="7"/>
      <c r="D69" s="29"/>
      <c r="E69" s="42"/>
      <c r="F69" s="28"/>
      <c r="G69" s="67"/>
      <c r="K69" s="28"/>
      <c r="P69" s="28"/>
    </row>
    <row r="70" spans="1:20" ht="15" customHeight="1" x14ac:dyDescent="0.55000000000000004">
      <c r="A70" s="77" t="s">
        <v>25</v>
      </c>
      <c r="B70" s="33">
        <v>0</v>
      </c>
      <c r="C70" s="35">
        <v>0</v>
      </c>
      <c r="D70" s="35">
        <v>0</v>
      </c>
      <c r="E70" s="43">
        <v>0</v>
      </c>
      <c r="F70" s="173">
        <v>0</v>
      </c>
      <c r="G70" s="33">
        <v>0</v>
      </c>
      <c r="H70" s="35">
        <v>0</v>
      </c>
      <c r="I70" s="35">
        <v>0</v>
      </c>
      <c r="J70" s="35"/>
      <c r="K70" s="173">
        <v>0</v>
      </c>
      <c r="L70" s="35"/>
      <c r="M70" s="35"/>
      <c r="N70" s="35"/>
      <c r="O70" s="35"/>
      <c r="P70" s="173">
        <v>0</v>
      </c>
      <c r="Q70" s="35"/>
      <c r="R70" s="35"/>
      <c r="S70" s="35">
        <v>0</v>
      </c>
    </row>
    <row r="71" spans="1:20" ht="15" customHeight="1" x14ac:dyDescent="0.55000000000000004">
      <c r="A71" s="77" t="s">
        <v>28</v>
      </c>
      <c r="B71" s="33">
        <v>33.799999999999997</v>
      </c>
      <c r="C71" s="35">
        <v>17.5</v>
      </c>
      <c r="D71" s="35">
        <v>7.2</v>
      </c>
      <c r="E71" s="43">
        <v>228.4</v>
      </c>
      <c r="F71" s="173">
        <v>286.89999999999998</v>
      </c>
      <c r="G71" s="33">
        <v>15.3</v>
      </c>
      <c r="H71" s="35">
        <v>14.9</v>
      </c>
      <c r="I71" s="35">
        <v>20.9</v>
      </c>
      <c r="J71" s="35">
        <v>46.8</v>
      </c>
      <c r="K71" s="173">
        <v>97.9</v>
      </c>
      <c r="L71" s="35">
        <v>0.4</v>
      </c>
      <c r="M71" s="35">
        <v>3</v>
      </c>
      <c r="N71" s="35">
        <v>11</v>
      </c>
      <c r="O71" s="35">
        <v>-26.5</v>
      </c>
      <c r="P71" s="173">
        <v>-12.1</v>
      </c>
      <c r="Q71" s="35">
        <v>132.69999999999999</v>
      </c>
      <c r="R71" s="35">
        <v>42.2</v>
      </c>
      <c r="S71" s="35">
        <v>-38.1</v>
      </c>
    </row>
    <row r="72" spans="1:20" ht="15" customHeight="1" x14ac:dyDescent="0.55000000000000004">
      <c r="A72" s="77" t="s">
        <v>26</v>
      </c>
      <c r="B72" s="33">
        <v>-2.6</v>
      </c>
      <c r="C72" s="35">
        <v>0</v>
      </c>
      <c r="D72" s="35">
        <v>0</v>
      </c>
      <c r="E72" s="43">
        <v>0</v>
      </c>
      <c r="F72" s="173">
        <v>-2.6</v>
      </c>
      <c r="G72" s="33">
        <v>0</v>
      </c>
      <c r="H72" s="35">
        <v>0</v>
      </c>
      <c r="I72" s="35">
        <v>0</v>
      </c>
      <c r="J72" s="35">
        <v>-75.599999999999994</v>
      </c>
      <c r="K72" s="173">
        <v>-75.599999999999994</v>
      </c>
      <c r="L72" s="35">
        <v>0</v>
      </c>
      <c r="M72" s="35">
        <v>0</v>
      </c>
      <c r="N72" s="35">
        <v>0</v>
      </c>
      <c r="O72" s="35">
        <v>0</v>
      </c>
      <c r="P72" s="173">
        <v>0</v>
      </c>
      <c r="Q72" s="35">
        <v>0</v>
      </c>
      <c r="R72" s="35">
        <v>0</v>
      </c>
      <c r="S72" s="35">
        <v>-1.9</v>
      </c>
    </row>
    <row r="73" spans="1:20" ht="15" customHeight="1" x14ac:dyDescent="0.55000000000000004">
      <c r="A73" s="77" t="s">
        <v>19</v>
      </c>
      <c r="B73" s="33">
        <v>-22.2</v>
      </c>
      <c r="C73" s="35">
        <v>-19.600000000000001</v>
      </c>
      <c r="D73" s="35">
        <v>-19.399999999999999</v>
      </c>
      <c r="E73" s="43">
        <v>-19.899999999999999</v>
      </c>
      <c r="F73" s="173">
        <v>-81.099999999999994</v>
      </c>
      <c r="G73" s="33">
        <v>-20.100000000000001</v>
      </c>
      <c r="H73" s="35">
        <v>-18.5</v>
      </c>
      <c r="I73" s="35">
        <v>-18.7</v>
      </c>
      <c r="J73" s="35">
        <v>-39.4</v>
      </c>
      <c r="K73" s="173">
        <v>-96.7</v>
      </c>
      <c r="L73" s="35">
        <v>-18.5</v>
      </c>
      <c r="M73" s="35">
        <v>-17.2</v>
      </c>
      <c r="N73" s="35">
        <v>-17.3</v>
      </c>
      <c r="O73" s="35">
        <v>-33.799999999999997</v>
      </c>
      <c r="P73" s="173">
        <v>-86.8</v>
      </c>
      <c r="Q73" s="35">
        <v>-41</v>
      </c>
      <c r="R73" s="35">
        <v>-40.200000000000003</v>
      </c>
      <c r="S73" s="35">
        <v>-39.5</v>
      </c>
    </row>
    <row r="74" spans="1:20" ht="15" customHeight="1" x14ac:dyDescent="0.55000000000000004">
      <c r="A74" s="77" t="s">
        <v>20</v>
      </c>
      <c r="B74" s="33">
        <v>-89</v>
      </c>
      <c r="C74" s="35">
        <v>0</v>
      </c>
      <c r="D74" s="35">
        <v>0</v>
      </c>
      <c r="E74" s="43">
        <v>-0.8</v>
      </c>
      <c r="F74" s="173">
        <v>-89.8</v>
      </c>
      <c r="G74" s="33">
        <v>-75.2</v>
      </c>
      <c r="H74" s="35">
        <v>0</v>
      </c>
      <c r="I74" s="35">
        <v>0</v>
      </c>
      <c r="J74" s="35">
        <v>-13.5</v>
      </c>
      <c r="K74" s="173">
        <v>-88.7</v>
      </c>
      <c r="L74" s="35">
        <v>0</v>
      </c>
      <c r="M74" s="35">
        <v>0</v>
      </c>
      <c r="N74" s="35">
        <v>0</v>
      </c>
      <c r="O74" s="35">
        <v>0</v>
      </c>
      <c r="P74" s="173">
        <v>0</v>
      </c>
      <c r="Q74" s="35">
        <v>-10.4</v>
      </c>
      <c r="R74" s="35">
        <v>-26.4</v>
      </c>
      <c r="S74" s="35">
        <v>0</v>
      </c>
    </row>
    <row r="75" spans="1:20" ht="15" customHeight="1" x14ac:dyDescent="0.55000000000000004">
      <c r="A75" s="139" t="s">
        <v>124</v>
      </c>
      <c r="B75" s="31">
        <v>0</v>
      </c>
      <c r="C75" s="32">
        <v>0</v>
      </c>
      <c r="D75" s="32">
        <v>0</v>
      </c>
      <c r="E75" s="38">
        <v>0</v>
      </c>
      <c r="F75" s="172">
        <v>0</v>
      </c>
      <c r="G75" s="31">
        <v>0</v>
      </c>
      <c r="H75" s="32">
        <v>0</v>
      </c>
      <c r="I75" s="32">
        <v>0</v>
      </c>
      <c r="J75" s="38">
        <v>0</v>
      </c>
      <c r="K75" s="172">
        <v>0</v>
      </c>
      <c r="L75" s="31">
        <v>0</v>
      </c>
      <c r="M75" s="32">
        <v>0</v>
      </c>
      <c r="N75" s="32">
        <v>0</v>
      </c>
      <c r="O75" s="32">
        <v>3.7</v>
      </c>
      <c r="P75" s="172">
        <v>3.7</v>
      </c>
      <c r="Q75" s="31">
        <v>9</v>
      </c>
      <c r="R75" s="32">
        <v>8.1999999999999993</v>
      </c>
      <c r="S75" s="32">
        <v>8.1999999999999993</v>
      </c>
    </row>
    <row r="76" spans="1:20" s="136" customFormat="1" ht="15" customHeight="1" x14ac:dyDescent="0.55000000000000004">
      <c r="A76" s="147" t="s">
        <v>125</v>
      </c>
      <c r="B76" s="148">
        <v>23.4</v>
      </c>
      <c r="C76" s="150">
        <v>50.3</v>
      </c>
      <c r="D76" s="150">
        <v>-0.5</v>
      </c>
      <c r="E76" s="326">
        <v>18.600000000000001</v>
      </c>
      <c r="F76" s="350">
        <v>91.8</v>
      </c>
      <c r="G76" s="148">
        <v>2</v>
      </c>
      <c r="H76" s="150">
        <v>34.200000000000003</v>
      </c>
      <c r="I76" s="150">
        <v>63</v>
      </c>
      <c r="J76" s="150">
        <v>94.8</v>
      </c>
      <c r="K76" s="350">
        <v>193.9</v>
      </c>
      <c r="L76" s="150">
        <v>-9.6999999999999993</v>
      </c>
      <c r="M76" s="150">
        <v>-1.9</v>
      </c>
      <c r="N76" s="150">
        <v>28.7</v>
      </c>
      <c r="O76" s="150">
        <v>-138.9</v>
      </c>
      <c r="P76" s="350">
        <v>-121.8</v>
      </c>
      <c r="Q76" s="150">
        <v>167.3</v>
      </c>
      <c r="R76" s="150">
        <v>100.6</v>
      </c>
      <c r="S76" s="150">
        <v>-152.4</v>
      </c>
      <c r="T76" s="450"/>
    </row>
    <row r="77" spans="1:20" ht="3.75" customHeight="1" x14ac:dyDescent="0.55000000000000004">
      <c r="A77" s="77"/>
      <c r="B77" s="45"/>
      <c r="C77" s="46"/>
      <c r="D77" s="46"/>
      <c r="E77" s="41"/>
      <c r="F77" s="173"/>
      <c r="G77" s="67"/>
      <c r="K77" s="173"/>
      <c r="P77" s="173"/>
    </row>
    <row r="78" spans="1:20" x14ac:dyDescent="0.55000000000000004">
      <c r="A78" s="77" t="s">
        <v>35</v>
      </c>
      <c r="B78" s="45">
        <v>340.2</v>
      </c>
      <c r="C78" s="46">
        <v>340.5</v>
      </c>
      <c r="D78" s="46">
        <v>341.1</v>
      </c>
      <c r="E78" s="41">
        <v>340.3</v>
      </c>
      <c r="F78" s="173">
        <v>340.5</v>
      </c>
      <c r="G78" s="45">
        <v>339.7</v>
      </c>
      <c r="H78" s="46">
        <v>337.4</v>
      </c>
      <c r="I78" s="46">
        <v>337.7</v>
      </c>
      <c r="J78" s="46">
        <v>338.8</v>
      </c>
      <c r="K78" s="173">
        <v>338.4</v>
      </c>
      <c r="L78" s="46">
        <v>339.6</v>
      </c>
      <c r="M78" s="46">
        <v>339.5</v>
      </c>
      <c r="N78" s="46">
        <v>340.3</v>
      </c>
      <c r="O78" s="46">
        <v>339.5</v>
      </c>
      <c r="P78" s="173">
        <v>339.5</v>
      </c>
      <c r="Q78" s="46">
        <v>337.1</v>
      </c>
      <c r="R78" s="46">
        <v>329.8</v>
      </c>
      <c r="S78" s="46">
        <v>324.7</v>
      </c>
    </row>
    <row r="79" spans="1:20" ht="17.850000000000001" customHeight="1" x14ac:dyDescent="0.55000000000000004">
      <c r="A79" s="143" t="s">
        <v>330</v>
      </c>
      <c r="B79" s="357">
        <v>0.3</v>
      </c>
      <c r="C79" s="358">
        <v>0.15</v>
      </c>
      <c r="D79" s="358">
        <v>0.03</v>
      </c>
      <c r="E79" s="359">
        <v>-0.56000000000000005</v>
      </c>
      <c r="F79" s="360">
        <v>-0.06</v>
      </c>
      <c r="G79" s="357">
        <v>0.24</v>
      </c>
      <c r="H79" s="358">
        <v>0.1</v>
      </c>
      <c r="I79" s="358">
        <v>0.18</v>
      </c>
      <c r="J79" s="358">
        <v>0.52</v>
      </c>
      <c r="K79" s="360">
        <v>1.06</v>
      </c>
      <c r="L79" s="361">
        <v>0.02</v>
      </c>
      <c r="M79" s="361">
        <v>0.04</v>
      </c>
      <c r="N79" s="361">
        <v>0.1</v>
      </c>
      <c r="O79" s="358">
        <v>-0.24</v>
      </c>
      <c r="P79" s="360">
        <v>-0.08</v>
      </c>
      <c r="Q79" s="361">
        <v>0.23</v>
      </c>
      <c r="R79" s="361">
        <v>0.35</v>
      </c>
      <c r="S79" s="361">
        <v>-0.25</v>
      </c>
    </row>
    <row r="80" spans="1:20" s="235" customFormat="1" x14ac:dyDescent="0.55000000000000004">
      <c r="A80" s="441"/>
      <c r="B80" s="493"/>
      <c r="C80" s="494"/>
      <c r="D80" s="494"/>
      <c r="E80" s="495"/>
      <c r="F80" s="496"/>
      <c r="G80" s="493"/>
      <c r="H80" s="494"/>
      <c r="I80" s="494"/>
      <c r="J80" s="494"/>
      <c r="K80" s="496"/>
      <c r="L80" s="497"/>
      <c r="M80" s="497"/>
      <c r="N80" s="497"/>
      <c r="O80" s="494"/>
      <c r="P80" s="496"/>
      <c r="Q80" s="497"/>
      <c r="R80" s="497"/>
      <c r="S80" s="497"/>
      <c r="T80" s="498"/>
    </row>
    <row r="81" spans="1:19" x14ac:dyDescent="0.55000000000000004">
      <c r="A81" s="185" t="s">
        <v>5</v>
      </c>
      <c r="B81" s="58"/>
      <c r="C81" s="29"/>
      <c r="D81" s="29"/>
      <c r="E81" s="42"/>
      <c r="F81" s="28"/>
      <c r="G81" s="67"/>
      <c r="K81" s="28"/>
      <c r="P81" s="28"/>
    </row>
    <row r="82" spans="1:19" ht="25.75" customHeight="1" x14ac:dyDescent="0.55000000000000004">
      <c r="A82" s="233" t="s">
        <v>291</v>
      </c>
      <c r="B82" s="225"/>
      <c r="C82" s="225"/>
      <c r="D82" s="225"/>
      <c r="E82" s="226"/>
      <c r="F82" s="227"/>
      <c r="G82" s="228"/>
      <c r="H82" s="225"/>
      <c r="I82" s="225"/>
      <c r="J82" s="225"/>
      <c r="K82" s="227"/>
      <c r="L82" s="225"/>
      <c r="M82" s="225"/>
      <c r="N82" s="225"/>
      <c r="O82" s="225"/>
      <c r="P82" s="227"/>
      <c r="Q82" s="225"/>
      <c r="R82" s="225"/>
      <c r="S82" s="225"/>
    </row>
    <row r="83" spans="1:19" x14ac:dyDescent="0.55000000000000004">
      <c r="A83" s="262" t="s">
        <v>81</v>
      </c>
      <c r="B83" s="144">
        <v>3075.2</v>
      </c>
      <c r="C83" s="145">
        <v>3533.9</v>
      </c>
      <c r="D83" s="145">
        <v>3631.5</v>
      </c>
      <c r="E83" s="351">
        <v>4439.3</v>
      </c>
      <c r="F83" s="146">
        <v>14679.9</v>
      </c>
      <c r="G83" s="145">
        <v>3431.3</v>
      </c>
      <c r="H83" s="145">
        <v>2987.7</v>
      </c>
      <c r="I83" s="145">
        <v>3248.5</v>
      </c>
      <c r="J83" s="145">
        <v>4123</v>
      </c>
      <c r="K83" s="146">
        <v>13790.5</v>
      </c>
      <c r="L83" s="145">
        <v>3359</v>
      </c>
      <c r="M83" s="145">
        <v>3911.7</v>
      </c>
      <c r="N83" s="145">
        <v>4173</v>
      </c>
      <c r="O83" s="145">
        <v>5565.8</v>
      </c>
      <c r="P83" s="146">
        <v>17009.5</v>
      </c>
      <c r="Q83" s="145">
        <v>4376</v>
      </c>
      <c r="R83" s="145">
        <v>4802.6000000000004</v>
      </c>
      <c r="S83" s="145">
        <v>4622.8</v>
      </c>
    </row>
    <row r="84" spans="1:19" x14ac:dyDescent="0.55000000000000004">
      <c r="A84" s="139" t="s">
        <v>15</v>
      </c>
      <c r="B84" s="31">
        <v>2060.3000000000002</v>
      </c>
      <c r="C84" s="32">
        <v>2180.1999999999998</v>
      </c>
      <c r="D84" s="32">
        <v>2293.6</v>
      </c>
      <c r="E84" s="38">
        <v>2680.1</v>
      </c>
      <c r="F84" s="39">
        <v>9214.2000000000007</v>
      </c>
      <c r="G84" s="32">
        <v>2457.9</v>
      </c>
      <c r="H84" s="32">
        <v>2393.6999999999998</v>
      </c>
      <c r="I84" s="32">
        <v>2396.6</v>
      </c>
      <c r="J84" s="32">
        <v>2787.5</v>
      </c>
      <c r="K84" s="39">
        <v>10035.700000000001</v>
      </c>
      <c r="L84" s="31">
        <v>2579.9</v>
      </c>
      <c r="M84" s="32">
        <v>2546.9</v>
      </c>
      <c r="N84" s="32">
        <v>2625.3</v>
      </c>
      <c r="O84" s="32">
        <v>2984.4</v>
      </c>
      <c r="P84" s="39">
        <v>10736.5</v>
      </c>
      <c r="Q84" s="31">
        <v>2956.9</v>
      </c>
      <c r="R84" s="32">
        <v>2968.7</v>
      </c>
      <c r="S84" s="32">
        <v>2906.7</v>
      </c>
    </row>
    <row r="85" spans="1:19" x14ac:dyDescent="0.55000000000000004">
      <c r="A85" s="147" t="s">
        <v>16</v>
      </c>
      <c r="B85" s="148">
        <v>5135.5</v>
      </c>
      <c r="C85" s="150">
        <v>5714.1</v>
      </c>
      <c r="D85" s="150">
        <v>5925.1</v>
      </c>
      <c r="E85" s="326">
        <v>7119.4</v>
      </c>
      <c r="F85" s="152">
        <v>23894.1</v>
      </c>
      <c r="G85" s="150">
        <v>5889.2</v>
      </c>
      <c r="H85" s="150">
        <v>5381.4</v>
      </c>
      <c r="I85" s="150">
        <v>5645.1</v>
      </c>
      <c r="J85" s="150">
        <v>6910.5</v>
      </c>
      <c r="K85" s="152">
        <v>23826.2</v>
      </c>
      <c r="L85" s="150">
        <v>5938.9</v>
      </c>
      <c r="M85" s="150">
        <v>6458.6</v>
      </c>
      <c r="N85" s="150">
        <v>6798.3</v>
      </c>
      <c r="O85" s="150">
        <v>8550.2000000000007</v>
      </c>
      <c r="P85" s="152">
        <v>27746</v>
      </c>
      <c r="Q85" s="150">
        <v>7332.9</v>
      </c>
      <c r="R85" s="150">
        <v>7771.3</v>
      </c>
      <c r="S85" s="150">
        <v>7529.5</v>
      </c>
    </row>
    <row r="86" spans="1:19" ht="3.75" customHeight="1" x14ac:dyDescent="0.55000000000000004">
      <c r="A86" s="77"/>
      <c r="B86" s="33"/>
      <c r="C86" s="35"/>
      <c r="D86" s="46"/>
      <c r="E86" s="41"/>
      <c r="F86" s="173"/>
      <c r="G86" s="67"/>
      <c r="K86" s="173"/>
      <c r="P86" s="173"/>
    </row>
    <row r="87" spans="1:19" x14ac:dyDescent="0.55000000000000004">
      <c r="A87" s="77" t="s">
        <v>17</v>
      </c>
      <c r="B87" s="33">
        <v>4020.5</v>
      </c>
      <c r="C87" s="35">
        <v>4444.7</v>
      </c>
      <c r="D87" s="35">
        <v>4687.3</v>
      </c>
      <c r="E87" s="43">
        <v>5527.4</v>
      </c>
      <c r="F87" s="37">
        <v>18679.900000000001</v>
      </c>
      <c r="G87" s="35">
        <v>4707.8999999999996</v>
      </c>
      <c r="H87" s="35">
        <v>4391.3999999999996</v>
      </c>
      <c r="I87" s="35">
        <v>4547.7</v>
      </c>
      <c r="J87" s="35">
        <v>5343.7</v>
      </c>
      <c r="K87" s="37">
        <v>18990.7</v>
      </c>
      <c r="L87" s="35">
        <v>4718.8</v>
      </c>
      <c r="M87" s="35">
        <v>5017.2</v>
      </c>
      <c r="N87" s="35">
        <v>5258.95</v>
      </c>
      <c r="O87" s="35">
        <v>6590.1</v>
      </c>
      <c r="P87" s="37">
        <v>21585.1</v>
      </c>
      <c r="Q87" s="35">
        <v>5753.8</v>
      </c>
      <c r="R87" s="35">
        <v>6055.2</v>
      </c>
      <c r="S87" s="35">
        <v>5934.5</v>
      </c>
    </row>
    <row r="88" spans="1:19" x14ac:dyDescent="0.55000000000000004">
      <c r="A88" s="77" t="s">
        <v>18</v>
      </c>
      <c r="B88" s="33">
        <v>771.3</v>
      </c>
      <c r="C88" s="35">
        <v>827.3</v>
      </c>
      <c r="D88" s="35">
        <v>808.5</v>
      </c>
      <c r="E88" s="43">
        <v>946.6</v>
      </c>
      <c r="F88" s="37">
        <v>3353.7</v>
      </c>
      <c r="G88" s="35">
        <v>793.8</v>
      </c>
      <c r="H88" s="35">
        <v>747.2</v>
      </c>
      <c r="I88" s="35">
        <v>749.1</v>
      </c>
      <c r="J88" s="35">
        <v>884.6</v>
      </c>
      <c r="K88" s="37">
        <v>3174.7</v>
      </c>
      <c r="L88" s="35">
        <v>813</v>
      </c>
      <c r="M88" s="35">
        <v>947.4</v>
      </c>
      <c r="N88" s="35">
        <v>992.5</v>
      </c>
      <c r="O88" s="35">
        <v>1202.0999999999999</v>
      </c>
      <c r="P88" s="37">
        <v>3955</v>
      </c>
      <c r="Q88" s="35">
        <v>1031.2</v>
      </c>
      <c r="R88" s="35">
        <v>1141.9000000000001</v>
      </c>
      <c r="S88" s="35">
        <v>1050.7</v>
      </c>
    </row>
    <row r="89" spans="1:19" x14ac:dyDescent="0.55000000000000004">
      <c r="A89" s="77" t="s">
        <v>19</v>
      </c>
      <c r="B89" s="33">
        <v>83.6</v>
      </c>
      <c r="C89" s="35">
        <v>86.9</v>
      </c>
      <c r="D89" s="35">
        <v>92.3</v>
      </c>
      <c r="E89" s="43">
        <v>95.5</v>
      </c>
      <c r="F89" s="37">
        <v>358.3</v>
      </c>
      <c r="G89" s="35">
        <v>93.7</v>
      </c>
      <c r="H89" s="35">
        <v>97.9</v>
      </c>
      <c r="I89" s="35">
        <v>109</v>
      </c>
      <c r="J89" s="35">
        <v>104.4</v>
      </c>
      <c r="K89" s="37">
        <v>405</v>
      </c>
      <c r="L89" s="35">
        <v>103.6</v>
      </c>
      <c r="M89" s="35">
        <v>101.9</v>
      </c>
      <c r="N89" s="35">
        <v>105.3</v>
      </c>
      <c r="O89" s="35">
        <v>128.30000000000001</v>
      </c>
      <c r="P89" s="37">
        <v>439.1</v>
      </c>
      <c r="Q89" s="35">
        <v>108</v>
      </c>
      <c r="R89" s="35">
        <v>122.2</v>
      </c>
      <c r="S89" s="35">
        <v>102.6</v>
      </c>
    </row>
    <row r="90" spans="1:19" x14ac:dyDescent="0.55000000000000004">
      <c r="A90" s="139" t="s">
        <v>20</v>
      </c>
      <c r="B90" s="31">
        <v>0</v>
      </c>
      <c r="C90" s="32">
        <v>0</v>
      </c>
      <c r="D90" s="32">
        <v>0</v>
      </c>
      <c r="E90" s="38">
        <v>0</v>
      </c>
      <c r="F90" s="39">
        <v>0</v>
      </c>
      <c r="G90" s="32">
        <v>0</v>
      </c>
      <c r="H90" s="32">
        <v>0</v>
      </c>
      <c r="I90" s="32">
        <v>0</v>
      </c>
      <c r="J90" s="32">
        <v>0</v>
      </c>
      <c r="K90" s="39">
        <v>0</v>
      </c>
      <c r="L90" s="32">
        <v>0</v>
      </c>
      <c r="M90" s="32">
        <v>0</v>
      </c>
      <c r="N90" s="32">
        <v>0</v>
      </c>
      <c r="O90" s="32">
        <v>0</v>
      </c>
      <c r="P90" s="39">
        <v>0</v>
      </c>
      <c r="Q90" s="32">
        <v>0</v>
      </c>
      <c r="R90" s="32">
        <v>0</v>
      </c>
      <c r="S90" s="32">
        <v>0</v>
      </c>
    </row>
    <row r="91" spans="1:19" x14ac:dyDescent="0.55000000000000004">
      <c r="A91" s="77" t="s">
        <v>21</v>
      </c>
      <c r="B91" s="33">
        <v>4875.3999999999996</v>
      </c>
      <c r="C91" s="35">
        <v>5358.9</v>
      </c>
      <c r="D91" s="35">
        <v>5588.1</v>
      </c>
      <c r="E91" s="43">
        <v>6569.5</v>
      </c>
      <c r="F91" s="37">
        <v>22391.9</v>
      </c>
      <c r="G91" s="35">
        <v>5595.4</v>
      </c>
      <c r="H91" s="35">
        <v>5236.5</v>
      </c>
      <c r="I91" s="35">
        <v>5405.8</v>
      </c>
      <c r="J91" s="35">
        <v>6332.7</v>
      </c>
      <c r="K91" s="37">
        <v>22570.400000000001</v>
      </c>
      <c r="L91" s="35">
        <v>5635.4</v>
      </c>
      <c r="M91" s="35">
        <v>6066.5</v>
      </c>
      <c r="N91" s="35">
        <v>6356.8</v>
      </c>
      <c r="O91" s="35">
        <v>7920.5</v>
      </c>
      <c r="P91" s="37">
        <v>25979.200000000001</v>
      </c>
      <c r="Q91" s="35">
        <v>6893</v>
      </c>
      <c r="R91" s="35">
        <v>7319.3</v>
      </c>
      <c r="S91" s="35">
        <v>7087.8</v>
      </c>
    </row>
    <row r="92" spans="1:19" x14ac:dyDescent="0.55000000000000004">
      <c r="A92" s="77"/>
      <c r="B92" s="33"/>
      <c r="C92" s="35"/>
      <c r="D92" s="46"/>
      <c r="E92" s="41"/>
      <c r="F92" s="173"/>
      <c r="G92" s="67"/>
      <c r="K92" s="173"/>
      <c r="P92" s="173"/>
    </row>
    <row r="93" spans="1:19" x14ac:dyDescent="0.55000000000000004">
      <c r="A93" s="77" t="s">
        <v>96</v>
      </c>
      <c r="B93" s="33">
        <v>19.2</v>
      </c>
      <c r="C93" s="35">
        <v>0</v>
      </c>
      <c r="D93" s="35">
        <v>0</v>
      </c>
      <c r="E93" s="41">
        <v>0.5</v>
      </c>
      <c r="F93" s="37">
        <v>19.7</v>
      </c>
      <c r="G93" s="46">
        <v>22.8</v>
      </c>
      <c r="H93" s="46">
        <v>-0.5</v>
      </c>
      <c r="I93" s="46">
        <v>52.8</v>
      </c>
      <c r="J93" s="46">
        <v>12.7</v>
      </c>
      <c r="K93" s="37">
        <v>87.8</v>
      </c>
      <c r="L93" s="46">
        <v>0.2</v>
      </c>
      <c r="M93" s="46">
        <v>0.9</v>
      </c>
      <c r="N93" s="46">
        <v>18.5</v>
      </c>
      <c r="O93" s="46">
        <v>51.4</v>
      </c>
      <c r="P93" s="37">
        <v>71</v>
      </c>
      <c r="Q93" s="46">
        <v>21.6</v>
      </c>
      <c r="R93" s="46">
        <v>177.2</v>
      </c>
      <c r="S93" s="46">
        <v>1.7</v>
      </c>
    </row>
    <row r="94" spans="1:19" ht="4.5" customHeight="1" x14ac:dyDescent="0.55000000000000004">
      <c r="A94" s="77"/>
      <c r="B94" s="33"/>
      <c r="C94" s="35"/>
      <c r="D94" s="46"/>
      <c r="E94" s="41"/>
      <c r="F94" s="37">
        <v>0</v>
      </c>
      <c r="G94" s="46"/>
      <c r="H94" s="46"/>
      <c r="I94" s="46"/>
      <c r="J94" s="46"/>
      <c r="K94" s="37"/>
      <c r="L94" s="46"/>
      <c r="M94" s="46"/>
      <c r="N94" s="46"/>
      <c r="O94" s="46"/>
      <c r="P94" s="37">
        <v>0</v>
      </c>
      <c r="Q94" s="46"/>
      <c r="R94" s="46"/>
      <c r="S94" s="46"/>
    </row>
    <row r="95" spans="1:19" x14ac:dyDescent="0.55000000000000004">
      <c r="A95" s="77" t="s">
        <v>23</v>
      </c>
      <c r="B95" s="33">
        <v>279.3</v>
      </c>
      <c r="C95" s="35">
        <v>355.2</v>
      </c>
      <c r="D95" s="35">
        <v>337</v>
      </c>
      <c r="E95" s="43">
        <v>550.4</v>
      </c>
      <c r="F95" s="37">
        <v>1521.9</v>
      </c>
      <c r="G95" s="35">
        <v>316.60000000000002</v>
      </c>
      <c r="H95" s="35">
        <v>144.4</v>
      </c>
      <c r="I95" s="35">
        <v>292.10000000000002</v>
      </c>
      <c r="J95" s="35">
        <v>590.5</v>
      </c>
      <c r="K95" s="37">
        <v>1343.6</v>
      </c>
      <c r="L95" s="35">
        <v>303.7</v>
      </c>
      <c r="M95" s="35">
        <v>393</v>
      </c>
      <c r="N95" s="35">
        <v>460.1</v>
      </c>
      <c r="O95" s="35">
        <v>681.1</v>
      </c>
      <c r="P95" s="37">
        <v>1837.9</v>
      </c>
      <c r="Q95" s="35">
        <v>461.5</v>
      </c>
      <c r="R95" s="35">
        <v>629.20000000000005</v>
      </c>
      <c r="S95" s="35">
        <v>443.4</v>
      </c>
    </row>
    <row r="96" spans="1:19" ht="3.75" customHeight="1" x14ac:dyDescent="0.55000000000000004">
      <c r="A96" s="77"/>
      <c r="B96" s="33"/>
      <c r="C96" s="35"/>
      <c r="D96" s="46"/>
      <c r="E96" s="41"/>
      <c r="F96" s="37"/>
      <c r="G96" s="46"/>
      <c r="H96" s="46"/>
      <c r="I96" s="46"/>
      <c r="J96" s="46"/>
      <c r="K96" s="37"/>
      <c r="L96" s="46"/>
      <c r="M96" s="46"/>
      <c r="N96" s="46"/>
      <c r="O96" s="46"/>
      <c r="P96" s="37"/>
      <c r="Q96" s="46"/>
      <c r="R96" s="46"/>
      <c r="S96" s="46"/>
    </row>
    <row r="97" spans="1:20" x14ac:dyDescent="0.55000000000000004">
      <c r="A97" s="77" t="s">
        <v>24</v>
      </c>
      <c r="B97" s="45">
        <v>73.099999999999994</v>
      </c>
      <c r="C97" s="46">
        <v>20.5</v>
      </c>
      <c r="D97" s="46">
        <v>23.7</v>
      </c>
      <c r="E97" s="41">
        <v>43.3</v>
      </c>
      <c r="F97" s="37">
        <v>160.6</v>
      </c>
      <c r="G97" s="46">
        <v>21.4</v>
      </c>
      <c r="H97" s="46">
        <v>22.7</v>
      </c>
      <c r="I97" s="46">
        <v>33.5</v>
      </c>
      <c r="J97" s="46">
        <v>54.8</v>
      </c>
      <c r="K97" s="37">
        <v>132.4</v>
      </c>
      <c r="L97" s="193">
        <v>57.8</v>
      </c>
      <c r="M97" s="193">
        <v>200.9</v>
      </c>
      <c r="N97" s="193">
        <v>176.9</v>
      </c>
      <c r="O97" s="193">
        <v>146.30000000000001</v>
      </c>
      <c r="P97" s="37">
        <v>581.9</v>
      </c>
      <c r="Q97" s="46">
        <v>168.1</v>
      </c>
      <c r="R97" s="46">
        <v>174.1</v>
      </c>
      <c r="S97" s="46">
        <v>54.5</v>
      </c>
    </row>
    <row r="98" spans="1:20" x14ac:dyDescent="0.55000000000000004">
      <c r="A98" s="77" t="s">
        <v>97</v>
      </c>
      <c r="B98" s="45">
        <v>20.8</v>
      </c>
      <c r="C98" s="46">
        <v>4.3</v>
      </c>
      <c r="D98" s="46">
        <v>0.9</v>
      </c>
      <c r="E98" s="41">
        <v>2.7</v>
      </c>
      <c r="F98" s="37">
        <v>28.7</v>
      </c>
      <c r="G98" s="46">
        <v>-0.2</v>
      </c>
      <c r="H98" s="46">
        <v>5.2</v>
      </c>
      <c r="I98" s="46">
        <v>7.9</v>
      </c>
      <c r="J98" s="46">
        <v>4.4000000000000004</v>
      </c>
      <c r="K98" s="37">
        <v>17.3</v>
      </c>
      <c r="L98" s="46">
        <v>2.7</v>
      </c>
      <c r="M98" s="46">
        <v>12</v>
      </c>
      <c r="N98" s="46">
        <v>-9.8000000000000007</v>
      </c>
      <c r="O98" s="46">
        <v>0</v>
      </c>
      <c r="P98" s="37">
        <v>4.9000000000000004</v>
      </c>
      <c r="Q98" s="46">
        <v>-5.5</v>
      </c>
      <c r="R98" s="46">
        <v>-6.9</v>
      </c>
      <c r="S98" s="46">
        <v>5.3</v>
      </c>
    </row>
    <row r="99" spans="1:20" x14ac:dyDescent="0.55000000000000004">
      <c r="A99" s="77" t="s">
        <v>25</v>
      </c>
      <c r="B99" s="45">
        <v>21.2</v>
      </c>
      <c r="C99" s="46">
        <v>24.6</v>
      </c>
      <c r="D99" s="46">
        <v>21.8</v>
      </c>
      <c r="E99" s="41">
        <v>18</v>
      </c>
      <c r="F99" s="37">
        <v>85.6</v>
      </c>
      <c r="G99" s="46">
        <v>16</v>
      </c>
      <c r="H99" s="46">
        <v>18</v>
      </c>
      <c r="I99" s="46">
        <v>17.8</v>
      </c>
      <c r="J99" s="46">
        <v>16</v>
      </c>
      <c r="K99" s="37">
        <v>67.8</v>
      </c>
      <c r="L99" s="46">
        <v>10.1</v>
      </c>
      <c r="M99" s="46">
        <v>13.8</v>
      </c>
      <c r="N99" s="46">
        <v>11</v>
      </c>
      <c r="O99" s="46">
        <v>15.4</v>
      </c>
      <c r="P99" s="37">
        <v>50.3</v>
      </c>
      <c r="Q99" s="46">
        <v>12.8</v>
      </c>
      <c r="R99" s="46">
        <v>18.5</v>
      </c>
      <c r="S99" s="46">
        <v>19.899999999999999</v>
      </c>
    </row>
    <row r="100" spans="1:20" x14ac:dyDescent="0.55000000000000004">
      <c r="A100" s="77" t="s">
        <v>26</v>
      </c>
      <c r="B100" s="45">
        <v>0</v>
      </c>
      <c r="C100" s="46">
        <v>0</v>
      </c>
      <c r="D100" s="46">
        <v>0</v>
      </c>
      <c r="E100" s="41">
        <v>0</v>
      </c>
      <c r="F100" s="37">
        <v>0</v>
      </c>
      <c r="G100" s="46">
        <v>0</v>
      </c>
      <c r="H100" s="46">
        <v>0</v>
      </c>
      <c r="I100" s="46">
        <v>0</v>
      </c>
      <c r="J100" s="46">
        <v>0</v>
      </c>
      <c r="K100" s="37">
        <v>0</v>
      </c>
      <c r="L100" s="46">
        <v>0</v>
      </c>
      <c r="M100" s="46">
        <v>0</v>
      </c>
      <c r="N100" s="46">
        <v>0</v>
      </c>
      <c r="O100" s="46">
        <v>0</v>
      </c>
      <c r="P100" s="37">
        <v>0</v>
      </c>
      <c r="Q100" s="46">
        <v>0</v>
      </c>
      <c r="R100" s="46">
        <v>0</v>
      </c>
      <c r="S100" s="46">
        <v>0</v>
      </c>
    </row>
    <row r="101" spans="1:20" x14ac:dyDescent="0.55000000000000004">
      <c r="A101" s="139" t="s">
        <v>27</v>
      </c>
      <c r="B101" s="31">
        <v>352</v>
      </c>
      <c r="C101" s="32">
        <v>355.4</v>
      </c>
      <c r="D101" s="32">
        <v>339.8</v>
      </c>
      <c r="E101" s="38">
        <v>578.4</v>
      </c>
      <c r="F101" s="39">
        <v>1625.6</v>
      </c>
      <c r="G101" s="32">
        <v>321.8</v>
      </c>
      <c r="H101" s="32">
        <v>154.30000000000001</v>
      </c>
      <c r="I101" s="32">
        <v>315.7</v>
      </c>
      <c r="J101" s="32">
        <v>633.70000000000005</v>
      </c>
      <c r="K101" s="39">
        <v>1425.5</v>
      </c>
      <c r="L101" s="32">
        <v>354.1</v>
      </c>
      <c r="M101" s="32">
        <v>592.1</v>
      </c>
      <c r="N101" s="32">
        <v>616.20000000000005</v>
      </c>
      <c r="O101" s="32">
        <v>811.9</v>
      </c>
      <c r="P101" s="39">
        <v>2374.3000000000002</v>
      </c>
      <c r="Q101" s="32">
        <v>611.29999999999995</v>
      </c>
      <c r="R101" s="32">
        <v>777.9</v>
      </c>
      <c r="S101" s="32">
        <v>483.3</v>
      </c>
    </row>
    <row r="102" spans="1:20" x14ac:dyDescent="0.55000000000000004">
      <c r="A102" s="77" t="s">
        <v>28</v>
      </c>
      <c r="B102" s="33">
        <v>77.8</v>
      </c>
      <c r="C102" s="35">
        <v>79.599999999999994</v>
      </c>
      <c r="D102" s="35">
        <v>70.099999999999994</v>
      </c>
      <c r="E102" s="41">
        <v>128.4</v>
      </c>
      <c r="F102" s="37">
        <v>355.9</v>
      </c>
      <c r="G102" s="46">
        <v>66.400000000000006</v>
      </c>
      <c r="H102" s="46">
        <v>34.4</v>
      </c>
      <c r="I102" s="46">
        <v>70</v>
      </c>
      <c r="J102" s="46">
        <v>141.80000000000001</v>
      </c>
      <c r="K102" s="37">
        <v>312.7</v>
      </c>
      <c r="L102" s="46">
        <v>76.7</v>
      </c>
      <c r="M102" s="46">
        <v>136.4</v>
      </c>
      <c r="N102" s="46">
        <v>144.5</v>
      </c>
      <c r="O102" s="46">
        <v>197.7</v>
      </c>
      <c r="P102" s="37">
        <v>555.29999999999995</v>
      </c>
      <c r="Q102" s="46">
        <v>129</v>
      </c>
      <c r="R102" s="46">
        <v>163</v>
      </c>
      <c r="S102" s="46">
        <v>104.6</v>
      </c>
    </row>
    <row r="103" spans="1:20" ht="15.9" x14ac:dyDescent="0.55000000000000004">
      <c r="A103" s="139" t="s">
        <v>118</v>
      </c>
      <c r="B103" s="166">
        <v>0.22500000000000001</v>
      </c>
      <c r="C103" s="157">
        <v>0.224</v>
      </c>
      <c r="D103" s="157">
        <v>0.20699999999999999</v>
      </c>
      <c r="E103" s="169">
        <v>0.223</v>
      </c>
      <c r="F103" s="167">
        <v>0.22</v>
      </c>
      <c r="G103" s="157">
        <v>0.20699999999999999</v>
      </c>
      <c r="H103" s="157">
        <v>0.224</v>
      </c>
      <c r="I103" s="157">
        <v>0.222</v>
      </c>
      <c r="J103" s="157">
        <v>0.224</v>
      </c>
      <c r="K103" s="167">
        <v>0.219</v>
      </c>
      <c r="L103" s="157">
        <v>0.217</v>
      </c>
      <c r="M103" s="157">
        <v>0.23</v>
      </c>
      <c r="N103" s="157">
        <v>0.23499999999999999</v>
      </c>
      <c r="O103" s="157">
        <v>0.24399999999999999</v>
      </c>
      <c r="P103" s="167">
        <v>0.23400000000000001</v>
      </c>
      <c r="Q103" s="157">
        <v>0.21099999999999999</v>
      </c>
      <c r="R103" s="157">
        <v>0.21</v>
      </c>
      <c r="S103" s="157">
        <v>0.216</v>
      </c>
    </row>
    <row r="104" spans="1:20" x14ac:dyDescent="0.55000000000000004">
      <c r="A104" s="147" t="s">
        <v>307</v>
      </c>
      <c r="B104" s="144">
        <v>274.2</v>
      </c>
      <c r="C104" s="150">
        <v>275.8</v>
      </c>
      <c r="D104" s="150">
        <v>269.7</v>
      </c>
      <c r="E104" s="326">
        <v>450</v>
      </c>
      <c r="F104" s="152">
        <v>1269.7</v>
      </c>
      <c r="G104" s="150">
        <v>255.4</v>
      </c>
      <c r="H104" s="150">
        <v>119.9</v>
      </c>
      <c r="I104" s="150">
        <v>245.7</v>
      </c>
      <c r="J104" s="150">
        <v>491.9</v>
      </c>
      <c r="K104" s="152">
        <v>1112.8</v>
      </c>
      <c r="L104" s="150">
        <v>277.39999999999998</v>
      </c>
      <c r="M104" s="150">
        <v>455.7</v>
      </c>
      <c r="N104" s="150">
        <v>471.7</v>
      </c>
      <c r="O104" s="150">
        <v>614.20000000000005</v>
      </c>
      <c r="P104" s="152">
        <v>1819</v>
      </c>
      <c r="Q104" s="150">
        <v>482.3</v>
      </c>
      <c r="R104" s="150">
        <v>614.9</v>
      </c>
      <c r="S104" s="150">
        <v>378.7</v>
      </c>
    </row>
    <row r="105" spans="1:20" x14ac:dyDescent="0.55000000000000004">
      <c r="A105" s="139" t="s">
        <v>119</v>
      </c>
      <c r="B105" s="31">
        <v>6.4</v>
      </c>
      <c r="C105" s="32">
        <v>-0.3</v>
      </c>
      <c r="D105" s="32">
        <v>1.4</v>
      </c>
      <c r="E105" s="41">
        <v>1.5</v>
      </c>
      <c r="F105" s="37">
        <v>9</v>
      </c>
      <c r="G105" s="46">
        <v>1.3</v>
      </c>
      <c r="H105" s="46">
        <v>0.2</v>
      </c>
      <c r="I105" s="46">
        <v>0.7</v>
      </c>
      <c r="J105" s="46">
        <v>1.6</v>
      </c>
      <c r="K105" s="37">
        <v>3.8</v>
      </c>
      <c r="L105" s="46">
        <v>2.8</v>
      </c>
      <c r="M105" s="46">
        <v>0.8</v>
      </c>
      <c r="N105" s="46">
        <v>0.9</v>
      </c>
      <c r="O105" s="46">
        <v>4.5999999999999996</v>
      </c>
      <c r="P105" s="37">
        <v>9.1</v>
      </c>
      <c r="Q105" s="46">
        <v>13</v>
      </c>
      <c r="R105" s="46">
        <v>10.8</v>
      </c>
      <c r="S105" s="46">
        <v>13.2</v>
      </c>
    </row>
    <row r="106" spans="1:20" s="136" customFormat="1" ht="20.85" customHeight="1" thickBot="1" x14ac:dyDescent="0.6">
      <c r="A106" s="352" t="s">
        <v>304</v>
      </c>
      <c r="B106" s="353">
        <v>267.8</v>
      </c>
      <c r="C106" s="354">
        <v>276.10000000000002</v>
      </c>
      <c r="D106" s="354">
        <v>268.3</v>
      </c>
      <c r="E106" s="355">
        <v>448.5</v>
      </c>
      <c r="F106" s="356">
        <v>1260.7</v>
      </c>
      <c r="G106" s="354">
        <v>254.1</v>
      </c>
      <c r="H106" s="354">
        <v>119.7</v>
      </c>
      <c r="I106" s="354">
        <v>245</v>
      </c>
      <c r="J106" s="354">
        <v>490.3</v>
      </c>
      <c r="K106" s="356">
        <v>1109</v>
      </c>
      <c r="L106" s="354">
        <v>274.60000000000002</v>
      </c>
      <c r="M106" s="354">
        <v>454.9</v>
      </c>
      <c r="N106" s="354">
        <v>470.8</v>
      </c>
      <c r="O106" s="354">
        <v>609.6</v>
      </c>
      <c r="P106" s="356">
        <v>1809.9</v>
      </c>
      <c r="Q106" s="354">
        <v>469.3</v>
      </c>
      <c r="R106" s="354">
        <v>604.1</v>
      </c>
      <c r="S106" s="354">
        <v>365.5</v>
      </c>
      <c r="T106" s="450"/>
    </row>
    <row r="107" spans="1:20" ht="3.75" customHeight="1" thickTop="1" x14ac:dyDescent="0.55000000000000004">
      <c r="A107" s="77"/>
      <c r="B107" s="8"/>
      <c r="C107" s="7"/>
      <c r="D107" s="29"/>
      <c r="E107" s="42"/>
      <c r="F107" s="28"/>
      <c r="G107" s="67"/>
      <c r="K107" s="28"/>
      <c r="P107" s="28"/>
    </row>
    <row r="108" spans="1:20" ht="15" customHeight="1" x14ac:dyDescent="0.55000000000000004">
      <c r="A108" s="77" t="s">
        <v>33</v>
      </c>
      <c r="B108" s="8"/>
      <c r="C108" s="7"/>
      <c r="D108" s="29"/>
      <c r="E108" s="42"/>
      <c r="F108" s="28"/>
      <c r="G108" s="67"/>
      <c r="K108" s="28"/>
      <c r="P108" s="28"/>
    </row>
    <row r="109" spans="1:20" ht="15" customHeight="1" x14ac:dyDescent="0.55000000000000004">
      <c r="A109" s="77" t="s">
        <v>25</v>
      </c>
      <c r="B109" s="8">
        <v>21.2</v>
      </c>
      <c r="C109" s="7">
        <v>24.6</v>
      </c>
      <c r="D109" s="7">
        <v>21.8</v>
      </c>
      <c r="E109" s="164">
        <v>18</v>
      </c>
      <c r="F109" s="159">
        <v>85.6</v>
      </c>
      <c r="G109" s="163">
        <v>16</v>
      </c>
      <c r="H109" s="163">
        <v>18</v>
      </c>
      <c r="I109" s="163">
        <v>17.8</v>
      </c>
      <c r="J109" s="163">
        <v>16</v>
      </c>
      <c r="K109" s="159">
        <v>67.8</v>
      </c>
      <c r="L109" s="163">
        <v>10.1</v>
      </c>
      <c r="M109" s="163">
        <v>13.8</v>
      </c>
      <c r="N109" s="163">
        <v>11</v>
      </c>
      <c r="O109" s="163">
        <v>15.4</v>
      </c>
      <c r="P109" s="159">
        <v>50.3</v>
      </c>
      <c r="Q109" s="163">
        <v>12.8</v>
      </c>
      <c r="R109" s="163">
        <v>18.5</v>
      </c>
      <c r="S109" s="163">
        <v>19.899999999999999</v>
      </c>
    </row>
    <row r="110" spans="1:20" ht="15" customHeight="1" x14ac:dyDescent="0.55000000000000004">
      <c r="A110" s="77" t="s">
        <v>26</v>
      </c>
      <c r="B110" s="8">
        <v>0</v>
      </c>
      <c r="C110" s="7">
        <v>0</v>
      </c>
      <c r="D110" s="7">
        <v>0</v>
      </c>
      <c r="E110" s="164">
        <v>0</v>
      </c>
      <c r="F110" s="159">
        <v>0</v>
      </c>
      <c r="G110" s="163">
        <v>0</v>
      </c>
      <c r="H110" s="163">
        <v>0</v>
      </c>
      <c r="I110" s="163">
        <v>0</v>
      </c>
      <c r="J110" s="163">
        <v>0</v>
      </c>
      <c r="K110" s="159">
        <v>0</v>
      </c>
      <c r="L110" s="163">
        <v>0</v>
      </c>
      <c r="M110" s="163">
        <v>0</v>
      </c>
      <c r="N110" s="163">
        <v>0</v>
      </c>
      <c r="O110" s="163">
        <v>0</v>
      </c>
      <c r="P110" s="159">
        <v>0</v>
      </c>
      <c r="Q110" s="163">
        <v>0</v>
      </c>
      <c r="R110" s="163">
        <v>0</v>
      </c>
      <c r="S110" s="163">
        <v>0</v>
      </c>
    </row>
    <row r="111" spans="1:20" ht="15" customHeight="1" x14ac:dyDescent="0.55000000000000004">
      <c r="A111" s="77" t="s">
        <v>28</v>
      </c>
      <c r="B111" s="8">
        <v>77.8</v>
      </c>
      <c r="C111" s="7">
        <v>79.599999999999994</v>
      </c>
      <c r="D111" s="7">
        <v>70.099999999999994</v>
      </c>
      <c r="E111" s="164">
        <v>128.4</v>
      </c>
      <c r="F111" s="159">
        <v>355.9</v>
      </c>
      <c r="G111" s="163">
        <v>66.400000000000006</v>
      </c>
      <c r="H111" s="163">
        <v>34.4</v>
      </c>
      <c r="I111" s="163">
        <v>70</v>
      </c>
      <c r="J111" s="163">
        <v>141.80000000000001</v>
      </c>
      <c r="K111" s="159">
        <v>312.7</v>
      </c>
      <c r="L111" s="163">
        <v>76.7</v>
      </c>
      <c r="M111" s="163">
        <v>136.4</v>
      </c>
      <c r="N111" s="163">
        <v>144.5</v>
      </c>
      <c r="O111" s="163">
        <v>197.7</v>
      </c>
      <c r="P111" s="159">
        <v>555.29999999999995</v>
      </c>
      <c r="Q111" s="163">
        <v>129</v>
      </c>
      <c r="R111" s="163">
        <v>163</v>
      </c>
      <c r="S111" s="163">
        <v>104.6</v>
      </c>
    </row>
    <row r="112" spans="1:20" ht="15" customHeight="1" x14ac:dyDescent="0.55000000000000004">
      <c r="A112" s="77" t="s">
        <v>19</v>
      </c>
      <c r="B112" s="8">
        <v>83.6</v>
      </c>
      <c r="C112" s="7">
        <v>86.9</v>
      </c>
      <c r="D112" s="7">
        <v>92.3</v>
      </c>
      <c r="E112" s="164">
        <v>95.5</v>
      </c>
      <c r="F112" s="159">
        <v>358.3</v>
      </c>
      <c r="G112" s="163">
        <v>93.7</v>
      </c>
      <c r="H112" s="163">
        <v>97.9</v>
      </c>
      <c r="I112" s="163">
        <v>109</v>
      </c>
      <c r="J112" s="163">
        <v>104.4</v>
      </c>
      <c r="K112" s="159">
        <v>405</v>
      </c>
      <c r="L112" s="163">
        <v>103.6</v>
      </c>
      <c r="M112" s="163">
        <v>101.9</v>
      </c>
      <c r="N112" s="163">
        <v>105.3</v>
      </c>
      <c r="O112" s="163">
        <v>128.30000000000001</v>
      </c>
      <c r="P112" s="159">
        <v>439.1</v>
      </c>
      <c r="Q112" s="163">
        <v>108</v>
      </c>
      <c r="R112" s="163">
        <v>122.2</v>
      </c>
      <c r="S112" s="163">
        <v>102.6</v>
      </c>
    </row>
    <row r="113" spans="1:20" ht="15" customHeight="1" x14ac:dyDescent="0.55000000000000004">
      <c r="A113" s="77" t="s">
        <v>20</v>
      </c>
      <c r="B113" s="8">
        <v>0</v>
      </c>
      <c r="C113" s="7">
        <v>0</v>
      </c>
      <c r="D113" s="7">
        <v>0</v>
      </c>
      <c r="E113" s="164">
        <v>0</v>
      </c>
      <c r="F113" s="159">
        <v>0</v>
      </c>
      <c r="G113" s="163">
        <v>0</v>
      </c>
      <c r="H113" s="163">
        <v>0</v>
      </c>
      <c r="I113" s="163">
        <v>0</v>
      </c>
      <c r="J113" s="163">
        <v>0</v>
      </c>
      <c r="K113" s="159">
        <v>0</v>
      </c>
      <c r="L113" s="163">
        <v>0</v>
      </c>
      <c r="M113" s="163">
        <v>0</v>
      </c>
      <c r="N113" s="163">
        <v>0</v>
      </c>
      <c r="O113" s="163">
        <v>0</v>
      </c>
      <c r="P113" s="159">
        <v>0</v>
      </c>
      <c r="Q113" s="163">
        <v>0</v>
      </c>
      <c r="R113" s="163">
        <v>0</v>
      </c>
      <c r="S113" s="163">
        <v>0</v>
      </c>
    </row>
    <row r="114" spans="1:20" ht="15" customHeight="1" x14ac:dyDescent="0.55000000000000004">
      <c r="A114" s="77" t="s">
        <v>120</v>
      </c>
      <c r="B114" s="7">
        <v>6.4</v>
      </c>
      <c r="C114" s="7">
        <v>-0.3</v>
      </c>
      <c r="D114" s="7">
        <v>1.4</v>
      </c>
      <c r="E114" s="163">
        <v>1.5</v>
      </c>
      <c r="F114" s="159">
        <v>9</v>
      </c>
      <c r="G114" s="163">
        <v>1.3</v>
      </c>
      <c r="H114" s="163">
        <v>0.2</v>
      </c>
      <c r="I114" s="163">
        <v>0.7</v>
      </c>
      <c r="J114" s="163">
        <v>1.6</v>
      </c>
      <c r="K114" s="159">
        <v>3.8</v>
      </c>
      <c r="L114" s="163">
        <v>2.8</v>
      </c>
      <c r="M114" s="163">
        <v>0.8</v>
      </c>
      <c r="N114" s="163">
        <v>0.9</v>
      </c>
      <c r="O114" s="163">
        <v>4.5999999999999996</v>
      </c>
      <c r="P114" s="159">
        <v>9.1</v>
      </c>
      <c r="Q114" s="163">
        <v>13</v>
      </c>
      <c r="R114" s="163">
        <v>10.8</v>
      </c>
      <c r="S114" s="163">
        <v>13.2</v>
      </c>
    </row>
    <row r="115" spans="1:20" s="136" customFormat="1" ht="15" customHeight="1" x14ac:dyDescent="0.55000000000000004">
      <c r="A115" s="143" t="s">
        <v>58</v>
      </c>
      <c r="B115" s="337">
        <v>456.8</v>
      </c>
      <c r="C115" s="337">
        <v>466.9</v>
      </c>
      <c r="D115" s="337">
        <v>453.9</v>
      </c>
      <c r="E115" s="337">
        <v>691.9</v>
      </c>
      <c r="F115" s="339">
        <v>2069.5</v>
      </c>
      <c r="G115" s="337">
        <v>431.5</v>
      </c>
      <c r="H115" s="337">
        <v>270.2</v>
      </c>
      <c r="I115" s="337">
        <v>442.5</v>
      </c>
      <c r="J115" s="337">
        <v>754.1</v>
      </c>
      <c r="K115" s="339">
        <v>1898.3</v>
      </c>
      <c r="L115" s="337">
        <v>467.8</v>
      </c>
      <c r="M115" s="337">
        <v>707.8</v>
      </c>
      <c r="N115" s="337">
        <v>732.5</v>
      </c>
      <c r="O115" s="337">
        <v>955.6</v>
      </c>
      <c r="P115" s="339">
        <v>2863.7</v>
      </c>
      <c r="Q115" s="337">
        <v>732.1</v>
      </c>
      <c r="R115" s="337">
        <v>918.6</v>
      </c>
      <c r="S115" s="337">
        <v>605.79999999999995</v>
      </c>
      <c r="T115" s="450"/>
    </row>
    <row r="116" spans="1:20" ht="3.75" customHeight="1" x14ac:dyDescent="0.55000000000000004">
      <c r="A116" s="77"/>
      <c r="B116" s="8"/>
      <c r="C116" s="7"/>
      <c r="D116" s="29"/>
      <c r="E116" s="42"/>
      <c r="F116" s="28"/>
      <c r="G116" s="67"/>
      <c r="K116" s="28"/>
      <c r="P116" s="28"/>
    </row>
    <row r="117" spans="1:20" x14ac:dyDescent="0.55000000000000004">
      <c r="A117" s="77" t="s">
        <v>35</v>
      </c>
      <c r="B117" s="158">
        <v>340.2</v>
      </c>
      <c r="C117" s="163">
        <v>340.5</v>
      </c>
      <c r="D117" s="163">
        <v>341.1</v>
      </c>
      <c r="E117" s="164">
        <v>340.3</v>
      </c>
      <c r="F117" s="159">
        <v>340.5</v>
      </c>
      <c r="G117" s="163">
        <v>339.7</v>
      </c>
      <c r="H117" s="163">
        <v>337.4</v>
      </c>
      <c r="I117" s="163">
        <v>337.7</v>
      </c>
      <c r="J117" s="163">
        <v>338.8</v>
      </c>
      <c r="K117" s="159">
        <v>338.4</v>
      </c>
      <c r="L117" s="163">
        <v>339.6</v>
      </c>
      <c r="M117" s="163">
        <v>339.5</v>
      </c>
      <c r="N117" s="163">
        <v>340.3</v>
      </c>
      <c r="O117" s="163">
        <v>339.5</v>
      </c>
      <c r="P117" s="159">
        <v>339.7</v>
      </c>
      <c r="Q117" s="163">
        <v>337.1</v>
      </c>
      <c r="R117" s="163">
        <v>329.8</v>
      </c>
      <c r="S117" s="163">
        <v>324.7</v>
      </c>
    </row>
    <row r="118" spans="1:20" x14ac:dyDescent="0.55000000000000004">
      <c r="A118" s="143" t="s">
        <v>126</v>
      </c>
      <c r="B118" s="357">
        <v>0.79</v>
      </c>
      <c r="C118" s="358">
        <v>0.81</v>
      </c>
      <c r="D118" s="358">
        <v>0.79</v>
      </c>
      <c r="E118" s="359">
        <v>1.32</v>
      </c>
      <c r="F118" s="360">
        <v>3.7</v>
      </c>
      <c r="G118" s="358">
        <v>0.75</v>
      </c>
      <c r="H118" s="358">
        <v>0.36</v>
      </c>
      <c r="I118" s="358">
        <v>0.73</v>
      </c>
      <c r="J118" s="358">
        <v>1.45</v>
      </c>
      <c r="K118" s="360">
        <v>3.27</v>
      </c>
      <c r="L118" s="358">
        <v>0.81</v>
      </c>
      <c r="M118" s="358">
        <v>1.34</v>
      </c>
      <c r="N118" s="358">
        <v>1.38</v>
      </c>
      <c r="O118" s="358">
        <v>1.8</v>
      </c>
      <c r="P118" s="360">
        <v>5.33</v>
      </c>
      <c r="Q118" s="358">
        <v>1.39</v>
      </c>
      <c r="R118" s="358">
        <v>1.83</v>
      </c>
      <c r="S118" s="358">
        <v>1.1299999999999999</v>
      </c>
    </row>
    <row r="119" spans="1:20" ht="15" customHeight="1" x14ac:dyDescent="0.55000000000000004">
      <c r="A119" s="77"/>
      <c r="B119" s="8"/>
      <c r="C119" s="7"/>
      <c r="D119" s="7"/>
      <c r="E119" s="7"/>
      <c r="F119" s="7"/>
      <c r="G119" s="7"/>
      <c r="H119" s="7"/>
      <c r="I119" s="7"/>
      <c r="J119" s="7"/>
      <c r="K119" s="60"/>
      <c r="L119" s="7"/>
      <c r="M119" s="7"/>
      <c r="N119" s="7"/>
      <c r="O119" s="60"/>
      <c r="P119" s="60"/>
      <c r="Q119" s="7"/>
      <c r="R119" s="7"/>
      <c r="S119" s="7"/>
    </row>
    <row r="120" spans="1:20" ht="14.85" customHeight="1" x14ac:dyDescent="0.55000000000000004">
      <c r="A120" s="303" t="s">
        <v>127</v>
      </c>
      <c r="B120" s="67"/>
    </row>
    <row r="121" spans="1:20" x14ac:dyDescent="0.55000000000000004">
      <c r="A121" s="304" t="s">
        <v>128</v>
      </c>
      <c r="B121" s="67"/>
    </row>
    <row r="122" spans="1:20" x14ac:dyDescent="0.55000000000000004">
      <c r="A122" s="304" t="s">
        <v>129</v>
      </c>
      <c r="B122" s="67"/>
    </row>
    <row r="123" spans="1:20" ht="5.5" customHeight="1" x14ac:dyDescent="0.55000000000000004">
      <c r="A123" s="304"/>
      <c r="B123" s="67"/>
    </row>
    <row r="124" spans="1:20" x14ac:dyDescent="0.55000000000000004">
      <c r="A124" s="362" t="s">
        <v>114</v>
      </c>
      <c r="B124" s="225"/>
      <c r="C124" s="225"/>
      <c r="D124" s="225"/>
      <c r="E124" s="226"/>
      <c r="F124" s="227"/>
      <c r="G124" s="228"/>
      <c r="H124" s="225"/>
      <c r="I124" s="225"/>
      <c r="J124" s="225"/>
      <c r="K124" s="227"/>
      <c r="L124" s="225"/>
      <c r="M124" s="225"/>
      <c r="N124" s="225"/>
      <c r="O124" s="225"/>
      <c r="P124" s="227"/>
      <c r="Q124" s="225"/>
      <c r="R124" s="225"/>
      <c r="S124" s="225"/>
    </row>
    <row r="125" spans="1:20" x14ac:dyDescent="0.55000000000000004">
      <c r="A125" s="305" t="s">
        <v>130</v>
      </c>
      <c r="B125" s="306">
        <v>43.9</v>
      </c>
      <c r="C125" s="307">
        <v>62.5</v>
      </c>
      <c r="D125" s="307">
        <v>63.5</v>
      </c>
      <c r="E125" s="307">
        <v>-99.9</v>
      </c>
      <c r="F125" s="308">
        <v>70</v>
      </c>
      <c r="G125" s="307">
        <v>51.2</v>
      </c>
      <c r="H125" s="307">
        <v>18.8</v>
      </c>
      <c r="I125" s="307">
        <v>49.1</v>
      </c>
      <c r="J125" s="307">
        <v>95.1</v>
      </c>
      <c r="K125" s="308">
        <v>214.2</v>
      </c>
      <c r="L125" s="307">
        <v>76.3</v>
      </c>
      <c r="M125" s="307">
        <v>133.4</v>
      </c>
      <c r="N125" s="307">
        <v>133.5</v>
      </c>
      <c r="O125" s="307">
        <v>224.2</v>
      </c>
      <c r="P125" s="308">
        <v>567.4</v>
      </c>
      <c r="Q125" s="307">
        <v>-3.7</v>
      </c>
      <c r="R125" s="307">
        <v>120.8</v>
      </c>
      <c r="S125" s="307">
        <v>142.69999999999999</v>
      </c>
    </row>
    <row r="126" spans="1:20" x14ac:dyDescent="0.55000000000000004">
      <c r="A126" s="305" t="s">
        <v>131</v>
      </c>
      <c r="B126" s="306">
        <v>214.7</v>
      </c>
      <c r="C126" s="307">
        <v>285.89999999999998</v>
      </c>
      <c r="D126" s="307">
        <v>321.5</v>
      </c>
      <c r="E126" s="307">
        <v>539.20000000000005</v>
      </c>
      <c r="F126" s="308">
        <v>1361.3</v>
      </c>
      <c r="G126" s="307">
        <v>224.7</v>
      </c>
      <c r="H126" s="307">
        <v>100.9</v>
      </c>
      <c r="I126" s="307">
        <v>233.9</v>
      </c>
      <c r="J126" s="307">
        <v>410.4</v>
      </c>
      <c r="K126" s="308">
        <v>969.9</v>
      </c>
      <c r="L126" s="307">
        <v>345.3</v>
      </c>
      <c r="M126" s="307">
        <v>576.79999999999995</v>
      </c>
      <c r="N126" s="307">
        <v>570.1</v>
      </c>
      <c r="O126" s="307">
        <v>917.1</v>
      </c>
      <c r="P126" s="308">
        <v>2409.3000000000002</v>
      </c>
      <c r="Q126" s="307">
        <v>392.6</v>
      </c>
      <c r="R126" s="307">
        <v>610.70000000000005</v>
      </c>
      <c r="S126" s="307">
        <v>594.29999999999995</v>
      </c>
    </row>
    <row r="127" spans="1:20" x14ac:dyDescent="0.55000000000000004">
      <c r="A127" s="309" t="s">
        <v>132</v>
      </c>
      <c r="B127" s="310">
        <v>6.4</v>
      </c>
      <c r="C127" s="311">
        <v>-0.3</v>
      </c>
      <c r="D127" s="311">
        <v>1.4</v>
      </c>
      <c r="E127" s="311">
        <v>1.5</v>
      </c>
      <c r="F127" s="312">
        <v>9</v>
      </c>
      <c r="G127" s="311">
        <v>1.3</v>
      </c>
      <c r="H127" s="311">
        <v>0.2</v>
      </c>
      <c r="I127" s="311">
        <v>0</v>
      </c>
      <c r="J127" s="311">
        <v>0</v>
      </c>
      <c r="K127" s="312">
        <v>1.5</v>
      </c>
      <c r="L127" s="311">
        <v>0</v>
      </c>
      <c r="M127" s="311">
        <v>0</v>
      </c>
      <c r="N127" s="311">
        <v>0</v>
      </c>
      <c r="O127" s="311">
        <v>0</v>
      </c>
      <c r="P127" s="312">
        <v>0</v>
      </c>
      <c r="Q127" s="311">
        <v>0</v>
      </c>
      <c r="R127" s="311">
        <v>0</v>
      </c>
      <c r="S127" s="311">
        <v>0</v>
      </c>
    </row>
    <row r="128" spans="1:20" x14ac:dyDescent="0.55000000000000004">
      <c r="A128" s="305" t="s">
        <v>133</v>
      </c>
      <c r="B128" s="306">
        <v>208.3</v>
      </c>
      <c r="C128" s="307">
        <v>286.2</v>
      </c>
      <c r="D128" s="307">
        <v>320.10000000000002</v>
      </c>
      <c r="E128" s="307">
        <v>537.70000000000005</v>
      </c>
      <c r="F128" s="308">
        <v>1352.3</v>
      </c>
      <c r="G128" s="307">
        <v>223.4</v>
      </c>
      <c r="H128" s="307">
        <v>100.7</v>
      </c>
      <c r="I128" s="307">
        <v>233.9</v>
      </c>
      <c r="J128" s="307">
        <v>410.4</v>
      </c>
      <c r="K128" s="308">
        <v>968.4</v>
      </c>
      <c r="L128" s="307">
        <v>345.3</v>
      </c>
      <c r="M128" s="307">
        <v>576.79999999999995</v>
      </c>
      <c r="N128" s="307">
        <v>570.1</v>
      </c>
      <c r="O128" s="307">
        <v>917.1</v>
      </c>
      <c r="P128" s="308">
        <v>2409.3000000000002</v>
      </c>
      <c r="Q128" s="307">
        <v>392.6</v>
      </c>
      <c r="R128" s="307">
        <v>610.70000000000005</v>
      </c>
      <c r="S128" s="307">
        <v>594.29999999999995</v>
      </c>
    </row>
    <row r="129" spans="1:19" x14ac:dyDescent="0.55000000000000004">
      <c r="A129" s="305" t="s">
        <v>134</v>
      </c>
      <c r="B129" s="313">
        <v>0.21099999999999999</v>
      </c>
      <c r="C129" s="314">
        <v>0.218</v>
      </c>
      <c r="D129" s="314">
        <v>0.19800000000000001</v>
      </c>
      <c r="E129" s="314">
        <v>-0.186</v>
      </c>
      <c r="F129" s="315">
        <v>5.1999999999999998E-2</v>
      </c>
      <c r="G129" s="314">
        <v>0.22900000000000001</v>
      </c>
      <c r="H129" s="314">
        <v>0.187</v>
      </c>
      <c r="I129" s="314">
        <v>0.21</v>
      </c>
      <c r="J129" s="314">
        <v>0.23200000000000001</v>
      </c>
      <c r="K129" s="315">
        <v>0.221</v>
      </c>
      <c r="L129" s="314">
        <v>0.221</v>
      </c>
      <c r="M129" s="314">
        <v>0.23100000000000001</v>
      </c>
      <c r="N129" s="314">
        <v>0.23400000000000001</v>
      </c>
      <c r="O129" s="314">
        <v>0.24399999999999999</v>
      </c>
      <c r="P129" s="315">
        <v>0.23599999999999999</v>
      </c>
      <c r="Q129" s="314">
        <v>-8.9999999999999993E-3</v>
      </c>
      <c r="R129" s="314">
        <v>0.19800000000000001</v>
      </c>
      <c r="S129" s="314">
        <v>0.24</v>
      </c>
    </row>
    <row r="130" spans="1:19" ht="5.0999999999999996" customHeight="1" x14ac:dyDescent="0.55000000000000004">
      <c r="A130" s="77"/>
      <c r="B130" s="58"/>
      <c r="C130" s="29"/>
      <c r="F130" s="69"/>
      <c r="K130" s="69"/>
      <c r="P130" s="69"/>
    </row>
    <row r="131" spans="1:19" x14ac:dyDescent="0.55000000000000004">
      <c r="A131" s="362" t="s">
        <v>135</v>
      </c>
      <c r="B131" s="225"/>
      <c r="C131" s="225"/>
      <c r="D131" s="225"/>
      <c r="E131" s="226"/>
      <c r="F131" s="227"/>
      <c r="G131" s="228"/>
      <c r="H131" s="225"/>
      <c r="I131" s="225"/>
      <c r="J131" s="225"/>
      <c r="K131" s="227"/>
      <c r="L131" s="225"/>
      <c r="M131" s="225"/>
      <c r="N131" s="225"/>
      <c r="O131" s="225"/>
      <c r="P131" s="227"/>
      <c r="Q131" s="225"/>
      <c r="R131" s="225"/>
      <c r="S131" s="225"/>
    </row>
    <row r="132" spans="1:19" x14ac:dyDescent="0.55000000000000004">
      <c r="A132" s="305" t="s">
        <v>130</v>
      </c>
      <c r="B132" s="306">
        <v>33.9</v>
      </c>
      <c r="C132" s="307">
        <v>17.100000000000001</v>
      </c>
      <c r="D132" s="307">
        <v>6.6</v>
      </c>
      <c r="E132" s="307">
        <v>228.3</v>
      </c>
      <c r="F132" s="308">
        <v>285.89999999999998</v>
      </c>
      <c r="G132" s="307">
        <v>15.2</v>
      </c>
      <c r="H132" s="307">
        <v>15.6</v>
      </c>
      <c r="I132" s="307">
        <v>20.9</v>
      </c>
      <c r="J132" s="307">
        <v>46.7</v>
      </c>
      <c r="K132" s="308">
        <v>98.5</v>
      </c>
      <c r="L132" s="307">
        <v>0.4</v>
      </c>
      <c r="M132" s="307">
        <v>3</v>
      </c>
      <c r="N132" s="307">
        <v>11</v>
      </c>
      <c r="O132" s="307">
        <v>-26.5</v>
      </c>
      <c r="P132" s="308">
        <v>-12.1</v>
      </c>
      <c r="Q132" s="307">
        <v>132.69999999999999</v>
      </c>
      <c r="R132" s="307">
        <v>42.2</v>
      </c>
      <c r="S132" s="307">
        <v>-38.1</v>
      </c>
    </row>
    <row r="133" spans="1:19" x14ac:dyDescent="0.55000000000000004">
      <c r="A133" s="305" t="s">
        <v>331</v>
      </c>
      <c r="B133" s="306">
        <v>137.30000000000001</v>
      </c>
      <c r="C133" s="307">
        <v>69.5</v>
      </c>
      <c r="D133" s="307">
        <v>18.3</v>
      </c>
      <c r="E133" s="307">
        <v>39.200000000000003</v>
      </c>
      <c r="F133" s="308">
        <v>264.3</v>
      </c>
      <c r="G133" s="307">
        <v>97.2</v>
      </c>
      <c r="H133" s="307">
        <v>53.4</v>
      </c>
      <c r="I133" s="307">
        <v>81.7</v>
      </c>
      <c r="J133" s="307">
        <v>223.2</v>
      </c>
      <c r="K133" s="308">
        <v>455.5</v>
      </c>
      <c r="L133" s="307">
        <v>8.8000000000000007</v>
      </c>
      <c r="M133" s="307">
        <v>15.3</v>
      </c>
      <c r="N133" s="307">
        <v>46</v>
      </c>
      <c r="O133" s="307">
        <v>-105.1</v>
      </c>
      <c r="P133" s="308">
        <v>-35</v>
      </c>
      <c r="Q133" s="307">
        <v>218.7</v>
      </c>
      <c r="R133" s="307">
        <v>167.2</v>
      </c>
      <c r="S133" s="307">
        <v>-111</v>
      </c>
    </row>
    <row r="134" spans="1:19" x14ac:dyDescent="0.55000000000000004">
      <c r="A134" s="309" t="s">
        <v>212</v>
      </c>
      <c r="B134" s="310">
        <v>0</v>
      </c>
      <c r="C134" s="311">
        <v>0</v>
      </c>
      <c r="D134" s="311">
        <v>0</v>
      </c>
      <c r="E134" s="311">
        <v>0</v>
      </c>
      <c r="F134" s="312">
        <v>0</v>
      </c>
      <c r="G134" s="311">
        <v>0</v>
      </c>
      <c r="H134" s="311">
        <v>0</v>
      </c>
      <c r="I134" s="311">
        <v>0</v>
      </c>
      <c r="J134" s="311">
        <v>0</v>
      </c>
      <c r="K134" s="312">
        <v>0</v>
      </c>
      <c r="L134" s="311">
        <v>0</v>
      </c>
      <c r="M134" s="311">
        <v>0</v>
      </c>
      <c r="N134" s="311">
        <v>0</v>
      </c>
      <c r="O134" s="311">
        <v>0</v>
      </c>
      <c r="P134" s="312">
        <v>0</v>
      </c>
      <c r="Q134" s="311">
        <v>0</v>
      </c>
      <c r="R134" s="311">
        <v>0</v>
      </c>
      <c r="S134" s="311">
        <v>0</v>
      </c>
    </row>
    <row r="135" spans="1:19" x14ac:dyDescent="0.55000000000000004">
      <c r="A135" s="305" t="s">
        <v>332</v>
      </c>
      <c r="B135" s="306">
        <v>137.30000000000001</v>
      </c>
      <c r="C135" s="307">
        <v>69.5</v>
      </c>
      <c r="D135" s="307">
        <v>18.3</v>
      </c>
      <c r="E135" s="307">
        <v>39.200000000000003</v>
      </c>
      <c r="F135" s="308">
        <v>264.3</v>
      </c>
      <c r="G135" s="307">
        <v>97.2</v>
      </c>
      <c r="H135" s="307">
        <v>53.4</v>
      </c>
      <c r="I135" s="307">
        <v>81.7</v>
      </c>
      <c r="J135" s="307">
        <v>223.2</v>
      </c>
      <c r="K135" s="308">
        <v>455.5</v>
      </c>
      <c r="L135" s="307">
        <v>8.8000000000000007</v>
      </c>
      <c r="M135" s="307">
        <v>15.3</v>
      </c>
      <c r="N135" s="307">
        <v>46</v>
      </c>
      <c r="O135" s="307">
        <v>-105.1</v>
      </c>
      <c r="P135" s="308">
        <v>-35</v>
      </c>
      <c r="Q135" s="307">
        <v>218.7</v>
      </c>
      <c r="R135" s="307">
        <v>167.2</v>
      </c>
      <c r="S135" s="307">
        <v>-111</v>
      </c>
    </row>
    <row r="136" spans="1:19" x14ac:dyDescent="0.55000000000000004">
      <c r="A136" s="305" t="s">
        <v>134</v>
      </c>
      <c r="B136" s="313">
        <v>0.247</v>
      </c>
      <c r="C136" s="314">
        <v>0.246</v>
      </c>
      <c r="D136" s="314">
        <v>0.36199999999999999</v>
      </c>
      <c r="E136" s="314">
        <v>5.8250000000000002</v>
      </c>
      <c r="F136" s="315">
        <v>1.0820000000000001</v>
      </c>
      <c r="G136" s="314">
        <v>0.157</v>
      </c>
      <c r="H136" s="314">
        <v>0.29299999999999998</v>
      </c>
      <c r="I136" s="314">
        <v>0.25600000000000001</v>
      </c>
      <c r="J136" s="314">
        <v>0.20899999999999999</v>
      </c>
      <c r="K136" s="315">
        <v>0.216</v>
      </c>
      <c r="L136" s="314">
        <v>4.4999999999999998E-2</v>
      </c>
      <c r="M136" s="314">
        <v>0.19600000000000001</v>
      </c>
      <c r="N136" s="314">
        <v>0.23899999999999999</v>
      </c>
      <c r="O136" s="314">
        <v>0.252</v>
      </c>
      <c r="P136" s="315">
        <v>0.34599999999999997</v>
      </c>
      <c r="Q136" s="314">
        <v>0.60699999999999998</v>
      </c>
      <c r="R136" s="314">
        <v>0.252</v>
      </c>
      <c r="S136" s="314">
        <v>0.34300000000000003</v>
      </c>
    </row>
    <row r="137" spans="1:19" ht="5.0999999999999996" customHeight="1" x14ac:dyDescent="0.55000000000000004">
      <c r="A137" s="77"/>
      <c r="B137" s="58"/>
      <c r="C137" s="29"/>
      <c r="F137" s="69"/>
      <c r="K137" s="69"/>
      <c r="P137" s="69"/>
    </row>
    <row r="138" spans="1:19" x14ac:dyDescent="0.55000000000000004">
      <c r="A138" s="362" t="s">
        <v>291</v>
      </c>
      <c r="B138" s="225"/>
      <c r="C138" s="225"/>
      <c r="D138" s="225"/>
      <c r="E138" s="226"/>
      <c r="F138" s="227"/>
      <c r="G138" s="228"/>
      <c r="H138" s="225"/>
      <c r="I138" s="225"/>
      <c r="J138" s="225"/>
      <c r="K138" s="227"/>
      <c r="L138" s="225"/>
      <c r="M138" s="225"/>
      <c r="N138" s="225"/>
      <c r="O138" s="225"/>
      <c r="P138" s="227"/>
      <c r="Q138" s="225"/>
      <c r="R138" s="225"/>
      <c r="S138" s="225"/>
    </row>
    <row r="139" spans="1:19" x14ac:dyDescent="0.55000000000000004">
      <c r="A139" s="305" t="s">
        <v>130</v>
      </c>
      <c r="B139" s="306">
        <v>77.8</v>
      </c>
      <c r="C139" s="307">
        <v>79.599999999999994</v>
      </c>
      <c r="D139" s="307">
        <v>70.099999999999994</v>
      </c>
      <c r="E139" s="307">
        <v>128.4</v>
      </c>
      <c r="F139" s="308">
        <v>355.9</v>
      </c>
      <c r="G139" s="307">
        <v>66.400000000000006</v>
      </c>
      <c r="H139" s="307">
        <v>34.4</v>
      </c>
      <c r="I139" s="307">
        <v>70</v>
      </c>
      <c r="J139" s="307">
        <v>141.80000000000001</v>
      </c>
      <c r="K139" s="308">
        <v>312.7</v>
      </c>
      <c r="L139" s="307">
        <v>76.7</v>
      </c>
      <c r="M139" s="307">
        <v>136.4</v>
      </c>
      <c r="N139" s="307">
        <v>144.5</v>
      </c>
      <c r="O139" s="307">
        <v>197.7</v>
      </c>
      <c r="P139" s="308">
        <v>555.29999999999995</v>
      </c>
      <c r="Q139" s="307">
        <v>129</v>
      </c>
      <c r="R139" s="307">
        <v>163</v>
      </c>
      <c r="S139" s="307">
        <v>104.6</v>
      </c>
    </row>
    <row r="140" spans="1:19" x14ac:dyDescent="0.55000000000000004">
      <c r="A140" s="305" t="s">
        <v>131</v>
      </c>
      <c r="B140" s="306">
        <v>352</v>
      </c>
      <c r="C140" s="307">
        <v>355.4</v>
      </c>
      <c r="D140" s="307">
        <v>339.8</v>
      </c>
      <c r="E140" s="307">
        <v>578.4</v>
      </c>
      <c r="F140" s="308">
        <v>1625.6</v>
      </c>
      <c r="G140" s="307">
        <v>321.8</v>
      </c>
      <c r="H140" s="307">
        <v>154.30000000000001</v>
      </c>
      <c r="I140" s="307">
        <v>315.7</v>
      </c>
      <c r="J140" s="307">
        <v>633.70000000000005</v>
      </c>
      <c r="K140" s="308">
        <v>1425.5</v>
      </c>
      <c r="L140" s="307">
        <v>354.1</v>
      </c>
      <c r="M140" s="307">
        <v>592.1</v>
      </c>
      <c r="N140" s="307">
        <v>616.20000000000005</v>
      </c>
      <c r="O140" s="307">
        <v>811.9</v>
      </c>
      <c r="P140" s="308">
        <v>2374.3000000000002</v>
      </c>
      <c r="Q140" s="307">
        <v>611.29999999999995</v>
      </c>
      <c r="R140" s="307">
        <v>777.9</v>
      </c>
      <c r="S140" s="307">
        <v>483.3</v>
      </c>
    </row>
    <row r="141" spans="1:19" x14ac:dyDescent="0.55000000000000004">
      <c r="A141" s="309" t="s">
        <v>132</v>
      </c>
      <c r="B141" s="310">
        <v>6.4</v>
      </c>
      <c r="C141" s="311">
        <v>-0.3</v>
      </c>
      <c r="D141" s="311">
        <v>1.4</v>
      </c>
      <c r="E141" s="311">
        <v>1.5</v>
      </c>
      <c r="F141" s="312">
        <v>9</v>
      </c>
      <c r="G141" s="311">
        <v>1.3</v>
      </c>
      <c r="H141" s="311">
        <v>0.2</v>
      </c>
      <c r="I141" s="311">
        <v>0</v>
      </c>
      <c r="J141" s="311">
        <v>0</v>
      </c>
      <c r="K141" s="312">
        <v>1.5</v>
      </c>
      <c r="L141" s="311">
        <v>0</v>
      </c>
      <c r="M141" s="311">
        <v>0</v>
      </c>
      <c r="N141" s="311">
        <v>0</v>
      </c>
      <c r="O141" s="311">
        <v>0</v>
      </c>
      <c r="P141" s="312">
        <v>0</v>
      </c>
      <c r="Q141" s="311">
        <v>0</v>
      </c>
      <c r="R141" s="311">
        <v>0</v>
      </c>
      <c r="S141" s="311">
        <v>0</v>
      </c>
    </row>
    <row r="142" spans="1:19" x14ac:dyDescent="0.55000000000000004">
      <c r="A142" s="316" t="s">
        <v>133</v>
      </c>
      <c r="B142" s="317">
        <v>345.6</v>
      </c>
      <c r="C142" s="307">
        <v>355.7</v>
      </c>
      <c r="D142" s="307">
        <v>338.4</v>
      </c>
      <c r="E142" s="307">
        <v>576.9</v>
      </c>
      <c r="F142" s="308">
        <v>1616.6</v>
      </c>
      <c r="G142" s="307">
        <v>320.5</v>
      </c>
      <c r="H142" s="307">
        <v>154.1</v>
      </c>
      <c r="I142" s="307">
        <v>315.7</v>
      </c>
      <c r="J142" s="307">
        <v>633.70000000000005</v>
      </c>
      <c r="K142" s="308">
        <v>1424</v>
      </c>
      <c r="L142" s="307">
        <v>354.1</v>
      </c>
      <c r="M142" s="307">
        <v>592.1</v>
      </c>
      <c r="N142" s="307">
        <v>616.20000000000005</v>
      </c>
      <c r="O142" s="307">
        <v>811.9</v>
      </c>
      <c r="P142" s="308">
        <v>2374.3000000000002</v>
      </c>
      <c r="Q142" s="307">
        <v>611.29999999999995</v>
      </c>
      <c r="R142" s="307">
        <v>777.9</v>
      </c>
      <c r="S142" s="307">
        <v>483.3</v>
      </c>
    </row>
    <row r="143" spans="1:19" x14ac:dyDescent="0.55000000000000004">
      <c r="A143" s="309" t="s">
        <v>134</v>
      </c>
      <c r="B143" s="318">
        <v>0.22500000000000001</v>
      </c>
      <c r="C143" s="319">
        <v>0.224</v>
      </c>
      <c r="D143" s="319">
        <v>0.20699999999999999</v>
      </c>
      <c r="E143" s="319">
        <v>0.223</v>
      </c>
      <c r="F143" s="320">
        <v>0.22</v>
      </c>
      <c r="G143" s="319">
        <v>0.20699999999999999</v>
      </c>
      <c r="H143" s="319">
        <v>0.224</v>
      </c>
      <c r="I143" s="319">
        <v>0.222</v>
      </c>
      <c r="J143" s="319">
        <v>0.224</v>
      </c>
      <c r="K143" s="320">
        <v>0.219</v>
      </c>
      <c r="L143" s="319">
        <v>0.217</v>
      </c>
      <c r="M143" s="319">
        <v>0.23</v>
      </c>
      <c r="N143" s="319">
        <v>0.23499999999999999</v>
      </c>
      <c r="O143" s="319">
        <v>0.24399999999999999</v>
      </c>
      <c r="P143" s="320">
        <v>0.23400000000000001</v>
      </c>
      <c r="Q143" s="319">
        <v>0.21099999999999999</v>
      </c>
      <c r="R143" s="319">
        <v>0.21</v>
      </c>
      <c r="S143" s="319">
        <v>0.216</v>
      </c>
    </row>
    <row r="144" spans="1:19" x14ac:dyDescent="0.55000000000000004">
      <c r="A144" s="186" t="s">
        <v>136</v>
      </c>
    </row>
    <row r="145" spans="1:11" x14ac:dyDescent="0.55000000000000004">
      <c r="A145" s="186"/>
    </row>
    <row r="146" spans="1:11" ht="58" customHeight="1" x14ac:dyDescent="0.55000000000000004">
      <c r="A146" s="551" t="s">
        <v>302</v>
      </c>
      <c r="B146" s="551"/>
      <c r="C146" s="551"/>
      <c r="D146" s="551"/>
      <c r="E146" s="551"/>
      <c r="F146" s="551"/>
      <c r="G146" s="551"/>
      <c r="H146" s="551"/>
      <c r="I146" s="551"/>
      <c r="J146" s="551"/>
      <c r="K146" s="551"/>
    </row>
    <row r="147" spans="1:11" x14ac:dyDescent="0.55000000000000004">
      <c r="A147" s="140"/>
    </row>
  </sheetData>
  <mergeCells count="1">
    <mergeCell ref="A146:K146"/>
  </mergeCells>
  <pageMargins left="0.45" right="0.45" top="0.75" bottom="0.5" header="0.3" footer="0.3"/>
  <pageSetup paperSize="5" scale="63" fitToWidth="0" fitToHeight="0" orientation="landscape" r:id="rId1"/>
  <rowBreaks count="3" manualBreakCount="3">
    <brk id="42" max="15" man="1"/>
    <brk id="81" max="16383" man="1"/>
    <brk id="122"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T30"/>
  <sheetViews>
    <sheetView showGridLines="0" zoomScale="85" zoomScaleNormal="85" zoomScaleSheetLayoutView="100" workbookViewId="0">
      <pane xSplit="2" ySplit="2" topLeftCell="C3" activePane="bottomRight" state="frozen"/>
      <selection activeCell="J29" sqref="J29"/>
      <selection pane="topRight" activeCell="J29" sqref="J29"/>
      <selection pane="bottomLeft" activeCell="J29" sqref="J29"/>
      <selection pane="bottomRight" activeCell="C3" sqref="C3"/>
    </sheetView>
  </sheetViews>
  <sheetFormatPr defaultColWidth="9.26171875" defaultRowHeight="14.4" x14ac:dyDescent="0.55000000000000004"/>
  <cols>
    <col min="1" max="1" width="76.05078125" style="68" customWidth="1"/>
    <col min="2" max="2" width="4.26171875" style="68" customWidth="1"/>
    <col min="3" max="20" width="10.41796875" style="68" customWidth="1"/>
    <col min="21" max="16384" width="9.26171875" style="68"/>
  </cols>
  <sheetData>
    <row r="1" spans="1:20" x14ac:dyDescent="0.55000000000000004">
      <c r="A1" s="182" t="s">
        <v>137</v>
      </c>
      <c r="B1" s="29"/>
      <c r="C1" s="207"/>
      <c r="N1" s="74"/>
      <c r="O1" s="74"/>
      <c r="S1" s="74"/>
      <c r="T1" s="74"/>
    </row>
    <row r="2" spans="1:20" ht="15" x14ac:dyDescent="0.55000000000000004">
      <c r="A2" s="465" t="s">
        <v>4</v>
      </c>
      <c r="B2" s="29"/>
      <c r="C2" s="399" t="s">
        <v>60</v>
      </c>
      <c r="D2" s="400" t="s">
        <v>61</v>
      </c>
      <c r="E2" s="400" t="s">
        <v>62</v>
      </c>
      <c r="F2" s="400" t="s">
        <v>63</v>
      </c>
      <c r="G2" s="426">
        <v>2019</v>
      </c>
      <c r="H2" s="400" t="s">
        <v>64</v>
      </c>
      <c r="I2" s="400" t="s">
        <v>65</v>
      </c>
      <c r="J2" s="400" t="s">
        <v>66</v>
      </c>
      <c r="K2" s="400" t="s">
        <v>67</v>
      </c>
      <c r="L2" s="426">
        <v>2020</v>
      </c>
      <c r="M2" s="400" t="s">
        <v>68</v>
      </c>
      <c r="N2" s="400" t="s">
        <v>69</v>
      </c>
      <c r="O2" s="400" t="s">
        <v>70</v>
      </c>
      <c r="P2" s="400" t="s">
        <v>71</v>
      </c>
      <c r="Q2" s="400">
        <v>2021</v>
      </c>
      <c r="R2" s="400" t="s">
        <v>72</v>
      </c>
      <c r="S2" s="400" t="s">
        <v>73</v>
      </c>
      <c r="T2" s="400" t="s">
        <v>326</v>
      </c>
    </row>
    <row r="3" spans="1:20" x14ac:dyDescent="0.55000000000000004">
      <c r="A3" s="203"/>
      <c r="B3" s="29"/>
      <c r="C3" s="58"/>
      <c r="D3" s="29"/>
      <c r="F3" s="180"/>
      <c r="G3" s="69"/>
      <c r="I3" s="276"/>
      <c r="J3" s="276"/>
      <c r="K3" s="276"/>
      <c r="L3" s="277"/>
      <c r="M3" s="276"/>
      <c r="N3" s="276"/>
      <c r="O3" s="276"/>
      <c r="P3" s="276"/>
      <c r="Q3" s="277"/>
      <c r="R3" s="276"/>
      <c r="S3" s="276"/>
      <c r="T3" s="276"/>
    </row>
    <row r="4" spans="1:20" x14ac:dyDescent="0.55000000000000004">
      <c r="A4" s="3" t="s">
        <v>138</v>
      </c>
      <c r="B4" s="29"/>
      <c r="C4" s="278">
        <v>164.4</v>
      </c>
      <c r="D4" s="279">
        <v>223.7</v>
      </c>
      <c r="E4" s="279">
        <v>256.60000000000002</v>
      </c>
      <c r="F4" s="280">
        <v>637.6</v>
      </c>
      <c r="G4" s="281">
        <v>1282.3</v>
      </c>
      <c r="H4" s="279">
        <v>172.2</v>
      </c>
      <c r="I4" s="279">
        <v>81.900000000000006</v>
      </c>
      <c r="J4" s="279">
        <v>184.1</v>
      </c>
      <c r="K4" s="279">
        <v>313.7</v>
      </c>
      <c r="L4" s="281">
        <v>751.9</v>
      </c>
      <c r="M4" s="279">
        <v>266.2</v>
      </c>
      <c r="N4" s="279">
        <v>442.6</v>
      </c>
      <c r="O4" s="279">
        <v>435.7</v>
      </c>
      <c r="P4" s="279">
        <v>692</v>
      </c>
      <c r="Q4" s="281">
        <v>1836.5</v>
      </c>
      <c r="R4" s="279">
        <v>392.3</v>
      </c>
      <c r="S4" s="279">
        <v>487.3</v>
      </c>
      <c r="T4" s="279">
        <v>446.6</v>
      </c>
    </row>
    <row r="5" spans="1:20" x14ac:dyDescent="0.55000000000000004">
      <c r="A5" s="3" t="s">
        <v>124</v>
      </c>
      <c r="B5" s="29"/>
      <c r="C5" s="45">
        <v>6.4</v>
      </c>
      <c r="D5" s="66">
        <v>-0.3</v>
      </c>
      <c r="E5" s="66">
        <v>1.4</v>
      </c>
      <c r="F5" s="41">
        <v>1.5</v>
      </c>
      <c r="G5" s="173">
        <v>9</v>
      </c>
      <c r="H5" s="66">
        <v>1.3</v>
      </c>
      <c r="I5" s="66">
        <v>0.2</v>
      </c>
      <c r="J5" s="66">
        <v>0.7</v>
      </c>
      <c r="K5" s="66">
        <v>1.6</v>
      </c>
      <c r="L5" s="173">
        <v>3.8</v>
      </c>
      <c r="M5" s="66">
        <v>2.8</v>
      </c>
      <c r="N5" s="66">
        <v>0.8</v>
      </c>
      <c r="O5" s="66">
        <v>0.9</v>
      </c>
      <c r="P5" s="66">
        <v>0.9</v>
      </c>
      <c r="Q5" s="173">
        <v>5.4</v>
      </c>
      <c r="R5" s="66">
        <v>4</v>
      </c>
      <c r="S5" s="66">
        <v>2.6</v>
      </c>
      <c r="T5" s="66">
        <v>5</v>
      </c>
    </row>
    <row r="6" spans="1:20" x14ac:dyDescent="0.55000000000000004">
      <c r="A6" s="283" t="s">
        <v>139</v>
      </c>
      <c r="B6" s="284"/>
      <c r="C6" s="285">
        <v>170.8</v>
      </c>
      <c r="D6" s="286">
        <v>223.4</v>
      </c>
      <c r="E6" s="286">
        <v>258</v>
      </c>
      <c r="F6" s="287">
        <v>639.1</v>
      </c>
      <c r="G6" s="288">
        <v>1291.3</v>
      </c>
      <c r="H6" s="286">
        <v>173.5</v>
      </c>
      <c r="I6" s="286">
        <v>82.1</v>
      </c>
      <c r="J6" s="286">
        <v>184.8</v>
      </c>
      <c r="K6" s="286">
        <v>315.3</v>
      </c>
      <c r="L6" s="288">
        <v>755.7</v>
      </c>
      <c r="M6" s="286">
        <v>269</v>
      </c>
      <c r="N6" s="286">
        <v>443.4</v>
      </c>
      <c r="O6" s="286">
        <v>436.6</v>
      </c>
      <c r="P6" s="286">
        <v>692.9</v>
      </c>
      <c r="Q6" s="288">
        <v>1841.9</v>
      </c>
      <c r="R6" s="286">
        <v>396.3</v>
      </c>
      <c r="S6" s="286">
        <v>489.9</v>
      </c>
      <c r="T6" s="286">
        <v>451.6</v>
      </c>
    </row>
    <row r="7" spans="1:20" x14ac:dyDescent="0.55000000000000004">
      <c r="A7" s="3"/>
      <c r="B7" s="29"/>
      <c r="C7" s="58"/>
      <c r="D7" s="29"/>
      <c r="F7" s="180"/>
      <c r="G7" s="28"/>
      <c r="L7" s="28"/>
      <c r="Q7" s="28"/>
    </row>
    <row r="8" spans="1:20" x14ac:dyDescent="0.55000000000000004">
      <c r="A8" s="3" t="s">
        <v>33</v>
      </c>
      <c r="B8" s="29"/>
      <c r="C8" s="58"/>
      <c r="D8" s="29"/>
      <c r="F8" s="180"/>
      <c r="G8" s="173"/>
      <c r="L8" s="173"/>
      <c r="Q8" s="173"/>
    </row>
    <row r="9" spans="1:20" x14ac:dyDescent="0.55000000000000004">
      <c r="A9" s="3" t="s">
        <v>140</v>
      </c>
      <c r="B9" s="29"/>
      <c r="C9" s="158">
        <v>105.8</v>
      </c>
      <c r="D9" s="163">
        <v>106.5</v>
      </c>
      <c r="E9" s="163">
        <v>111.6</v>
      </c>
      <c r="F9" s="164">
        <v>115.4</v>
      </c>
      <c r="G9" s="173">
        <v>439.3</v>
      </c>
      <c r="H9" s="46">
        <v>113.8</v>
      </c>
      <c r="I9" s="46">
        <v>116.4</v>
      </c>
      <c r="J9" s="46">
        <v>127.7</v>
      </c>
      <c r="K9" s="46">
        <v>143.80000000000001</v>
      </c>
      <c r="L9" s="173">
        <v>501.7</v>
      </c>
      <c r="M9" s="46">
        <v>122.1</v>
      </c>
      <c r="N9" s="46">
        <v>119.1</v>
      </c>
      <c r="O9" s="46">
        <v>122.6</v>
      </c>
      <c r="P9" s="46">
        <v>162.1</v>
      </c>
      <c r="Q9" s="173">
        <v>525.9</v>
      </c>
      <c r="R9" s="46">
        <v>149</v>
      </c>
      <c r="S9" s="46">
        <v>162.4</v>
      </c>
      <c r="T9" s="46">
        <v>142.1</v>
      </c>
    </row>
    <row r="10" spans="1:20" x14ac:dyDescent="0.55000000000000004">
      <c r="A10" s="3" t="s">
        <v>141</v>
      </c>
      <c r="B10" s="29"/>
      <c r="C10" s="158">
        <v>89</v>
      </c>
      <c r="D10" s="163">
        <v>0</v>
      </c>
      <c r="E10" s="163">
        <v>0</v>
      </c>
      <c r="F10" s="164">
        <v>0.8</v>
      </c>
      <c r="G10" s="173">
        <v>89.8</v>
      </c>
      <c r="H10" s="46">
        <v>75.2</v>
      </c>
      <c r="I10" s="46">
        <v>0</v>
      </c>
      <c r="J10" s="46">
        <v>0</v>
      </c>
      <c r="K10" s="46">
        <v>13.5</v>
      </c>
      <c r="L10" s="173">
        <v>88.7</v>
      </c>
      <c r="M10" s="46">
        <v>0</v>
      </c>
      <c r="N10" s="46">
        <v>0</v>
      </c>
      <c r="O10" s="46">
        <v>0</v>
      </c>
      <c r="P10" s="46">
        <v>0</v>
      </c>
      <c r="Q10" s="173">
        <v>0</v>
      </c>
      <c r="R10" s="46">
        <v>10.4</v>
      </c>
      <c r="S10" s="46">
        <v>26.4</v>
      </c>
      <c r="T10" s="46">
        <v>0</v>
      </c>
    </row>
    <row r="11" spans="1:20" x14ac:dyDescent="0.55000000000000004">
      <c r="A11" s="3" t="s">
        <v>142</v>
      </c>
      <c r="B11" s="29"/>
      <c r="C11" s="158">
        <v>21.2</v>
      </c>
      <c r="D11" s="163">
        <v>24.6</v>
      </c>
      <c r="E11" s="163">
        <v>21.8</v>
      </c>
      <c r="F11" s="164">
        <v>18</v>
      </c>
      <c r="G11" s="173">
        <v>85.6</v>
      </c>
      <c r="H11" s="46">
        <v>16</v>
      </c>
      <c r="I11" s="46">
        <v>18</v>
      </c>
      <c r="J11" s="46">
        <v>17.8</v>
      </c>
      <c r="K11" s="46">
        <v>16</v>
      </c>
      <c r="L11" s="173">
        <v>67.8</v>
      </c>
      <c r="M11" s="46">
        <v>10.1</v>
      </c>
      <c r="N11" s="46">
        <v>13.8</v>
      </c>
      <c r="O11" s="46">
        <v>11</v>
      </c>
      <c r="P11" s="46">
        <v>15.4</v>
      </c>
      <c r="Q11" s="173">
        <v>50.3</v>
      </c>
      <c r="R11" s="46">
        <v>12.8</v>
      </c>
      <c r="S11" s="46">
        <v>18.5</v>
      </c>
      <c r="T11" s="46">
        <v>19.899999999999999</v>
      </c>
    </row>
    <row r="12" spans="1:20" x14ac:dyDescent="0.55000000000000004">
      <c r="A12" s="3" t="s">
        <v>143</v>
      </c>
      <c r="B12" s="29"/>
      <c r="C12" s="158">
        <v>43.9</v>
      </c>
      <c r="D12" s="163">
        <v>62.5</v>
      </c>
      <c r="E12" s="163">
        <v>63.5</v>
      </c>
      <c r="F12" s="164">
        <v>-99.9</v>
      </c>
      <c r="G12" s="173">
        <v>70</v>
      </c>
      <c r="H12" s="46">
        <v>51.2</v>
      </c>
      <c r="I12" s="46">
        <v>18.8</v>
      </c>
      <c r="J12" s="46">
        <v>49.1</v>
      </c>
      <c r="K12" s="46">
        <v>95.1</v>
      </c>
      <c r="L12" s="173">
        <v>214.2</v>
      </c>
      <c r="M12" s="46">
        <v>76.3</v>
      </c>
      <c r="N12" s="46">
        <v>133.4</v>
      </c>
      <c r="O12" s="46">
        <v>133.5</v>
      </c>
      <c r="P12" s="46">
        <v>224.2</v>
      </c>
      <c r="Q12" s="173">
        <v>567.4</v>
      </c>
      <c r="R12" s="46">
        <v>-3.7</v>
      </c>
      <c r="S12" s="46">
        <v>120.8</v>
      </c>
      <c r="T12" s="46">
        <v>142.69999999999999</v>
      </c>
    </row>
    <row r="13" spans="1:20" x14ac:dyDescent="0.55000000000000004">
      <c r="A13" s="204" t="s">
        <v>144</v>
      </c>
      <c r="B13" s="137"/>
      <c r="C13" s="188">
        <v>2.6</v>
      </c>
      <c r="D13" s="189">
        <v>0</v>
      </c>
      <c r="E13" s="189">
        <v>0</v>
      </c>
      <c r="F13" s="205">
        <v>0</v>
      </c>
      <c r="G13" s="172">
        <v>2.6</v>
      </c>
      <c r="H13" s="184">
        <v>0</v>
      </c>
      <c r="I13" s="184">
        <v>0</v>
      </c>
      <c r="J13" s="184">
        <v>0</v>
      </c>
      <c r="K13" s="184">
        <v>75.599999999999994</v>
      </c>
      <c r="L13" s="172">
        <v>75.599999999999994</v>
      </c>
      <c r="M13" s="184">
        <v>0</v>
      </c>
      <c r="N13" s="184">
        <v>0</v>
      </c>
      <c r="O13" s="184">
        <v>0</v>
      </c>
      <c r="P13" s="184">
        <v>0</v>
      </c>
      <c r="Q13" s="172">
        <v>0</v>
      </c>
      <c r="R13" s="184">
        <v>0</v>
      </c>
      <c r="S13" s="184">
        <v>0</v>
      </c>
      <c r="T13" s="184">
        <v>1.9</v>
      </c>
    </row>
    <row r="14" spans="1:20" x14ac:dyDescent="0.55000000000000004">
      <c r="A14" s="283" t="s">
        <v>34</v>
      </c>
      <c r="B14" s="284"/>
      <c r="C14" s="285">
        <v>433.3</v>
      </c>
      <c r="D14" s="286">
        <v>417</v>
      </c>
      <c r="E14" s="286">
        <v>454.9</v>
      </c>
      <c r="F14" s="287">
        <v>673.4</v>
      </c>
      <c r="G14" s="288">
        <v>1978.6</v>
      </c>
      <c r="H14" s="286">
        <v>429.7</v>
      </c>
      <c r="I14" s="286">
        <v>235.3</v>
      </c>
      <c r="J14" s="286">
        <v>379.4</v>
      </c>
      <c r="K14" s="286">
        <v>659.3</v>
      </c>
      <c r="L14" s="288">
        <v>1703.7</v>
      </c>
      <c r="M14" s="286">
        <v>477.5</v>
      </c>
      <c r="N14" s="286">
        <v>709.7</v>
      </c>
      <c r="O14" s="286">
        <v>703.7</v>
      </c>
      <c r="P14" s="286">
        <v>1094.5999999999999</v>
      </c>
      <c r="Q14" s="288">
        <v>2985.5</v>
      </c>
      <c r="R14" s="286">
        <v>564.79999999999995</v>
      </c>
      <c r="S14" s="286">
        <v>818</v>
      </c>
      <c r="T14" s="286">
        <v>758.2</v>
      </c>
    </row>
    <row r="15" spans="1:20" ht="3.6" customHeight="1" x14ac:dyDescent="0.55000000000000004">
      <c r="A15" s="3" t="s">
        <v>5</v>
      </c>
      <c r="B15" s="29"/>
      <c r="C15" s="158"/>
      <c r="D15" s="163"/>
      <c r="F15" s="180"/>
      <c r="G15" s="69"/>
      <c r="L15" s="69"/>
      <c r="Q15" s="69"/>
    </row>
    <row r="16" spans="1:20" x14ac:dyDescent="0.55000000000000004">
      <c r="A16" s="3" t="s">
        <v>54</v>
      </c>
      <c r="B16" s="29"/>
      <c r="C16" s="158"/>
      <c r="D16" s="163"/>
      <c r="F16" s="180"/>
      <c r="G16" s="69"/>
      <c r="L16" s="69"/>
      <c r="Q16" s="69"/>
    </row>
    <row r="17" spans="1:20" ht="14.25" customHeight="1" x14ac:dyDescent="0.55000000000000004">
      <c r="A17" s="3" t="s">
        <v>145</v>
      </c>
      <c r="B17" s="29"/>
      <c r="C17" s="158">
        <v>15.8</v>
      </c>
      <c r="D17" s="163">
        <v>33.799999999999997</v>
      </c>
      <c r="E17" s="163">
        <v>0</v>
      </c>
      <c r="F17" s="164">
        <v>0</v>
      </c>
      <c r="G17" s="159">
        <v>49.6</v>
      </c>
      <c r="H17" s="163">
        <v>0</v>
      </c>
      <c r="I17" s="163">
        <v>0</v>
      </c>
      <c r="J17" s="163">
        <v>0</v>
      </c>
      <c r="K17" s="163">
        <v>0</v>
      </c>
      <c r="L17" s="159">
        <v>0</v>
      </c>
      <c r="M17" s="163">
        <v>0</v>
      </c>
      <c r="N17" s="163">
        <v>0</v>
      </c>
      <c r="O17" s="163">
        <v>0</v>
      </c>
      <c r="P17" s="163">
        <v>0</v>
      </c>
      <c r="Q17" s="159">
        <v>0</v>
      </c>
      <c r="R17" s="163">
        <v>0</v>
      </c>
      <c r="S17" s="163">
        <v>0</v>
      </c>
      <c r="T17" s="163">
        <v>0</v>
      </c>
    </row>
    <row r="18" spans="1:20" x14ac:dyDescent="0.55000000000000004">
      <c r="A18" s="3" t="s">
        <v>146</v>
      </c>
      <c r="B18" s="29"/>
      <c r="C18" s="158">
        <v>0</v>
      </c>
      <c r="D18" s="163">
        <v>9.1</v>
      </c>
      <c r="E18" s="163">
        <v>4.5999999999999996</v>
      </c>
      <c r="F18" s="164">
        <v>1.7</v>
      </c>
      <c r="G18" s="159">
        <v>15.4</v>
      </c>
      <c r="H18" s="163">
        <v>0.8</v>
      </c>
      <c r="I18" s="163">
        <v>0.2</v>
      </c>
      <c r="J18" s="163">
        <v>0.5</v>
      </c>
      <c r="K18" s="163">
        <v>0.2</v>
      </c>
      <c r="L18" s="159">
        <v>1.7</v>
      </c>
      <c r="M18" s="163">
        <v>0</v>
      </c>
      <c r="N18" s="163">
        <v>8.1</v>
      </c>
      <c r="O18" s="163">
        <v>16.2</v>
      </c>
      <c r="P18" s="163">
        <v>20.2</v>
      </c>
      <c r="Q18" s="159">
        <v>44.5</v>
      </c>
      <c r="R18" s="163">
        <v>8.1</v>
      </c>
      <c r="S18" s="163">
        <v>8.1999999999999993</v>
      </c>
      <c r="T18" s="163">
        <v>7.7</v>
      </c>
    </row>
    <row r="19" spans="1:20" x14ac:dyDescent="0.55000000000000004">
      <c r="A19" s="3" t="s">
        <v>147</v>
      </c>
      <c r="B19" s="29"/>
      <c r="C19" s="158">
        <v>0</v>
      </c>
      <c r="D19" s="163">
        <v>0</v>
      </c>
      <c r="E19" s="163">
        <v>0</v>
      </c>
      <c r="F19" s="164">
        <v>0</v>
      </c>
      <c r="G19" s="159">
        <v>0</v>
      </c>
      <c r="H19" s="163">
        <v>0</v>
      </c>
      <c r="I19" s="163">
        <v>37.6</v>
      </c>
      <c r="J19" s="163">
        <v>0</v>
      </c>
      <c r="K19" s="163">
        <v>0</v>
      </c>
      <c r="L19" s="159">
        <v>37.6</v>
      </c>
      <c r="M19" s="163">
        <v>0</v>
      </c>
      <c r="N19" s="163">
        <v>0</v>
      </c>
      <c r="O19" s="163">
        <v>0</v>
      </c>
      <c r="P19" s="163">
        <v>0</v>
      </c>
      <c r="Q19" s="159">
        <v>0</v>
      </c>
      <c r="R19" s="163">
        <v>0</v>
      </c>
      <c r="S19" s="163">
        <v>0</v>
      </c>
      <c r="T19" s="163">
        <v>0</v>
      </c>
    </row>
    <row r="20" spans="1:20" x14ac:dyDescent="0.55000000000000004">
      <c r="A20" s="3" t="s">
        <v>148</v>
      </c>
      <c r="B20" s="29"/>
      <c r="C20" s="158">
        <v>0</v>
      </c>
      <c r="D20" s="163">
        <v>0</v>
      </c>
      <c r="E20" s="163">
        <v>0</v>
      </c>
      <c r="F20" s="164">
        <v>0</v>
      </c>
      <c r="G20" s="159">
        <v>0</v>
      </c>
      <c r="H20" s="163">
        <v>0</v>
      </c>
      <c r="I20" s="163">
        <v>0</v>
      </c>
      <c r="J20" s="163">
        <v>55.4</v>
      </c>
      <c r="K20" s="163">
        <v>99.8</v>
      </c>
      <c r="L20" s="159">
        <v>155.19999999999999</v>
      </c>
      <c r="M20" s="163">
        <v>0</v>
      </c>
      <c r="N20" s="163">
        <v>0</v>
      </c>
      <c r="O20" s="163">
        <v>0</v>
      </c>
      <c r="P20" s="163">
        <v>0</v>
      </c>
      <c r="Q20" s="159">
        <v>0</v>
      </c>
      <c r="R20" s="163">
        <v>0</v>
      </c>
      <c r="S20" s="163">
        <v>0</v>
      </c>
      <c r="T20" s="163">
        <v>0</v>
      </c>
    </row>
    <row r="21" spans="1:20" x14ac:dyDescent="0.55000000000000004">
      <c r="A21" s="3" t="s">
        <v>149</v>
      </c>
      <c r="B21" s="29"/>
      <c r="C21" s="158">
        <v>0</v>
      </c>
      <c r="D21" s="163">
        <v>0</v>
      </c>
      <c r="E21" s="163">
        <v>0</v>
      </c>
      <c r="F21" s="164">
        <v>6.9</v>
      </c>
      <c r="G21" s="159">
        <v>6.9</v>
      </c>
      <c r="H21" s="163">
        <v>3.2</v>
      </c>
      <c r="I21" s="163">
        <v>0.7</v>
      </c>
      <c r="J21" s="163">
        <v>1.1000000000000001</v>
      </c>
      <c r="K21" s="163">
        <v>4.4000000000000004</v>
      </c>
      <c r="L21" s="159">
        <v>9.4</v>
      </c>
      <c r="M21" s="163">
        <v>0</v>
      </c>
      <c r="N21" s="163">
        <v>0</v>
      </c>
      <c r="O21" s="163">
        <v>0</v>
      </c>
      <c r="P21" s="163">
        <v>0</v>
      </c>
      <c r="Q21" s="159">
        <v>0</v>
      </c>
      <c r="R21" s="163">
        <v>1.7</v>
      </c>
      <c r="S21" s="163">
        <v>10.199999999999999</v>
      </c>
      <c r="T21" s="163">
        <v>0.9</v>
      </c>
    </row>
    <row r="22" spans="1:20" ht="28.2" x14ac:dyDescent="0.55000000000000004">
      <c r="A22" s="375" t="s">
        <v>333</v>
      </c>
      <c r="B22" s="29"/>
      <c r="C22" s="158">
        <v>0</v>
      </c>
      <c r="D22" s="163">
        <v>0</v>
      </c>
      <c r="E22" s="163">
        <v>0</v>
      </c>
      <c r="F22" s="164">
        <v>9.3000000000000007</v>
      </c>
      <c r="G22" s="159">
        <v>9.3000000000000007</v>
      </c>
      <c r="H22" s="163">
        <v>5.8</v>
      </c>
      <c r="I22" s="163">
        <v>1.2</v>
      </c>
      <c r="J22" s="163">
        <v>2.2999999999999998</v>
      </c>
      <c r="K22" s="163">
        <v>2.2999999999999998</v>
      </c>
      <c r="L22" s="159">
        <v>11.6</v>
      </c>
      <c r="M22" s="163">
        <v>1.1000000000000001</v>
      </c>
      <c r="N22" s="163">
        <v>-0.3</v>
      </c>
      <c r="O22" s="163">
        <v>0.1</v>
      </c>
      <c r="P22" s="163">
        <v>-6.5</v>
      </c>
      <c r="Q22" s="159">
        <v>-5.6</v>
      </c>
      <c r="R22" s="440">
        <v>-1.7</v>
      </c>
      <c r="S22" s="163">
        <v>-1.4</v>
      </c>
      <c r="T22" s="163">
        <v>-1.3</v>
      </c>
    </row>
    <row r="23" spans="1:20" ht="28.2" x14ac:dyDescent="0.55000000000000004">
      <c r="A23" s="375" t="s">
        <v>334</v>
      </c>
      <c r="B23" s="29"/>
      <c r="C23" s="158">
        <v>7.3</v>
      </c>
      <c r="D23" s="163">
        <v>8.3000000000000007</v>
      </c>
      <c r="E23" s="163">
        <v>-3.4</v>
      </c>
      <c r="F23" s="164">
        <v>0.8</v>
      </c>
      <c r="G23" s="159">
        <v>13</v>
      </c>
      <c r="H23" s="163">
        <v>-7.8</v>
      </c>
      <c r="I23" s="163">
        <v>-7.5</v>
      </c>
      <c r="J23" s="163">
        <v>3.8</v>
      </c>
      <c r="K23" s="163">
        <v>-11.4</v>
      </c>
      <c r="L23" s="159">
        <v>-22.9</v>
      </c>
      <c r="M23" s="163">
        <v>15.3</v>
      </c>
      <c r="N23" s="163">
        <v>1.7</v>
      </c>
      <c r="O23" s="163">
        <v>17</v>
      </c>
      <c r="P23" s="163">
        <v>16</v>
      </c>
      <c r="Q23" s="159">
        <v>50</v>
      </c>
      <c r="R23" s="163">
        <v>22.8</v>
      </c>
      <c r="S23" s="163">
        <v>-7.5</v>
      </c>
      <c r="T23" s="163">
        <v>-6.2</v>
      </c>
    </row>
    <row r="24" spans="1:20" x14ac:dyDescent="0.55000000000000004">
      <c r="A24" s="3" t="s">
        <v>335</v>
      </c>
      <c r="B24" s="29"/>
      <c r="C24" s="158">
        <v>0</v>
      </c>
      <c r="D24" s="163">
        <v>0</v>
      </c>
      <c r="E24" s="163">
        <v>0</v>
      </c>
      <c r="F24" s="164">
        <v>0</v>
      </c>
      <c r="G24" s="159">
        <v>0</v>
      </c>
      <c r="H24" s="163">
        <v>0</v>
      </c>
      <c r="I24" s="163">
        <v>0</v>
      </c>
      <c r="J24" s="163">
        <v>0</v>
      </c>
      <c r="K24" s="163">
        <v>0</v>
      </c>
      <c r="L24" s="159">
        <v>0</v>
      </c>
      <c r="M24" s="163">
        <v>0</v>
      </c>
      <c r="N24" s="163">
        <v>0</v>
      </c>
      <c r="O24" s="163">
        <v>0</v>
      </c>
      <c r="P24" s="163">
        <v>0</v>
      </c>
      <c r="Q24" s="159">
        <v>0</v>
      </c>
      <c r="R24" s="163">
        <v>0</v>
      </c>
      <c r="S24" s="163">
        <v>0</v>
      </c>
      <c r="T24" s="163">
        <v>18.899999999999999</v>
      </c>
    </row>
    <row r="25" spans="1:20" x14ac:dyDescent="0.55000000000000004">
      <c r="A25" s="3" t="s">
        <v>150</v>
      </c>
      <c r="B25" s="29"/>
      <c r="C25" s="158">
        <v>0</v>
      </c>
      <c r="D25" s="163">
        <v>0</v>
      </c>
      <c r="E25" s="163">
        <v>0</v>
      </c>
      <c r="F25" s="164">
        <v>0</v>
      </c>
      <c r="G25" s="159">
        <v>0</v>
      </c>
      <c r="H25" s="163">
        <v>0</v>
      </c>
      <c r="I25" s="163">
        <v>0</v>
      </c>
      <c r="J25" s="163">
        <v>0</v>
      </c>
      <c r="K25" s="163">
        <v>0</v>
      </c>
      <c r="L25" s="159">
        <v>0</v>
      </c>
      <c r="M25" s="163">
        <v>0</v>
      </c>
      <c r="N25" s="163">
        <v>0</v>
      </c>
      <c r="O25" s="163">
        <v>0</v>
      </c>
      <c r="P25" s="163">
        <v>0</v>
      </c>
      <c r="Q25" s="159">
        <v>0</v>
      </c>
      <c r="R25" s="163">
        <v>0</v>
      </c>
      <c r="S25" s="163">
        <v>37.5</v>
      </c>
      <c r="T25" s="163">
        <v>9.5</v>
      </c>
    </row>
    <row r="26" spans="1:20" x14ac:dyDescent="0.55000000000000004">
      <c r="A26" s="3" t="s">
        <v>151</v>
      </c>
      <c r="B26" s="29"/>
      <c r="C26" s="158">
        <v>-0.4</v>
      </c>
      <c r="D26" s="163">
        <v>1.3</v>
      </c>
      <c r="E26" s="163">
        <v>2.2000000000000002</v>
      </c>
      <c r="F26" s="164">
        <v>0.2</v>
      </c>
      <c r="G26" s="173">
        <v>3.3</v>
      </c>
      <c r="H26" s="46">
        <v>0.2</v>
      </c>
      <c r="I26" s="46">
        <v>-2.7</v>
      </c>
      <c r="J26" s="46">
        <v>0</v>
      </c>
      <c r="K26" s="46">
        <v>0.5</v>
      </c>
      <c r="L26" s="173">
        <v>-2</v>
      </c>
      <c r="M26" s="46">
        <v>26.1</v>
      </c>
      <c r="N26" s="46">
        <v>11.4</v>
      </c>
      <c r="O26" s="46">
        <v>4.5</v>
      </c>
      <c r="P26" s="46">
        <v>168.7</v>
      </c>
      <c r="Q26" s="173">
        <v>210.7</v>
      </c>
      <c r="R26" s="46">
        <v>-136.4</v>
      </c>
      <c r="S26" s="46">
        <v>-53.6</v>
      </c>
      <c r="T26" s="46">
        <v>182</v>
      </c>
    </row>
    <row r="27" spans="1:20" ht="6.6" customHeight="1" x14ac:dyDescent="0.55000000000000004">
      <c r="A27" s="3"/>
      <c r="B27" s="29"/>
      <c r="C27" s="158"/>
      <c r="D27" s="163"/>
      <c r="F27" s="180"/>
      <c r="G27" s="159"/>
      <c r="L27" s="159"/>
      <c r="Q27" s="159"/>
    </row>
    <row r="28" spans="1:20" ht="14.7" thickBot="1" x14ac:dyDescent="0.6">
      <c r="A28" s="289" t="s">
        <v>58</v>
      </c>
      <c r="B28" s="290"/>
      <c r="C28" s="291">
        <v>456.8</v>
      </c>
      <c r="D28" s="292">
        <v>466.9</v>
      </c>
      <c r="E28" s="292">
        <v>453.9</v>
      </c>
      <c r="F28" s="293">
        <v>691.9</v>
      </c>
      <c r="G28" s="294">
        <v>2069.5</v>
      </c>
      <c r="H28" s="292">
        <v>431.5</v>
      </c>
      <c r="I28" s="292">
        <v>270.2</v>
      </c>
      <c r="J28" s="292">
        <v>442.5</v>
      </c>
      <c r="K28" s="292">
        <v>754.1</v>
      </c>
      <c r="L28" s="294">
        <v>1898.3</v>
      </c>
      <c r="M28" s="292">
        <v>467.8</v>
      </c>
      <c r="N28" s="292">
        <v>707.8</v>
      </c>
      <c r="O28" s="292">
        <v>732.5</v>
      </c>
      <c r="P28" s="292">
        <v>955.6</v>
      </c>
      <c r="Q28" s="294">
        <v>2863.7</v>
      </c>
      <c r="R28" s="292">
        <v>732.1</v>
      </c>
      <c r="S28" s="292">
        <v>918.6</v>
      </c>
      <c r="T28" s="292">
        <v>605.79999999999995</v>
      </c>
    </row>
    <row r="29" spans="1:20" ht="14.7" thickTop="1" x14ac:dyDescent="0.55000000000000004">
      <c r="C29" s="484"/>
      <c r="D29" s="484"/>
      <c r="E29" s="484"/>
      <c r="F29" s="484"/>
      <c r="G29" s="484"/>
      <c r="H29" s="484"/>
      <c r="I29" s="484"/>
      <c r="J29" s="484"/>
      <c r="K29" s="484"/>
      <c r="L29" s="484"/>
      <c r="M29" s="484"/>
      <c r="N29" s="484"/>
      <c r="O29" s="484"/>
      <c r="P29" s="484"/>
      <c r="Q29" s="484"/>
      <c r="R29" s="484"/>
      <c r="S29" s="484"/>
      <c r="T29" s="484"/>
    </row>
    <row r="30" spans="1:20" x14ac:dyDescent="0.55000000000000004">
      <c r="A30" s="81" t="s">
        <v>152</v>
      </c>
    </row>
  </sheetData>
  <pageMargins left="0.45" right="0.45" top="0.75" bottom="0.75" header="0.3" footer="0.3"/>
  <pageSetup paperSize="5"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T42"/>
  <sheetViews>
    <sheetView showGridLines="0" zoomScale="85" zoomScaleNormal="85" zoomScaleSheetLayoutView="10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4.4" x14ac:dyDescent="0.55000000000000004"/>
  <cols>
    <col min="1" max="1" width="84.41796875" style="68" customWidth="1"/>
    <col min="2" max="17" width="10.41796875" style="68" customWidth="1"/>
    <col min="18" max="19" width="11.41796875" style="68" customWidth="1"/>
    <col min="20" max="20" width="9.15625" style="235"/>
    <col min="21" max="16384" width="9.15625" style="68"/>
  </cols>
  <sheetData>
    <row r="1" spans="1:20" x14ac:dyDescent="0.55000000000000004">
      <c r="A1" s="182" t="s">
        <v>153</v>
      </c>
    </row>
    <row r="2" spans="1:20" x14ac:dyDescent="0.55000000000000004">
      <c r="A2" s="465" t="s">
        <v>154</v>
      </c>
    </row>
    <row r="3" spans="1:20" s="363" customFormat="1" ht="15" x14ac:dyDescent="0.55000000000000004">
      <c r="B3" s="399" t="s">
        <v>60</v>
      </c>
      <c r="C3" s="400" t="s">
        <v>61</v>
      </c>
      <c r="D3" s="400" t="s">
        <v>62</v>
      </c>
      <c r="E3" s="400" t="s">
        <v>63</v>
      </c>
      <c r="F3" s="426">
        <v>2019</v>
      </c>
      <c r="G3" s="400" t="s">
        <v>64</v>
      </c>
      <c r="H3" s="400" t="s">
        <v>65</v>
      </c>
      <c r="I3" s="400" t="s">
        <v>66</v>
      </c>
      <c r="J3" s="400" t="s">
        <v>67</v>
      </c>
      <c r="K3" s="426">
        <v>2020</v>
      </c>
      <c r="L3" s="400" t="s">
        <v>68</v>
      </c>
      <c r="M3" s="400" t="s">
        <v>69</v>
      </c>
      <c r="N3" s="400" t="s">
        <v>70</v>
      </c>
      <c r="O3" s="400" t="s">
        <v>71</v>
      </c>
      <c r="P3" s="400">
        <v>2021</v>
      </c>
      <c r="Q3" s="400" t="s">
        <v>72</v>
      </c>
      <c r="R3" s="400" t="s">
        <v>73</v>
      </c>
      <c r="S3" s="400" t="s">
        <v>326</v>
      </c>
      <c r="T3" s="467"/>
    </row>
    <row r="4" spans="1:20" ht="25.75" customHeight="1" x14ac:dyDescent="0.55000000000000004">
      <c r="A4" s="425" t="s">
        <v>155</v>
      </c>
      <c r="B4" s="418"/>
      <c r="C4" s="418"/>
      <c r="D4" s="419"/>
      <c r="E4" s="420"/>
      <c r="F4" s="421"/>
      <c r="G4" s="422"/>
      <c r="H4" s="419"/>
      <c r="I4" s="419"/>
      <c r="J4" s="419"/>
      <c r="K4" s="421"/>
      <c r="L4" s="419"/>
      <c r="M4" s="419"/>
      <c r="N4" s="419"/>
      <c r="O4" s="419"/>
      <c r="P4" s="421"/>
      <c r="Q4" s="428"/>
      <c r="R4" s="419"/>
      <c r="S4" s="419"/>
    </row>
    <row r="5" spans="1:20" ht="15" customHeight="1" x14ac:dyDescent="0.55000000000000004">
      <c r="A5" s="30" t="s">
        <v>156</v>
      </c>
      <c r="B5" s="409">
        <v>2.8</v>
      </c>
      <c r="C5" s="409">
        <v>2.5</v>
      </c>
      <c r="D5" s="409">
        <v>3.5</v>
      </c>
      <c r="E5" s="410">
        <v>5.8</v>
      </c>
      <c r="F5" s="411">
        <v>5.8</v>
      </c>
      <c r="G5" s="408">
        <v>5.8</v>
      </c>
      <c r="H5" s="409">
        <v>6.1</v>
      </c>
      <c r="I5" s="409">
        <v>5.9</v>
      </c>
      <c r="J5" s="409">
        <v>6.1</v>
      </c>
      <c r="K5" s="411">
        <v>6.1</v>
      </c>
      <c r="L5" s="409">
        <v>6.8</v>
      </c>
      <c r="M5" s="409">
        <v>9.6</v>
      </c>
      <c r="N5" s="409">
        <v>9.6</v>
      </c>
      <c r="O5" s="409">
        <v>9.3000000000000007</v>
      </c>
      <c r="P5" s="411">
        <v>9.3000000000000007</v>
      </c>
      <c r="Q5" s="409">
        <v>10.1</v>
      </c>
      <c r="R5" s="409">
        <v>11.5</v>
      </c>
      <c r="S5" s="409">
        <v>13.5</v>
      </c>
    </row>
    <row r="6" spans="1:20" ht="15" customHeight="1" x14ac:dyDescent="0.55000000000000004">
      <c r="A6" s="462" t="s">
        <v>157</v>
      </c>
      <c r="B6" s="409">
        <v>9.6999999999999993</v>
      </c>
      <c r="C6" s="409">
        <v>10.6</v>
      </c>
      <c r="D6" s="409">
        <v>10.9</v>
      </c>
      <c r="E6" s="410">
        <v>13</v>
      </c>
      <c r="F6" s="411">
        <v>13</v>
      </c>
      <c r="G6" s="408">
        <v>13.9</v>
      </c>
      <c r="H6" s="409">
        <v>13.7</v>
      </c>
      <c r="I6" s="409">
        <v>14.8</v>
      </c>
      <c r="J6" s="409">
        <v>14.9</v>
      </c>
      <c r="K6" s="411">
        <v>14.9</v>
      </c>
      <c r="L6" s="409">
        <v>15</v>
      </c>
      <c r="M6" s="409">
        <v>15.2</v>
      </c>
      <c r="N6" s="409">
        <v>16.8</v>
      </c>
      <c r="O6" s="409">
        <v>18.5</v>
      </c>
      <c r="P6" s="411">
        <v>18.5</v>
      </c>
      <c r="Q6" s="409">
        <v>19.8</v>
      </c>
      <c r="R6" s="409">
        <v>19.3</v>
      </c>
      <c r="S6" s="409">
        <v>19.5</v>
      </c>
    </row>
    <row r="7" spans="1:20" ht="15" customHeight="1" x14ac:dyDescent="0.55000000000000004">
      <c r="A7" s="30" t="s">
        <v>158</v>
      </c>
      <c r="B7" s="409">
        <v>9.5</v>
      </c>
      <c r="C7" s="409">
        <v>9.1999999999999993</v>
      </c>
      <c r="D7" s="7">
        <v>6.6</v>
      </c>
      <c r="E7" s="410">
        <v>28.5</v>
      </c>
      <c r="F7" s="411">
        <v>28.5</v>
      </c>
      <c r="G7" s="408">
        <v>25.4</v>
      </c>
      <c r="H7" s="409">
        <v>26.1</v>
      </c>
      <c r="I7" s="409">
        <v>20.8</v>
      </c>
      <c r="J7" s="409">
        <v>23.4</v>
      </c>
      <c r="K7" s="411">
        <v>23.4</v>
      </c>
      <c r="L7" s="409">
        <v>11.7</v>
      </c>
      <c r="M7" s="409">
        <v>8.1</v>
      </c>
      <c r="N7" s="409">
        <v>14.9</v>
      </c>
      <c r="O7" s="409">
        <v>19.7</v>
      </c>
      <c r="P7" s="411">
        <v>19.7</v>
      </c>
      <c r="Q7" s="409">
        <v>19.600000000000001</v>
      </c>
      <c r="R7" s="409">
        <v>19</v>
      </c>
      <c r="S7" s="409">
        <v>17</v>
      </c>
    </row>
    <row r="8" spans="1:20" x14ac:dyDescent="0.55000000000000004">
      <c r="A8" s="474"/>
      <c r="B8" s="163"/>
      <c r="C8" s="163"/>
      <c r="E8" s="180"/>
      <c r="F8" s="69"/>
      <c r="G8" s="67"/>
      <c r="K8" s="69"/>
      <c r="P8" s="69"/>
    </row>
    <row r="9" spans="1:20" ht="25.75" customHeight="1" x14ac:dyDescent="0.55000000000000004">
      <c r="A9" s="425" t="s">
        <v>159</v>
      </c>
      <c r="B9" s="418"/>
      <c r="C9" s="418"/>
      <c r="D9" s="419"/>
      <c r="E9" s="420"/>
      <c r="F9" s="421"/>
      <c r="G9" s="422"/>
      <c r="H9" s="419"/>
      <c r="I9" s="419"/>
      <c r="J9" s="419"/>
      <c r="K9" s="421"/>
      <c r="L9" s="419"/>
      <c r="M9" s="419"/>
      <c r="N9" s="419"/>
      <c r="O9" s="419"/>
      <c r="P9" s="421"/>
      <c r="Q9" s="428"/>
      <c r="R9" s="419"/>
      <c r="S9" s="419"/>
    </row>
    <row r="10" spans="1:20" x14ac:dyDescent="0.55000000000000004">
      <c r="A10" s="30" t="s">
        <v>160</v>
      </c>
      <c r="B10" s="7">
        <v>107.2</v>
      </c>
      <c r="C10" s="7">
        <v>106.7</v>
      </c>
      <c r="D10" s="7">
        <v>106.2</v>
      </c>
      <c r="E10" s="168">
        <v>112.9</v>
      </c>
      <c r="F10" s="411">
        <v>112.9</v>
      </c>
      <c r="G10" s="408">
        <v>108.1</v>
      </c>
      <c r="H10" s="409">
        <v>109.6</v>
      </c>
      <c r="I10" s="409">
        <v>114.5</v>
      </c>
      <c r="J10" s="409">
        <v>122.7</v>
      </c>
      <c r="K10" s="411">
        <v>122.7</v>
      </c>
      <c r="L10" s="409">
        <v>124.5</v>
      </c>
      <c r="M10" s="409">
        <v>129.1</v>
      </c>
      <c r="N10" s="409">
        <v>133.1</v>
      </c>
      <c r="O10" s="409">
        <v>141.9</v>
      </c>
      <c r="P10" s="411">
        <v>141.9</v>
      </c>
      <c r="Q10" s="409">
        <v>146.80000000000001</v>
      </c>
      <c r="R10" s="409">
        <v>146.9</v>
      </c>
      <c r="S10" s="409">
        <v>143.9</v>
      </c>
    </row>
    <row r="11" spans="1:20" ht="15.9" x14ac:dyDescent="0.55000000000000004">
      <c r="A11" s="30" t="s">
        <v>161</v>
      </c>
      <c r="B11" s="7">
        <v>7.5</v>
      </c>
      <c r="C11" s="7">
        <v>6.9</v>
      </c>
      <c r="D11" s="179">
        <v>7.6</v>
      </c>
      <c r="E11" s="168">
        <v>9.6</v>
      </c>
      <c r="F11" s="411">
        <v>9.6</v>
      </c>
      <c r="G11" s="408">
        <v>10</v>
      </c>
      <c r="H11" s="409">
        <v>10.1</v>
      </c>
      <c r="I11" s="409">
        <v>10</v>
      </c>
      <c r="J11" s="409">
        <v>10.9</v>
      </c>
      <c r="K11" s="411">
        <v>10.9</v>
      </c>
      <c r="L11" s="408">
        <v>12</v>
      </c>
      <c r="M11" s="409">
        <v>12.4</v>
      </c>
      <c r="N11" s="409">
        <v>13.2</v>
      </c>
      <c r="O11" s="409">
        <v>13.1</v>
      </c>
      <c r="P11" s="411">
        <v>13.1</v>
      </c>
      <c r="Q11" s="408">
        <v>13</v>
      </c>
      <c r="R11" s="409">
        <v>12.9</v>
      </c>
      <c r="S11" s="409">
        <v>11.6</v>
      </c>
    </row>
    <row r="12" spans="1:20" ht="14.25" customHeight="1" x14ac:dyDescent="0.55000000000000004">
      <c r="A12" s="30"/>
      <c r="C12" s="7"/>
      <c r="E12" s="168"/>
      <c r="F12" s="69"/>
      <c r="G12" s="67"/>
      <c r="K12" s="69"/>
      <c r="P12" s="69"/>
    </row>
    <row r="13" spans="1:20" ht="25.75" customHeight="1" x14ac:dyDescent="0.55000000000000004">
      <c r="A13" s="425" t="s">
        <v>162</v>
      </c>
      <c r="B13" s="418"/>
      <c r="C13" s="418"/>
      <c r="D13" s="419"/>
      <c r="E13" s="420"/>
      <c r="F13" s="421"/>
      <c r="G13" s="422"/>
      <c r="H13" s="419"/>
      <c r="I13" s="419"/>
      <c r="J13" s="419"/>
      <c r="K13" s="421"/>
      <c r="L13" s="419"/>
      <c r="M13" s="419"/>
      <c r="N13" s="419"/>
      <c r="O13" s="419"/>
      <c r="P13" s="421"/>
      <c r="Q13" s="428"/>
      <c r="R13" s="419"/>
      <c r="S13" s="419"/>
    </row>
    <row r="14" spans="1:20" ht="16.5" x14ac:dyDescent="0.55000000000000004">
      <c r="A14" s="463" t="s">
        <v>163</v>
      </c>
      <c r="B14" s="161"/>
      <c r="C14" s="161"/>
      <c r="D14" s="161"/>
      <c r="E14" s="161">
        <v>11.1</v>
      </c>
      <c r="F14" s="214">
        <v>11.1</v>
      </c>
      <c r="G14" s="213">
        <v>12.1</v>
      </c>
      <c r="H14" s="213">
        <v>12.9</v>
      </c>
      <c r="I14" s="213">
        <v>13.9</v>
      </c>
      <c r="J14" s="213">
        <v>14.3</v>
      </c>
      <c r="K14" s="214">
        <v>14.3</v>
      </c>
      <c r="L14" s="213">
        <v>14.6</v>
      </c>
      <c r="M14" s="213">
        <v>15</v>
      </c>
      <c r="N14" s="213">
        <v>15.5</v>
      </c>
      <c r="O14" s="213">
        <v>16.399999999999999</v>
      </c>
      <c r="P14" s="214">
        <v>16.399999999999999</v>
      </c>
      <c r="Q14" s="438">
        <v>17.600000000000001</v>
      </c>
      <c r="R14" s="213">
        <v>18.600000000000001</v>
      </c>
      <c r="S14" s="213">
        <v>19.3</v>
      </c>
    </row>
    <row r="15" spans="1:20" x14ac:dyDescent="0.55000000000000004">
      <c r="A15" s="29" t="s">
        <v>164</v>
      </c>
      <c r="B15" s="161"/>
      <c r="C15" s="161"/>
      <c r="D15" s="161"/>
      <c r="E15" s="161">
        <v>120.5</v>
      </c>
      <c r="F15" s="214">
        <v>120.5</v>
      </c>
      <c r="G15" s="213">
        <v>95.5</v>
      </c>
      <c r="H15" s="213">
        <v>73.8</v>
      </c>
      <c r="I15" s="213">
        <v>120.9</v>
      </c>
      <c r="J15" s="213">
        <v>153.30000000000001</v>
      </c>
      <c r="K15" s="214">
        <v>153.30000000000001</v>
      </c>
      <c r="L15" s="213">
        <v>129.80000000000001</v>
      </c>
      <c r="M15" s="213">
        <v>251.5</v>
      </c>
      <c r="N15" s="213">
        <v>299.39999999999998</v>
      </c>
      <c r="O15" s="161">
        <v>351.4</v>
      </c>
      <c r="P15" s="214">
        <v>351.4</v>
      </c>
      <c r="Q15" s="438">
        <v>448.2</v>
      </c>
      <c r="R15" s="213">
        <v>543.70000000000005</v>
      </c>
      <c r="S15" s="213">
        <v>461.5</v>
      </c>
    </row>
    <row r="16" spans="1:20" ht="16.5" x14ac:dyDescent="0.55000000000000004">
      <c r="A16" s="29" t="s">
        <v>165</v>
      </c>
      <c r="B16" s="161"/>
      <c r="C16" s="161"/>
      <c r="D16" s="161"/>
      <c r="E16" s="181">
        <v>1.0999999999999999E-2</v>
      </c>
      <c r="F16" s="215">
        <v>1.0999999999999999E-2</v>
      </c>
      <c r="G16" s="181">
        <v>8.0000000000000002E-3</v>
      </c>
      <c r="H16" s="181">
        <v>6.0000000000000001E-3</v>
      </c>
      <c r="I16" s="181">
        <v>8.9999999999999993E-3</v>
      </c>
      <c r="J16" s="181">
        <v>1.0999999999999999E-2</v>
      </c>
      <c r="K16" s="215">
        <v>1.0999999999999999E-2</v>
      </c>
      <c r="L16" s="181">
        <v>8.9999999999999993E-3</v>
      </c>
      <c r="M16" s="181">
        <v>1.7000000000000001E-2</v>
      </c>
      <c r="N16" s="181">
        <v>1.9E-2</v>
      </c>
      <c r="O16" s="181">
        <v>2.1000000000000001E-2</v>
      </c>
      <c r="P16" s="215">
        <v>2.1000000000000001E-2</v>
      </c>
      <c r="Q16" s="439">
        <v>2.5000000000000001E-2</v>
      </c>
      <c r="R16" s="181">
        <v>2.9000000000000001E-2</v>
      </c>
      <c r="S16" s="181">
        <v>2.4E-2</v>
      </c>
    </row>
    <row r="17" spans="1:19" x14ac:dyDescent="0.55000000000000004">
      <c r="A17" s="29"/>
      <c r="B17" s="161"/>
      <c r="C17" s="161"/>
      <c r="D17" s="161"/>
      <c r="E17" s="181"/>
      <c r="F17" s="215"/>
      <c r="G17" s="181"/>
      <c r="H17" s="181"/>
      <c r="I17" s="181"/>
      <c r="J17" s="181"/>
      <c r="K17" s="215"/>
      <c r="L17" s="181"/>
      <c r="M17" s="181"/>
      <c r="N17" s="409"/>
      <c r="O17" s="409"/>
      <c r="P17" s="411"/>
      <c r="Q17" s="181"/>
      <c r="R17" s="181"/>
      <c r="S17" s="181"/>
    </row>
    <row r="18" spans="1:19" ht="25.75" customHeight="1" x14ac:dyDescent="0.55000000000000004">
      <c r="A18" s="425" t="s">
        <v>166</v>
      </c>
      <c r="B18" s="418"/>
      <c r="C18" s="418"/>
      <c r="D18" s="419"/>
      <c r="E18" s="420"/>
      <c r="F18" s="421"/>
      <c r="G18" s="422"/>
      <c r="H18" s="419"/>
      <c r="I18" s="419"/>
      <c r="J18" s="419"/>
      <c r="K18" s="421"/>
      <c r="L18" s="419"/>
      <c r="M18" s="419"/>
      <c r="N18" s="419"/>
      <c r="O18" s="419"/>
      <c r="P18" s="421"/>
      <c r="Q18" s="428"/>
      <c r="R18" s="419"/>
      <c r="S18" s="419"/>
    </row>
    <row r="19" spans="1:19" x14ac:dyDescent="0.55000000000000004">
      <c r="A19" s="29" t="s">
        <v>167</v>
      </c>
      <c r="B19" s="216">
        <v>106.3</v>
      </c>
      <c r="C19" s="216">
        <v>101.6</v>
      </c>
      <c r="D19" s="216">
        <v>104.9</v>
      </c>
      <c r="E19" s="216">
        <v>112</v>
      </c>
      <c r="F19" s="217">
        <v>424.9</v>
      </c>
      <c r="G19" s="216">
        <v>121.7</v>
      </c>
      <c r="H19" s="216">
        <v>103.1</v>
      </c>
      <c r="I19" s="216">
        <v>99.9</v>
      </c>
      <c r="J19" s="216">
        <v>150.30000000000001</v>
      </c>
      <c r="K19" s="217">
        <v>475.1</v>
      </c>
      <c r="L19" s="216">
        <v>132.1</v>
      </c>
      <c r="M19" s="216">
        <v>139.19999999999999</v>
      </c>
      <c r="N19" s="216">
        <v>135.19999999999999</v>
      </c>
      <c r="O19" s="187">
        <v>149.5</v>
      </c>
      <c r="P19" s="412">
        <f>SUM(L19:O19)</f>
        <v>556</v>
      </c>
      <c r="Q19" s="216">
        <v>150.6</v>
      </c>
      <c r="R19" s="216">
        <v>157.6</v>
      </c>
      <c r="S19" s="216">
        <v>146.69999999999999</v>
      </c>
    </row>
    <row r="20" spans="1:19" x14ac:dyDescent="0.55000000000000004">
      <c r="A20" s="29" t="s">
        <v>168</v>
      </c>
      <c r="B20" s="216">
        <v>29</v>
      </c>
      <c r="C20" s="216">
        <v>47.9</v>
      </c>
      <c r="D20" s="216">
        <v>23.8</v>
      </c>
      <c r="E20" s="216">
        <v>132.6</v>
      </c>
      <c r="F20" s="217">
        <v>233.4</v>
      </c>
      <c r="G20" s="216">
        <v>87.7</v>
      </c>
      <c r="H20" s="216">
        <v>56.9</v>
      </c>
      <c r="I20" s="216">
        <v>67.5</v>
      </c>
      <c r="J20" s="216">
        <v>136.80000000000001</v>
      </c>
      <c r="K20" s="217">
        <v>348.8</v>
      </c>
      <c r="L20" s="216">
        <v>77.900000000000006</v>
      </c>
      <c r="M20" s="216">
        <v>103.1</v>
      </c>
      <c r="N20" s="216">
        <v>87.3</v>
      </c>
      <c r="O20" s="187">
        <f>263.9-1.9</f>
        <v>262</v>
      </c>
      <c r="P20" s="412">
        <f>SUM(L20:O20)</f>
        <v>530.29999999999995</v>
      </c>
      <c r="Q20" s="216">
        <v>133.19999999999999</v>
      </c>
      <c r="R20" s="216">
        <v>119.7</v>
      </c>
      <c r="S20" s="216">
        <v>111</v>
      </c>
    </row>
    <row r="21" spans="1:19" x14ac:dyDescent="0.55000000000000004">
      <c r="A21" s="29" t="s">
        <v>169</v>
      </c>
      <c r="B21" s="218">
        <v>-0.1</v>
      </c>
      <c r="C21" s="218">
        <v>0.1</v>
      </c>
      <c r="D21" s="218">
        <v>0.5</v>
      </c>
      <c r="E21" s="218">
        <v>1.9</v>
      </c>
      <c r="F21" s="219">
        <v>2.4</v>
      </c>
      <c r="G21" s="218">
        <v>2.1</v>
      </c>
      <c r="H21" s="218">
        <v>1.6</v>
      </c>
      <c r="I21" s="218">
        <v>2.2000000000000002</v>
      </c>
      <c r="J21" s="218">
        <v>1.7</v>
      </c>
      <c r="K21" s="219">
        <v>7.6</v>
      </c>
      <c r="L21" s="218">
        <v>1.1000000000000001</v>
      </c>
      <c r="M21" s="218">
        <v>1</v>
      </c>
      <c r="N21" s="218">
        <v>1.4</v>
      </c>
      <c r="O21" s="413">
        <v>1.9</v>
      </c>
      <c r="P21" s="414">
        <f>SUM(L21:O21)</f>
        <v>5.4</v>
      </c>
      <c r="Q21" s="470">
        <v>0</v>
      </c>
      <c r="R21" s="470">
        <v>0</v>
      </c>
      <c r="S21" s="470">
        <v>0</v>
      </c>
    </row>
    <row r="22" spans="1:19" x14ac:dyDescent="0.55000000000000004">
      <c r="A22" s="282" t="s">
        <v>170</v>
      </c>
      <c r="B22" s="155">
        <v>135.19999999999999</v>
      </c>
      <c r="C22" s="155">
        <v>149.69999999999999</v>
      </c>
      <c r="D22" s="155">
        <v>129.19999999999999</v>
      </c>
      <c r="E22" s="155">
        <v>246.6</v>
      </c>
      <c r="F22" s="220">
        <v>660.6</v>
      </c>
      <c r="G22" s="155">
        <v>211.5</v>
      </c>
      <c r="H22" s="155">
        <v>161.6</v>
      </c>
      <c r="I22" s="155">
        <v>169.6</v>
      </c>
      <c r="J22" s="155">
        <v>288.8</v>
      </c>
      <c r="K22" s="220">
        <v>831.5</v>
      </c>
      <c r="L22" s="155">
        <v>211.1</v>
      </c>
      <c r="M22" s="155">
        <v>243.4</v>
      </c>
      <c r="N22" s="155">
        <v>223.8</v>
      </c>
      <c r="O22" s="415">
        <f>O21+O20+O19</f>
        <v>413.4</v>
      </c>
      <c r="P22" s="416">
        <f>P21+P20+P19</f>
        <v>1091.7</v>
      </c>
      <c r="Q22" s="155">
        <v>283.8</v>
      </c>
      <c r="R22" s="155">
        <v>277.3</v>
      </c>
      <c r="S22" s="155">
        <v>257.7</v>
      </c>
    </row>
    <row r="23" spans="1:19" x14ac:dyDescent="0.55000000000000004">
      <c r="A23" s="29"/>
      <c r="B23" s="155"/>
      <c r="C23" s="155"/>
      <c r="D23" s="155"/>
      <c r="E23" s="155"/>
      <c r="F23" s="220"/>
      <c r="G23" s="155"/>
      <c r="H23" s="155"/>
      <c r="I23" s="155"/>
      <c r="J23" s="155"/>
      <c r="K23" s="220"/>
      <c r="L23" s="155"/>
      <c r="M23" s="155"/>
      <c r="N23" s="409"/>
      <c r="O23" s="409"/>
      <c r="P23" s="411"/>
      <c r="Q23" s="155"/>
      <c r="R23" s="155"/>
      <c r="S23" s="155"/>
    </row>
    <row r="24" spans="1:19" ht="25.75" customHeight="1" x14ac:dyDescent="0.55000000000000004">
      <c r="A24" s="425" t="s">
        <v>306</v>
      </c>
      <c r="B24" s="418"/>
      <c r="C24" s="418"/>
      <c r="D24" s="419"/>
      <c r="E24" s="420"/>
      <c r="F24" s="421"/>
      <c r="G24" s="422"/>
      <c r="H24" s="419"/>
      <c r="I24" s="419"/>
      <c r="J24" s="419"/>
      <c r="K24" s="421"/>
      <c r="L24" s="419"/>
      <c r="M24" s="419"/>
      <c r="N24" s="419"/>
      <c r="O24" s="419"/>
      <c r="P24" s="421"/>
      <c r="Q24" s="428"/>
      <c r="R24" s="419"/>
      <c r="S24" s="419"/>
    </row>
    <row r="25" spans="1:19" x14ac:dyDescent="0.55000000000000004">
      <c r="A25" s="29" t="s">
        <v>167</v>
      </c>
      <c r="B25" s="216">
        <v>46.4</v>
      </c>
      <c r="C25" s="216">
        <v>24.5</v>
      </c>
      <c r="D25" s="216">
        <v>27.1</v>
      </c>
      <c r="E25" s="216">
        <v>22</v>
      </c>
      <c r="F25" s="217">
        <v>120</v>
      </c>
      <c r="G25" s="216">
        <v>23.4</v>
      </c>
      <c r="H25" s="216">
        <v>32.6</v>
      </c>
      <c r="I25" s="216">
        <v>29.5</v>
      </c>
      <c r="J25" s="216">
        <v>57</v>
      </c>
      <c r="K25" s="217">
        <v>142.5</v>
      </c>
      <c r="L25" s="216">
        <v>70.2</v>
      </c>
      <c r="M25" s="216">
        <v>45.3</v>
      </c>
      <c r="N25" s="216">
        <v>49.5</v>
      </c>
      <c r="O25" s="187">
        <v>40.799999999999997</v>
      </c>
      <c r="P25" s="412">
        <v>205.8</v>
      </c>
      <c r="Q25" s="216">
        <v>61.3</v>
      </c>
      <c r="R25" s="216">
        <v>58.4</v>
      </c>
      <c r="S25" s="216">
        <v>43.6</v>
      </c>
    </row>
    <row r="26" spans="1:19" ht="16.5" x14ac:dyDescent="0.55000000000000004">
      <c r="A26" s="29" t="s">
        <v>171</v>
      </c>
      <c r="B26" s="216">
        <v>58.4</v>
      </c>
      <c r="C26" s="216">
        <v>19.600000000000001</v>
      </c>
      <c r="D26" s="216">
        <v>4.9000000000000004</v>
      </c>
      <c r="E26" s="216">
        <v>37.6</v>
      </c>
      <c r="F26" s="217">
        <v>120.5</v>
      </c>
      <c r="G26" s="216">
        <v>31.8</v>
      </c>
      <c r="H26" s="216">
        <v>-0.5</v>
      </c>
      <c r="I26" s="216">
        <v>51.7</v>
      </c>
      <c r="J26" s="216">
        <v>70.2</v>
      </c>
      <c r="K26" s="217">
        <v>153.30000000000001</v>
      </c>
      <c r="L26" s="216">
        <v>9.9</v>
      </c>
      <c r="M26" s="216">
        <v>119.7</v>
      </c>
      <c r="N26" s="216">
        <v>99.6</v>
      </c>
      <c r="O26" s="187">
        <v>122.2</v>
      </c>
      <c r="P26" s="412">
        <v>351.4</v>
      </c>
      <c r="Q26" s="216">
        <v>106.7</v>
      </c>
      <c r="R26" s="216">
        <v>215.2</v>
      </c>
      <c r="S26" s="216">
        <v>17.399999999999999</v>
      </c>
    </row>
    <row r="27" spans="1:19" x14ac:dyDescent="0.55000000000000004">
      <c r="A27" s="451" t="s">
        <v>172</v>
      </c>
      <c r="B27" s="218">
        <v>-6</v>
      </c>
      <c r="C27" s="218">
        <v>-6.5</v>
      </c>
      <c r="D27" s="218">
        <v>-10.1</v>
      </c>
      <c r="E27" s="218">
        <v>-8.1999999999999993</v>
      </c>
      <c r="F27" s="219">
        <v>-30.9</v>
      </c>
      <c r="G27" s="218">
        <v>-11.1</v>
      </c>
      <c r="H27" s="218">
        <v>-7.5</v>
      </c>
      <c r="I27" s="218">
        <v>-9.3000000000000007</v>
      </c>
      <c r="J27" s="218">
        <v>-10.199999999999999</v>
      </c>
      <c r="K27" s="219">
        <v>-38.1</v>
      </c>
      <c r="L27" s="218">
        <v>-17</v>
      </c>
      <c r="M27" s="218">
        <v>-11</v>
      </c>
      <c r="N27" s="218">
        <v>-2.4</v>
      </c>
      <c r="O27" s="413">
        <v>-6.9</v>
      </c>
      <c r="P27" s="414">
        <v>-37.299999999999997</v>
      </c>
      <c r="Q27" s="218">
        <v>-0.9</v>
      </c>
      <c r="R27" s="471">
        <v>0.9</v>
      </c>
      <c r="S27" s="471">
        <v>-1.5</v>
      </c>
    </row>
    <row r="28" spans="1:19" ht="16.5" x14ac:dyDescent="0.55000000000000004">
      <c r="A28" s="282" t="s">
        <v>173</v>
      </c>
      <c r="B28" s="155">
        <v>98.8</v>
      </c>
      <c r="C28" s="155">
        <v>37.6</v>
      </c>
      <c r="D28" s="155">
        <v>21.9</v>
      </c>
      <c r="E28" s="155">
        <v>51.4</v>
      </c>
      <c r="F28" s="220">
        <v>209.7</v>
      </c>
      <c r="G28" s="155">
        <v>44.1</v>
      </c>
      <c r="H28" s="155">
        <v>24.7</v>
      </c>
      <c r="I28" s="155">
        <v>71.900000000000006</v>
      </c>
      <c r="J28" s="155">
        <v>117</v>
      </c>
      <c r="K28" s="220">
        <v>257.7</v>
      </c>
      <c r="L28" s="155">
        <v>63.1</v>
      </c>
      <c r="M28" s="155">
        <v>154</v>
      </c>
      <c r="N28" s="155">
        <v>146.80000000000001</v>
      </c>
      <c r="O28" s="415">
        <v>156.1</v>
      </c>
      <c r="P28" s="416">
        <v>520</v>
      </c>
      <c r="Q28" s="155">
        <v>167.1</v>
      </c>
      <c r="R28" s="155">
        <v>274.5</v>
      </c>
      <c r="S28" s="155">
        <v>59.5</v>
      </c>
    </row>
    <row r="29" spans="1:19" x14ac:dyDescent="0.55000000000000004">
      <c r="A29" s="29"/>
      <c r="B29" s="155"/>
      <c r="C29" s="155"/>
      <c r="D29" s="155"/>
      <c r="E29" s="155"/>
      <c r="F29" s="220"/>
      <c r="G29" s="155"/>
      <c r="H29" s="155"/>
      <c r="I29" s="155"/>
      <c r="J29" s="155"/>
      <c r="K29" s="220"/>
      <c r="L29" s="155"/>
      <c r="M29" s="155"/>
      <c r="N29" s="409"/>
      <c r="O29" s="409"/>
      <c r="P29" s="411"/>
      <c r="Q29" s="155"/>
      <c r="R29" s="155"/>
      <c r="S29" s="155"/>
    </row>
    <row r="30" spans="1:19" ht="25.75" customHeight="1" x14ac:dyDescent="0.55000000000000004">
      <c r="A30" s="425" t="s">
        <v>174</v>
      </c>
      <c r="B30" s="418"/>
      <c r="C30" s="418"/>
      <c r="D30" s="419"/>
      <c r="E30" s="420"/>
      <c r="F30" s="421"/>
      <c r="G30" s="422"/>
      <c r="H30" s="419"/>
      <c r="I30" s="419"/>
      <c r="J30" s="419"/>
      <c r="K30" s="421"/>
      <c r="L30" s="419"/>
      <c r="M30" s="419"/>
      <c r="N30" s="419"/>
      <c r="O30" s="419"/>
      <c r="P30" s="421"/>
      <c r="Q30" s="428"/>
      <c r="R30" s="419"/>
      <c r="S30" s="419"/>
    </row>
    <row r="31" spans="1:19" x14ac:dyDescent="0.55000000000000004">
      <c r="A31" s="29" t="s">
        <v>167</v>
      </c>
      <c r="B31" s="216"/>
      <c r="C31" s="216"/>
      <c r="D31" s="216"/>
      <c r="E31" s="216">
        <v>120</v>
      </c>
      <c r="F31" s="217">
        <v>120</v>
      </c>
      <c r="G31" s="492">
        <v>97</v>
      </c>
      <c r="H31" s="492">
        <v>105.1</v>
      </c>
      <c r="I31" s="492">
        <v>107.5</v>
      </c>
      <c r="J31" s="216">
        <v>142.5</v>
      </c>
      <c r="K31" s="217">
        <v>142.5</v>
      </c>
      <c r="L31" s="216">
        <v>189.3</v>
      </c>
      <c r="M31" s="216">
        <v>202</v>
      </c>
      <c r="N31" s="216">
        <v>222</v>
      </c>
      <c r="O31" s="216">
        <v>205.8</v>
      </c>
      <c r="P31" s="217">
        <v>205.8</v>
      </c>
      <c r="Q31" s="216">
        <v>197</v>
      </c>
      <c r="R31" s="216">
        <v>210</v>
      </c>
      <c r="S31" s="216">
        <v>204.1</v>
      </c>
    </row>
    <row r="32" spans="1:19" ht="16.5" x14ac:dyDescent="0.55000000000000004">
      <c r="A32" s="29" t="s">
        <v>171</v>
      </c>
      <c r="B32" s="216"/>
      <c r="C32" s="216"/>
      <c r="D32" s="216"/>
      <c r="E32" s="216">
        <v>120.5</v>
      </c>
      <c r="F32" s="217">
        <v>120.5</v>
      </c>
      <c r="G32" s="492">
        <v>93.9</v>
      </c>
      <c r="H32" s="492">
        <v>73.8</v>
      </c>
      <c r="I32" s="492">
        <v>120.6</v>
      </c>
      <c r="J32" s="216">
        <v>153.30000000000001</v>
      </c>
      <c r="K32" s="217">
        <v>153.30000000000001</v>
      </c>
      <c r="L32" s="216">
        <v>131.30000000000001</v>
      </c>
      <c r="M32" s="216">
        <v>251.5</v>
      </c>
      <c r="N32" s="216">
        <v>299.39999999999998</v>
      </c>
      <c r="O32" s="216">
        <v>351.4</v>
      </c>
      <c r="P32" s="217">
        <v>351.4</v>
      </c>
      <c r="Q32" s="216">
        <v>448.2</v>
      </c>
      <c r="R32" s="216">
        <v>543.70000000000005</v>
      </c>
      <c r="S32" s="216">
        <v>461.5</v>
      </c>
    </row>
    <row r="33" spans="1:19" x14ac:dyDescent="0.55000000000000004">
      <c r="A33" s="29" t="s">
        <v>175</v>
      </c>
      <c r="B33" s="218"/>
      <c r="C33" s="218"/>
      <c r="D33" s="218"/>
      <c r="E33" s="218">
        <v>-30.9</v>
      </c>
      <c r="F33" s="219">
        <v>-30.9</v>
      </c>
      <c r="G33" s="218">
        <v>-35.9</v>
      </c>
      <c r="H33" s="218">
        <v>-36.9</v>
      </c>
      <c r="I33" s="218">
        <v>-36.1</v>
      </c>
      <c r="J33" s="218">
        <v>-38.1</v>
      </c>
      <c r="K33" s="219">
        <v>-38.1</v>
      </c>
      <c r="L33" s="218">
        <v>-44</v>
      </c>
      <c r="M33" s="218">
        <v>-47.5</v>
      </c>
      <c r="N33" s="218">
        <v>-40.6</v>
      </c>
      <c r="O33" s="218">
        <v>-37.299999999999997</v>
      </c>
      <c r="P33" s="219">
        <v>-37.299999999999997</v>
      </c>
      <c r="Q33" s="218">
        <v>-21.2</v>
      </c>
      <c r="R33" s="218">
        <v>-9.3000000000000007</v>
      </c>
      <c r="S33" s="218">
        <v>-8.4</v>
      </c>
    </row>
    <row r="34" spans="1:19" ht="16.5" x14ac:dyDescent="0.55000000000000004">
      <c r="A34" s="282" t="s">
        <v>173</v>
      </c>
      <c r="B34" s="155"/>
      <c r="C34" s="155"/>
      <c r="D34" s="155"/>
      <c r="E34" s="155">
        <v>209.7</v>
      </c>
      <c r="F34" s="220">
        <v>209.7</v>
      </c>
      <c r="G34" s="155">
        <v>155</v>
      </c>
      <c r="H34" s="155">
        <v>142.1</v>
      </c>
      <c r="I34" s="155">
        <v>192.1</v>
      </c>
      <c r="J34" s="155">
        <v>257.7</v>
      </c>
      <c r="K34" s="220">
        <v>257.7</v>
      </c>
      <c r="L34" s="155">
        <v>276.7</v>
      </c>
      <c r="M34" s="155">
        <v>406</v>
      </c>
      <c r="N34" s="155">
        <v>480.9</v>
      </c>
      <c r="O34" s="155">
        <v>520</v>
      </c>
      <c r="P34" s="220">
        <v>520</v>
      </c>
      <c r="Q34" s="155">
        <v>624</v>
      </c>
      <c r="R34" s="472">
        <v>744.4</v>
      </c>
      <c r="S34" s="472">
        <v>657.2</v>
      </c>
    </row>
    <row r="35" spans="1:19" x14ac:dyDescent="0.55000000000000004">
      <c r="A35" s="474"/>
      <c r="B35" s="187"/>
      <c r="C35" s="187"/>
      <c r="D35" s="187"/>
      <c r="E35" s="187"/>
      <c r="F35" s="187"/>
      <c r="G35" s="187"/>
      <c r="H35" s="187"/>
      <c r="I35" s="187"/>
      <c r="J35" s="187"/>
      <c r="K35" s="187"/>
      <c r="L35" s="187"/>
      <c r="M35" s="187"/>
      <c r="N35" s="187"/>
      <c r="O35" s="187"/>
      <c r="P35" s="187"/>
      <c r="Q35" s="187"/>
      <c r="R35" s="187"/>
      <c r="S35" s="187"/>
    </row>
    <row r="36" spans="1:19" x14ac:dyDescent="0.55000000000000004">
      <c r="A36" s="464" t="s">
        <v>176</v>
      </c>
    </row>
    <row r="37" spans="1:19" x14ac:dyDescent="0.55000000000000004">
      <c r="A37" s="473" t="s">
        <v>177</v>
      </c>
    </row>
    <row r="38" spans="1:19" x14ac:dyDescent="0.55000000000000004">
      <c r="A38" s="417" t="s">
        <v>178</v>
      </c>
    </row>
    <row r="39" spans="1:19" x14ac:dyDescent="0.55000000000000004">
      <c r="A39" s="417" t="s">
        <v>179</v>
      </c>
    </row>
    <row r="40" spans="1:19" x14ac:dyDescent="0.55000000000000004">
      <c r="A40" s="417" t="s">
        <v>180</v>
      </c>
    </row>
    <row r="41" spans="1:19" x14ac:dyDescent="0.55000000000000004">
      <c r="A41" s="417" t="s">
        <v>181</v>
      </c>
    </row>
    <row r="42" spans="1:19" x14ac:dyDescent="0.55000000000000004">
      <c r="A42" s="473" t="s">
        <v>182</v>
      </c>
    </row>
  </sheetData>
  <pageMargins left="0.2" right="0.2" top="0.75" bottom="0.5" header="0.3" footer="0.3"/>
  <pageSetup paperSize="5" scale="68" orientation="landscape" r:id="rId1"/>
  <ignoredErrors>
    <ignoredError sqref="P19:P22 G15 L15 I1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S43"/>
  <sheetViews>
    <sheetView showGridLines="0" zoomScale="85" zoomScaleNormal="85" workbookViewId="0">
      <pane xSplit="1" ySplit="5" topLeftCell="B6" activePane="bottomRight" state="frozen"/>
      <selection activeCell="Z17" sqref="Z17"/>
      <selection pane="topRight" activeCell="Z17" sqref="Z17"/>
      <selection pane="bottomLeft" activeCell="Z17" sqref="Z17"/>
      <selection pane="bottomRight" activeCell="B6" sqref="B6"/>
    </sheetView>
  </sheetViews>
  <sheetFormatPr defaultColWidth="9.15625" defaultRowHeight="14.4" x14ac:dyDescent="0.55000000000000004"/>
  <cols>
    <col min="1" max="1" width="56.68359375" style="535" customWidth="1"/>
    <col min="2" max="19" width="11.41796875" style="235" customWidth="1"/>
    <col min="20" max="16384" width="9.15625" style="235"/>
  </cols>
  <sheetData>
    <row r="1" spans="1:19" ht="15.3" x14ac:dyDescent="0.55000000000000004">
      <c r="A1" s="513" t="s">
        <v>183</v>
      </c>
    </row>
    <row r="2" spans="1:19" x14ac:dyDescent="0.55000000000000004">
      <c r="A2" s="465" t="s">
        <v>4</v>
      </c>
    </row>
    <row r="3" spans="1:19" s="29" customFormat="1" ht="15" x14ac:dyDescent="0.45">
      <c r="A3" s="514"/>
      <c r="B3" s="399" t="s">
        <v>60</v>
      </c>
      <c r="C3" s="400" t="s">
        <v>61</v>
      </c>
      <c r="D3" s="400" t="s">
        <v>62</v>
      </c>
      <c r="E3" s="400" t="s">
        <v>63</v>
      </c>
      <c r="F3" s="426">
        <v>2019</v>
      </c>
      <c r="G3" s="400" t="s">
        <v>64</v>
      </c>
      <c r="H3" s="400" t="s">
        <v>65</v>
      </c>
      <c r="I3" s="400" t="s">
        <v>66</v>
      </c>
      <c r="J3" s="400" t="s">
        <v>67</v>
      </c>
      <c r="K3" s="426">
        <v>2020</v>
      </c>
      <c r="L3" s="400" t="s">
        <v>68</v>
      </c>
      <c r="M3" s="400" t="s">
        <v>69</v>
      </c>
      <c r="N3" s="400" t="s">
        <v>70</v>
      </c>
      <c r="O3" s="400" t="s">
        <v>71</v>
      </c>
      <c r="P3" s="400">
        <v>2021</v>
      </c>
      <c r="Q3" s="400" t="s">
        <v>72</v>
      </c>
      <c r="R3" s="400" t="s">
        <v>73</v>
      </c>
      <c r="S3" s="400" t="s">
        <v>326</v>
      </c>
    </row>
    <row r="4" spans="1:19" x14ac:dyDescent="0.55000000000000004">
      <c r="A4" s="295"/>
      <c r="B4" s="296"/>
      <c r="C4" s="297"/>
      <c r="D4" s="297"/>
      <c r="E4" s="298"/>
      <c r="F4" s="299"/>
      <c r="G4" s="297"/>
      <c r="H4" s="297"/>
      <c r="I4" s="297"/>
      <c r="J4" s="297"/>
      <c r="K4" s="299"/>
      <c r="L4" s="297"/>
      <c r="M4" s="297"/>
      <c r="N4" s="297"/>
      <c r="O4" s="297"/>
      <c r="P4" s="299"/>
      <c r="Q4" s="297"/>
      <c r="R4" s="297"/>
      <c r="S4" s="297"/>
    </row>
    <row r="5" spans="1:19" s="68" customFormat="1" ht="25.75" customHeight="1" x14ac:dyDescent="0.55000000000000004">
      <c r="A5" s="515" t="s">
        <v>184</v>
      </c>
      <c r="B5" s="516"/>
      <c r="C5" s="516"/>
      <c r="D5" s="516"/>
      <c r="E5" s="517"/>
      <c r="F5" s="518"/>
      <c r="G5" s="519"/>
      <c r="H5" s="516"/>
      <c r="I5" s="516"/>
      <c r="J5" s="516"/>
      <c r="K5" s="518"/>
      <c r="L5" s="516"/>
      <c r="M5" s="516"/>
      <c r="N5" s="516"/>
      <c r="O5" s="516"/>
      <c r="P5" s="518"/>
      <c r="Q5" s="516"/>
      <c r="R5" s="516"/>
      <c r="S5" s="516"/>
    </row>
    <row r="6" spans="1:19" x14ac:dyDescent="0.55000000000000004">
      <c r="A6" s="300" t="s">
        <v>185</v>
      </c>
      <c r="B6" s="520">
        <v>605</v>
      </c>
      <c r="C6" s="187">
        <v>535.6</v>
      </c>
      <c r="D6" s="187">
        <v>577.5</v>
      </c>
      <c r="E6" s="187">
        <v>971.8</v>
      </c>
      <c r="F6" s="412">
        <v>971.8</v>
      </c>
      <c r="G6" s="520">
        <v>628.4</v>
      </c>
      <c r="H6" s="187">
        <v>1214.2</v>
      </c>
      <c r="I6" s="187">
        <v>1481.9</v>
      </c>
      <c r="J6" s="187">
        <v>1896.2</v>
      </c>
      <c r="K6" s="412">
        <v>1896.2</v>
      </c>
      <c r="L6" s="187">
        <v>1910.3</v>
      </c>
      <c r="M6" s="187">
        <v>2142.8000000000002</v>
      </c>
      <c r="N6" s="187">
        <v>2767.82</v>
      </c>
      <c r="O6" s="187">
        <v>2431</v>
      </c>
      <c r="P6" s="412">
        <v>2431</v>
      </c>
      <c r="Q6" s="187">
        <v>1657.3</v>
      </c>
      <c r="R6" s="187">
        <f>1192783000/10^6</f>
        <v>1192.8</v>
      </c>
      <c r="S6" s="187">
        <v>1125</v>
      </c>
    </row>
    <row r="7" spans="1:19" x14ac:dyDescent="0.55000000000000004">
      <c r="A7" s="300" t="s">
        <v>186</v>
      </c>
      <c r="B7" s="520">
        <v>82.7</v>
      </c>
      <c r="C7" s="187">
        <v>77.599999999999994</v>
      </c>
      <c r="D7" s="187">
        <v>124.8</v>
      </c>
      <c r="E7" s="187">
        <v>122</v>
      </c>
      <c r="F7" s="412">
        <v>122</v>
      </c>
      <c r="G7" s="520">
        <v>104.2</v>
      </c>
      <c r="H7" s="187">
        <v>99.5</v>
      </c>
      <c r="I7" s="187">
        <v>164.6</v>
      </c>
      <c r="J7" s="187">
        <v>143.1</v>
      </c>
      <c r="K7" s="412">
        <v>143.1</v>
      </c>
      <c r="L7" s="187">
        <v>91.4</v>
      </c>
      <c r="M7" s="187">
        <v>114</v>
      </c>
      <c r="N7" s="187">
        <v>108.3</v>
      </c>
      <c r="O7" s="187">
        <v>108.83</v>
      </c>
      <c r="P7" s="412">
        <v>108.8</v>
      </c>
      <c r="Q7" s="187">
        <v>135.30000000000001</v>
      </c>
      <c r="R7" s="187">
        <f>137933000/10^6</f>
        <v>137.9</v>
      </c>
      <c r="S7" s="187">
        <v>98</v>
      </c>
    </row>
    <row r="8" spans="1:19" x14ac:dyDescent="0.55000000000000004">
      <c r="A8" s="300" t="s">
        <v>187</v>
      </c>
      <c r="B8" s="520">
        <v>3801.5</v>
      </c>
      <c r="C8" s="187">
        <v>4001</v>
      </c>
      <c r="D8" s="187">
        <v>4057.8</v>
      </c>
      <c r="E8" s="187">
        <v>4466.7</v>
      </c>
      <c r="F8" s="412">
        <v>4466.7</v>
      </c>
      <c r="G8" s="520">
        <v>4262.3</v>
      </c>
      <c r="H8" s="187">
        <v>4134.8</v>
      </c>
      <c r="I8" s="187">
        <v>3998</v>
      </c>
      <c r="J8" s="187">
        <v>4394.8999999999996</v>
      </c>
      <c r="K8" s="412">
        <v>4394.8999999999996</v>
      </c>
      <c r="L8" s="187">
        <v>4232.6000000000004</v>
      </c>
      <c r="M8" s="187">
        <v>4426.2</v>
      </c>
      <c r="N8" s="187">
        <v>4445.79</v>
      </c>
      <c r="O8" s="187">
        <v>5150.5</v>
      </c>
      <c r="P8" s="412">
        <v>5150.5</v>
      </c>
      <c r="Q8" s="187">
        <v>5073.2</v>
      </c>
      <c r="R8" s="187">
        <f>5122787000/10^6</f>
        <v>5122.8</v>
      </c>
      <c r="S8" s="187">
        <v>4936.2</v>
      </c>
    </row>
    <row r="9" spans="1:19" ht="15.9" x14ac:dyDescent="0.55000000000000004">
      <c r="A9" s="300" t="s">
        <v>188</v>
      </c>
      <c r="B9" s="520">
        <v>1548.2</v>
      </c>
      <c r="C9" s="187">
        <v>1365.9</v>
      </c>
      <c r="D9" s="187">
        <v>1364.6</v>
      </c>
      <c r="E9" s="187">
        <v>993</v>
      </c>
      <c r="F9" s="412">
        <v>993</v>
      </c>
      <c r="G9" s="520">
        <v>1273.3</v>
      </c>
      <c r="H9" s="187">
        <v>765.1</v>
      </c>
      <c r="I9" s="187">
        <v>1211.9000000000001</v>
      </c>
      <c r="J9" s="187">
        <v>1411.2</v>
      </c>
      <c r="K9" s="412">
        <v>1411.2</v>
      </c>
      <c r="L9" s="187">
        <v>686.3</v>
      </c>
      <c r="M9" s="187">
        <v>1117.7</v>
      </c>
      <c r="N9" s="187">
        <v>1409</v>
      </c>
      <c r="O9" s="187">
        <v>1303.7</v>
      </c>
      <c r="P9" s="412">
        <v>1303.7</v>
      </c>
      <c r="Q9" s="187">
        <v>1194.8</v>
      </c>
      <c r="R9" s="187">
        <f>1034025000/10^6</f>
        <v>1034</v>
      </c>
      <c r="S9" s="187">
        <v>1191</v>
      </c>
    </row>
    <row r="10" spans="1:19" x14ac:dyDescent="0.55000000000000004">
      <c r="A10" s="300" t="s">
        <v>189</v>
      </c>
      <c r="B10" s="520">
        <v>412.4</v>
      </c>
      <c r="C10" s="187">
        <v>465.6</v>
      </c>
      <c r="D10" s="187">
        <v>510.4</v>
      </c>
      <c r="E10" s="187">
        <v>529.79999999999995</v>
      </c>
      <c r="F10" s="412">
        <v>529.79999999999995</v>
      </c>
      <c r="G10" s="520">
        <v>530.70000000000005</v>
      </c>
      <c r="H10" s="187">
        <v>478.5</v>
      </c>
      <c r="I10" s="187">
        <v>459.8</v>
      </c>
      <c r="J10" s="187">
        <v>471.8</v>
      </c>
      <c r="K10" s="412">
        <v>471.8</v>
      </c>
      <c r="L10" s="187">
        <v>449.2</v>
      </c>
      <c r="M10" s="187">
        <v>460.9</v>
      </c>
      <c r="N10" s="187">
        <v>476.5</v>
      </c>
      <c r="O10" s="187">
        <v>474.375</v>
      </c>
      <c r="P10" s="412">
        <v>474.4</v>
      </c>
      <c r="Q10" s="187">
        <v>486.4</v>
      </c>
      <c r="R10" s="187">
        <f>492714000/10^6</f>
        <v>492.7</v>
      </c>
      <c r="S10" s="187">
        <v>504.8</v>
      </c>
    </row>
    <row r="11" spans="1:19" x14ac:dyDescent="0.55000000000000004">
      <c r="A11" s="300" t="s">
        <v>190</v>
      </c>
      <c r="B11" s="520">
        <v>58.3</v>
      </c>
      <c r="C11" s="187">
        <v>53.8</v>
      </c>
      <c r="D11" s="187">
        <v>38.6</v>
      </c>
      <c r="E11" s="187">
        <v>233</v>
      </c>
      <c r="F11" s="412">
        <v>233</v>
      </c>
      <c r="G11" s="520">
        <v>117.7</v>
      </c>
      <c r="H11" s="187">
        <v>137.5</v>
      </c>
      <c r="I11" s="187">
        <v>102.2</v>
      </c>
      <c r="J11" s="187">
        <v>137.30000000000001</v>
      </c>
      <c r="K11" s="412">
        <v>137.30000000000001</v>
      </c>
      <c r="L11" s="187">
        <v>108.8</v>
      </c>
      <c r="M11" s="187">
        <v>133.69999999999999</v>
      </c>
      <c r="N11" s="187">
        <v>209.8</v>
      </c>
      <c r="O11" s="187">
        <v>77.3</v>
      </c>
      <c r="P11" s="412">
        <v>77.3</v>
      </c>
      <c r="Q11" s="187">
        <v>81.7</v>
      </c>
      <c r="R11" s="187">
        <f>62247000/10^6</f>
        <v>62.2</v>
      </c>
      <c r="S11" s="187">
        <v>65.599999999999994</v>
      </c>
    </row>
    <row r="12" spans="1:19" x14ac:dyDescent="0.55000000000000004">
      <c r="A12" s="300" t="s">
        <v>191</v>
      </c>
      <c r="B12" s="520">
        <v>730.4</v>
      </c>
      <c r="C12" s="187">
        <v>746.5</v>
      </c>
      <c r="D12" s="187">
        <v>782</v>
      </c>
      <c r="E12" s="187">
        <v>836.2</v>
      </c>
      <c r="F12" s="412">
        <v>836.2</v>
      </c>
      <c r="G12" s="520">
        <v>800.9</v>
      </c>
      <c r="H12" s="187">
        <v>824.8</v>
      </c>
      <c r="I12" s="187">
        <v>818.3</v>
      </c>
      <c r="J12" s="187">
        <v>815</v>
      </c>
      <c r="K12" s="412">
        <v>815</v>
      </c>
      <c r="L12" s="187">
        <v>774.3</v>
      </c>
      <c r="M12" s="187">
        <v>741.9</v>
      </c>
      <c r="N12" s="187">
        <v>722.6</v>
      </c>
      <c r="O12" s="187">
        <v>816.1</v>
      </c>
      <c r="P12" s="412">
        <v>816.1</v>
      </c>
      <c r="Q12" s="187">
        <v>792.7</v>
      </c>
      <c r="R12" s="187">
        <f>(778535000/10^6)+0.1</f>
        <v>778.6</v>
      </c>
      <c r="S12" s="187">
        <v>768.5</v>
      </c>
    </row>
    <row r="13" spans="1:19" x14ac:dyDescent="0.55000000000000004">
      <c r="A13" s="300" t="s">
        <v>192</v>
      </c>
      <c r="B13" s="520">
        <v>938.7</v>
      </c>
      <c r="C13" s="187">
        <v>949.2</v>
      </c>
      <c r="D13" s="187">
        <v>980.3</v>
      </c>
      <c r="E13" s="187">
        <v>998</v>
      </c>
      <c r="F13" s="412">
        <v>998</v>
      </c>
      <c r="G13" s="520">
        <v>997.8</v>
      </c>
      <c r="H13" s="187">
        <v>1063.5</v>
      </c>
      <c r="I13" s="187">
        <v>1058</v>
      </c>
      <c r="J13" s="187">
        <v>1020.4</v>
      </c>
      <c r="K13" s="412">
        <v>1020.4</v>
      </c>
      <c r="L13" s="187">
        <v>1000.7</v>
      </c>
      <c r="M13" s="187">
        <v>1001.6</v>
      </c>
      <c r="N13" s="187">
        <v>973.33500000000004</v>
      </c>
      <c r="O13" s="187">
        <v>1046.4000000000001</v>
      </c>
      <c r="P13" s="412">
        <v>1046.4000000000001</v>
      </c>
      <c r="Q13" s="187">
        <v>1030.4000000000001</v>
      </c>
      <c r="R13" s="187">
        <f>1040233000/10^6</f>
        <v>1040.2</v>
      </c>
      <c r="S13" s="187">
        <v>992.8</v>
      </c>
    </row>
    <row r="14" spans="1:19" x14ac:dyDescent="0.55000000000000004">
      <c r="A14" s="300" t="s">
        <v>193</v>
      </c>
      <c r="B14" s="520">
        <v>5002.5</v>
      </c>
      <c r="C14" s="187">
        <v>4995.1000000000004</v>
      </c>
      <c r="D14" s="187">
        <v>4952.8999999999996</v>
      </c>
      <c r="E14" s="187">
        <v>5133</v>
      </c>
      <c r="F14" s="412">
        <v>5133</v>
      </c>
      <c r="G14" s="520">
        <v>5013.5</v>
      </c>
      <c r="H14" s="187">
        <v>5026.3</v>
      </c>
      <c r="I14" s="187">
        <v>5078.2</v>
      </c>
      <c r="J14" s="187">
        <v>5189.5</v>
      </c>
      <c r="K14" s="412">
        <v>5189.5</v>
      </c>
      <c r="L14" s="187">
        <v>5175.2</v>
      </c>
      <c r="M14" s="187">
        <v>5237.3</v>
      </c>
      <c r="N14" s="187">
        <v>5220.3999999999996</v>
      </c>
      <c r="O14" s="187">
        <v>7404.6</v>
      </c>
      <c r="P14" s="412">
        <v>7404.6</v>
      </c>
      <c r="Q14" s="187">
        <v>7315.6</v>
      </c>
      <c r="R14" s="187">
        <f>7051460000/10^6</f>
        <v>7051.5</v>
      </c>
      <c r="S14" s="187">
        <v>6807.1</v>
      </c>
    </row>
    <row r="15" spans="1:19" x14ac:dyDescent="0.55000000000000004">
      <c r="A15" s="300" t="s">
        <v>194</v>
      </c>
      <c r="B15" s="520">
        <v>228.4</v>
      </c>
      <c r="C15" s="187">
        <v>307.3</v>
      </c>
      <c r="D15" s="187">
        <v>328.6</v>
      </c>
      <c r="E15" s="187">
        <v>426.7</v>
      </c>
      <c r="F15" s="412">
        <v>426.7</v>
      </c>
      <c r="G15" s="520">
        <v>422.9</v>
      </c>
      <c r="H15" s="187">
        <v>386.1</v>
      </c>
      <c r="I15" s="187">
        <v>392.6</v>
      </c>
      <c r="J15" s="187">
        <v>452.3</v>
      </c>
      <c r="K15" s="412">
        <v>452.3</v>
      </c>
      <c r="L15" s="187">
        <v>682.6</v>
      </c>
      <c r="M15" s="187">
        <v>747.6</v>
      </c>
      <c r="N15" s="187">
        <v>845.6</v>
      </c>
      <c r="O15" s="187">
        <v>1196.0999999999999</v>
      </c>
      <c r="P15" s="412">
        <v>1196.0999999999999</v>
      </c>
      <c r="Q15" s="187">
        <v>1124.3</v>
      </c>
      <c r="R15" s="187">
        <f>1201745000/10^6</f>
        <v>1201.7</v>
      </c>
      <c r="S15" s="187">
        <v>1461.3</v>
      </c>
    </row>
    <row r="16" spans="1:19" x14ac:dyDescent="0.55000000000000004">
      <c r="A16" s="300" t="s">
        <v>195</v>
      </c>
      <c r="B16" s="520">
        <v>0</v>
      </c>
      <c r="C16" s="187">
        <v>0</v>
      </c>
      <c r="D16" s="187">
        <v>0</v>
      </c>
      <c r="E16" s="187">
        <v>0</v>
      </c>
      <c r="F16" s="412">
        <v>0</v>
      </c>
      <c r="G16" s="520">
        <v>0</v>
      </c>
      <c r="H16" s="187">
        <v>0</v>
      </c>
      <c r="I16" s="187">
        <v>0</v>
      </c>
      <c r="J16" s="187">
        <v>402.5</v>
      </c>
      <c r="K16" s="412">
        <v>402.5</v>
      </c>
      <c r="L16" s="187">
        <v>402.5</v>
      </c>
      <c r="M16" s="187">
        <v>402.5</v>
      </c>
      <c r="N16" s="187">
        <v>402.5</v>
      </c>
      <c r="O16" s="187">
        <v>0</v>
      </c>
      <c r="P16" s="412">
        <v>0</v>
      </c>
      <c r="Q16" s="187">
        <v>0</v>
      </c>
      <c r="R16" s="187">
        <v>0</v>
      </c>
      <c r="S16" s="187">
        <v>0</v>
      </c>
    </row>
    <row r="17" spans="1:19" x14ac:dyDescent="0.55000000000000004">
      <c r="A17" s="478" t="s">
        <v>196</v>
      </c>
      <c r="B17" s="521">
        <v>1284.9000000000001</v>
      </c>
      <c r="C17" s="482">
        <v>1221.5</v>
      </c>
      <c r="D17" s="482">
        <v>1323.4</v>
      </c>
      <c r="E17" s="482">
        <v>1487</v>
      </c>
      <c r="F17" s="414">
        <v>1487</v>
      </c>
      <c r="G17" s="521">
        <v>1528.6</v>
      </c>
      <c r="H17" s="482">
        <v>1570.1</v>
      </c>
      <c r="I17" s="482">
        <v>1581.6</v>
      </c>
      <c r="J17" s="482">
        <v>1704.9</v>
      </c>
      <c r="K17" s="414">
        <v>1704.9</v>
      </c>
      <c r="L17" s="482">
        <v>1734.8</v>
      </c>
      <c r="M17" s="482">
        <v>1932.2</v>
      </c>
      <c r="N17" s="482">
        <v>2148.6999999999998</v>
      </c>
      <c r="O17" s="482">
        <v>2064.6999999999998</v>
      </c>
      <c r="P17" s="414">
        <v>2064.6999999999998</v>
      </c>
      <c r="Q17" s="482">
        <v>2251.5</v>
      </c>
      <c r="R17" s="482">
        <f>(2324210000/10^6)+0.1</f>
        <v>2324.3000000000002</v>
      </c>
      <c r="S17" s="482">
        <v>2265</v>
      </c>
    </row>
    <row r="18" spans="1:19" s="68" customFormat="1" x14ac:dyDescent="0.55000000000000004">
      <c r="A18" s="147" t="s">
        <v>197</v>
      </c>
      <c r="B18" s="364">
        <v>14693</v>
      </c>
      <c r="C18" s="365">
        <v>14719.1</v>
      </c>
      <c r="D18" s="365">
        <v>15040.9</v>
      </c>
      <c r="E18" s="366">
        <v>16197.2</v>
      </c>
      <c r="F18" s="367">
        <v>16197.2</v>
      </c>
      <c r="G18" s="368">
        <v>15680.3</v>
      </c>
      <c r="H18" s="369">
        <v>15700.4</v>
      </c>
      <c r="I18" s="369">
        <v>16347.1</v>
      </c>
      <c r="J18" s="369">
        <v>18039.099999999999</v>
      </c>
      <c r="K18" s="367">
        <v>18039.099999999999</v>
      </c>
      <c r="L18" s="369">
        <v>17248.7</v>
      </c>
      <c r="M18" s="369">
        <v>18458.400000000001</v>
      </c>
      <c r="N18" s="369">
        <v>19730.400000000001</v>
      </c>
      <c r="O18" s="369">
        <v>22073.5</v>
      </c>
      <c r="P18" s="367">
        <v>22073.5</v>
      </c>
      <c r="Q18" s="369">
        <v>21143.200000000001</v>
      </c>
      <c r="R18" s="369">
        <f>SUM(R6:R17)</f>
        <v>20438.7</v>
      </c>
      <c r="S18" s="369">
        <f>SUM(S6:S17)</f>
        <v>20215.3</v>
      </c>
    </row>
    <row r="19" spans="1:19" x14ac:dyDescent="0.55000000000000004">
      <c r="A19" s="300"/>
      <c r="B19" s="520"/>
      <c r="C19" s="187"/>
      <c r="F19" s="412"/>
      <c r="G19" s="522"/>
      <c r="K19" s="412"/>
      <c r="P19" s="412"/>
    </row>
    <row r="20" spans="1:19" s="68" customFormat="1" ht="15" x14ac:dyDescent="0.55000000000000004">
      <c r="A20" s="515" t="s">
        <v>198</v>
      </c>
      <c r="B20" s="516"/>
      <c r="C20" s="516"/>
      <c r="D20" s="516"/>
      <c r="E20" s="517"/>
      <c r="F20" s="518"/>
      <c r="G20" s="519"/>
      <c r="H20" s="516"/>
      <c r="I20" s="516"/>
      <c r="J20" s="516"/>
      <c r="K20" s="518"/>
      <c r="L20" s="516"/>
      <c r="M20" s="516"/>
      <c r="N20" s="516"/>
      <c r="O20" s="516"/>
      <c r="P20" s="518"/>
      <c r="Q20" s="516"/>
      <c r="R20" s="516"/>
      <c r="S20" s="516"/>
    </row>
    <row r="21" spans="1:19" x14ac:dyDescent="0.55000000000000004">
      <c r="A21" s="300" t="s">
        <v>199</v>
      </c>
      <c r="B21" s="520">
        <v>3924.8</v>
      </c>
      <c r="C21" s="187">
        <v>4131.3</v>
      </c>
      <c r="D21" s="187">
        <v>4458</v>
      </c>
      <c r="E21" s="187">
        <v>5283.6</v>
      </c>
      <c r="F21" s="412">
        <v>5283.6</v>
      </c>
      <c r="G21" s="520">
        <v>4615.7</v>
      </c>
      <c r="H21" s="187">
        <v>4447.5</v>
      </c>
      <c r="I21" s="187">
        <v>4764.2</v>
      </c>
      <c r="J21" s="187">
        <v>5544.6</v>
      </c>
      <c r="K21" s="412">
        <v>5544.6</v>
      </c>
      <c r="L21" s="187">
        <v>4883.7</v>
      </c>
      <c r="M21" s="187">
        <v>5072.2</v>
      </c>
      <c r="N21" s="187">
        <v>5818.05</v>
      </c>
      <c r="O21" s="187">
        <v>6876.3</v>
      </c>
      <c r="P21" s="412">
        <v>6876.3</v>
      </c>
      <c r="Q21" s="187">
        <v>6156.2</v>
      </c>
      <c r="R21" s="187">
        <f>6033229000/10^6</f>
        <v>6033.2</v>
      </c>
      <c r="S21" s="187">
        <v>6061.2</v>
      </c>
    </row>
    <row r="22" spans="1:19" ht="43.35" customHeight="1" x14ac:dyDescent="0.55000000000000004">
      <c r="A22" s="300" t="s">
        <v>200</v>
      </c>
      <c r="B22" s="523">
        <v>1561.2</v>
      </c>
      <c r="C22" s="524">
        <v>1350</v>
      </c>
      <c r="D22" s="524">
        <v>1348.6</v>
      </c>
      <c r="E22" s="524">
        <v>977.2</v>
      </c>
      <c r="F22" s="525">
        <v>977.2</v>
      </c>
      <c r="G22" s="523">
        <v>1258.8</v>
      </c>
      <c r="H22" s="524">
        <v>753.9</v>
      </c>
      <c r="I22" s="524">
        <v>1191.8</v>
      </c>
      <c r="J22" s="524">
        <v>1384</v>
      </c>
      <c r="K22" s="525">
        <v>1384</v>
      </c>
      <c r="L22" s="524">
        <v>675.5</v>
      </c>
      <c r="M22" s="524">
        <v>1102.2</v>
      </c>
      <c r="N22" s="524">
        <v>1383.8</v>
      </c>
      <c r="O22" s="524">
        <v>1277.5</v>
      </c>
      <c r="P22" s="525">
        <v>1277.5</v>
      </c>
      <c r="Q22" s="524">
        <v>1172.0999999999999</v>
      </c>
      <c r="R22" s="524">
        <f>1017949000/10^6</f>
        <v>1017.9</v>
      </c>
      <c r="S22" s="524">
        <v>1176.5</v>
      </c>
    </row>
    <row r="23" spans="1:19" ht="14.85" customHeight="1" x14ac:dyDescent="0.55000000000000004">
      <c r="A23" s="300" t="s">
        <v>201</v>
      </c>
      <c r="B23" s="526">
        <v>336</v>
      </c>
      <c r="C23" s="190">
        <v>230</v>
      </c>
      <c r="D23" s="190">
        <v>52</v>
      </c>
      <c r="E23" s="190">
        <v>0</v>
      </c>
      <c r="F23" s="527">
        <v>0</v>
      </c>
      <c r="G23" s="526">
        <v>0</v>
      </c>
      <c r="H23" s="190">
        <v>451</v>
      </c>
      <c r="I23" s="190">
        <v>0</v>
      </c>
      <c r="J23" s="190">
        <v>0</v>
      </c>
      <c r="K23" s="527">
        <v>0</v>
      </c>
      <c r="L23" s="190">
        <v>0</v>
      </c>
      <c r="M23" s="190">
        <v>0</v>
      </c>
      <c r="N23" s="190">
        <v>0</v>
      </c>
      <c r="O23" s="190"/>
      <c r="P23" s="527">
        <v>0</v>
      </c>
      <c r="Q23" s="190">
        <v>210</v>
      </c>
      <c r="R23" s="190">
        <f>310000000/10^6</f>
        <v>310</v>
      </c>
      <c r="S23" s="190">
        <v>283</v>
      </c>
    </row>
    <row r="24" spans="1:19" x14ac:dyDescent="0.55000000000000004">
      <c r="A24" s="300" t="s">
        <v>202</v>
      </c>
      <c r="B24" s="520">
        <v>744</v>
      </c>
      <c r="C24" s="187">
        <v>750.3</v>
      </c>
      <c r="D24" s="187">
        <v>731.8</v>
      </c>
      <c r="E24" s="187">
        <v>744.6</v>
      </c>
      <c r="F24" s="527">
        <v>744.6</v>
      </c>
      <c r="G24" s="526">
        <v>737.6</v>
      </c>
      <c r="H24" s="190">
        <v>745.9</v>
      </c>
      <c r="I24" s="190">
        <v>765.7</v>
      </c>
      <c r="J24" s="190">
        <v>785.7</v>
      </c>
      <c r="K24" s="527">
        <v>785.7</v>
      </c>
      <c r="L24" s="190">
        <v>766.3</v>
      </c>
      <c r="M24" s="190">
        <v>771.7</v>
      </c>
      <c r="N24" s="190">
        <v>760.77</v>
      </c>
      <c r="O24" s="190">
        <v>454.5</v>
      </c>
      <c r="P24" s="527">
        <v>454.5</v>
      </c>
      <c r="Q24" s="190">
        <v>442.1</v>
      </c>
      <c r="R24" s="190">
        <f>418856000/10^6</f>
        <v>418.9</v>
      </c>
      <c r="S24" s="190">
        <v>391.8</v>
      </c>
    </row>
    <row r="25" spans="1:19" x14ac:dyDescent="0.55000000000000004">
      <c r="A25" s="300" t="s">
        <v>203</v>
      </c>
      <c r="B25" s="520">
        <v>1015.8</v>
      </c>
      <c r="C25" s="187">
        <v>1016</v>
      </c>
      <c r="D25" s="187">
        <v>1016.3</v>
      </c>
      <c r="E25" s="187">
        <v>1016.6</v>
      </c>
      <c r="F25" s="527">
        <v>1016.6</v>
      </c>
      <c r="G25" s="526">
        <v>1017</v>
      </c>
      <c r="H25" s="190">
        <v>1017.2</v>
      </c>
      <c r="I25" s="190">
        <v>1017.5</v>
      </c>
      <c r="J25" s="190">
        <v>594.5</v>
      </c>
      <c r="K25" s="527">
        <v>594.5</v>
      </c>
      <c r="L25" s="190">
        <v>594.79999999999995</v>
      </c>
      <c r="M25" s="190">
        <v>595</v>
      </c>
      <c r="N25" s="190">
        <v>595.20000000000005</v>
      </c>
      <c r="O25" s="190">
        <v>595.5</v>
      </c>
      <c r="P25" s="527">
        <v>595.5</v>
      </c>
      <c r="Q25" s="190">
        <v>595.70000000000005</v>
      </c>
      <c r="R25" s="190">
        <f>595950000/10^6</f>
        <v>596</v>
      </c>
      <c r="S25" s="190">
        <v>596.20000000000005</v>
      </c>
    </row>
    <row r="26" spans="1:19" x14ac:dyDescent="0.55000000000000004">
      <c r="A26" s="300" t="s">
        <v>204</v>
      </c>
      <c r="B26" s="520">
        <v>0</v>
      </c>
      <c r="C26" s="187">
        <v>0</v>
      </c>
      <c r="D26" s="187">
        <v>0</v>
      </c>
      <c r="E26" s="187">
        <v>0</v>
      </c>
      <c r="F26" s="527">
        <v>0</v>
      </c>
      <c r="G26" s="526">
        <v>0</v>
      </c>
      <c r="H26" s="190">
        <v>0</v>
      </c>
      <c r="I26" s="190">
        <v>0</v>
      </c>
      <c r="J26" s="190">
        <v>0</v>
      </c>
      <c r="K26" s="527">
        <v>0</v>
      </c>
      <c r="L26" s="190">
        <v>487.3</v>
      </c>
      <c r="M26" s="190">
        <v>487.6</v>
      </c>
      <c r="N26" s="190">
        <v>487.85500000000002</v>
      </c>
      <c r="O26" s="190">
        <v>488.1</v>
      </c>
      <c r="P26" s="527">
        <v>488.1</v>
      </c>
      <c r="Q26" s="190">
        <v>488.4</v>
      </c>
      <c r="R26" s="190">
        <f>488688000/10^6</f>
        <v>488.7</v>
      </c>
      <c r="S26" s="190">
        <v>489</v>
      </c>
    </row>
    <row r="27" spans="1:19" x14ac:dyDescent="0.55000000000000004">
      <c r="A27" s="300" t="s">
        <v>205</v>
      </c>
      <c r="B27" s="520">
        <v>3</v>
      </c>
      <c r="C27" s="187">
        <v>2.9</v>
      </c>
      <c r="D27" s="187">
        <v>6.6</v>
      </c>
      <c r="E27" s="187">
        <v>7.1</v>
      </c>
      <c r="F27" s="527">
        <v>7.1</v>
      </c>
      <c r="G27" s="526">
        <v>7.7</v>
      </c>
      <c r="H27" s="190">
        <v>8.6</v>
      </c>
      <c r="I27" s="190">
        <v>6.6</v>
      </c>
      <c r="J27" s="190">
        <v>6.8</v>
      </c>
      <c r="K27" s="527">
        <v>6.8</v>
      </c>
      <c r="L27" s="190">
        <v>6.8</v>
      </c>
      <c r="M27" s="190">
        <v>6.8</v>
      </c>
      <c r="N27" s="190">
        <v>5.3</v>
      </c>
      <c r="O27" s="190">
        <v>32.71</v>
      </c>
      <c r="P27" s="527">
        <v>32.700000000000003</v>
      </c>
      <c r="Q27" s="190">
        <v>30.8</v>
      </c>
      <c r="R27" s="190">
        <f>37633000/10^6</f>
        <v>37.6</v>
      </c>
      <c r="S27" s="190">
        <v>38.4</v>
      </c>
    </row>
    <row r="28" spans="1:19" x14ac:dyDescent="0.55000000000000004">
      <c r="A28" s="300" t="s">
        <v>206</v>
      </c>
      <c r="B28" s="520">
        <v>1154.7</v>
      </c>
      <c r="C28" s="187">
        <v>1169.7</v>
      </c>
      <c r="D28" s="187">
        <v>1202.7</v>
      </c>
      <c r="E28" s="187">
        <v>1226.4000000000001</v>
      </c>
      <c r="F28" s="527">
        <v>1226.4000000000001</v>
      </c>
      <c r="G28" s="526">
        <v>1228.9000000000001</v>
      </c>
      <c r="H28" s="190">
        <v>1310.4000000000001</v>
      </c>
      <c r="I28" s="190">
        <v>1314.7</v>
      </c>
      <c r="J28" s="190">
        <v>1325.3</v>
      </c>
      <c r="K28" s="527">
        <v>1325.3</v>
      </c>
      <c r="L28" s="190">
        <v>1297.5</v>
      </c>
      <c r="M28" s="190">
        <v>1288.4000000000001</v>
      </c>
      <c r="N28" s="190">
        <v>1257.4000000000001</v>
      </c>
      <c r="O28" s="190">
        <v>1348.9849999999999</v>
      </c>
      <c r="P28" s="527">
        <v>1349</v>
      </c>
      <c r="Q28" s="190">
        <v>1325.5</v>
      </c>
      <c r="R28" s="190">
        <f>1320029000/10^6</f>
        <v>1320</v>
      </c>
      <c r="S28" s="190">
        <v>1262.3</v>
      </c>
    </row>
    <row r="29" spans="1:19" x14ac:dyDescent="0.55000000000000004">
      <c r="A29" s="478" t="s">
        <v>207</v>
      </c>
      <c r="B29" s="521">
        <v>749.3</v>
      </c>
      <c r="C29" s="482">
        <v>678.4</v>
      </c>
      <c r="D29" s="482">
        <v>665.9</v>
      </c>
      <c r="E29" s="482">
        <v>668.6</v>
      </c>
      <c r="F29" s="528">
        <v>668.6</v>
      </c>
      <c r="G29" s="529">
        <v>645.1</v>
      </c>
      <c r="H29" s="530">
        <v>680.9</v>
      </c>
      <c r="I29" s="530">
        <v>692.3</v>
      </c>
      <c r="J29" s="530">
        <v>892.5</v>
      </c>
      <c r="K29" s="528">
        <v>892.5</v>
      </c>
      <c r="L29" s="530">
        <v>881</v>
      </c>
      <c r="M29" s="530">
        <v>1011.3</v>
      </c>
      <c r="N29" s="530">
        <v>1021.3</v>
      </c>
      <c r="O29" s="530">
        <v>1640.82</v>
      </c>
      <c r="P29" s="528">
        <v>1640.8</v>
      </c>
      <c r="Q29" s="530">
        <v>1439.5</v>
      </c>
      <c r="R29" s="530">
        <f>1321354000/10^6</f>
        <v>1321.4</v>
      </c>
      <c r="S29" s="530">
        <v>1277.3</v>
      </c>
    </row>
    <row r="30" spans="1:19" s="68" customFormat="1" x14ac:dyDescent="0.55000000000000004">
      <c r="A30" s="147" t="s">
        <v>208</v>
      </c>
      <c r="B30" s="364">
        <v>9488.7999999999993</v>
      </c>
      <c r="C30" s="365">
        <v>9328.6</v>
      </c>
      <c r="D30" s="365">
        <v>9481.9</v>
      </c>
      <c r="E30" s="365">
        <v>9924.1</v>
      </c>
      <c r="F30" s="370">
        <v>9924.1</v>
      </c>
      <c r="G30" s="364">
        <v>9510.7999999999993</v>
      </c>
      <c r="H30" s="365">
        <v>9415.4</v>
      </c>
      <c r="I30" s="365">
        <v>9752.7999999999993</v>
      </c>
      <c r="J30" s="365">
        <v>10533.4</v>
      </c>
      <c r="K30" s="370">
        <v>10533.4</v>
      </c>
      <c r="L30" s="365">
        <v>9592.9</v>
      </c>
      <c r="M30" s="365">
        <v>10335.200000000001</v>
      </c>
      <c r="N30" s="365">
        <v>11329.7</v>
      </c>
      <c r="O30" s="365">
        <v>12714.4</v>
      </c>
      <c r="P30" s="370">
        <v>12714.4</v>
      </c>
      <c r="Q30" s="365">
        <v>11860.3</v>
      </c>
      <c r="R30" s="365">
        <f>SUM(R21:R29)</f>
        <v>11543.7</v>
      </c>
      <c r="S30" s="365">
        <f>SUM(S21:S29)</f>
        <v>11575.7</v>
      </c>
    </row>
    <row r="31" spans="1:19" x14ac:dyDescent="0.55000000000000004">
      <c r="A31" s="441"/>
      <c r="B31" s="531"/>
      <c r="C31" s="415"/>
      <c r="D31" s="415"/>
      <c r="E31" s="415"/>
      <c r="F31" s="416"/>
      <c r="G31" s="531"/>
      <c r="H31" s="415"/>
      <c r="I31" s="415"/>
      <c r="J31" s="415"/>
      <c r="K31" s="416"/>
      <c r="L31" s="415"/>
      <c r="M31" s="415"/>
      <c r="N31" s="415"/>
      <c r="O31" s="415"/>
      <c r="P31" s="416"/>
      <c r="Q31" s="415"/>
      <c r="R31" s="415"/>
      <c r="S31" s="415"/>
    </row>
    <row r="32" spans="1:19" x14ac:dyDescent="0.55000000000000004">
      <c r="A32" s="300" t="s">
        <v>209</v>
      </c>
      <c r="B32" s="520">
        <v>0</v>
      </c>
      <c r="C32" s="187">
        <v>0</v>
      </c>
      <c r="D32" s="179">
        <v>0</v>
      </c>
      <c r="E32" s="179">
        <v>0</v>
      </c>
      <c r="F32" s="520">
        <v>0</v>
      </c>
      <c r="G32" s="520">
        <v>0</v>
      </c>
      <c r="H32" s="187">
        <v>0</v>
      </c>
      <c r="I32" s="179">
        <v>0</v>
      </c>
      <c r="J32" s="179">
        <v>385.6</v>
      </c>
      <c r="K32" s="412">
        <v>385.6</v>
      </c>
      <c r="L32" s="179">
        <v>384.4</v>
      </c>
      <c r="M32" s="179">
        <v>402.5</v>
      </c>
      <c r="N32" s="179">
        <v>402.5</v>
      </c>
      <c r="O32" s="179">
        <v>0</v>
      </c>
      <c r="P32" s="412">
        <v>0</v>
      </c>
      <c r="Q32" s="179">
        <v>0</v>
      </c>
      <c r="R32" s="179">
        <v>0</v>
      </c>
      <c r="S32" s="179">
        <v>0</v>
      </c>
    </row>
    <row r="33" spans="1:19" x14ac:dyDescent="0.55000000000000004">
      <c r="A33" s="300"/>
      <c r="B33" s="520"/>
      <c r="C33" s="187"/>
      <c r="F33" s="412"/>
      <c r="G33" s="522"/>
      <c r="K33" s="412"/>
      <c r="P33" s="412"/>
    </row>
    <row r="34" spans="1:19" s="68" customFormat="1" ht="15" x14ac:dyDescent="0.55000000000000004">
      <c r="A34" s="515" t="s">
        <v>210</v>
      </c>
      <c r="B34" s="516"/>
      <c r="C34" s="516"/>
      <c r="D34" s="516"/>
      <c r="E34" s="517"/>
      <c r="F34" s="518"/>
      <c r="G34" s="519"/>
      <c r="H34" s="516"/>
      <c r="I34" s="516"/>
      <c r="J34" s="516"/>
      <c r="K34" s="518"/>
      <c r="L34" s="516"/>
      <c r="M34" s="516"/>
      <c r="N34" s="516"/>
      <c r="O34" s="516"/>
      <c r="P34" s="518"/>
      <c r="Q34" s="516"/>
      <c r="R34" s="516"/>
      <c r="S34" s="516"/>
    </row>
    <row r="35" spans="1:19" x14ac:dyDescent="0.55000000000000004">
      <c r="A35" s="300" t="s">
        <v>211</v>
      </c>
      <c r="B35" s="520">
        <v>5089.3999999999996</v>
      </c>
      <c r="C35" s="187">
        <v>5346.6</v>
      </c>
      <c r="D35" s="187">
        <v>5511.8</v>
      </c>
      <c r="E35" s="187">
        <v>6232.7</v>
      </c>
      <c r="F35" s="527">
        <v>6232.7</v>
      </c>
      <c r="G35" s="526">
        <v>6129.3</v>
      </c>
      <c r="H35" s="190">
        <v>6243.9</v>
      </c>
      <c r="I35" s="190">
        <v>6553.1</v>
      </c>
      <c r="J35" s="190">
        <v>7078.3</v>
      </c>
      <c r="K35" s="527">
        <v>7078.3</v>
      </c>
      <c r="L35" s="190">
        <v>7230.4</v>
      </c>
      <c r="M35" s="190">
        <v>7679.5</v>
      </c>
      <c r="N35" s="190">
        <v>7962.6</v>
      </c>
      <c r="O35" s="190">
        <v>8528.2000000000007</v>
      </c>
      <c r="P35" s="527">
        <v>8528.2000000000007</v>
      </c>
      <c r="Q35" s="190">
        <v>8470</v>
      </c>
      <c r="R35" s="190">
        <f>8136010000/10^6</f>
        <v>8136</v>
      </c>
      <c r="S35" s="190">
        <v>7935.8</v>
      </c>
    </row>
    <row r="36" spans="1:19" x14ac:dyDescent="0.55000000000000004">
      <c r="A36" s="478" t="s">
        <v>212</v>
      </c>
      <c r="B36" s="521">
        <v>114.8</v>
      </c>
      <c r="C36" s="482">
        <v>43.9</v>
      </c>
      <c r="D36" s="482">
        <v>47.2</v>
      </c>
      <c r="E36" s="482">
        <v>40.4</v>
      </c>
      <c r="F36" s="528">
        <v>40.4</v>
      </c>
      <c r="G36" s="529">
        <v>40.200000000000003</v>
      </c>
      <c r="H36" s="530">
        <v>41.1</v>
      </c>
      <c r="I36" s="530">
        <v>41.2</v>
      </c>
      <c r="J36" s="530">
        <v>41.8</v>
      </c>
      <c r="K36" s="528">
        <v>41.8</v>
      </c>
      <c r="L36" s="530">
        <v>41</v>
      </c>
      <c r="M36" s="530">
        <v>41.2</v>
      </c>
      <c r="N36" s="530">
        <v>35.6</v>
      </c>
      <c r="O36" s="530">
        <v>830.9</v>
      </c>
      <c r="P36" s="528">
        <v>830.9</v>
      </c>
      <c r="Q36" s="530">
        <v>812.9</v>
      </c>
      <c r="R36" s="530">
        <f>758974000/10^6</f>
        <v>759</v>
      </c>
      <c r="S36" s="530">
        <v>703.8</v>
      </c>
    </row>
    <row r="37" spans="1:19" s="68" customFormat="1" x14ac:dyDescent="0.55000000000000004">
      <c r="A37" s="147" t="s">
        <v>213</v>
      </c>
      <c r="B37" s="364">
        <v>5204.2</v>
      </c>
      <c r="C37" s="365">
        <v>5390.5</v>
      </c>
      <c r="D37" s="365">
        <v>5559</v>
      </c>
      <c r="E37" s="365">
        <v>6273.1</v>
      </c>
      <c r="F37" s="370">
        <v>6273.1</v>
      </c>
      <c r="G37" s="364">
        <v>6169.5</v>
      </c>
      <c r="H37" s="365">
        <v>6285</v>
      </c>
      <c r="I37" s="365">
        <v>6594.3</v>
      </c>
      <c r="J37" s="365">
        <v>7120.1</v>
      </c>
      <c r="K37" s="370">
        <v>7120.1</v>
      </c>
      <c r="L37" s="365">
        <v>7271.4</v>
      </c>
      <c r="M37" s="365">
        <v>7720.7</v>
      </c>
      <c r="N37" s="365">
        <v>7998.2</v>
      </c>
      <c r="O37" s="365">
        <v>9359.1</v>
      </c>
      <c r="P37" s="370">
        <v>9359.1</v>
      </c>
      <c r="Q37" s="365">
        <v>9282.9</v>
      </c>
      <c r="R37" s="365">
        <f>SUM(R35:R36)</f>
        <v>8895</v>
      </c>
      <c r="S37" s="365">
        <f>SUM(S35:S36)</f>
        <v>8639.6</v>
      </c>
    </row>
    <row r="38" spans="1:19" x14ac:dyDescent="0.55000000000000004">
      <c r="A38" s="478"/>
      <c r="B38" s="521"/>
      <c r="C38" s="482"/>
      <c r="F38" s="414"/>
      <c r="G38" s="532"/>
      <c r="H38" s="467"/>
      <c r="I38" s="467"/>
      <c r="J38" s="467"/>
      <c r="K38" s="414"/>
      <c r="L38" s="467"/>
      <c r="M38" s="467"/>
      <c r="N38" s="467"/>
      <c r="O38" s="467"/>
      <c r="P38" s="414"/>
      <c r="Q38" s="467"/>
      <c r="R38" s="467"/>
      <c r="S38" s="467"/>
    </row>
    <row r="39" spans="1:19" s="68" customFormat="1" x14ac:dyDescent="0.55000000000000004">
      <c r="A39" s="371" t="s">
        <v>214</v>
      </c>
      <c r="B39" s="372">
        <v>14693</v>
      </c>
      <c r="C39" s="373">
        <v>14719.1</v>
      </c>
      <c r="D39" s="373">
        <v>15040.9</v>
      </c>
      <c r="E39" s="373">
        <v>16197.2</v>
      </c>
      <c r="F39" s="374">
        <v>16197.2</v>
      </c>
      <c r="G39" s="372">
        <v>15680.3</v>
      </c>
      <c r="H39" s="373">
        <v>15700.4</v>
      </c>
      <c r="I39" s="373">
        <v>16347.1</v>
      </c>
      <c r="J39" s="373">
        <v>18039.099999999999</v>
      </c>
      <c r="K39" s="374">
        <v>18039.099999999999</v>
      </c>
      <c r="L39" s="373">
        <v>17248.7</v>
      </c>
      <c r="M39" s="373">
        <v>18458.400000000001</v>
      </c>
      <c r="N39" s="373">
        <v>19730.400000000001</v>
      </c>
      <c r="O39" s="373">
        <v>22073.5</v>
      </c>
      <c r="P39" s="374">
        <v>22073.5</v>
      </c>
      <c r="Q39" s="373">
        <v>21143.200000000001</v>
      </c>
      <c r="R39" s="373">
        <f>R30+R37+R32</f>
        <v>20438.7</v>
      </c>
      <c r="S39" s="373">
        <f>S30+S37+S32</f>
        <v>20215.3</v>
      </c>
    </row>
    <row r="40" spans="1:19" x14ac:dyDescent="0.55000000000000004">
      <c r="A40" s="533"/>
      <c r="B40" s="187"/>
      <c r="C40" s="187"/>
      <c r="D40" s="187"/>
      <c r="E40" s="187"/>
      <c r="F40" s="187"/>
    </row>
    <row r="41" spans="1:19" ht="14.85" customHeight="1" x14ac:dyDescent="0.55000000000000004">
      <c r="A41" s="303" t="s">
        <v>215</v>
      </c>
    </row>
    <row r="42" spans="1:19" x14ac:dyDescent="0.55000000000000004">
      <c r="A42" s="534"/>
    </row>
    <row r="43" spans="1:19" x14ac:dyDescent="0.55000000000000004">
      <c r="A43" s="303"/>
    </row>
  </sheetData>
  <pageMargins left="0.2" right="0.2" top="0.75" bottom="0.5" header="0.3" footer="0.3"/>
  <pageSetup paperSize="5" scale="7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7" ma:contentTypeDescription="Create a new document." ma:contentTypeScope="" ma:versionID="dfa5fa04313e8a18f4e227d552b6eb68">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9690d85fccedfa0ab713202ae2bcf40f"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2.xml><?xml version="1.0" encoding="utf-8"?>
<ds:datastoreItem xmlns:ds="http://schemas.openxmlformats.org/officeDocument/2006/customXml" ds:itemID="{5F385A08-4FDB-4986-A653-BF15F3EE8B25}">
  <ds:schemaRefs>
    <ds:schemaRef ds:uri="8374a7e8-e728-4b4e-8fed-a4bcfacc42d2"/>
    <ds:schemaRef ds:uri="4e5eb7b8-7264-4de7-9097-5d5996b75eae"/>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afebe98a-ad4d-4bfc-ac9d-294564d51e1d"/>
    <ds:schemaRef ds:uri="http://www.w3.org/XML/1998/namespace"/>
  </ds:schemaRefs>
</ds:datastoreItem>
</file>

<file path=customXml/itemProps3.xml><?xml version="1.0" encoding="utf-8"?>
<ds:datastoreItem xmlns:ds="http://schemas.openxmlformats.org/officeDocument/2006/customXml" ds:itemID="{8CE6029F-EAB0-4196-BA02-4F264D3DD3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Cover</vt:lpstr>
      <vt:lpstr>Operating Results</vt:lpstr>
      <vt:lpstr>Segment Results</vt:lpstr>
      <vt:lpstr>Segment Revenue Detail History</vt:lpstr>
      <vt:lpstr>Segment EBITDA Detail History</vt:lpstr>
      <vt:lpstr>Income Statement History</vt:lpstr>
      <vt:lpstr>EBITDA Reconciliation</vt:lpstr>
      <vt:lpstr>REI Investment Segment Detail</vt:lpstr>
      <vt:lpstr>Balance Sheet History</vt:lpstr>
      <vt:lpstr>Cash Flow History</vt:lpstr>
      <vt:lpstr>Non-GAAP Financial Measures</vt:lpstr>
      <vt:lpstr>'Balance Sheet History'!Print_Area</vt:lpstr>
      <vt:lpstr>'Cash Flow History'!Print_Area</vt:lpstr>
      <vt:lpstr>Cover!Print_Area</vt:lpstr>
      <vt:lpstr>'EBITDA Reconciliation'!Print_Area</vt:lpstr>
      <vt:lpstr>'Income Statement History'!Print_Area</vt:lpstr>
      <vt:lpstr>'Non-GAAP Financial Measures'!Print_Area</vt:lpstr>
      <vt:lpstr>'Operating Results'!Print_Area</vt:lpstr>
      <vt:lpstr>'REI Investment Segment Detail'!Print_Area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Brad.Burke@cbre.com</dc:creator>
  <cp:keywords/>
  <dc:description/>
  <cp:lastModifiedBy>Neville, Jimmy @ Dallas</cp:lastModifiedBy>
  <cp:revision/>
  <dcterms:created xsi:type="dcterms:W3CDTF">2017-08-11T21:17:16Z</dcterms:created>
  <dcterms:modified xsi:type="dcterms:W3CDTF">2022-10-26T23:41:52Z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y fmtid="{D5CDD505-2E9C-101B-9397-08002B2CF9AE}" pid="6" name="MediaServiceImageTags">
    <vt:lpwstr/>
  </property>
</Properties>
</file>