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6075"/>
  </bookViews>
  <sheets>
    <sheet name="2015 Historic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D">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hidden="1">'[3]Comp. Transaction'!#REF!</definedName>
    <definedName name="__123Graph_C" hidden="1">[2]Assum!$D$12:$D$18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>#REF!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0" hidden="1">'[1]Comp. Transaction'!#REF!</definedName>
    <definedName name="_1_0__123Grap" hidden="1">'[1]Comp. Transaction'!#REF!</definedName>
    <definedName name="_3_0__123Grap" hidden="1">'[1]Comp. Transaction'!#REF!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SQL1">#REF!</definedName>
    <definedName name="_Table1_In1" localSheetId="0" hidden="1">[18]INPUT!#REF!</definedName>
    <definedName name="_Table1_In1" hidden="1">[18]INPUT!#REF!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>#REF!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>#REF!</definedName>
    <definedName name="anscount" hidden="1">1</definedName>
    <definedName name="APPSUSERNAME4">#N/A</definedName>
    <definedName name="APPSUSERNAME5">#N/A</definedName>
    <definedName name="AR">#REF!</definedName>
    <definedName name="ARNew">#REF!</definedName>
    <definedName name="ARNewest">#REF!</definedName>
    <definedName name="ARNewestest">#REF!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>#REF!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>[20]Control!#REF!</definedName>
    <definedName name="b1_time">[20]Control!#REF!</definedName>
    <definedName name="b1_type">[20]Control!#REF!</definedName>
    <definedName name="b2_hct">[20]Control!#REF!</definedName>
    <definedName name="b2_time">[20]Control!#REF!</definedName>
    <definedName name="b2_type">[20]Control!#REF!</definedName>
    <definedName name="b3_hct">[20]Control!#REF!</definedName>
    <definedName name="b3_time">[20]Control!#REF!</definedName>
    <definedName name="b3_type">[20]Control!#REF!</definedName>
    <definedName name="b4_hct">[20]Control!#REF!</definedName>
    <definedName name="b4_time">[20]Control!#REF!</definedName>
    <definedName name="b4_type">[20]Control!#REF!</definedName>
    <definedName name="b5_hct">[20]Control!#REF!</definedName>
    <definedName name="b5_time">[20]Control!#REF!</definedName>
    <definedName name="b5_type">[20]Control!#REF!</definedName>
    <definedName name="b6_hct">[20]Control!#REF!</definedName>
    <definedName name="b6_time">[20]Control!#REF!</definedName>
    <definedName name="b6_type">[20]Control!#REF!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>'[21]Jul 96 Worksheet'!#REF!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pInExcess">#REF!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>#REF!</definedName>
    <definedName name="CompanyShares">#REF!</definedName>
    <definedName name="CONNECTSTRING4">#N/A</definedName>
    <definedName name="CONNECTSTRING5">#N/A</definedName>
    <definedName name="consol_pl">[20]Control!#REF!</definedName>
    <definedName name="consol_pl_time">[20]Control!#REF!</definedName>
    <definedName name="consol_pl_type">[20]Control!#REF!</definedName>
    <definedName name="consultant">[26]Options!$A$57:$U$76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0" hidden="1">{"FCB_ALL",#N/A,FALSE,"FCB"}</definedName>
    <definedName name="cvade" hidden="1">{"FCB_ALL",#N/A,FALSE,"FCB"}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>#REF!</definedName>
    <definedName name="DisplaySelectedSheetsMacroButton">#REF!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>#REF!</definedName>
    <definedName name="Expenses">#REF!</definedName>
    <definedName name="FA">#REF!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>#REF!</definedName>
    <definedName name="G">[30]GL!$A$1:$B$486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>#REF!</definedName>
    <definedName name="glcredits">'[21]Jul 96 Worksheet'!#REF!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>#REF!</definedName>
    <definedName name="InvReg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>#REF!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>#REF!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trix">[31]STOCK!#REF!</definedName>
    <definedName name="Matrix2">[32]STOCK!#REF!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>#REF!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>#REF!</definedName>
    <definedName name="NetProceeds">#REF!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>#REF!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>[31]Options!#REF!</definedName>
    <definedName name="ParValue">#REF!</definedName>
    <definedName name="PERIODSETNAME4">#N/A</definedName>
    <definedName name="PERIODSETNAME5">#N/A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'2015 Historical'!$A$1:$Q$143</definedName>
    <definedName name="_xlnm.Print_Area">#REF!</definedName>
    <definedName name="_xlnm.Print_Titles">#N/A</definedName>
    <definedName name="PrintManagerQuery">#REF!</definedName>
    <definedName name="PrintSelectedSheetsMacroButton">#REF!</definedName>
    <definedName name="Project">#REF!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>#REF!</definedName>
    <definedName name="Ref_2">#REF!,#REF!</definedName>
    <definedName name="Ref_3">#REF!,#REF!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>[20]Control!#REF!</definedName>
    <definedName name="scen1_type">[20]Control!#REF!</definedName>
    <definedName name="scen2_time">[20]Control!#REF!</definedName>
    <definedName name="scen2_type">[20]Control!#REF!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>#REF!</definedName>
    <definedName name="SHEquity">#REF!</definedName>
    <definedName name="ShoePercent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>#REF!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>#REF!</definedName>
    <definedName name="Summary_with_CityBetter">#REF!</definedName>
    <definedName name="Summary_with_CityNew">#REF!</definedName>
    <definedName name="Summary_with_CityNewest">#REF!</definedName>
    <definedName name="SummaryNew">#REF!</definedName>
    <definedName name="SummaryNewest">#REF!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>#REF!</definedName>
    <definedName name="TotalCap">#REF!</definedName>
    <definedName name="UFPrn20040830101546">[37]RB!#REF!</definedName>
    <definedName name="UFPrn20040830102620">#REF!</definedName>
    <definedName name="UFPrn20040901150124">#REF!</definedName>
    <definedName name="UFPrn20040902104744">#REF!</definedName>
    <definedName name="Und.Lock">'[19]Preferred Shares Converted'!$F$1:$F$65536</definedName>
    <definedName name="Untitled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AEPSubOpts">[31]Options!#REF!</definedName>
    <definedName name="WHtax">#REF!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>#REF!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hidden="1">#REF!</definedName>
    <definedName name="XREF_COLUMN_9" hidden="1">#REF!</definedName>
    <definedName name="XRefActiveRow" hidden="1">#REF!</definedName>
    <definedName name="XRefColumnsCount" hidden="1">9</definedName>
    <definedName name="XRefCopy10Row" hidden="1">#REF!</definedName>
    <definedName name="XRefCopy11Row" hidden="1">#REF!</definedName>
    <definedName name="XRefCopy5Row" hidden="1">#REF!</definedName>
    <definedName name="XRefCopy6Row" hidden="1">#REF!</definedName>
    <definedName name="XRefCopy8Row" hidden="1">#REF!</definedName>
    <definedName name="XRefCopy9Row" hidden="1">#REF!</definedName>
    <definedName name="XRefCopyRangeCount" hidden="1">11</definedName>
    <definedName name="XRefPaste4Row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8" i="1" l="1"/>
  <c r="Q135" i="1"/>
  <c r="N136" i="1"/>
  <c r="K136" i="1"/>
  <c r="H136" i="1"/>
  <c r="E136" i="1"/>
  <c r="Q134" i="1"/>
  <c r="Q133" i="1"/>
  <c r="Q132" i="1"/>
  <c r="Q131" i="1"/>
  <c r="Q127" i="1"/>
  <c r="Q126" i="1"/>
  <c r="Q125" i="1"/>
  <c r="Q121" i="1"/>
  <c r="Q120" i="1"/>
  <c r="Q119" i="1"/>
  <c r="Q118" i="1"/>
  <c r="Q117" i="1"/>
  <c r="Q116" i="1"/>
  <c r="Q115" i="1"/>
  <c r="Q114" i="1"/>
  <c r="Q113" i="1"/>
  <c r="Q110" i="1"/>
  <c r="Q108" i="1"/>
  <c r="Q107" i="1"/>
  <c r="Q44" i="1"/>
  <c r="Q43" i="1"/>
  <c r="Q42" i="1"/>
  <c r="Q41" i="1"/>
  <c r="Q40" i="1"/>
  <c r="Q39" i="1"/>
  <c r="Q38" i="1"/>
  <c r="P32" i="1"/>
  <c r="P29" i="1"/>
  <c r="P28" i="1"/>
  <c r="P27" i="1"/>
  <c r="P22" i="1"/>
  <c r="P21" i="1"/>
  <c r="P20" i="1"/>
  <c r="P19" i="1"/>
  <c r="P12" i="1"/>
  <c r="P11" i="1"/>
  <c r="P8" i="1"/>
  <c r="N128" i="1"/>
  <c r="N111" i="1"/>
  <c r="N109" i="1"/>
  <c r="M103" i="1"/>
  <c r="N92" i="1"/>
  <c r="N81" i="1"/>
  <c r="N68" i="1"/>
  <c r="N74" i="1" s="1"/>
  <c r="N45" i="1"/>
  <c r="N32" i="1"/>
  <c r="M30" i="1"/>
  <c r="N29" i="1"/>
  <c r="N28" i="1"/>
  <c r="N27" i="1"/>
  <c r="M23" i="1"/>
  <c r="N21" i="1"/>
  <c r="N20" i="1"/>
  <c r="N19" i="1"/>
  <c r="M13" i="1"/>
  <c r="M15" i="1" s="1"/>
  <c r="N11" i="1"/>
  <c r="N13" i="1" s="1"/>
  <c r="N8" i="1"/>
  <c r="N6" i="1"/>
  <c r="M58" i="1" s="1"/>
  <c r="Q136" i="1" l="1"/>
  <c r="N94" i="1"/>
  <c r="N30" i="1"/>
  <c r="N23" i="1"/>
  <c r="N15" i="1"/>
  <c r="N17" i="1" s="1"/>
  <c r="M17" i="1"/>
  <c r="M25" i="1"/>
  <c r="M34" i="1" s="1"/>
  <c r="N105" i="1" s="1"/>
  <c r="N122" i="1" s="1"/>
  <c r="N140" i="1" s="1"/>
  <c r="Q141" i="1"/>
  <c r="N25" i="1" l="1"/>
  <c r="N34" i="1" s="1"/>
  <c r="N47" i="1" s="1"/>
  <c r="K128" i="1"/>
  <c r="K111" i="1"/>
  <c r="K109" i="1"/>
  <c r="J103" i="1"/>
  <c r="K92" i="1"/>
  <c r="K81" i="1"/>
  <c r="K68" i="1"/>
  <c r="K74" i="1" s="1"/>
  <c r="K45" i="1"/>
  <c r="K32" i="1"/>
  <c r="J30" i="1"/>
  <c r="K29" i="1"/>
  <c r="K28" i="1"/>
  <c r="K27" i="1"/>
  <c r="J23" i="1"/>
  <c r="K21" i="1"/>
  <c r="K20" i="1"/>
  <c r="K19" i="1"/>
  <c r="J13" i="1"/>
  <c r="J15" i="1" s="1"/>
  <c r="K11" i="1"/>
  <c r="K13" i="1" s="1"/>
  <c r="K8" i="1"/>
  <c r="K6" i="1"/>
  <c r="J58" i="1" s="1"/>
  <c r="K30" i="1" l="1"/>
  <c r="K94" i="1"/>
  <c r="K15" i="1"/>
  <c r="K17" i="1" s="1"/>
  <c r="K23" i="1"/>
  <c r="J17" i="1"/>
  <c r="J25" i="1"/>
  <c r="J34" i="1" s="1"/>
  <c r="K105" i="1" s="1"/>
  <c r="K122" i="1" s="1"/>
  <c r="K140" i="1" s="1"/>
  <c r="K25" i="1"/>
  <c r="K34" i="1" s="1"/>
  <c r="K47" i="1" s="1"/>
  <c r="Q128" i="1"/>
  <c r="E128" i="1"/>
  <c r="H128" i="1"/>
  <c r="Q111" i="1"/>
  <c r="E111" i="1"/>
  <c r="Q109" i="1"/>
  <c r="E109" i="1"/>
  <c r="P103" i="1"/>
  <c r="G103" i="1"/>
  <c r="D103" i="1"/>
  <c r="H92" i="1"/>
  <c r="E92" i="1"/>
  <c r="H81" i="1"/>
  <c r="E81" i="1"/>
  <c r="H68" i="1"/>
  <c r="H74" i="1" s="1"/>
  <c r="E68" i="1"/>
  <c r="E74" i="1" s="1"/>
  <c r="Q45" i="1"/>
  <c r="E45" i="1"/>
  <c r="H109" i="1"/>
  <c r="H45" i="1"/>
  <c r="Q32" i="1"/>
  <c r="H32" i="1"/>
  <c r="E32" i="1"/>
  <c r="P30" i="1"/>
  <c r="D30" i="1"/>
  <c r="Q29" i="1"/>
  <c r="H29" i="1"/>
  <c r="E29" i="1"/>
  <c r="Q28" i="1"/>
  <c r="H28" i="1"/>
  <c r="E28" i="1"/>
  <c r="Q27" i="1"/>
  <c r="E27" i="1"/>
  <c r="P23" i="1"/>
  <c r="G23" i="1"/>
  <c r="D23" i="1"/>
  <c r="Q21" i="1"/>
  <c r="H21" i="1"/>
  <c r="E21" i="1"/>
  <c r="E23" i="1" s="1"/>
  <c r="Q20" i="1"/>
  <c r="H20" i="1"/>
  <c r="E20" i="1"/>
  <c r="Q19" i="1"/>
  <c r="H19" i="1"/>
  <c r="E19" i="1"/>
  <c r="P13" i="1"/>
  <c r="P15" i="1" s="1"/>
  <c r="D13" i="1"/>
  <c r="D15" i="1" s="1"/>
  <c r="Q11" i="1"/>
  <c r="Q13" i="1" s="1"/>
  <c r="E11" i="1"/>
  <c r="E13" i="1" s="1"/>
  <c r="Q8" i="1"/>
  <c r="H8" i="1"/>
  <c r="E8" i="1"/>
  <c r="Q6" i="1"/>
  <c r="H6" i="1"/>
  <c r="G58" i="1" s="1"/>
  <c r="E6" i="1"/>
  <c r="D58" i="1" s="1"/>
  <c r="E30" i="1" l="1"/>
  <c r="Q30" i="1"/>
  <c r="Q23" i="1"/>
  <c r="H23" i="1"/>
  <c r="Q15" i="1"/>
  <c r="Q17" i="1" s="1"/>
  <c r="G30" i="1"/>
  <c r="H111" i="1"/>
  <c r="E94" i="1"/>
  <c r="E15" i="1"/>
  <c r="G13" i="1"/>
  <c r="H94" i="1"/>
  <c r="D25" i="1"/>
  <c r="D34" i="1" s="1"/>
  <c r="E105" i="1" s="1"/>
  <c r="E122" i="1" s="1"/>
  <c r="E140" i="1" s="1"/>
  <c r="E142" i="1" s="1"/>
  <c r="D17" i="1"/>
  <c r="E25" i="1"/>
  <c r="E34" i="1" s="1"/>
  <c r="E47" i="1" s="1"/>
  <c r="E17" i="1"/>
  <c r="P25" i="1"/>
  <c r="P34" i="1" s="1"/>
  <c r="Q105" i="1" s="1"/>
  <c r="Q122" i="1" s="1"/>
  <c r="Q140" i="1" s="1"/>
  <c r="Q142" i="1" s="1"/>
  <c r="P17" i="1"/>
  <c r="G15" i="1"/>
  <c r="H11" i="1"/>
  <c r="H13" i="1" s="1"/>
  <c r="H15" i="1" s="1"/>
  <c r="H27" i="1"/>
  <c r="H30" i="1" s="1"/>
  <c r="Q25" i="1" l="1"/>
  <c r="Q34" i="1" s="1"/>
  <c r="Q47" i="1" s="1"/>
  <c r="H17" i="1"/>
  <c r="H25" i="1"/>
  <c r="H34" i="1" s="1"/>
  <c r="H47" i="1" s="1"/>
  <c r="G25" i="1"/>
  <c r="G34" i="1" s="1"/>
  <c r="H105" i="1" s="1"/>
  <c r="H122" i="1" s="1"/>
  <c r="H140" i="1" s="1"/>
  <c r="H142" i="1" s="1"/>
  <c r="K141" i="1" s="1"/>
  <c r="K142" i="1" s="1"/>
  <c r="N141" i="1" s="1"/>
  <c r="N142" i="1" s="1"/>
  <c r="G17" i="1"/>
  <c r="H141" i="1"/>
</calcChain>
</file>

<file path=xl/sharedStrings.xml><?xml version="1.0" encoding="utf-8"?>
<sst xmlns="http://schemas.openxmlformats.org/spreadsheetml/2006/main" count="133" uniqueCount="105">
  <si>
    <t>Calix, Inc.</t>
  </si>
  <si>
    <t>Historical Financial Statements</t>
  </si>
  <si>
    <t>GAAP and Non-GAAP Statements of Operations 2015</t>
  </si>
  <si>
    <t>($ in thousands)</t>
  </si>
  <si>
    <t>GAAP</t>
  </si>
  <si>
    <t>Non-GAAP</t>
  </si>
  <si>
    <t>Qtr Ending</t>
  </si>
  <si>
    <t>YTD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</si>
  <si>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</si>
  <si>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</si>
  <si>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</si>
  <si>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</si>
  <si>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</si>
  <si>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</si>
  <si>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</si>
  <si>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</si>
  <si>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</si>
  <si>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(5)(7)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</si>
  <si>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</si>
  <si>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t>Total operating expenses</t>
  </si>
  <si>
    <t>Income (loss) from operations</t>
  </si>
  <si>
    <t>Interest income</t>
  </si>
  <si>
    <t>Interest expense</t>
  </si>
  <si>
    <t>Other income</t>
  </si>
  <si>
    <t>Total interest and other income (expense), net</t>
  </si>
  <si>
    <t>Provision for income taxes</t>
  </si>
  <si>
    <t>Net income (loss)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</si>
  <si>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</si>
  <si>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</si>
  <si>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</si>
  <si>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</si>
  <si>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</si>
  <si>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</si>
  <si>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</si>
  <si>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(7) General and administrative (acquisition-related costs)</t>
  </si>
  <si>
    <t>Total non-cash expenses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</si>
  <si>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</si>
  <si>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</si>
  <si>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Condensed Consolidated Balance Sheets 2015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</si>
  <si>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</si>
  <si>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</si>
  <si>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</si>
  <si>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</si>
  <si>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</si>
  <si>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</si>
  <si>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</si>
  <si>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</si>
  <si>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</si>
  <si>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</si>
  <si>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</si>
  <si>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</si>
  <si>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</si>
  <si>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</si>
  <si>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</si>
  <si>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</si>
  <si>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</si>
  <si>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</si>
  <si>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</si>
  <si>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</si>
  <si>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</si>
  <si>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</si>
  <si>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</si>
  <si>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</si>
  <si>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</si>
  <si>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</si>
  <si>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</si>
  <si>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</si>
  <si>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</si>
  <si>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Condensed Consolidated Statements of Cash Flows 2015</t>
  </si>
  <si>
    <t>Operating activities</t>
  </si>
  <si>
    <t>Depreciation and amortization</t>
  </si>
  <si>
    <t>Loss on retirement of property and equipment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</si>
  <si>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</si>
  <si>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</si>
  <si>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</si>
  <si>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</si>
  <si>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Restricted cash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</si>
  <si>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</si>
  <si>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</si>
  <si>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</si>
  <si>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</si>
  <si>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</si>
  <si>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</si>
  <si>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</si>
  <si>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</si>
  <si>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Net cash provided by (used in) operating activities</t>
  </si>
  <si>
    <t>Investing activities</t>
  </si>
  <si>
    <t>Purchases of property and equipment</t>
  </si>
  <si>
    <t>Purchases of marketable securities</t>
  </si>
  <si>
    <t>Maturities of marketable securities</t>
  </si>
  <si>
    <t>Net cash provided by (used in) investing activities</t>
  </si>
  <si>
    <t>Financing activities</t>
  </si>
  <si>
    <t>Proceeds from exercise of stock options</t>
  </si>
  <si>
    <t>Proceeds from employee stock purchase plan</t>
  </si>
  <si>
    <t>Taxes paid for awards vested under equity incentive plans</t>
  </si>
  <si>
    <t>Net cash provided by (used in) financing activities</t>
  </si>
  <si>
    <t>Effect of exchange rate changes on cash and cash equivalents</t>
  </si>
  <si>
    <t>Net increase (decrease) in cash and cash equivalents</t>
  </si>
  <si>
    <t>Cash and cash equivalents at beginning of period</t>
  </si>
  <si>
    <t>Cash and cash equivalents at end of period</t>
  </si>
  <si>
    <t>Payments for repurchases of common stock</t>
  </si>
  <si>
    <t>GAAP net income (loss)</t>
  </si>
  <si>
    <t>Accumulated other comprehensive income (loss)</t>
  </si>
  <si>
    <t>Adjustments to reconcile net income (loss) to net cash provided by 
(used in) operating activities:</t>
  </si>
  <si>
    <t>Payments for debt issuance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</si>
</sst>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&quot;$&quot;* #,##0.000,_);_(&quot;$&quot;* \(#,##0.000,\);_(* &quot;-&quot;_);_(@_)"/>
    <numFmt numFmtId="168" formatCode="_(* #,##0.000,_);_(* \(#,##0.000,\);_(* &quot;-&quot;_);_(@_)"/>
    <numFmt numFmtId="169" formatCode="_(* #,##0.0000_);_(* \(#,##0.0000\);_(* &quot;-&quot;??_);_(@_)"/>
    <numFmt numFmtId="170" formatCode="_(* #,##0.000_);_(* \(#,##0.000\);_(* &quot;-&quot;??_);_(@_)"/>
  </numFmts>
  <fonts count="1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9"/>
      <color rgb="FFFF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10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right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6" fillId="0" borderId="0" xfId="2" applyAlignment="1">
      <alignment horizontal="right"/>
    </xf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0" fontId="11" fillId="0" borderId="0" xfId="1" applyFont="1" applyFill="1" applyAlignment="1">
      <alignment horizontal="right"/>
    </xf>
    <xf numFmtId="0" fontId="12" fillId="0" borderId="0" xfId="1" applyFont="1" applyAlignment="1">
      <alignment horizontal="right"/>
    </xf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4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167" fontId="15" fillId="2" borderId="0" xfId="7" applyNumberFormat="1" applyFont="1" applyFill="1" applyBorder="1" applyAlignment="1" applyProtection="1"/>
    <xf numFmtId="168" fontId="15" fillId="2" borderId="0" xfId="6" applyNumberFormat="1" applyFont="1" applyFill="1" applyBorder="1" applyAlignment="1" applyProtection="1"/>
    <xf numFmtId="0" fontId="15" fillId="0" borderId="0" xfId="2" applyFont="1" applyBorder="1"/>
    <xf numFmtId="0" fontId="16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5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42" fontId="1" fillId="0" borderId="5" xfId="1" applyNumberFormat="1" applyFont="1" applyFill="1" applyBorder="1"/>
    <xf numFmtId="0" fontId="11" fillId="0" borderId="0" xfId="2" applyFont="1" applyFill="1" applyAlignment="1">
      <alignment horizontal="right"/>
    </xf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7" fillId="0" borderId="0" xfId="2" applyFont="1" applyFill="1" applyAlignment="1">
      <alignment horizontal="right"/>
    </xf>
    <xf numFmtId="0" fontId="15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9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70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8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9" fillId="0" borderId="1" xfId="1" quotePrefix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</cellXfs>
  <cellStyles count="11"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 t="str">
            <v/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 t="str">
            <v/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 t="str">
            <v/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 t="str">
            <v/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 t="str">
            <v/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 t="str">
            <v/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 t="str">
            <v/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 t="str">
            <v/>
          </cell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 t="str">
            <v/>
          </cell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 t="str">
            <v/>
          </cell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 t="str">
            <v/>
          </cell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 t="str">
            <v/>
          </cell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 t="str">
            <v/>
          </cell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 t="str">
            <v/>
          </cell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 t="str">
            <v/>
          </cell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 t="str">
            <v/>
          </cell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 t="str">
            <v/>
          </cell>
          <cell r="B262" t="e">
            <v>#N/A</v>
          </cell>
          <cell r="C262" t="e">
            <v>#N/A</v>
          </cell>
          <cell r="D262" t="e">
            <v>#N/A</v>
          </cell>
          <cell r="E262" t="str">
            <v/>
          </cell>
          <cell r="F262" t="e">
            <v>#N/A</v>
          </cell>
          <cell r="G262" t="e">
            <v>#N/A</v>
          </cell>
          <cell r="H262" t="e">
            <v>#N/A</v>
          </cell>
          <cell r="I262" t="str">
            <v/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 t="str">
            <v/>
          </cell>
          <cell r="E529">
            <v>253</v>
          </cell>
          <cell r="F529" t="e">
            <v>#N/A</v>
          </cell>
          <cell r="G529" t="str">
            <v/>
          </cell>
          <cell r="I529">
            <v>253</v>
          </cell>
          <cell r="J529" t="e">
            <v>#N/A</v>
          </cell>
          <cell r="K529" t="str">
            <v/>
          </cell>
        </row>
        <row r="530">
          <cell r="A530">
            <v>254</v>
          </cell>
          <cell r="B530" t="e">
            <v>#N/A</v>
          </cell>
          <cell r="C530" t="str">
            <v/>
          </cell>
          <cell r="E530">
            <v>254</v>
          </cell>
          <cell r="F530" t="e">
            <v>#N/A</v>
          </cell>
          <cell r="G530" t="str">
            <v/>
          </cell>
          <cell r="I530">
            <v>254</v>
          </cell>
          <cell r="J530" t="e">
            <v>#N/A</v>
          </cell>
          <cell r="K530" t="str">
            <v/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6"/>
  <sheetViews>
    <sheetView showGridLines="0" tabSelected="1" zoomScale="80" zoomScaleNormal="80" workbookViewId="0">
      <pane xSplit="2" ySplit="6" topLeftCell="C115" activePane="bottomRight" state="frozen"/>
      <selection activeCell="G9" sqref="G9"/>
      <selection pane="topRight" activeCell="G9" sqref="G9"/>
      <selection pane="bottomLeft" activeCell="G9" sqref="G9"/>
      <selection pane="bottomRight" activeCell="Q145" sqref="Q145"/>
    </sheetView>
  </sheetViews>
  <sheetFormatPr defaultColWidth="9.140625" defaultRowHeight="15" x14ac:dyDescent="0.25"/>
  <cols>
    <col min="1" max="1" width="2.5703125" style="85" customWidth="1"/>
    <col min="2" max="2" width="56.28515625" style="85" customWidth="1"/>
    <col min="3" max="3" width="2.28515625" style="3" customWidth="1"/>
    <col min="4" max="4" width="12.7109375" style="7" customWidth="1"/>
    <col min="5" max="5" width="10.5703125" style="5" bestFit="1" customWidth="1"/>
    <col min="6" max="6" width="2.28515625" style="7" customWidth="1"/>
    <col min="7" max="7" width="12.7109375" style="7" customWidth="1"/>
    <col min="8" max="8" width="10.5703125" style="5" bestFit="1" customWidth="1"/>
    <col min="9" max="9" width="2.28515625" style="7" customWidth="1"/>
    <col min="10" max="10" width="12.7109375" style="7" customWidth="1"/>
    <col min="11" max="11" width="10.5703125" style="5" bestFit="1" customWidth="1"/>
    <col min="12" max="12" width="2.28515625" style="7" customWidth="1"/>
    <col min="13" max="13" width="12.7109375" style="7" customWidth="1"/>
    <col min="14" max="14" width="10.5703125" style="5" bestFit="1" customWidth="1"/>
    <col min="15" max="15" width="2.28515625" style="3" customWidth="1"/>
    <col min="16" max="16" width="12.7109375" style="7" customWidth="1"/>
    <col min="17" max="17" width="12.140625" style="5" customWidth="1"/>
    <col min="18" max="19" width="12.7109375" style="7" customWidth="1"/>
    <col min="20" max="20" width="10.28515625" style="7" customWidth="1"/>
    <col min="21" max="21" width="13" style="7" customWidth="1"/>
    <col min="22" max="22" width="14.7109375" style="7" customWidth="1"/>
    <col min="23" max="23" width="10.140625" style="7" customWidth="1"/>
    <col min="24" max="24" width="13" style="53" customWidth="1"/>
    <col min="25" max="25" width="13" style="45" customWidth="1"/>
    <col min="26" max="26" width="5.140625" style="45" customWidth="1"/>
    <col min="27" max="27" width="13.42578125" style="45" bestFit="1" customWidth="1"/>
    <col min="28" max="16384" width="9.140625" style="7"/>
  </cols>
  <sheetData>
    <row r="1" spans="1:27" x14ac:dyDescent="0.25">
      <c r="A1" s="1" t="s">
        <v>0</v>
      </c>
      <c r="B1" s="2"/>
      <c r="D1" s="4"/>
      <c r="F1" s="6"/>
      <c r="G1" s="4"/>
      <c r="I1" s="6"/>
      <c r="J1" s="4"/>
      <c r="L1" s="6"/>
      <c r="M1" s="4"/>
      <c r="P1" s="4"/>
      <c r="R1" s="6"/>
      <c r="X1" s="7"/>
      <c r="Y1" s="7"/>
      <c r="Z1" s="7"/>
      <c r="AA1" s="7"/>
    </row>
    <row r="2" spans="1:27" x14ac:dyDescent="0.25">
      <c r="A2" s="1" t="s">
        <v>1</v>
      </c>
      <c r="B2" s="2"/>
      <c r="D2" s="4"/>
      <c r="F2" s="6"/>
      <c r="G2" s="4"/>
      <c r="I2" s="6"/>
      <c r="J2" s="4"/>
      <c r="L2" s="6"/>
      <c r="M2" s="4"/>
      <c r="P2" s="4"/>
      <c r="R2" s="5"/>
      <c r="X2" s="7"/>
      <c r="Y2" s="7"/>
      <c r="Z2" s="7"/>
      <c r="AA2" s="7"/>
    </row>
    <row r="3" spans="1:27" ht="15.75" thickBot="1" x14ac:dyDescent="0.3">
      <c r="A3" s="1" t="s">
        <v>2</v>
      </c>
      <c r="B3" s="2"/>
      <c r="D3" s="92"/>
      <c r="E3" s="92"/>
      <c r="F3" s="6"/>
      <c r="G3" s="92"/>
      <c r="H3" s="92"/>
      <c r="I3" s="6"/>
      <c r="J3" s="92"/>
      <c r="K3" s="92"/>
      <c r="L3" s="6"/>
      <c r="M3" s="92"/>
      <c r="N3" s="92"/>
      <c r="P3" s="92"/>
      <c r="Q3" s="92"/>
      <c r="R3" s="5"/>
      <c r="X3" s="7"/>
      <c r="Y3" s="7"/>
      <c r="Z3" s="7"/>
      <c r="AA3" s="7"/>
    </row>
    <row r="4" spans="1:27" x14ac:dyDescent="0.25">
      <c r="A4" s="8" t="s">
        <v>3</v>
      </c>
      <c r="B4" s="2"/>
      <c r="D4" s="9" t="s">
        <v>4</v>
      </c>
      <c r="E4" s="10" t="s">
        <v>5</v>
      </c>
      <c r="F4" s="6"/>
      <c r="G4" s="9" t="s">
        <v>4</v>
      </c>
      <c r="H4" s="10" t="s">
        <v>5</v>
      </c>
      <c r="I4" s="6"/>
      <c r="J4" s="9" t="s">
        <v>4</v>
      </c>
      <c r="K4" s="10" t="s">
        <v>5</v>
      </c>
      <c r="L4" s="6"/>
      <c r="M4" s="9" t="s">
        <v>4</v>
      </c>
      <c r="N4" s="10" t="s">
        <v>5</v>
      </c>
      <c r="P4" s="9" t="s">
        <v>4</v>
      </c>
      <c r="Q4" s="10" t="s">
        <v>5</v>
      </c>
      <c r="R4" s="5"/>
      <c r="X4" s="7"/>
      <c r="Y4" s="7"/>
      <c r="Z4" s="7"/>
      <c r="AA4" s="7"/>
    </row>
    <row r="5" spans="1:27" x14ac:dyDescent="0.25">
      <c r="A5" s="2"/>
      <c r="B5" s="2"/>
      <c r="D5" s="11" t="s">
        <v>6</v>
      </c>
      <c r="E5" s="12" t="s">
        <v>6</v>
      </c>
      <c r="F5" s="13"/>
      <c r="G5" s="11" t="s">
        <v>6</v>
      </c>
      <c r="H5" s="12" t="s">
        <v>6</v>
      </c>
      <c r="I5" s="13"/>
      <c r="J5" s="11" t="s">
        <v>6</v>
      </c>
      <c r="K5" s="12" t="s">
        <v>6</v>
      </c>
      <c r="L5" s="13"/>
      <c r="M5" s="11" t="s">
        <v>6</v>
      </c>
      <c r="N5" s="12" t="s">
        <v>6</v>
      </c>
      <c r="P5" s="11" t="s">
        <v>7</v>
      </c>
      <c r="Q5" s="12" t="s">
        <v>7</v>
      </c>
      <c r="X5" s="7"/>
      <c r="Y5" s="7"/>
      <c r="Z5" s="7"/>
      <c r="AA5" s="7"/>
    </row>
    <row r="6" spans="1:27" x14ac:dyDescent="0.25">
      <c r="A6" s="2"/>
      <c r="B6" s="2"/>
      <c r="D6" s="14">
        <v>42091</v>
      </c>
      <c r="E6" s="15">
        <f>D6</f>
        <v>42091</v>
      </c>
      <c r="F6" s="3"/>
      <c r="G6" s="14">
        <v>42182</v>
      </c>
      <c r="H6" s="15">
        <f>G6</f>
        <v>42182</v>
      </c>
      <c r="I6" s="3"/>
      <c r="J6" s="63">
        <v>42273</v>
      </c>
      <c r="K6" s="64">
        <f>J6</f>
        <v>42273</v>
      </c>
      <c r="L6" s="3"/>
      <c r="M6" s="90">
        <v>42369</v>
      </c>
      <c r="N6" s="91">
        <f>M6</f>
        <v>42369</v>
      </c>
      <c r="P6" s="14">
        <v>42369</v>
      </c>
      <c r="Q6" s="15">
        <f>P6</f>
        <v>42369</v>
      </c>
      <c r="X6" s="7"/>
      <c r="Y6" s="7"/>
      <c r="Z6" s="7"/>
      <c r="AA6" s="7"/>
    </row>
    <row r="7" spans="1:27" x14ac:dyDescent="0.25">
      <c r="A7" s="2"/>
      <c r="B7" s="2"/>
      <c r="D7" s="16"/>
      <c r="E7" s="17"/>
      <c r="F7" s="18"/>
      <c r="G7" s="16"/>
      <c r="H7" s="17"/>
      <c r="I7" s="18"/>
      <c r="J7" s="16"/>
      <c r="K7" s="17"/>
      <c r="L7" s="18"/>
      <c r="M7" s="16"/>
      <c r="N7" s="17"/>
      <c r="P7" s="16"/>
      <c r="Q7" s="17"/>
      <c r="X7" s="7"/>
      <c r="Y7" s="7"/>
      <c r="Z7" s="7"/>
      <c r="AA7" s="7"/>
    </row>
    <row r="8" spans="1:27" x14ac:dyDescent="0.25">
      <c r="A8" s="19" t="s">
        <v>8</v>
      </c>
      <c r="B8" s="19"/>
      <c r="D8" s="20">
        <v>91038</v>
      </c>
      <c r="E8" s="21">
        <f>D8</f>
        <v>91038</v>
      </c>
      <c r="F8" s="22"/>
      <c r="G8" s="20">
        <v>99129</v>
      </c>
      <c r="H8" s="21">
        <f>G8</f>
        <v>99129</v>
      </c>
      <c r="I8" s="22"/>
      <c r="J8" s="20">
        <v>112297</v>
      </c>
      <c r="K8" s="21">
        <f>J8</f>
        <v>112297</v>
      </c>
      <c r="L8" s="22"/>
      <c r="M8" s="20">
        <v>104999</v>
      </c>
      <c r="N8" s="21">
        <f>M8</f>
        <v>104999</v>
      </c>
      <c r="P8" s="20">
        <f>SUM(D8,G8,J8,M8)</f>
        <v>407463</v>
      </c>
      <c r="Q8" s="21">
        <f>P8</f>
        <v>407463</v>
      </c>
      <c r="X8" s="7"/>
      <c r="Y8" s="7"/>
      <c r="Z8" s="7"/>
      <c r="AA8" s="7"/>
    </row>
    <row r="9" spans="1:27" x14ac:dyDescent="0.25">
      <c r="A9" s="19"/>
      <c r="B9" s="19"/>
      <c r="D9" s="16"/>
      <c r="E9" s="17"/>
      <c r="F9" s="23"/>
      <c r="G9" s="16"/>
      <c r="H9" s="17"/>
      <c r="I9" s="23"/>
      <c r="J9" s="16"/>
      <c r="K9" s="17"/>
      <c r="L9" s="23"/>
      <c r="M9" s="16"/>
      <c r="N9" s="17"/>
      <c r="P9" s="16"/>
      <c r="Q9" s="17"/>
      <c r="X9" s="7"/>
      <c r="Y9" s="7"/>
      <c r="Z9" s="7"/>
      <c r="AA9" s="7"/>
    </row>
    <row r="10" spans="1:27" x14ac:dyDescent="0.25">
      <c r="A10" s="19" t="s">
        <v>9</v>
      </c>
      <c r="B10" s="19"/>
      <c r="D10" s="16"/>
      <c r="E10" s="17"/>
      <c r="F10" s="18"/>
      <c r="G10" s="16"/>
      <c r="H10" s="17"/>
      <c r="I10" s="18"/>
      <c r="J10" s="16"/>
      <c r="K10" s="17"/>
      <c r="L10" s="18"/>
      <c r="M10" s="16"/>
      <c r="N10" s="17"/>
      <c r="P10" s="16"/>
      <c r="Q10" s="17"/>
      <c r="X10" s="7"/>
      <c r="Y10" s="7"/>
      <c r="Z10" s="7"/>
      <c r="AA10" s="7"/>
    </row>
    <row r="11" spans="1:27" ht="15.75" x14ac:dyDescent="0.25">
      <c r="A11" s="2"/>
      <c r="B11" s="19" t="s">
        <v>10</v>
      </c>
      <c r="D11" s="24">
        <v>46460</v>
      </c>
      <c r="E11" s="25">
        <f>D11-E38</f>
        <v>46285</v>
      </c>
      <c r="F11" s="22"/>
      <c r="G11" s="24">
        <v>48752</v>
      </c>
      <c r="H11" s="25">
        <f>G11-H38</f>
        <v>48541</v>
      </c>
      <c r="I11" s="22"/>
      <c r="J11" s="24">
        <v>57096</v>
      </c>
      <c r="K11" s="25">
        <f>J11-K38</f>
        <v>56933</v>
      </c>
      <c r="L11" s="22"/>
      <c r="M11" s="24">
        <v>56373</v>
      </c>
      <c r="N11" s="25">
        <f>M11-N38</f>
        <v>56213</v>
      </c>
      <c r="P11" s="24">
        <f>SUM(D11,G11,J11,M11)</f>
        <v>208681</v>
      </c>
      <c r="Q11" s="25">
        <f>P11-Q38</f>
        <v>207972</v>
      </c>
      <c r="X11" s="7"/>
      <c r="Y11" s="7"/>
      <c r="Z11" s="7"/>
      <c r="AA11" s="7"/>
    </row>
    <row r="12" spans="1:27" ht="15.75" x14ac:dyDescent="0.25">
      <c r="A12" s="2"/>
      <c r="B12" s="19" t="s">
        <v>11</v>
      </c>
      <c r="D12" s="24">
        <v>2088</v>
      </c>
      <c r="E12" s="25">
        <v>0</v>
      </c>
      <c r="F12" s="22"/>
      <c r="G12" s="24">
        <v>2088</v>
      </c>
      <c r="H12" s="25">
        <v>0</v>
      </c>
      <c r="I12" s="22"/>
      <c r="J12" s="24">
        <v>2088</v>
      </c>
      <c r="K12" s="25">
        <v>0</v>
      </c>
      <c r="L12" s="22"/>
      <c r="M12" s="24">
        <v>2089</v>
      </c>
      <c r="N12" s="25">
        <v>0</v>
      </c>
      <c r="P12" s="24">
        <f>SUM(D12,G12,J12,M12)</f>
        <v>8353</v>
      </c>
      <c r="Q12" s="25">
        <v>0</v>
      </c>
      <c r="X12" s="7"/>
      <c r="Y12" s="7"/>
      <c r="Z12" s="7"/>
      <c r="AA12" s="7"/>
    </row>
    <row r="13" spans="1:27" x14ac:dyDescent="0.25">
      <c r="A13" s="19" t="s">
        <v>12</v>
      </c>
      <c r="B13" s="19"/>
      <c r="D13" s="26">
        <f>SUM(D11:D12)</f>
        <v>48548</v>
      </c>
      <c r="E13" s="27">
        <f>SUM(E11:E12)</f>
        <v>46285</v>
      </c>
      <c r="F13" s="23"/>
      <c r="G13" s="26">
        <f>SUM(G11:G12)</f>
        <v>50840</v>
      </c>
      <c r="H13" s="27">
        <f>SUM(H11:H12)</f>
        <v>48541</v>
      </c>
      <c r="I13" s="23"/>
      <c r="J13" s="26">
        <f>SUM(J11:J12)</f>
        <v>59184</v>
      </c>
      <c r="K13" s="27">
        <f>SUM(K11:K12)</f>
        <v>56933</v>
      </c>
      <c r="L13" s="23"/>
      <c r="M13" s="26">
        <f>SUM(M11:M12)</f>
        <v>58462</v>
      </c>
      <c r="N13" s="27">
        <f>SUM(N11:N12)</f>
        <v>56213</v>
      </c>
      <c r="P13" s="26">
        <f>SUM(P11:P12)</f>
        <v>217034</v>
      </c>
      <c r="Q13" s="27">
        <f>SUM(Q11:Q12)</f>
        <v>207972</v>
      </c>
      <c r="X13" s="7"/>
      <c r="Y13" s="7"/>
      <c r="Z13" s="7"/>
      <c r="AA13" s="7"/>
    </row>
    <row r="14" spans="1:27" x14ac:dyDescent="0.25">
      <c r="A14" s="19"/>
      <c r="B14" s="19"/>
      <c r="D14" s="24"/>
      <c r="E14" s="25"/>
      <c r="F14" s="23"/>
      <c r="G14" s="24"/>
      <c r="H14" s="25"/>
      <c r="I14" s="23"/>
      <c r="J14" s="24"/>
      <c r="K14" s="25"/>
      <c r="L14" s="23"/>
      <c r="M14" s="24"/>
      <c r="N14" s="25"/>
      <c r="P14" s="24"/>
      <c r="Q14" s="25"/>
      <c r="X14" s="7"/>
      <c r="Y14" s="7"/>
      <c r="Z14" s="7"/>
      <c r="AA14" s="7"/>
    </row>
    <row r="15" spans="1:27" x14ac:dyDescent="0.25">
      <c r="A15" s="19" t="s">
        <v>13</v>
      </c>
      <c r="B15" s="19"/>
      <c r="D15" s="24">
        <f>+D8-D13</f>
        <v>42490</v>
      </c>
      <c r="E15" s="25">
        <f>+E8-E13</f>
        <v>44753</v>
      </c>
      <c r="F15" s="18"/>
      <c r="G15" s="24">
        <f>+G8-G13</f>
        <v>48289</v>
      </c>
      <c r="H15" s="25">
        <f>+H8-H13</f>
        <v>50588</v>
      </c>
      <c r="I15" s="18"/>
      <c r="J15" s="24">
        <f>+J8-J13</f>
        <v>53113</v>
      </c>
      <c r="K15" s="25">
        <f>+K8-K13</f>
        <v>55364</v>
      </c>
      <c r="L15" s="18"/>
      <c r="M15" s="24">
        <f>+M8-M13</f>
        <v>46537</v>
      </c>
      <c r="N15" s="25">
        <f>+N8-N13</f>
        <v>48786</v>
      </c>
      <c r="P15" s="24">
        <f>+P8-P13</f>
        <v>190429</v>
      </c>
      <c r="Q15" s="25">
        <f>+Q8-Q13</f>
        <v>199491</v>
      </c>
      <c r="X15" s="7"/>
      <c r="Y15" s="7"/>
      <c r="Z15" s="7"/>
      <c r="AA15" s="7"/>
    </row>
    <row r="16" spans="1:27" x14ac:dyDescent="0.25">
      <c r="A16" s="19"/>
      <c r="B16" s="19"/>
      <c r="D16" s="28"/>
      <c r="E16" s="17"/>
      <c r="F16" s="18"/>
      <c r="G16" s="28"/>
      <c r="H16" s="17"/>
      <c r="I16" s="18"/>
      <c r="J16" s="28"/>
      <c r="K16" s="17"/>
      <c r="L16" s="18"/>
      <c r="M16" s="28"/>
      <c r="N16" s="17"/>
      <c r="P16" s="28"/>
      <c r="Q16" s="17"/>
      <c r="X16" s="7"/>
      <c r="Y16" s="7"/>
      <c r="Z16" s="7"/>
      <c r="AA16" s="7"/>
    </row>
    <row r="17" spans="1:27" x14ac:dyDescent="0.25">
      <c r="A17" s="19" t="s">
        <v>14</v>
      </c>
      <c r="B17" s="19"/>
      <c r="D17" s="29">
        <f>+D15/D8</f>
        <v>0.46672817944155187</v>
      </c>
      <c r="E17" s="30">
        <f>+E15/E8</f>
        <v>0.49158593114962984</v>
      </c>
      <c r="F17" s="18"/>
      <c r="G17" s="29">
        <f>+G15/G8</f>
        <v>0.48713292780114797</v>
      </c>
      <c r="H17" s="30">
        <f>+H15/H8</f>
        <v>0.5103249301415328</v>
      </c>
      <c r="I17" s="18"/>
      <c r="J17" s="29">
        <f>+J15/J8</f>
        <v>0.47296900184332619</v>
      </c>
      <c r="K17" s="30">
        <f>+K15/K8</f>
        <v>0.49301406092771843</v>
      </c>
      <c r="L17" s="18"/>
      <c r="M17" s="29">
        <f>+M15/M8</f>
        <v>0.44321374489280851</v>
      </c>
      <c r="N17" s="30">
        <f>+N15/N8</f>
        <v>0.46463299650472861</v>
      </c>
      <c r="P17" s="29">
        <f>+P15/P8</f>
        <v>0.46735286394102044</v>
      </c>
      <c r="Q17" s="30">
        <f>+Q15/Q8</f>
        <v>0.4895929200933582</v>
      </c>
      <c r="X17" s="7"/>
      <c r="Y17" s="7"/>
      <c r="Z17" s="7"/>
      <c r="AA17" s="7"/>
    </row>
    <row r="18" spans="1:27" x14ac:dyDescent="0.25">
      <c r="A18" s="19"/>
      <c r="B18" s="19"/>
      <c r="D18" s="16"/>
      <c r="E18" s="17"/>
      <c r="F18" s="18"/>
      <c r="G18" s="16"/>
      <c r="H18" s="17"/>
      <c r="I18" s="18"/>
      <c r="J18" s="16"/>
      <c r="K18" s="17"/>
      <c r="L18" s="18"/>
      <c r="M18" s="16"/>
      <c r="N18" s="17"/>
      <c r="P18" s="16"/>
      <c r="Q18" s="17"/>
      <c r="X18" s="7"/>
      <c r="Y18" s="7"/>
      <c r="Z18" s="7"/>
      <c r="AA18" s="7"/>
    </row>
    <row r="19" spans="1:27" ht="15.75" x14ac:dyDescent="0.25">
      <c r="A19" s="19" t="s">
        <v>15</v>
      </c>
      <c r="B19" s="19"/>
      <c r="D19" s="24">
        <v>21914</v>
      </c>
      <c r="E19" s="31">
        <f>D19-E40</f>
        <v>20702</v>
      </c>
      <c r="F19" s="22"/>
      <c r="G19" s="24">
        <v>22851</v>
      </c>
      <c r="H19" s="31">
        <f>G19-H40</f>
        <v>21368</v>
      </c>
      <c r="I19" s="22"/>
      <c r="J19" s="24">
        <v>22120</v>
      </c>
      <c r="K19" s="31">
        <f>J19-K40</f>
        <v>21156</v>
      </c>
      <c r="L19" s="22"/>
      <c r="M19" s="24">
        <v>22829</v>
      </c>
      <c r="N19" s="31">
        <f>M19-N40</f>
        <v>21691</v>
      </c>
      <c r="P19" s="24">
        <f>SUM(D19,G19,J19,M19)</f>
        <v>89714</v>
      </c>
      <c r="Q19" s="31">
        <f>P19-Q40</f>
        <v>84917</v>
      </c>
      <c r="X19" s="7"/>
      <c r="Y19" s="7"/>
      <c r="Z19" s="7"/>
      <c r="AA19" s="7"/>
    </row>
    <row r="20" spans="1:27" ht="15.75" x14ac:dyDescent="0.25">
      <c r="A20" s="19" t="s">
        <v>16</v>
      </c>
      <c r="B20" s="19"/>
      <c r="D20" s="24">
        <v>19759</v>
      </c>
      <c r="E20" s="31">
        <f>D20-E41</f>
        <v>18334</v>
      </c>
      <c r="F20" s="22"/>
      <c r="G20" s="24">
        <v>19215</v>
      </c>
      <c r="H20" s="31">
        <f>G20-H41</f>
        <v>17559</v>
      </c>
      <c r="I20" s="22"/>
      <c r="J20" s="24">
        <v>18424</v>
      </c>
      <c r="K20" s="31">
        <f>J20-K41</f>
        <v>17736</v>
      </c>
      <c r="L20" s="22"/>
      <c r="M20" s="24">
        <v>21165</v>
      </c>
      <c r="N20" s="31">
        <f>M20-N41</f>
        <v>20222</v>
      </c>
      <c r="P20" s="24">
        <f>SUM(D20,G20,J20,M20)</f>
        <v>78563</v>
      </c>
      <c r="Q20" s="31">
        <f>P20-Q41</f>
        <v>73851</v>
      </c>
      <c r="X20" s="7"/>
      <c r="Y20" s="7"/>
      <c r="Z20" s="7"/>
      <c r="AA20" s="7"/>
    </row>
    <row r="21" spans="1:27" ht="15.75" x14ac:dyDescent="0.25">
      <c r="A21" s="19" t="s">
        <v>17</v>
      </c>
      <c r="B21" s="19"/>
      <c r="D21" s="24">
        <v>10152</v>
      </c>
      <c r="E21" s="31">
        <f>D21-E42-E44</f>
        <v>9112</v>
      </c>
      <c r="F21" s="22"/>
      <c r="G21" s="24">
        <v>9436</v>
      </c>
      <c r="H21" s="31">
        <f>G21-H42-H44</f>
        <v>8393</v>
      </c>
      <c r="I21" s="22"/>
      <c r="J21" s="24">
        <v>9140</v>
      </c>
      <c r="K21" s="31">
        <f>J21-K42-K44</f>
        <v>8259</v>
      </c>
      <c r="L21" s="22"/>
      <c r="M21" s="24">
        <v>9726</v>
      </c>
      <c r="N21" s="31">
        <f>M21-N42-N44</f>
        <v>8731</v>
      </c>
      <c r="P21" s="24">
        <f>SUM(D21,G21,J21,M21)</f>
        <v>38454</v>
      </c>
      <c r="Q21" s="31">
        <f>P21-Q42-Q44</f>
        <v>34495</v>
      </c>
      <c r="X21" s="7"/>
      <c r="Y21" s="7"/>
      <c r="Z21" s="7"/>
      <c r="AA21" s="7"/>
    </row>
    <row r="22" spans="1:27" ht="15.75" x14ac:dyDescent="0.25">
      <c r="A22" s="19" t="s">
        <v>18</v>
      </c>
      <c r="B22" s="19"/>
      <c r="D22" s="24">
        <v>2552</v>
      </c>
      <c r="E22" s="31">
        <v>0</v>
      </c>
      <c r="F22" s="22"/>
      <c r="G22" s="24">
        <v>2552</v>
      </c>
      <c r="H22" s="31">
        <v>0</v>
      </c>
      <c r="I22" s="22"/>
      <c r="J22" s="24">
        <v>2552</v>
      </c>
      <c r="K22" s="31">
        <v>0</v>
      </c>
      <c r="L22" s="22"/>
      <c r="M22" s="24">
        <v>2552</v>
      </c>
      <c r="N22" s="31">
        <v>0</v>
      </c>
      <c r="P22" s="24">
        <f>SUM(D22,G22,J22,M22)</f>
        <v>10208</v>
      </c>
      <c r="Q22" s="31">
        <v>0</v>
      </c>
      <c r="X22" s="7"/>
      <c r="Y22" s="7"/>
      <c r="Z22" s="7"/>
      <c r="AA22" s="7"/>
    </row>
    <row r="23" spans="1:27" x14ac:dyDescent="0.25">
      <c r="A23" s="2"/>
      <c r="B23" s="19" t="s">
        <v>19</v>
      </c>
      <c r="D23" s="26">
        <f>SUM(D19:D22)</f>
        <v>54377</v>
      </c>
      <c r="E23" s="32">
        <f>SUM(E19:E22)</f>
        <v>48148</v>
      </c>
      <c r="F23" s="23"/>
      <c r="G23" s="26">
        <f>SUM(G19:G22)</f>
        <v>54054</v>
      </c>
      <c r="H23" s="32">
        <f>SUM(H19:H22)</f>
        <v>47320</v>
      </c>
      <c r="I23" s="23"/>
      <c r="J23" s="26">
        <f>SUM(J19:J22)</f>
        <v>52236</v>
      </c>
      <c r="K23" s="32">
        <f>SUM(K19:K22)</f>
        <v>47151</v>
      </c>
      <c r="L23" s="23"/>
      <c r="M23" s="26">
        <f>SUM(M19:M22)</f>
        <v>56272</v>
      </c>
      <c r="N23" s="32">
        <f>SUM(N19:N22)</f>
        <v>50644</v>
      </c>
      <c r="P23" s="26">
        <f>SUM(P19:P22)</f>
        <v>216939</v>
      </c>
      <c r="Q23" s="32">
        <f>SUM(Q19:Q22)</f>
        <v>193263</v>
      </c>
      <c r="X23" s="7"/>
      <c r="Y23" s="7"/>
      <c r="Z23" s="7"/>
      <c r="AA23" s="7"/>
    </row>
    <row r="24" spans="1:27" x14ac:dyDescent="0.25">
      <c r="A24" s="19"/>
      <c r="B24" s="19"/>
      <c r="D24" s="24"/>
      <c r="E24" s="17"/>
      <c r="F24" s="23"/>
      <c r="G24" s="24"/>
      <c r="H24" s="17"/>
      <c r="I24" s="23"/>
      <c r="J24" s="24"/>
      <c r="K24" s="17"/>
      <c r="L24" s="23"/>
      <c r="M24" s="24"/>
      <c r="N24" s="17"/>
      <c r="P24" s="24"/>
      <c r="Q24" s="17"/>
      <c r="X24" s="7"/>
      <c r="Y24" s="7"/>
      <c r="Z24" s="7"/>
      <c r="AA24" s="7"/>
    </row>
    <row r="25" spans="1:27" x14ac:dyDescent="0.25">
      <c r="A25" s="19" t="s">
        <v>20</v>
      </c>
      <c r="B25" s="19"/>
      <c r="D25" s="24">
        <f>D15-D23</f>
        <v>-11887</v>
      </c>
      <c r="E25" s="25">
        <f>E15-E23</f>
        <v>-3395</v>
      </c>
      <c r="F25" s="23"/>
      <c r="G25" s="24">
        <f>G15-G23</f>
        <v>-5765</v>
      </c>
      <c r="H25" s="25">
        <f>H15-H23</f>
        <v>3268</v>
      </c>
      <c r="I25" s="23"/>
      <c r="J25" s="24">
        <f>J15-J23</f>
        <v>877</v>
      </c>
      <c r="K25" s="25">
        <f>K15-K23</f>
        <v>8213</v>
      </c>
      <c r="L25" s="23"/>
      <c r="M25" s="24">
        <f>M15-M23</f>
        <v>-9735</v>
      </c>
      <c r="N25" s="25">
        <f>N15-N23</f>
        <v>-1858</v>
      </c>
      <c r="P25" s="24">
        <f>P15-P23</f>
        <v>-26510</v>
      </c>
      <c r="Q25" s="25">
        <f>Q15-Q23</f>
        <v>6228</v>
      </c>
      <c r="X25" s="7"/>
      <c r="Y25" s="7"/>
      <c r="Z25" s="7"/>
      <c r="AA25" s="7"/>
    </row>
    <row r="26" spans="1:27" x14ac:dyDescent="0.25">
      <c r="A26" s="19"/>
      <c r="B26" s="19"/>
      <c r="D26" s="24"/>
      <c r="E26" s="17"/>
      <c r="F26" s="18"/>
      <c r="G26" s="24"/>
      <c r="H26" s="17"/>
      <c r="I26" s="18"/>
      <c r="J26" s="24"/>
      <c r="K26" s="17"/>
      <c r="L26" s="18"/>
      <c r="M26" s="24"/>
      <c r="N26" s="17"/>
      <c r="P26" s="24"/>
      <c r="Q26" s="17"/>
      <c r="X26" s="7"/>
      <c r="Y26" s="7"/>
      <c r="Z26" s="7"/>
      <c r="AA26" s="7"/>
    </row>
    <row r="27" spans="1:27" x14ac:dyDescent="0.25">
      <c r="A27" s="19" t="s">
        <v>21</v>
      </c>
      <c r="B27" s="19"/>
      <c r="D27" s="24">
        <v>379</v>
      </c>
      <c r="E27" s="25">
        <f>D27</f>
        <v>379</v>
      </c>
      <c r="F27" s="22"/>
      <c r="G27" s="24">
        <v>338</v>
      </c>
      <c r="H27" s="25">
        <f>G27</f>
        <v>338</v>
      </c>
      <c r="I27" s="22"/>
      <c r="J27" s="24">
        <v>297</v>
      </c>
      <c r="K27" s="25">
        <f>J27</f>
        <v>297</v>
      </c>
      <c r="L27" s="22"/>
      <c r="M27" s="24">
        <v>271</v>
      </c>
      <c r="N27" s="25">
        <f>M27</f>
        <v>271</v>
      </c>
      <c r="P27" s="24">
        <f>SUM(D27,G27,J27,M27)</f>
        <v>1285</v>
      </c>
      <c r="Q27" s="25">
        <f>P27</f>
        <v>1285</v>
      </c>
      <c r="X27" s="7"/>
      <c r="Y27" s="7"/>
      <c r="Z27" s="7"/>
      <c r="AA27" s="7"/>
    </row>
    <row r="28" spans="1:27" x14ac:dyDescent="0.25">
      <c r="A28" s="19" t="s">
        <v>22</v>
      </c>
      <c r="B28" s="19"/>
      <c r="D28" s="24">
        <v>-379</v>
      </c>
      <c r="E28" s="25">
        <f>D28</f>
        <v>-379</v>
      </c>
      <c r="F28" s="22"/>
      <c r="G28" s="24">
        <v>-279</v>
      </c>
      <c r="H28" s="25">
        <f>G28</f>
        <v>-279</v>
      </c>
      <c r="I28" s="22"/>
      <c r="J28" s="24">
        <v>-263</v>
      </c>
      <c r="K28" s="25">
        <f>J28</f>
        <v>-263</v>
      </c>
      <c r="L28" s="22"/>
      <c r="M28" s="24">
        <v>-223</v>
      </c>
      <c r="N28" s="25">
        <f>M28</f>
        <v>-223</v>
      </c>
      <c r="P28" s="24">
        <f>SUM(D28,G28,J28,M28)</f>
        <v>-1144</v>
      </c>
      <c r="Q28" s="25">
        <f>P28</f>
        <v>-1144</v>
      </c>
      <c r="X28" s="7"/>
      <c r="Y28" s="7"/>
      <c r="Z28" s="7"/>
      <c r="AA28" s="7"/>
    </row>
    <row r="29" spans="1:27" x14ac:dyDescent="0.25">
      <c r="A29" s="19" t="s">
        <v>23</v>
      </c>
      <c r="B29" s="19"/>
      <c r="D29" s="33">
        <v>48</v>
      </c>
      <c r="E29" s="34">
        <f t="shared" ref="E29" si="0">D29</f>
        <v>48</v>
      </c>
      <c r="F29" s="22"/>
      <c r="G29" s="33">
        <v>29</v>
      </c>
      <c r="H29" s="34">
        <f t="shared" ref="H29" si="1">G29</f>
        <v>29</v>
      </c>
      <c r="I29" s="22"/>
      <c r="J29" s="33">
        <v>196</v>
      </c>
      <c r="K29" s="34">
        <f t="shared" ref="K29" si="2">J29</f>
        <v>196</v>
      </c>
      <c r="L29" s="22"/>
      <c r="M29" s="33">
        <v>298</v>
      </c>
      <c r="N29" s="34">
        <f t="shared" ref="N29" si="3">M29</f>
        <v>298</v>
      </c>
      <c r="P29" s="33">
        <f>SUM(D29,G29,J29,M29)</f>
        <v>571</v>
      </c>
      <c r="Q29" s="34">
        <f t="shared" ref="Q29" si="4">P29</f>
        <v>571</v>
      </c>
      <c r="X29" s="7"/>
      <c r="Y29" s="7"/>
      <c r="Z29" s="7"/>
      <c r="AA29" s="7"/>
    </row>
    <row r="30" spans="1:27" x14ac:dyDescent="0.25">
      <c r="A30" s="2"/>
      <c r="B30" s="19" t="s">
        <v>24</v>
      </c>
      <c r="D30" s="24">
        <f>SUM(D27:D29)</f>
        <v>48</v>
      </c>
      <c r="E30" s="25">
        <f>SUM(E27:E29)</f>
        <v>48</v>
      </c>
      <c r="F30" s="23"/>
      <c r="G30" s="24">
        <f>SUM(G27:G29)</f>
        <v>88</v>
      </c>
      <c r="H30" s="25">
        <f>SUM(H27:H29)</f>
        <v>88</v>
      </c>
      <c r="I30" s="23"/>
      <c r="J30" s="24">
        <f>SUM(J27:J29)</f>
        <v>230</v>
      </c>
      <c r="K30" s="25">
        <f>SUM(K27:K29)</f>
        <v>230</v>
      </c>
      <c r="L30" s="23"/>
      <c r="M30" s="24">
        <f>SUM(M27:M29)</f>
        <v>346</v>
      </c>
      <c r="N30" s="25">
        <f>SUM(N27:N29)</f>
        <v>346</v>
      </c>
      <c r="P30" s="24">
        <f>SUM(P27:P29)</f>
        <v>712</v>
      </c>
      <c r="Q30" s="25">
        <f>SUM(Q27:Q29)</f>
        <v>712</v>
      </c>
      <c r="X30" s="7"/>
      <c r="Y30" s="7"/>
      <c r="Z30" s="7"/>
      <c r="AA30" s="7"/>
    </row>
    <row r="31" spans="1:27" x14ac:dyDescent="0.25">
      <c r="A31" s="19"/>
      <c r="B31" s="19"/>
      <c r="D31" s="24"/>
      <c r="E31" s="25"/>
      <c r="F31" s="18"/>
      <c r="G31" s="24"/>
      <c r="H31" s="25"/>
      <c r="I31" s="18"/>
      <c r="J31" s="24"/>
      <c r="K31" s="25"/>
      <c r="L31" s="18"/>
      <c r="M31" s="24"/>
      <c r="N31" s="25"/>
      <c r="P31" s="24"/>
      <c r="Q31" s="25"/>
      <c r="X31" s="7"/>
      <c r="Y31" s="7"/>
      <c r="Z31" s="7"/>
      <c r="AA31" s="7"/>
    </row>
    <row r="32" spans="1:27" x14ac:dyDescent="0.25">
      <c r="A32" s="19" t="s">
        <v>25</v>
      </c>
      <c r="B32" s="19"/>
      <c r="D32" s="24">
        <v>91</v>
      </c>
      <c r="E32" s="25">
        <f>D32</f>
        <v>91</v>
      </c>
      <c r="F32" s="22"/>
      <c r="G32" s="24">
        <v>102</v>
      </c>
      <c r="H32" s="25">
        <f>G32</f>
        <v>102</v>
      </c>
      <c r="I32" s="22"/>
      <c r="J32" s="24">
        <v>185</v>
      </c>
      <c r="K32" s="25">
        <f>J32</f>
        <v>185</v>
      </c>
      <c r="L32" s="22"/>
      <c r="M32" s="24">
        <v>157</v>
      </c>
      <c r="N32" s="25">
        <f>M32</f>
        <v>157</v>
      </c>
      <c r="P32" s="24">
        <f>SUM(D32,G32,J32,M32)</f>
        <v>535</v>
      </c>
      <c r="Q32" s="25">
        <f>P32</f>
        <v>535</v>
      </c>
      <c r="X32" s="7"/>
      <c r="Y32" s="7"/>
      <c r="Z32" s="7"/>
      <c r="AA32" s="7"/>
    </row>
    <row r="33" spans="1:27" x14ac:dyDescent="0.25">
      <c r="A33" s="19"/>
      <c r="B33" s="19"/>
      <c r="D33" s="24"/>
      <c r="E33" s="25"/>
      <c r="F33" s="23"/>
      <c r="G33" s="24"/>
      <c r="H33" s="25"/>
      <c r="I33" s="23"/>
      <c r="J33" s="24"/>
      <c r="K33" s="25"/>
      <c r="L33" s="23"/>
      <c r="M33" s="24"/>
      <c r="N33" s="25"/>
      <c r="P33" s="24"/>
      <c r="Q33" s="25"/>
      <c r="X33" s="7"/>
      <c r="Y33" s="7"/>
      <c r="Z33" s="7"/>
      <c r="AA33" s="7"/>
    </row>
    <row r="34" spans="1:27" ht="15.75" thickBot="1" x14ac:dyDescent="0.3">
      <c r="A34" s="19" t="s">
        <v>26</v>
      </c>
      <c r="B34" s="19"/>
      <c r="D34" s="35">
        <f>+D25+D30-D32</f>
        <v>-11930</v>
      </c>
      <c r="E34" s="36">
        <f>+E25+E30-E32</f>
        <v>-3438</v>
      </c>
      <c r="F34" s="22"/>
      <c r="G34" s="35">
        <f>+G25+G30-G32</f>
        <v>-5779</v>
      </c>
      <c r="H34" s="36">
        <f>+H25+H30-H32</f>
        <v>3254</v>
      </c>
      <c r="I34" s="22"/>
      <c r="J34" s="35">
        <f>+J25+J30-J32</f>
        <v>922</v>
      </c>
      <c r="K34" s="36">
        <f>+K25+K30-K32</f>
        <v>8258</v>
      </c>
      <c r="L34" s="22"/>
      <c r="M34" s="35">
        <f>+M25+M30-M32</f>
        <v>-9546</v>
      </c>
      <c r="N34" s="36">
        <f>+N25+N30-N32</f>
        <v>-1669</v>
      </c>
      <c r="P34" s="35">
        <f>+P25+P30-P32</f>
        <v>-26333</v>
      </c>
      <c r="Q34" s="36">
        <f>+Q25+Q30-Q32</f>
        <v>6405</v>
      </c>
      <c r="X34" s="7"/>
      <c r="Y34" s="7"/>
      <c r="Z34" s="7"/>
      <c r="AA34" s="7"/>
    </row>
    <row r="35" spans="1:27" ht="15.75" thickTop="1" x14ac:dyDescent="0.25">
      <c r="A35" s="19"/>
      <c r="B35" s="19"/>
      <c r="D35" s="16"/>
      <c r="E35" s="17"/>
      <c r="F35" s="23"/>
      <c r="G35" s="16"/>
      <c r="H35" s="17"/>
      <c r="I35" s="23"/>
      <c r="J35" s="16"/>
      <c r="K35" s="17"/>
      <c r="L35" s="23"/>
      <c r="M35" s="16"/>
      <c r="N35" s="17"/>
      <c r="P35" s="16"/>
      <c r="Q35" s="17"/>
      <c r="X35" s="7"/>
      <c r="Y35" s="7"/>
      <c r="Z35" s="7"/>
      <c r="AA35" s="7"/>
    </row>
    <row r="36" spans="1:27" x14ac:dyDescent="0.25">
      <c r="A36" s="37" t="s">
        <v>27</v>
      </c>
      <c r="B36" s="37"/>
      <c r="D36" s="16"/>
      <c r="E36" s="17"/>
      <c r="F36" s="23"/>
      <c r="G36" s="16"/>
      <c r="H36" s="17"/>
      <c r="I36" s="23"/>
      <c r="J36" s="16"/>
      <c r="K36" s="17"/>
      <c r="L36" s="23"/>
      <c r="M36" s="16"/>
      <c r="N36" s="17"/>
      <c r="P36" s="16"/>
      <c r="Q36" s="17"/>
      <c r="X36" s="7"/>
      <c r="Y36" s="7"/>
      <c r="Z36" s="7"/>
      <c r="AA36" s="7"/>
    </row>
    <row r="37" spans="1:27" x14ac:dyDescent="0.25">
      <c r="A37" s="19"/>
      <c r="B37" s="19"/>
      <c r="D37" s="16"/>
      <c r="E37" s="17"/>
      <c r="F37" s="23"/>
      <c r="G37" s="16"/>
      <c r="H37" s="17"/>
      <c r="I37" s="23"/>
      <c r="J37" s="16"/>
      <c r="K37" s="17"/>
      <c r="L37" s="23"/>
      <c r="M37" s="16"/>
      <c r="N37" s="17"/>
      <c r="P37" s="16"/>
      <c r="Q37" s="17"/>
      <c r="X37" s="7"/>
      <c r="Y37" s="7"/>
      <c r="Z37" s="7"/>
      <c r="AA37" s="7"/>
    </row>
    <row r="38" spans="1:27" x14ac:dyDescent="0.25">
      <c r="A38" s="19" t="s">
        <v>28</v>
      </c>
      <c r="B38" s="19"/>
      <c r="D38" s="38"/>
      <c r="E38" s="21">
        <v>175</v>
      </c>
      <c r="F38" s="22"/>
      <c r="G38" s="38"/>
      <c r="H38" s="21">
        <v>211</v>
      </c>
      <c r="I38" s="22"/>
      <c r="J38" s="38"/>
      <c r="K38" s="21">
        <v>163</v>
      </c>
      <c r="L38" s="22"/>
      <c r="M38" s="38"/>
      <c r="N38" s="21">
        <v>160</v>
      </c>
      <c r="P38" s="38"/>
      <c r="Q38" s="21">
        <f>SUM(E38,H38,K38,N38)</f>
        <v>709</v>
      </c>
      <c r="X38" s="7"/>
      <c r="Y38" s="7"/>
      <c r="Z38" s="7"/>
      <c r="AA38" s="7"/>
    </row>
    <row r="39" spans="1:27" x14ac:dyDescent="0.25">
      <c r="A39" s="19" t="s">
        <v>29</v>
      </c>
      <c r="B39" s="19"/>
      <c r="D39" s="38"/>
      <c r="E39" s="39">
        <v>2088</v>
      </c>
      <c r="F39" s="22"/>
      <c r="G39" s="38"/>
      <c r="H39" s="39">
        <v>2088</v>
      </c>
      <c r="I39" s="22"/>
      <c r="J39" s="38"/>
      <c r="K39" s="39">
        <v>2088</v>
      </c>
      <c r="L39" s="22"/>
      <c r="M39" s="38"/>
      <c r="N39" s="39">
        <v>2089</v>
      </c>
      <c r="P39" s="38"/>
      <c r="Q39" s="39">
        <f t="shared" ref="Q39:Q44" si="5">SUM(E39,H39,K39,N39)</f>
        <v>8353</v>
      </c>
      <c r="X39" s="7"/>
      <c r="Y39" s="7"/>
      <c r="Z39" s="7"/>
      <c r="AA39" s="7"/>
    </row>
    <row r="40" spans="1:27" x14ac:dyDescent="0.25">
      <c r="A40" s="19" t="s">
        <v>30</v>
      </c>
      <c r="B40" s="19"/>
      <c r="D40" s="38"/>
      <c r="E40" s="39">
        <v>1212</v>
      </c>
      <c r="F40" s="22"/>
      <c r="G40" s="38"/>
      <c r="H40" s="39">
        <v>1483</v>
      </c>
      <c r="I40" s="22"/>
      <c r="J40" s="38"/>
      <c r="K40" s="39">
        <v>964</v>
      </c>
      <c r="L40" s="22"/>
      <c r="M40" s="38"/>
      <c r="N40" s="39">
        <v>1138</v>
      </c>
      <c r="P40" s="38"/>
      <c r="Q40" s="39">
        <f t="shared" si="5"/>
        <v>4797</v>
      </c>
      <c r="X40" s="7"/>
      <c r="Y40" s="7"/>
      <c r="Z40" s="7"/>
      <c r="AA40" s="7"/>
    </row>
    <row r="41" spans="1:27" x14ac:dyDescent="0.25">
      <c r="A41" s="19" t="s">
        <v>31</v>
      </c>
      <c r="B41" s="19"/>
      <c r="D41" s="38"/>
      <c r="E41" s="39">
        <v>1425</v>
      </c>
      <c r="F41" s="22"/>
      <c r="G41" s="38"/>
      <c r="H41" s="39">
        <v>1656</v>
      </c>
      <c r="I41" s="22"/>
      <c r="J41" s="38"/>
      <c r="K41" s="39">
        <v>688</v>
      </c>
      <c r="L41" s="22"/>
      <c r="M41" s="38"/>
      <c r="N41" s="39">
        <v>943</v>
      </c>
      <c r="P41" s="38"/>
      <c r="Q41" s="39">
        <f t="shared" si="5"/>
        <v>4712</v>
      </c>
      <c r="X41" s="7"/>
      <c r="Y41" s="7"/>
      <c r="Z41" s="7"/>
      <c r="AA41" s="7"/>
    </row>
    <row r="42" spans="1:27" x14ac:dyDescent="0.25">
      <c r="A42" s="19" t="s">
        <v>32</v>
      </c>
      <c r="B42" s="19"/>
      <c r="D42" s="38"/>
      <c r="E42" s="39">
        <v>850</v>
      </c>
      <c r="F42" s="22"/>
      <c r="G42" s="38"/>
      <c r="H42" s="39">
        <v>991</v>
      </c>
      <c r="I42" s="22"/>
      <c r="J42" s="38"/>
      <c r="K42" s="39">
        <v>775</v>
      </c>
      <c r="L42" s="22"/>
      <c r="M42" s="38"/>
      <c r="N42" s="39">
        <v>971</v>
      </c>
      <c r="P42" s="38"/>
      <c r="Q42" s="39">
        <f t="shared" si="5"/>
        <v>3587</v>
      </c>
      <c r="X42" s="7"/>
      <c r="Y42" s="7"/>
      <c r="Z42" s="7"/>
      <c r="AA42" s="7"/>
    </row>
    <row r="43" spans="1:27" x14ac:dyDescent="0.25">
      <c r="A43" s="19" t="s">
        <v>33</v>
      </c>
      <c r="B43" s="19"/>
      <c r="D43" s="38"/>
      <c r="E43" s="39">
        <v>2552</v>
      </c>
      <c r="F43" s="22"/>
      <c r="G43" s="38"/>
      <c r="H43" s="39">
        <v>2552</v>
      </c>
      <c r="I43" s="22"/>
      <c r="J43" s="38"/>
      <c r="K43" s="39">
        <v>2552</v>
      </c>
      <c r="L43" s="22"/>
      <c r="M43" s="38"/>
      <c r="N43" s="39">
        <v>2552</v>
      </c>
      <c r="P43" s="38"/>
      <c r="Q43" s="39">
        <f t="shared" si="5"/>
        <v>10208</v>
      </c>
      <c r="X43" s="7"/>
      <c r="Y43" s="7"/>
      <c r="Z43" s="7"/>
      <c r="AA43" s="7"/>
    </row>
    <row r="44" spans="1:27" x14ac:dyDescent="0.25">
      <c r="A44" s="19" t="s">
        <v>34</v>
      </c>
      <c r="B44" s="19"/>
      <c r="D44" s="38"/>
      <c r="E44" s="39">
        <v>190</v>
      </c>
      <c r="F44" s="22"/>
      <c r="G44" s="38"/>
      <c r="H44" s="39">
        <v>52</v>
      </c>
      <c r="I44" s="22"/>
      <c r="J44" s="38"/>
      <c r="K44" s="39">
        <v>106</v>
      </c>
      <c r="L44" s="22"/>
      <c r="M44" s="38"/>
      <c r="N44" s="39">
        <v>24</v>
      </c>
      <c r="O44" s="5"/>
      <c r="P44" s="38"/>
      <c r="Q44" s="39">
        <f t="shared" si="5"/>
        <v>372</v>
      </c>
      <c r="X44" s="7"/>
      <c r="Y44" s="7"/>
      <c r="Z44" s="7"/>
      <c r="AA44" s="7"/>
    </row>
    <row r="45" spans="1:27" x14ac:dyDescent="0.25">
      <c r="A45" s="7"/>
      <c r="B45" s="19" t="s">
        <v>35</v>
      </c>
      <c r="D45" s="38"/>
      <c r="E45" s="89">
        <f>SUM(E38:E44)</f>
        <v>8492</v>
      </c>
      <c r="F45" s="5"/>
      <c r="G45" s="38"/>
      <c r="H45" s="89">
        <f>SUM(H38:H44)</f>
        <v>9033</v>
      </c>
      <c r="I45" s="5"/>
      <c r="J45" s="38"/>
      <c r="K45" s="89">
        <f>SUM(K38:K44)</f>
        <v>7336</v>
      </c>
      <c r="L45" s="5"/>
      <c r="M45" s="38"/>
      <c r="N45" s="89">
        <f>SUM(N38:N44)</f>
        <v>7877</v>
      </c>
      <c r="O45" s="5"/>
      <c r="P45" s="38"/>
      <c r="Q45" s="89">
        <f>SUM(Q38:Q44)</f>
        <v>32738</v>
      </c>
      <c r="X45" s="7"/>
      <c r="Y45" s="7"/>
      <c r="Z45" s="7"/>
      <c r="AA45" s="7"/>
    </row>
    <row r="46" spans="1:27" x14ac:dyDescent="0.25">
      <c r="A46" s="19"/>
      <c r="B46" s="19"/>
      <c r="D46" s="16"/>
      <c r="E46" s="25"/>
      <c r="F46" s="5"/>
      <c r="G46" s="16"/>
      <c r="H46" s="25"/>
      <c r="I46" s="5"/>
      <c r="J46" s="16"/>
      <c r="K46" s="25"/>
      <c r="L46" s="5"/>
      <c r="M46" s="16"/>
      <c r="N46" s="25"/>
      <c r="O46" s="5"/>
      <c r="P46" s="16"/>
      <c r="Q46" s="25"/>
      <c r="X46" s="7"/>
      <c r="Y46" s="7"/>
      <c r="Z46" s="7"/>
      <c r="AA46" s="7"/>
    </row>
    <row r="47" spans="1:27" ht="15.75" thickBot="1" x14ac:dyDescent="0.3">
      <c r="A47" s="19" t="s">
        <v>101</v>
      </c>
      <c r="B47" s="19"/>
      <c r="D47" s="40"/>
      <c r="E47" s="41">
        <f>E34-E45</f>
        <v>-11930</v>
      </c>
      <c r="F47" s="5"/>
      <c r="G47" s="40"/>
      <c r="H47" s="41">
        <f>H34-H45</f>
        <v>-5779</v>
      </c>
      <c r="I47" s="5"/>
      <c r="J47" s="40"/>
      <c r="K47" s="41">
        <f>K34-K45</f>
        <v>922</v>
      </c>
      <c r="L47" s="5"/>
      <c r="M47" s="40"/>
      <c r="N47" s="41">
        <f>N34-N45</f>
        <v>-9546</v>
      </c>
      <c r="O47" s="5"/>
      <c r="P47" s="40"/>
      <c r="Q47" s="41">
        <f>Q34-Q45</f>
        <v>-26333</v>
      </c>
      <c r="X47" s="7"/>
      <c r="Y47" s="7"/>
      <c r="Z47" s="7"/>
      <c r="AA47" s="7"/>
    </row>
    <row r="48" spans="1:27" x14ac:dyDescent="0.25">
      <c r="A48" s="19"/>
      <c r="B48" s="19"/>
      <c r="D48" s="6"/>
      <c r="E48" s="87"/>
      <c r="F48" s="5"/>
      <c r="G48" s="6"/>
      <c r="H48" s="87"/>
      <c r="I48" s="5"/>
      <c r="J48" s="6"/>
      <c r="K48" s="87"/>
      <c r="L48" s="5"/>
      <c r="M48" s="6"/>
      <c r="N48" s="87"/>
      <c r="O48" s="5"/>
      <c r="P48" s="6"/>
      <c r="Q48" s="87"/>
      <c r="X48" s="7"/>
      <c r="Y48" s="7"/>
      <c r="Z48" s="7"/>
      <c r="AA48" s="7"/>
    </row>
    <row r="49" spans="1:27" x14ac:dyDescent="0.25">
      <c r="A49" s="2"/>
      <c r="B49" s="2"/>
      <c r="D49" s="6"/>
      <c r="E49" s="4"/>
      <c r="F49" s="5"/>
      <c r="G49" s="6"/>
      <c r="H49" s="4"/>
      <c r="I49" s="5"/>
      <c r="J49" s="6"/>
      <c r="K49" s="4"/>
      <c r="L49" s="5"/>
      <c r="M49" s="6"/>
      <c r="N49" s="4"/>
      <c r="P49" s="6"/>
      <c r="Q49" s="4"/>
      <c r="S49" s="42"/>
      <c r="X49" s="7"/>
      <c r="Y49" s="7"/>
      <c r="Z49" s="7"/>
      <c r="AA49" s="7"/>
    </row>
    <row r="50" spans="1:27" x14ac:dyDescent="0.25">
      <c r="A50" s="2" t="s">
        <v>36</v>
      </c>
      <c r="B50" s="2"/>
      <c r="D50" s="6"/>
      <c r="E50" s="4"/>
      <c r="F50" s="5"/>
      <c r="G50" s="6"/>
      <c r="H50" s="4"/>
      <c r="I50" s="5"/>
      <c r="J50" s="6"/>
      <c r="K50" s="4"/>
      <c r="L50" s="5"/>
      <c r="M50" s="6"/>
      <c r="N50" s="4"/>
      <c r="P50" s="6"/>
      <c r="Q50" s="4"/>
      <c r="S50" s="42"/>
      <c r="X50" s="7"/>
      <c r="Y50" s="7"/>
      <c r="Z50" s="7"/>
      <c r="AA50" s="7"/>
    </row>
    <row r="51" spans="1:27" x14ac:dyDescent="0.25">
      <c r="A51" s="2" t="s">
        <v>37</v>
      </c>
      <c r="B51" s="2"/>
      <c r="D51" s="6"/>
      <c r="E51" s="4"/>
      <c r="F51" s="5"/>
      <c r="G51" s="6"/>
      <c r="H51" s="4"/>
      <c r="I51" s="5"/>
      <c r="J51" s="6"/>
      <c r="K51" s="4"/>
      <c r="L51" s="5"/>
      <c r="M51" s="6"/>
      <c r="N51" s="4"/>
      <c r="P51" s="6"/>
      <c r="Q51" s="4"/>
      <c r="S51" s="42"/>
      <c r="X51" s="7"/>
      <c r="Y51" s="7"/>
      <c r="Z51" s="7"/>
      <c r="AA51" s="7"/>
    </row>
    <row r="52" spans="1:27" x14ac:dyDescent="0.25">
      <c r="A52" s="2"/>
      <c r="B52" s="2"/>
      <c r="D52" s="6"/>
      <c r="E52" s="4"/>
      <c r="F52" s="5"/>
      <c r="G52" s="6"/>
      <c r="H52" s="4"/>
      <c r="I52" s="5"/>
      <c r="J52" s="6"/>
      <c r="K52" s="4"/>
      <c r="L52" s="5"/>
      <c r="M52" s="6"/>
      <c r="N52" s="4"/>
      <c r="P52" s="6"/>
      <c r="Q52" s="4"/>
      <c r="S52" s="43"/>
      <c r="X52" s="7"/>
      <c r="Y52" s="7"/>
      <c r="Z52" s="7"/>
      <c r="AA52" s="7"/>
    </row>
    <row r="53" spans="1:27" x14ac:dyDescent="0.25">
      <c r="A53" s="2"/>
      <c r="B53" s="2"/>
      <c r="D53" s="6"/>
      <c r="E53" s="4"/>
      <c r="F53" s="5"/>
      <c r="G53" s="6"/>
      <c r="H53" s="4"/>
      <c r="I53" s="5"/>
      <c r="J53" s="6"/>
      <c r="K53" s="4"/>
      <c r="L53" s="5"/>
      <c r="M53" s="6"/>
      <c r="N53" s="4"/>
      <c r="P53" s="6"/>
      <c r="Q53" s="4"/>
      <c r="S53" s="44"/>
      <c r="X53" s="7"/>
      <c r="Y53" s="7"/>
      <c r="Z53" s="7"/>
      <c r="AA53" s="7"/>
    </row>
    <row r="54" spans="1:27" x14ac:dyDescent="0.25">
      <c r="A54" s="1" t="s">
        <v>0</v>
      </c>
      <c r="B54" s="2"/>
      <c r="D54" s="6"/>
      <c r="E54" s="4"/>
      <c r="F54" s="5"/>
      <c r="G54" s="6"/>
      <c r="H54" s="4"/>
      <c r="I54" s="5"/>
      <c r="J54" s="6"/>
      <c r="K54" s="4"/>
      <c r="L54" s="5"/>
      <c r="M54" s="6"/>
      <c r="N54" s="4"/>
      <c r="P54" s="6"/>
      <c r="Q54" s="4"/>
      <c r="S54" s="45"/>
      <c r="X54" s="7"/>
      <c r="Y54" s="7"/>
      <c r="Z54" s="7"/>
      <c r="AA54" s="7"/>
    </row>
    <row r="55" spans="1:27" x14ac:dyDescent="0.25">
      <c r="A55" s="1" t="s">
        <v>1</v>
      </c>
      <c r="B55" s="2"/>
      <c r="D55" s="6"/>
      <c r="E55" s="4"/>
      <c r="F55" s="5"/>
      <c r="G55" s="6"/>
      <c r="H55" s="4"/>
      <c r="I55" s="5"/>
      <c r="J55" s="6"/>
      <c r="K55" s="4"/>
      <c r="L55" s="5"/>
      <c r="M55" s="6"/>
      <c r="N55" s="4"/>
      <c r="P55" s="6"/>
      <c r="Q55" s="4"/>
      <c r="S55" s="45"/>
      <c r="X55" s="7"/>
      <c r="Y55" s="7"/>
      <c r="Z55" s="7"/>
      <c r="AA55" s="7"/>
    </row>
    <row r="56" spans="1:27" x14ac:dyDescent="0.25">
      <c r="A56" s="1" t="s">
        <v>38</v>
      </c>
      <c r="B56" s="2"/>
      <c r="D56" s="6"/>
      <c r="E56" s="4"/>
      <c r="F56" s="5"/>
      <c r="G56" s="6"/>
      <c r="H56" s="4"/>
      <c r="I56" s="5"/>
      <c r="J56" s="6"/>
      <c r="K56" s="4"/>
      <c r="L56" s="5"/>
      <c r="M56" s="6"/>
      <c r="N56" s="4"/>
      <c r="S56" s="45"/>
      <c r="X56" s="7"/>
      <c r="Y56" s="7"/>
      <c r="Z56" s="7"/>
      <c r="AA56" s="7"/>
    </row>
    <row r="57" spans="1:27" ht="15.75" thickBot="1" x14ac:dyDescent="0.3">
      <c r="A57" s="8" t="s">
        <v>3</v>
      </c>
      <c r="B57" s="2"/>
      <c r="D57" s="6"/>
      <c r="E57" s="4"/>
      <c r="F57" s="13"/>
      <c r="G57" s="6"/>
      <c r="H57" s="4"/>
      <c r="I57" s="13"/>
      <c r="J57" s="6"/>
      <c r="K57" s="4"/>
      <c r="L57" s="13"/>
      <c r="M57" s="6"/>
      <c r="N57" s="4"/>
      <c r="S57" s="45"/>
      <c r="X57" s="7"/>
      <c r="Y57" s="7"/>
      <c r="Z57" s="7"/>
      <c r="AA57" s="7"/>
    </row>
    <row r="58" spans="1:27" x14ac:dyDescent="0.25">
      <c r="A58" s="2"/>
      <c r="B58" s="2"/>
      <c r="D58" s="93">
        <f>E6</f>
        <v>42091</v>
      </c>
      <c r="E58" s="94"/>
      <c r="F58" s="6"/>
      <c r="G58" s="93">
        <f>H6</f>
        <v>42182</v>
      </c>
      <c r="H58" s="94"/>
      <c r="I58" s="6"/>
      <c r="J58" s="93">
        <f>K6</f>
        <v>42273</v>
      </c>
      <c r="K58" s="94"/>
      <c r="L58" s="6"/>
      <c r="M58" s="93">
        <f>N6</f>
        <v>42369</v>
      </c>
      <c r="N58" s="94"/>
      <c r="S58" s="45"/>
      <c r="X58" s="7"/>
      <c r="Y58" s="7"/>
      <c r="Z58" s="7"/>
      <c r="AA58" s="7"/>
    </row>
    <row r="59" spans="1:27" x14ac:dyDescent="0.25">
      <c r="A59" s="2"/>
      <c r="B59" s="2"/>
      <c r="D59" s="16"/>
      <c r="E59" s="17"/>
      <c r="F59" s="5"/>
      <c r="G59" s="16"/>
      <c r="H59" s="17"/>
      <c r="I59" s="5"/>
      <c r="J59" s="16"/>
      <c r="K59" s="17"/>
      <c r="L59" s="5"/>
      <c r="M59" s="16"/>
      <c r="N59" s="17"/>
      <c r="S59" s="45"/>
      <c r="X59" s="7"/>
      <c r="Y59" s="7"/>
      <c r="Z59" s="7"/>
      <c r="AA59" s="7"/>
    </row>
    <row r="60" spans="1:27" x14ac:dyDescent="0.25">
      <c r="A60" s="46" t="s">
        <v>39</v>
      </c>
      <c r="B60" s="2"/>
      <c r="D60" s="16"/>
      <c r="E60" s="17"/>
      <c r="F60" s="5"/>
      <c r="G60" s="16"/>
      <c r="H60" s="17"/>
      <c r="I60" s="5"/>
      <c r="J60" s="16"/>
      <c r="K60" s="17"/>
      <c r="L60" s="5"/>
      <c r="M60" s="16"/>
      <c r="N60" s="17"/>
      <c r="S60" s="45"/>
      <c r="X60" s="7"/>
      <c r="Y60" s="7"/>
      <c r="Z60" s="7"/>
      <c r="AA60" s="7"/>
    </row>
    <row r="61" spans="1:27" x14ac:dyDescent="0.25">
      <c r="A61" s="47" t="s">
        <v>40</v>
      </c>
      <c r="B61" s="2"/>
      <c r="D61" s="16"/>
      <c r="E61" s="17"/>
      <c r="F61" s="5"/>
      <c r="G61" s="16"/>
      <c r="H61" s="17"/>
      <c r="I61" s="5"/>
      <c r="J61" s="16"/>
      <c r="K61" s="17"/>
      <c r="L61" s="5"/>
      <c r="M61" s="16"/>
      <c r="N61" s="17"/>
      <c r="S61" s="45"/>
      <c r="X61" s="7"/>
      <c r="Y61" s="7"/>
      <c r="Z61" s="7"/>
      <c r="AA61" s="7"/>
    </row>
    <row r="62" spans="1:27" x14ac:dyDescent="0.25">
      <c r="A62" s="48" t="s">
        <v>41</v>
      </c>
      <c r="B62" s="2"/>
      <c r="D62" s="49"/>
      <c r="E62" s="50">
        <v>29618</v>
      </c>
      <c r="F62" s="22"/>
      <c r="G62" s="49"/>
      <c r="H62" s="50">
        <v>39672</v>
      </c>
      <c r="I62" s="22"/>
      <c r="J62" s="49"/>
      <c r="K62" s="50">
        <v>36194</v>
      </c>
      <c r="L62" s="22"/>
      <c r="M62" s="49"/>
      <c r="N62" s="50">
        <v>23626</v>
      </c>
      <c r="S62" s="45"/>
      <c r="X62" s="7"/>
      <c r="Y62" s="7"/>
      <c r="Z62" s="7"/>
      <c r="AA62" s="7"/>
    </row>
    <row r="63" spans="1:27" x14ac:dyDescent="0.25">
      <c r="A63" s="48" t="s">
        <v>42</v>
      </c>
      <c r="B63" s="2"/>
      <c r="D63" s="49"/>
      <c r="E63" s="51">
        <v>68157</v>
      </c>
      <c r="F63" s="22"/>
      <c r="G63" s="49"/>
      <c r="H63" s="51">
        <v>59785</v>
      </c>
      <c r="I63" s="22"/>
      <c r="J63" s="49"/>
      <c r="K63" s="51">
        <v>57659</v>
      </c>
      <c r="L63" s="22"/>
      <c r="M63" s="49"/>
      <c r="N63" s="51">
        <v>49964</v>
      </c>
      <c r="S63" s="45"/>
      <c r="X63" s="7"/>
      <c r="Y63" s="7"/>
      <c r="Z63" s="7"/>
      <c r="AA63" s="7"/>
    </row>
    <row r="64" spans="1:27" s="53" customFormat="1" ht="13.5" x14ac:dyDescent="0.25">
      <c r="A64" s="48" t="s">
        <v>43</v>
      </c>
      <c r="B64" s="2"/>
      <c r="C64" s="3"/>
      <c r="D64" s="52"/>
      <c r="E64" s="51">
        <v>39000</v>
      </c>
      <c r="F64" s="22"/>
      <c r="G64" s="52"/>
      <c r="H64" s="51">
        <v>41985</v>
      </c>
      <c r="I64" s="22"/>
      <c r="J64" s="52"/>
      <c r="K64" s="51">
        <v>48188</v>
      </c>
      <c r="L64" s="22"/>
      <c r="M64" s="52"/>
      <c r="N64" s="51">
        <v>47155</v>
      </c>
      <c r="O64" s="3"/>
      <c r="S64" s="45"/>
    </row>
    <row r="65" spans="1:19" s="53" customFormat="1" ht="13.5" x14ac:dyDescent="0.25">
      <c r="A65" s="48" t="s">
        <v>44</v>
      </c>
      <c r="B65" s="2"/>
      <c r="C65" s="3"/>
      <c r="D65" s="52"/>
      <c r="E65" s="51">
        <v>40637</v>
      </c>
      <c r="F65" s="22"/>
      <c r="G65" s="52"/>
      <c r="H65" s="51">
        <v>40710</v>
      </c>
      <c r="I65" s="22"/>
      <c r="J65" s="52"/>
      <c r="K65" s="51">
        <v>43769</v>
      </c>
      <c r="L65" s="22"/>
      <c r="M65" s="52"/>
      <c r="N65" s="51">
        <v>47667</v>
      </c>
      <c r="O65" s="3"/>
      <c r="S65" s="45"/>
    </row>
    <row r="66" spans="1:19" s="53" customFormat="1" ht="13.5" x14ac:dyDescent="0.25">
      <c r="A66" s="48" t="s">
        <v>45</v>
      </c>
      <c r="B66" s="2"/>
      <c r="C66" s="3"/>
      <c r="D66" s="52"/>
      <c r="E66" s="51">
        <v>1762</v>
      </c>
      <c r="F66" s="22"/>
      <c r="G66" s="52"/>
      <c r="H66" s="51">
        <v>1284</v>
      </c>
      <c r="I66" s="22"/>
      <c r="J66" s="52"/>
      <c r="K66" s="51">
        <v>2998</v>
      </c>
      <c r="L66" s="22"/>
      <c r="M66" s="52"/>
      <c r="N66" s="51">
        <v>4918</v>
      </c>
      <c r="O66" s="3"/>
      <c r="S66" s="45"/>
    </row>
    <row r="67" spans="1:19" s="53" customFormat="1" ht="13.5" x14ac:dyDescent="0.25">
      <c r="A67" s="48" t="s">
        <v>46</v>
      </c>
      <c r="B67" s="2"/>
      <c r="C67" s="3"/>
      <c r="D67" s="52"/>
      <c r="E67" s="34">
        <v>10779</v>
      </c>
      <c r="F67" s="22"/>
      <c r="G67" s="52"/>
      <c r="H67" s="34">
        <v>11457</v>
      </c>
      <c r="I67" s="22"/>
      <c r="J67" s="52"/>
      <c r="K67" s="34">
        <v>8311</v>
      </c>
      <c r="L67" s="22"/>
      <c r="M67" s="52"/>
      <c r="N67" s="34">
        <v>9470</v>
      </c>
      <c r="O67" s="3"/>
      <c r="S67" s="45"/>
    </row>
    <row r="68" spans="1:19" s="53" customFormat="1" ht="12.75" x14ac:dyDescent="0.2">
      <c r="A68" s="47" t="s">
        <v>47</v>
      </c>
      <c r="B68" s="2"/>
      <c r="C68" s="3"/>
      <c r="D68" s="52"/>
      <c r="E68" s="31">
        <f>SUM(E62:E67)</f>
        <v>189953</v>
      </c>
      <c r="F68" s="5"/>
      <c r="G68" s="52"/>
      <c r="H68" s="31">
        <f>SUM(H62:H67)</f>
        <v>194893</v>
      </c>
      <c r="I68" s="5"/>
      <c r="J68" s="52"/>
      <c r="K68" s="31">
        <f>SUM(K62:K67)</f>
        <v>197119</v>
      </c>
      <c r="L68" s="5"/>
      <c r="M68" s="52"/>
      <c r="N68" s="31">
        <f>SUM(N62:N67)</f>
        <v>182800</v>
      </c>
      <c r="O68" s="3"/>
      <c r="S68" s="45"/>
    </row>
    <row r="69" spans="1:19" s="53" customFormat="1" ht="12.75" x14ac:dyDescent="0.2">
      <c r="A69" s="47"/>
      <c r="B69" s="2"/>
      <c r="C69" s="3"/>
      <c r="D69" s="52"/>
      <c r="E69" s="17"/>
      <c r="F69" s="5"/>
      <c r="G69" s="52"/>
      <c r="H69" s="17"/>
      <c r="I69" s="5"/>
      <c r="J69" s="52"/>
      <c r="K69" s="17"/>
      <c r="L69" s="5"/>
      <c r="M69" s="52"/>
      <c r="N69" s="17"/>
      <c r="O69" s="3"/>
      <c r="S69" s="45"/>
    </row>
    <row r="70" spans="1:19" s="53" customFormat="1" ht="13.5" x14ac:dyDescent="0.25">
      <c r="A70" s="48" t="s">
        <v>48</v>
      </c>
      <c r="B70" s="2"/>
      <c r="C70" s="3"/>
      <c r="D70" s="52"/>
      <c r="E70" s="25">
        <v>19403</v>
      </c>
      <c r="F70" s="22"/>
      <c r="G70" s="52"/>
      <c r="H70" s="25">
        <v>18790</v>
      </c>
      <c r="I70" s="22"/>
      <c r="J70" s="52"/>
      <c r="K70" s="25">
        <v>18484</v>
      </c>
      <c r="L70" s="22"/>
      <c r="M70" s="52"/>
      <c r="N70" s="25">
        <v>17149</v>
      </c>
      <c r="O70" s="3"/>
      <c r="S70" s="45"/>
    </row>
    <row r="71" spans="1:19" s="53" customFormat="1" ht="13.5" x14ac:dyDescent="0.25">
      <c r="A71" s="48" t="s">
        <v>49</v>
      </c>
      <c r="B71" s="2"/>
      <c r="C71" s="3"/>
      <c r="D71" s="52"/>
      <c r="E71" s="25">
        <v>116175</v>
      </c>
      <c r="F71" s="22"/>
      <c r="G71" s="52"/>
      <c r="H71" s="25">
        <v>116175</v>
      </c>
      <c r="I71" s="22"/>
      <c r="J71" s="52"/>
      <c r="K71" s="25">
        <v>116175</v>
      </c>
      <c r="L71" s="22"/>
      <c r="M71" s="52"/>
      <c r="N71" s="25">
        <v>116175</v>
      </c>
      <c r="O71" s="3"/>
      <c r="S71" s="45"/>
    </row>
    <row r="72" spans="1:19" s="53" customFormat="1" ht="13.5" x14ac:dyDescent="0.25">
      <c r="A72" s="48" t="s">
        <v>50</v>
      </c>
      <c r="B72" s="2"/>
      <c r="C72" s="3"/>
      <c r="D72" s="52"/>
      <c r="E72" s="25">
        <v>20539</v>
      </c>
      <c r="F72" s="22"/>
      <c r="G72" s="52"/>
      <c r="H72" s="25">
        <v>15899</v>
      </c>
      <c r="I72" s="22"/>
      <c r="J72" s="52"/>
      <c r="K72" s="25">
        <v>11259</v>
      </c>
      <c r="L72" s="22"/>
      <c r="M72" s="52"/>
      <c r="N72" s="25">
        <v>6618</v>
      </c>
      <c r="O72" s="3"/>
      <c r="S72" s="45"/>
    </row>
    <row r="73" spans="1:19" s="53" customFormat="1" ht="13.5" x14ac:dyDescent="0.25">
      <c r="A73" s="48" t="s">
        <v>51</v>
      </c>
      <c r="B73" s="2"/>
      <c r="C73" s="3"/>
      <c r="D73" s="52"/>
      <c r="E73" s="34">
        <v>1113</v>
      </c>
      <c r="F73" s="22"/>
      <c r="G73" s="52"/>
      <c r="H73" s="34">
        <v>1241</v>
      </c>
      <c r="I73" s="22"/>
      <c r="J73" s="52"/>
      <c r="K73" s="34">
        <v>1091</v>
      </c>
      <c r="L73" s="22"/>
      <c r="M73" s="52"/>
      <c r="N73" s="34">
        <v>1144</v>
      </c>
      <c r="O73" s="3"/>
      <c r="S73" s="45"/>
    </row>
    <row r="74" spans="1:19" s="53" customFormat="1" ht="13.5" thickBot="1" x14ac:dyDescent="0.25">
      <c r="A74" s="47" t="s">
        <v>52</v>
      </c>
      <c r="B74" s="2"/>
      <c r="C74" s="3"/>
      <c r="D74" s="49"/>
      <c r="E74" s="54">
        <f>SUM(E68:E73)</f>
        <v>347183</v>
      </c>
      <c r="F74" s="5"/>
      <c r="G74" s="49"/>
      <c r="H74" s="54">
        <f>SUM(H68:H73)</f>
        <v>346998</v>
      </c>
      <c r="I74" s="5"/>
      <c r="J74" s="49"/>
      <c r="K74" s="54">
        <f>SUM(K68:K73)</f>
        <v>344128</v>
      </c>
      <c r="L74" s="5"/>
      <c r="M74" s="49"/>
      <c r="N74" s="54">
        <f>SUM(N68:N73)</f>
        <v>323886</v>
      </c>
      <c r="O74" s="3"/>
      <c r="S74" s="45"/>
    </row>
    <row r="75" spans="1:19" s="53" customFormat="1" ht="13.5" thickTop="1" x14ac:dyDescent="0.2">
      <c r="A75" s="2"/>
      <c r="B75" s="2"/>
      <c r="C75" s="3"/>
      <c r="D75" s="55"/>
      <c r="E75" s="17"/>
      <c r="F75" s="5"/>
      <c r="G75" s="55"/>
      <c r="H75" s="17"/>
      <c r="I75" s="5"/>
      <c r="J75" s="55"/>
      <c r="K75" s="17"/>
      <c r="L75" s="5"/>
      <c r="M75" s="55"/>
      <c r="N75" s="17"/>
      <c r="O75" s="3"/>
      <c r="S75" s="45"/>
    </row>
    <row r="76" spans="1:19" s="53" customFormat="1" ht="12.75" x14ac:dyDescent="0.2">
      <c r="A76" s="46" t="s">
        <v>53</v>
      </c>
      <c r="B76" s="2"/>
      <c r="C76" s="3"/>
      <c r="D76" s="55"/>
      <c r="E76" s="17"/>
      <c r="F76" s="5"/>
      <c r="G76" s="55"/>
      <c r="H76" s="17"/>
      <c r="I76" s="5"/>
      <c r="J76" s="55"/>
      <c r="K76" s="17"/>
      <c r="L76" s="5"/>
      <c r="M76" s="55"/>
      <c r="N76" s="17"/>
      <c r="O76" s="3"/>
      <c r="S76" s="45"/>
    </row>
    <row r="77" spans="1:19" s="53" customFormat="1" ht="12.75" x14ac:dyDescent="0.2">
      <c r="A77" s="47" t="s">
        <v>54</v>
      </c>
      <c r="B77" s="2"/>
      <c r="C77" s="3"/>
      <c r="D77" s="55"/>
      <c r="E77" s="17"/>
      <c r="F77" s="5"/>
      <c r="G77" s="55"/>
      <c r="H77" s="17"/>
      <c r="I77" s="5"/>
      <c r="J77" s="55"/>
      <c r="K77" s="17"/>
      <c r="L77" s="5"/>
      <c r="M77" s="55"/>
      <c r="N77" s="17"/>
      <c r="O77" s="3"/>
      <c r="S77" s="45"/>
    </row>
    <row r="78" spans="1:19" s="53" customFormat="1" ht="13.5" x14ac:dyDescent="0.25">
      <c r="A78" s="48" t="s">
        <v>55</v>
      </c>
      <c r="B78" s="2"/>
      <c r="C78" s="3"/>
      <c r="D78" s="49"/>
      <c r="E78" s="50">
        <v>12792</v>
      </c>
      <c r="F78" s="22"/>
      <c r="G78" s="49"/>
      <c r="H78" s="50">
        <v>18538</v>
      </c>
      <c r="I78" s="22"/>
      <c r="J78" s="49"/>
      <c r="K78" s="50">
        <v>16784</v>
      </c>
      <c r="L78" s="22"/>
      <c r="M78" s="49"/>
      <c r="N78" s="50">
        <v>19603</v>
      </c>
      <c r="O78" s="3"/>
      <c r="S78" s="45"/>
    </row>
    <row r="79" spans="1:19" s="53" customFormat="1" ht="13.5" x14ac:dyDescent="0.25">
      <c r="A79" s="48" t="s">
        <v>56</v>
      </c>
      <c r="B79" s="2"/>
      <c r="C79" s="3"/>
      <c r="D79" s="52"/>
      <c r="E79" s="25">
        <v>39447</v>
      </c>
      <c r="F79" s="22"/>
      <c r="G79" s="52"/>
      <c r="H79" s="25">
        <v>36545</v>
      </c>
      <c r="I79" s="22"/>
      <c r="J79" s="52"/>
      <c r="K79" s="25">
        <v>38280</v>
      </c>
      <c r="L79" s="22"/>
      <c r="M79" s="52"/>
      <c r="N79" s="25">
        <v>35512</v>
      </c>
      <c r="O79" s="3"/>
      <c r="S79" s="45"/>
    </row>
    <row r="80" spans="1:19" s="53" customFormat="1" ht="13.5" x14ac:dyDescent="0.25">
      <c r="A80" s="48" t="s">
        <v>57</v>
      </c>
      <c r="B80" s="2"/>
      <c r="C80" s="3"/>
      <c r="D80" s="52"/>
      <c r="E80" s="34">
        <v>9036</v>
      </c>
      <c r="F80" s="22"/>
      <c r="G80" s="52"/>
      <c r="H80" s="34">
        <v>9132</v>
      </c>
      <c r="I80" s="22"/>
      <c r="J80" s="52"/>
      <c r="K80" s="34">
        <v>11414</v>
      </c>
      <c r="L80" s="22"/>
      <c r="M80" s="52"/>
      <c r="N80" s="34">
        <v>12124</v>
      </c>
      <c r="O80" s="3"/>
      <c r="S80" s="45"/>
    </row>
    <row r="81" spans="1:19" s="53" customFormat="1" ht="12.75" x14ac:dyDescent="0.2">
      <c r="A81" s="47" t="s">
        <v>58</v>
      </c>
      <c r="B81" s="2"/>
      <c r="C81" s="3"/>
      <c r="D81" s="52"/>
      <c r="E81" s="56">
        <f>SUM(E78:E80)</f>
        <v>61275</v>
      </c>
      <c r="F81" s="5"/>
      <c r="G81" s="52"/>
      <c r="H81" s="56">
        <f>SUM(H78:H80)</f>
        <v>64215</v>
      </c>
      <c r="I81" s="5"/>
      <c r="J81" s="52"/>
      <c r="K81" s="56">
        <f>SUM(K78:K80)</f>
        <v>66478</v>
      </c>
      <c r="L81" s="5"/>
      <c r="M81" s="52"/>
      <c r="N81" s="56">
        <f>SUM(N78:N80)</f>
        <v>67239</v>
      </c>
      <c r="O81" s="3"/>
      <c r="S81" s="45"/>
    </row>
    <row r="82" spans="1:19" s="53" customFormat="1" ht="12.75" x14ac:dyDescent="0.2">
      <c r="A82" s="47"/>
      <c r="B82" s="2"/>
      <c r="C82" s="3"/>
      <c r="D82" s="52"/>
      <c r="E82" s="17"/>
      <c r="F82" s="5"/>
      <c r="G82" s="52"/>
      <c r="H82" s="17"/>
      <c r="I82" s="5"/>
      <c r="J82" s="52"/>
      <c r="K82" s="17"/>
      <c r="L82" s="5"/>
      <c r="M82" s="52"/>
      <c r="N82" s="17"/>
      <c r="O82" s="3"/>
      <c r="S82" s="45"/>
    </row>
    <row r="83" spans="1:19" s="53" customFormat="1" ht="13.5" x14ac:dyDescent="0.25">
      <c r="A83" s="47" t="s">
        <v>59</v>
      </c>
      <c r="B83" s="2"/>
      <c r="C83" s="3"/>
      <c r="D83" s="52"/>
      <c r="E83" s="25">
        <v>19428</v>
      </c>
      <c r="F83" s="22"/>
      <c r="G83" s="52"/>
      <c r="H83" s="25">
        <v>19371</v>
      </c>
      <c r="I83" s="22"/>
      <c r="J83" s="52"/>
      <c r="K83" s="25">
        <v>19390</v>
      </c>
      <c r="L83" s="22"/>
      <c r="M83" s="52"/>
      <c r="N83" s="25">
        <v>19569</v>
      </c>
      <c r="O83" s="3"/>
      <c r="S83" s="45"/>
    </row>
    <row r="84" spans="1:19" s="53" customFormat="1" ht="13.5" x14ac:dyDescent="0.25">
      <c r="A84" s="47" t="s">
        <v>60</v>
      </c>
      <c r="B84" s="2"/>
      <c r="C84" s="3"/>
      <c r="D84" s="52"/>
      <c r="E84" s="25">
        <v>2091</v>
      </c>
      <c r="F84" s="22"/>
      <c r="G84" s="52"/>
      <c r="H84" s="25">
        <v>1903</v>
      </c>
      <c r="I84" s="22"/>
      <c r="J84" s="52"/>
      <c r="K84" s="25">
        <v>1700</v>
      </c>
      <c r="L84" s="22"/>
      <c r="M84" s="52"/>
      <c r="N84" s="25">
        <v>1293</v>
      </c>
      <c r="O84" s="3"/>
      <c r="S84" s="45"/>
    </row>
    <row r="85" spans="1:19" s="53" customFormat="1" ht="13.5" x14ac:dyDescent="0.25">
      <c r="A85" s="47"/>
      <c r="B85" s="2"/>
      <c r="C85" s="3"/>
      <c r="D85" s="57"/>
      <c r="E85" s="17"/>
      <c r="F85" s="22"/>
      <c r="G85" s="57"/>
      <c r="H85" s="17"/>
      <c r="I85" s="22"/>
      <c r="J85" s="57"/>
      <c r="K85" s="17"/>
      <c r="L85" s="22"/>
      <c r="M85" s="57"/>
      <c r="N85" s="17"/>
      <c r="O85" s="3"/>
      <c r="S85" s="45"/>
    </row>
    <row r="86" spans="1:19" s="53" customFormat="1" ht="13.5" x14ac:dyDescent="0.25">
      <c r="A86" s="47" t="s">
        <v>61</v>
      </c>
      <c r="B86" s="2"/>
      <c r="C86" s="3"/>
      <c r="D86" s="52"/>
      <c r="E86" s="17"/>
      <c r="F86" s="22"/>
      <c r="G86" s="52"/>
      <c r="H86" s="17"/>
      <c r="I86" s="22"/>
      <c r="J86" s="52"/>
      <c r="K86" s="17"/>
      <c r="L86" s="22"/>
      <c r="M86" s="52"/>
      <c r="N86" s="17"/>
      <c r="O86" s="3"/>
      <c r="S86" s="45"/>
    </row>
    <row r="87" spans="1:19" s="53" customFormat="1" ht="13.5" x14ac:dyDescent="0.25">
      <c r="A87" s="48" t="s">
        <v>62</v>
      </c>
      <c r="B87" s="2"/>
      <c r="C87" s="3"/>
      <c r="D87" s="58"/>
      <c r="E87" s="25">
        <v>1295</v>
      </c>
      <c r="F87" s="22"/>
      <c r="G87" s="58"/>
      <c r="H87" s="25">
        <v>1313</v>
      </c>
      <c r="I87" s="22"/>
      <c r="J87" s="58"/>
      <c r="K87" s="25">
        <v>1316</v>
      </c>
      <c r="L87" s="22"/>
      <c r="M87" s="58"/>
      <c r="N87" s="25">
        <v>1326</v>
      </c>
      <c r="O87" s="3"/>
      <c r="S87" s="45"/>
    </row>
    <row r="88" spans="1:19" s="53" customFormat="1" ht="13.5" x14ac:dyDescent="0.25">
      <c r="A88" s="48" t="s">
        <v>63</v>
      </c>
      <c r="B88" s="2"/>
      <c r="C88" s="3"/>
      <c r="D88" s="52"/>
      <c r="E88" s="25">
        <v>805525</v>
      </c>
      <c r="F88" s="22"/>
      <c r="G88" s="52"/>
      <c r="H88" s="25">
        <v>811737</v>
      </c>
      <c r="I88" s="22"/>
      <c r="J88" s="52"/>
      <c r="K88" s="25">
        <v>813776</v>
      </c>
      <c r="L88" s="22"/>
      <c r="M88" s="52"/>
      <c r="N88" s="25">
        <v>818754</v>
      </c>
      <c r="O88" s="3"/>
      <c r="S88" s="45"/>
    </row>
    <row r="89" spans="1:19" s="53" customFormat="1" ht="13.5" x14ac:dyDescent="0.25">
      <c r="A89" s="48" t="s">
        <v>102</v>
      </c>
      <c r="B89" s="2"/>
      <c r="C89" s="3"/>
      <c r="D89" s="52"/>
      <c r="E89" s="25">
        <v>89</v>
      </c>
      <c r="F89" s="22"/>
      <c r="G89" s="52"/>
      <c r="H89" s="25">
        <v>135</v>
      </c>
      <c r="I89" s="22"/>
      <c r="J89" s="52"/>
      <c r="K89" s="25">
        <v>-31</v>
      </c>
      <c r="L89" s="22"/>
      <c r="M89" s="52"/>
      <c r="N89" s="25">
        <v>-195</v>
      </c>
      <c r="O89" s="3"/>
      <c r="S89" s="45"/>
    </row>
    <row r="90" spans="1:19" s="53" customFormat="1" ht="13.5" x14ac:dyDescent="0.25">
      <c r="A90" s="48" t="s">
        <v>64</v>
      </c>
      <c r="B90" s="2"/>
      <c r="C90" s="3"/>
      <c r="D90" s="52"/>
      <c r="E90" s="25">
        <v>-542520</v>
      </c>
      <c r="F90" s="22"/>
      <c r="G90" s="52"/>
      <c r="H90" s="25">
        <v>-548299</v>
      </c>
      <c r="I90" s="22"/>
      <c r="J90" s="52"/>
      <c r="K90" s="25">
        <v>-547377</v>
      </c>
      <c r="L90" s="22"/>
      <c r="M90" s="52"/>
      <c r="N90" s="25">
        <v>-556923</v>
      </c>
      <c r="O90" s="3"/>
      <c r="S90" s="45"/>
    </row>
    <row r="91" spans="1:19" s="53" customFormat="1" ht="13.5" x14ac:dyDescent="0.25">
      <c r="A91" s="48" t="s">
        <v>65</v>
      </c>
      <c r="B91" s="2"/>
      <c r="C91" s="3"/>
      <c r="D91" s="52"/>
      <c r="E91" s="25">
        <v>0</v>
      </c>
      <c r="F91" s="22"/>
      <c r="G91" s="52"/>
      <c r="H91" s="25">
        <v>-3377</v>
      </c>
      <c r="I91" s="22"/>
      <c r="J91" s="52"/>
      <c r="K91" s="25">
        <v>-11124</v>
      </c>
      <c r="L91" s="22"/>
      <c r="M91" s="52"/>
      <c r="N91" s="25">
        <v>-27177</v>
      </c>
      <c r="O91" s="3"/>
      <c r="S91" s="45"/>
    </row>
    <row r="92" spans="1:19" s="53" customFormat="1" ht="13.5" x14ac:dyDescent="0.25">
      <c r="A92" s="47" t="s">
        <v>66</v>
      </c>
      <c r="B92" s="2"/>
      <c r="C92" s="3"/>
      <c r="D92" s="52"/>
      <c r="E92" s="59">
        <f>SUM(E87:E91)</f>
        <v>264389</v>
      </c>
      <c r="F92" s="22"/>
      <c r="G92" s="52"/>
      <c r="H92" s="59">
        <f>SUM(H87:H91)</f>
        <v>261509</v>
      </c>
      <c r="I92" s="22"/>
      <c r="J92" s="52"/>
      <c r="K92" s="59">
        <f>SUM(K87:K91)</f>
        <v>256560</v>
      </c>
      <c r="L92" s="22"/>
      <c r="M92" s="52"/>
      <c r="N92" s="59">
        <f>SUM(N87:N91)</f>
        <v>235785</v>
      </c>
      <c r="O92" s="3"/>
      <c r="S92" s="45"/>
    </row>
    <row r="93" spans="1:19" s="53" customFormat="1" ht="13.5" x14ac:dyDescent="0.25">
      <c r="A93" s="2"/>
      <c r="B93" s="2"/>
      <c r="C93" s="3"/>
      <c r="D93" s="52"/>
      <c r="E93" s="60"/>
      <c r="F93" s="22"/>
      <c r="G93" s="52"/>
      <c r="H93" s="60"/>
      <c r="I93" s="22"/>
      <c r="J93" s="52"/>
      <c r="K93" s="60"/>
      <c r="L93" s="22"/>
      <c r="M93" s="52"/>
      <c r="N93" s="60"/>
      <c r="O93" s="3"/>
      <c r="S93" s="45"/>
    </row>
    <row r="94" spans="1:19" s="53" customFormat="1" ht="14.25" thickBot="1" x14ac:dyDescent="0.3">
      <c r="A94" s="47" t="s">
        <v>67</v>
      </c>
      <c r="B94" s="2"/>
      <c r="C94" s="3"/>
      <c r="D94" s="49"/>
      <c r="E94" s="54">
        <f>+E81+E83+E84+E92</f>
        <v>347183</v>
      </c>
      <c r="F94" s="22"/>
      <c r="G94" s="49"/>
      <c r="H94" s="54">
        <f>+H81+H83+H84+H92</f>
        <v>346998</v>
      </c>
      <c r="I94" s="22"/>
      <c r="J94" s="49"/>
      <c r="K94" s="54">
        <f>+K81+K83+K84+K92</f>
        <v>344128</v>
      </c>
      <c r="L94" s="22"/>
      <c r="M94" s="49"/>
      <c r="N94" s="54">
        <f>+N81+N83+N84+N92</f>
        <v>323886</v>
      </c>
      <c r="O94" s="3"/>
      <c r="S94" s="45"/>
    </row>
    <row r="95" spans="1:19" s="53" customFormat="1" ht="14.25" thickTop="1" thickBot="1" x14ac:dyDescent="0.25">
      <c r="A95" s="2"/>
      <c r="B95" s="2"/>
      <c r="C95" s="3"/>
      <c r="D95" s="61"/>
      <c r="E95" s="62"/>
      <c r="F95" s="5"/>
      <c r="G95" s="61"/>
      <c r="H95" s="62"/>
      <c r="I95" s="5"/>
      <c r="J95" s="61"/>
      <c r="K95" s="62"/>
      <c r="L95" s="5"/>
      <c r="M95" s="61"/>
      <c r="N95" s="62"/>
      <c r="O95" s="3"/>
      <c r="S95" s="45"/>
    </row>
    <row r="96" spans="1:19" s="53" customFormat="1" ht="12.75" x14ac:dyDescent="0.2">
      <c r="A96" s="8"/>
      <c r="B96" s="2"/>
      <c r="C96" s="3"/>
      <c r="D96" s="6"/>
      <c r="E96" s="88"/>
      <c r="F96" s="5"/>
      <c r="G96" s="6"/>
      <c r="H96" s="88"/>
      <c r="I96" s="5"/>
      <c r="J96" s="6"/>
      <c r="K96" s="88"/>
      <c r="L96" s="5"/>
      <c r="M96" s="6"/>
      <c r="N96" s="88"/>
      <c r="O96" s="3"/>
      <c r="S96" s="45"/>
    </row>
    <row r="97" spans="1:19" s="53" customFormat="1" ht="12.75" x14ac:dyDescent="0.2">
      <c r="A97" s="8"/>
      <c r="B97" s="2"/>
      <c r="C97" s="3"/>
      <c r="D97" s="6"/>
      <c r="E97" s="4"/>
      <c r="F97" s="5"/>
      <c r="G97" s="6"/>
      <c r="H97" s="4"/>
      <c r="I97" s="5"/>
      <c r="J97" s="6"/>
      <c r="K97" s="4"/>
      <c r="L97" s="5"/>
      <c r="M97" s="6"/>
      <c r="N97" s="4"/>
      <c r="O97" s="3"/>
      <c r="S97" s="45"/>
    </row>
    <row r="98" spans="1:19" s="53" customFormat="1" ht="12.75" x14ac:dyDescent="0.2">
      <c r="A98" s="1" t="s">
        <v>0</v>
      </c>
      <c r="B98" s="2"/>
      <c r="C98" s="3"/>
      <c r="D98" s="6"/>
      <c r="E98" s="4"/>
      <c r="F98" s="5"/>
      <c r="G98" s="6"/>
      <c r="H98" s="4"/>
      <c r="I98" s="5"/>
      <c r="J98" s="6"/>
      <c r="K98" s="4"/>
      <c r="L98" s="5"/>
      <c r="M98" s="6"/>
      <c r="N98" s="4"/>
      <c r="O98" s="3"/>
      <c r="S98" s="45"/>
    </row>
    <row r="99" spans="1:19" s="53" customFormat="1" ht="12.75" x14ac:dyDescent="0.2">
      <c r="A99" s="1" t="s">
        <v>1</v>
      </c>
      <c r="B99" s="2"/>
      <c r="C99" s="3"/>
      <c r="D99" s="6"/>
      <c r="E99" s="4"/>
      <c r="F99" s="5"/>
      <c r="G99" s="6"/>
      <c r="H99" s="4"/>
      <c r="I99" s="5"/>
      <c r="J99" s="6"/>
      <c r="K99" s="4"/>
      <c r="L99" s="5"/>
      <c r="M99" s="6"/>
      <c r="N99" s="4"/>
      <c r="O99" s="3"/>
      <c r="S99" s="45"/>
    </row>
    <row r="100" spans="1:19" s="53" customFormat="1" ht="12.75" x14ac:dyDescent="0.2">
      <c r="A100" s="1" t="s">
        <v>68</v>
      </c>
      <c r="B100" s="2"/>
      <c r="C100" s="3"/>
      <c r="D100" s="6"/>
      <c r="E100" s="4"/>
      <c r="F100" s="5"/>
      <c r="G100" s="6"/>
      <c r="H100" s="4"/>
      <c r="I100" s="5"/>
      <c r="J100" s="6"/>
      <c r="K100" s="4"/>
      <c r="L100" s="5"/>
      <c r="M100" s="6"/>
      <c r="N100" s="4"/>
      <c r="O100" s="3"/>
      <c r="S100" s="45"/>
    </row>
    <row r="101" spans="1:19" s="53" customFormat="1" ht="13.5" thickBot="1" x14ac:dyDescent="0.25">
      <c r="A101" s="8" t="s">
        <v>3</v>
      </c>
      <c r="B101" s="2"/>
      <c r="C101" s="3"/>
      <c r="D101" s="6"/>
      <c r="E101" s="4"/>
      <c r="F101" s="5"/>
      <c r="G101" s="6"/>
      <c r="H101" s="4"/>
      <c r="I101" s="5"/>
      <c r="J101" s="6"/>
      <c r="K101" s="4"/>
      <c r="L101" s="5"/>
      <c r="M101" s="6"/>
      <c r="N101" s="4"/>
      <c r="O101" s="3"/>
      <c r="S101" s="45"/>
    </row>
    <row r="102" spans="1:19" s="53" customFormat="1" ht="12.75" x14ac:dyDescent="0.2">
      <c r="A102" s="2"/>
      <c r="B102" s="2"/>
      <c r="C102" s="3"/>
      <c r="D102" s="97" t="s">
        <v>6</v>
      </c>
      <c r="E102" s="98"/>
      <c r="F102" s="5"/>
      <c r="G102" s="97" t="s">
        <v>6</v>
      </c>
      <c r="H102" s="98"/>
      <c r="I102" s="5"/>
      <c r="J102" s="97" t="s">
        <v>6</v>
      </c>
      <c r="K102" s="98"/>
      <c r="L102" s="5"/>
      <c r="M102" s="97" t="s">
        <v>6</v>
      </c>
      <c r="N102" s="98"/>
      <c r="O102" s="3"/>
      <c r="P102" s="97" t="s">
        <v>7</v>
      </c>
      <c r="Q102" s="98"/>
      <c r="S102" s="45"/>
    </row>
    <row r="103" spans="1:19" s="53" customFormat="1" ht="12.75" x14ac:dyDescent="0.2">
      <c r="A103" s="2"/>
      <c r="B103" s="2"/>
      <c r="C103" s="3"/>
      <c r="D103" s="95">
        <f>D6</f>
        <v>42091</v>
      </c>
      <c r="E103" s="96"/>
      <c r="F103" s="5"/>
      <c r="G103" s="95">
        <f>G6</f>
        <v>42182</v>
      </c>
      <c r="H103" s="96"/>
      <c r="I103" s="5"/>
      <c r="J103" s="95">
        <f>J6</f>
        <v>42273</v>
      </c>
      <c r="K103" s="96"/>
      <c r="L103" s="5"/>
      <c r="M103" s="95">
        <f>M6</f>
        <v>42369</v>
      </c>
      <c r="N103" s="96"/>
      <c r="O103" s="3"/>
      <c r="P103" s="95">
        <f>P6</f>
        <v>42369</v>
      </c>
      <c r="Q103" s="96"/>
      <c r="S103" s="45"/>
    </row>
    <row r="104" spans="1:19" s="53" customFormat="1" ht="12.75" x14ac:dyDescent="0.2">
      <c r="A104" s="46" t="s">
        <v>69</v>
      </c>
      <c r="B104" s="2"/>
      <c r="C104" s="3"/>
      <c r="D104" s="16"/>
      <c r="E104" s="17"/>
      <c r="F104" s="5"/>
      <c r="G104" s="16"/>
      <c r="H104" s="17"/>
      <c r="I104" s="5"/>
      <c r="J104" s="16"/>
      <c r="K104" s="17"/>
      <c r="L104" s="5"/>
      <c r="M104" s="16"/>
      <c r="N104" s="17"/>
      <c r="O104" s="3"/>
      <c r="P104" s="16"/>
      <c r="Q104" s="17"/>
      <c r="S104" s="45"/>
    </row>
    <row r="105" spans="1:19" s="53" customFormat="1" ht="13.5" x14ac:dyDescent="0.25">
      <c r="A105" s="46"/>
      <c r="B105" s="2" t="s">
        <v>26</v>
      </c>
      <c r="C105" s="3"/>
      <c r="D105" s="16"/>
      <c r="E105" s="65">
        <f>D34</f>
        <v>-11930</v>
      </c>
      <c r="F105" s="66"/>
      <c r="G105" s="16"/>
      <c r="H105" s="65">
        <f>G34</f>
        <v>-5779</v>
      </c>
      <c r="I105" s="66"/>
      <c r="J105" s="16"/>
      <c r="K105" s="65">
        <f>J34</f>
        <v>922</v>
      </c>
      <c r="L105" s="66"/>
      <c r="M105" s="16"/>
      <c r="N105" s="65">
        <f>M34</f>
        <v>-9546</v>
      </c>
      <c r="O105" s="3"/>
      <c r="P105" s="16"/>
      <c r="Q105" s="65">
        <f>P34</f>
        <v>-26333</v>
      </c>
      <c r="S105" s="45"/>
    </row>
    <row r="106" spans="1:19" s="53" customFormat="1" ht="25.5" x14ac:dyDescent="0.2">
      <c r="A106" s="46"/>
      <c r="B106" s="67" t="s">
        <v>103</v>
      </c>
      <c r="C106" s="3"/>
      <c r="D106" s="16"/>
      <c r="E106" s="17"/>
      <c r="F106" s="5"/>
      <c r="G106" s="16"/>
      <c r="H106" s="17"/>
      <c r="I106" s="5"/>
      <c r="J106" s="16"/>
      <c r="K106" s="17"/>
      <c r="L106" s="5"/>
      <c r="M106" s="16"/>
      <c r="N106" s="17"/>
      <c r="O106" s="3"/>
      <c r="P106" s="16"/>
      <c r="Q106" s="17"/>
      <c r="S106" s="45"/>
    </row>
    <row r="107" spans="1:19" s="53" customFormat="1" ht="13.5" x14ac:dyDescent="0.25">
      <c r="A107" s="46"/>
      <c r="B107" s="48" t="s">
        <v>70</v>
      </c>
      <c r="C107" s="3"/>
      <c r="D107" s="16"/>
      <c r="E107" s="25">
        <v>2480</v>
      </c>
      <c r="F107" s="66"/>
      <c r="G107" s="16"/>
      <c r="H107" s="25">
        <v>2498</v>
      </c>
      <c r="I107" s="66"/>
      <c r="J107" s="16"/>
      <c r="K107" s="25">
        <v>2624</v>
      </c>
      <c r="L107" s="66"/>
      <c r="M107" s="16"/>
      <c r="N107" s="25">
        <v>2660</v>
      </c>
      <c r="O107" s="3"/>
      <c r="P107" s="16"/>
      <c r="Q107" s="25">
        <f>SUM(E107,H107,K107,N107)</f>
        <v>10262</v>
      </c>
      <c r="S107" s="45"/>
    </row>
    <row r="108" spans="1:19" s="53" customFormat="1" ht="13.5" x14ac:dyDescent="0.25">
      <c r="A108" s="46"/>
      <c r="B108" s="48" t="s">
        <v>71</v>
      </c>
      <c r="C108" s="3"/>
      <c r="D108" s="16"/>
      <c r="E108" s="68">
        <v>10</v>
      </c>
      <c r="F108" s="66"/>
      <c r="G108" s="16"/>
      <c r="H108" s="68">
        <v>-5</v>
      </c>
      <c r="I108" s="66"/>
      <c r="J108" s="16"/>
      <c r="K108" s="68">
        <v>9</v>
      </c>
      <c r="L108" s="66"/>
      <c r="M108" s="16"/>
      <c r="N108" s="68">
        <v>10</v>
      </c>
      <c r="O108" s="3"/>
      <c r="P108" s="16"/>
      <c r="Q108" s="25">
        <f>SUM(E108,H108,K108,N108)</f>
        <v>24</v>
      </c>
      <c r="S108" s="45"/>
    </row>
    <row r="109" spans="1:19" s="53" customFormat="1" ht="13.5" x14ac:dyDescent="0.25">
      <c r="A109" s="46"/>
      <c r="B109" s="48" t="s">
        <v>72</v>
      </c>
      <c r="C109" s="3"/>
      <c r="D109" s="16"/>
      <c r="E109" s="68">
        <f>SUM(E39,E43)</f>
        <v>4640</v>
      </c>
      <c r="F109" s="69"/>
      <c r="G109" s="16"/>
      <c r="H109" s="68">
        <f>SUM(H39,H43)</f>
        <v>4640</v>
      </c>
      <c r="I109" s="69"/>
      <c r="J109" s="16"/>
      <c r="K109" s="68">
        <f>SUM(K39,K43)</f>
        <v>4640</v>
      </c>
      <c r="L109" s="69"/>
      <c r="M109" s="16"/>
      <c r="N109" s="68">
        <f>SUM(N39,N43)</f>
        <v>4641</v>
      </c>
      <c r="O109" s="3"/>
      <c r="P109" s="16"/>
      <c r="Q109" s="68">
        <f>SUM(Q39,Q43)</f>
        <v>18561</v>
      </c>
      <c r="S109" s="45"/>
    </row>
    <row r="110" spans="1:19" s="53" customFormat="1" ht="13.5" x14ac:dyDescent="0.25">
      <c r="A110" s="70"/>
      <c r="B110" s="48" t="s">
        <v>73</v>
      </c>
      <c r="C110" s="3"/>
      <c r="D110" s="16"/>
      <c r="E110" s="68">
        <v>287</v>
      </c>
      <c r="F110" s="66"/>
      <c r="G110" s="16"/>
      <c r="H110" s="68">
        <v>254</v>
      </c>
      <c r="I110" s="66"/>
      <c r="J110" s="16"/>
      <c r="K110" s="68">
        <v>202</v>
      </c>
      <c r="L110" s="66"/>
      <c r="M110" s="16"/>
      <c r="N110" s="68">
        <v>164</v>
      </c>
      <c r="O110" s="3"/>
      <c r="P110" s="16"/>
      <c r="Q110" s="25">
        <f>SUM(E110,H110,K110,N110)</f>
        <v>907</v>
      </c>
      <c r="S110" s="45"/>
    </row>
    <row r="111" spans="1:19" s="53" customFormat="1" ht="12.75" x14ac:dyDescent="0.2">
      <c r="A111" s="46"/>
      <c r="B111" s="48" t="s">
        <v>74</v>
      </c>
      <c r="C111" s="3"/>
      <c r="D111" s="16"/>
      <c r="E111" s="68">
        <f>SUM(E38,E40,E41,E42)</f>
        <v>3662</v>
      </c>
      <c r="F111" s="5"/>
      <c r="G111" s="16"/>
      <c r="H111" s="68">
        <f>SUM(H38,H40,H41,H42)</f>
        <v>4341</v>
      </c>
      <c r="I111" s="5"/>
      <c r="J111" s="16"/>
      <c r="K111" s="68">
        <f>SUM(K38,K40,K41,K42)</f>
        <v>2590</v>
      </c>
      <c r="L111" s="5"/>
      <c r="M111" s="16"/>
      <c r="N111" s="68">
        <f>SUM(N38,N40,N41,N42)</f>
        <v>3212</v>
      </c>
      <c r="O111" s="3"/>
      <c r="P111" s="16"/>
      <c r="Q111" s="68">
        <f>SUM(Q38,Q40,Q41,Q42)</f>
        <v>13805</v>
      </c>
      <c r="S111" s="45"/>
    </row>
    <row r="112" spans="1:19" s="53" customFormat="1" ht="12.75" x14ac:dyDescent="0.2">
      <c r="A112" s="46"/>
      <c r="B112" s="48" t="s">
        <v>75</v>
      </c>
      <c r="C112" s="3"/>
      <c r="D112" s="16"/>
      <c r="E112" s="68"/>
      <c r="F112" s="5"/>
      <c r="G112" s="16"/>
      <c r="H112" s="68"/>
      <c r="I112" s="5"/>
      <c r="J112" s="16"/>
      <c r="K112" s="68"/>
      <c r="L112" s="5"/>
      <c r="M112" s="16"/>
      <c r="N112" s="68"/>
      <c r="O112" s="3"/>
      <c r="P112" s="16"/>
      <c r="Q112" s="68"/>
      <c r="S112" s="45"/>
    </row>
    <row r="113" spans="1:19" s="53" customFormat="1" ht="13.5" x14ac:dyDescent="0.25">
      <c r="A113" s="46"/>
      <c r="B113" s="71" t="s">
        <v>76</v>
      </c>
      <c r="C113" s="3"/>
      <c r="D113" s="16"/>
      <c r="E113" s="68">
        <v>295</v>
      </c>
      <c r="F113" s="66"/>
      <c r="G113" s="16"/>
      <c r="H113" s="68">
        <v>0</v>
      </c>
      <c r="I113" s="66"/>
      <c r="J113" s="16"/>
      <c r="K113" s="68">
        <v>0</v>
      </c>
      <c r="L113" s="66"/>
      <c r="M113" s="16"/>
      <c r="N113" s="68">
        <v>0</v>
      </c>
      <c r="O113" s="3"/>
      <c r="P113" s="16"/>
      <c r="Q113" s="68">
        <f t="shared" ref="Q113:Q121" si="6">SUM(E113,H113,K113,N113)</f>
        <v>295</v>
      </c>
      <c r="S113" s="45"/>
    </row>
    <row r="114" spans="1:19" s="53" customFormat="1" ht="13.5" x14ac:dyDescent="0.25">
      <c r="A114" s="46"/>
      <c r="B114" s="71" t="s">
        <v>77</v>
      </c>
      <c r="C114" s="3"/>
      <c r="D114" s="16"/>
      <c r="E114" s="68">
        <v>-8256</v>
      </c>
      <c r="F114" s="66"/>
      <c r="G114" s="16"/>
      <c r="H114" s="68">
        <v>-2984</v>
      </c>
      <c r="I114" s="66"/>
      <c r="J114" s="16"/>
      <c r="K114" s="68">
        <v>-6203</v>
      </c>
      <c r="L114" s="66"/>
      <c r="M114" s="16"/>
      <c r="N114" s="68">
        <v>1032</v>
      </c>
      <c r="O114" s="3"/>
      <c r="P114" s="16"/>
      <c r="Q114" s="68">
        <f t="shared" si="6"/>
        <v>-16411</v>
      </c>
      <c r="S114" s="45"/>
    </row>
    <row r="115" spans="1:19" s="53" customFormat="1" ht="13.5" x14ac:dyDescent="0.25">
      <c r="A115" s="46"/>
      <c r="B115" s="71" t="s">
        <v>78</v>
      </c>
      <c r="C115" s="3"/>
      <c r="D115" s="16"/>
      <c r="E115" s="68">
        <v>6115</v>
      </c>
      <c r="F115" s="66"/>
      <c r="G115" s="16"/>
      <c r="H115" s="68">
        <v>-73</v>
      </c>
      <c r="I115" s="66"/>
      <c r="J115" s="16"/>
      <c r="K115" s="68">
        <v>-3059</v>
      </c>
      <c r="L115" s="66"/>
      <c r="M115" s="16"/>
      <c r="N115" s="68">
        <v>-3898</v>
      </c>
      <c r="O115" s="3"/>
      <c r="P115" s="16"/>
      <c r="Q115" s="68">
        <f t="shared" si="6"/>
        <v>-915</v>
      </c>
      <c r="S115" s="45"/>
    </row>
    <row r="116" spans="1:19" s="53" customFormat="1" ht="13.5" x14ac:dyDescent="0.25">
      <c r="A116" s="46"/>
      <c r="B116" s="71" t="s">
        <v>79</v>
      </c>
      <c r="C116" s="3"/>
      <c r="D116" s="16"/>
      <c r="E116" s="68">
        <v>3318</v>
      </c>
      <c r="F116" s="66"/>
      <c r="G116" s="16"/>
      <c r="H116" s="68">
        <v>478</v>
      </c>
      <c r="I116" s="66"/>
      <c r="J116" s="16"/>
      <c r="K116" s="68">
        <v>-1714</v>
      </c>
      <c r="L116" s="66"/>
      <c r="M116" s="16"/>
      <c r="N116" s="68">
        <v>-1920</v>
      </c>
      <c r="O116" s="3"/>
      <c r="P116" s="16"/>
      <c r="Q116" s="68">
        <f t="shared" si="6"/>
        <v>162</v>
      </c>
      <c r="S116" s="45"/>
    </row>
    <row r="117" spans="1:19" s="53" customFormat="1" ht="13.5" x14ac:dyDescent="0.25">
      <c r="A117" s="46"/>
      <c r="B117" s="71" t="s">
        <v>80</v>
      </c>
      <c r="C117" s="3"/>
      <c r="D117" s="16"/>
      <c r="E117" s="68">
        <v>1974</v>
      </c>
      <c r="F117" s="66"/>
      <c r="G117" s="16"/>
      <c r="H117" s="68">
        <v>-909</v>
      </c>
      <c r="I117" s="66"/>
      <c r="J117" s="16"/>
      <c r="K117" s="68">
        <v>3116</v>
      </c>
      <c r="L117" s="66"/>
      <c r="M117" s="16"/>
      <c r="N117" s="68">
        <v>-1292</v>
      </c>
      <c r="O117" s="3"/>
      <c r="P117" s="16"/>
      <c r="Q117" s="68">
        <f t="shared" si="6"/>
        <v>2889</v>
      </c>
      <c r="S117" s="45"/>
    </row>
    <row r="118" spans="1:19" s="53" customFormat="1" ht="13.5" x14ac:dyDescent="0.25">
      <c r="A118" s="46"/>
      <c r="B118" s="71" t="s">
        <v>81</v>
      </c>
      <c r="C118" s="3"/>
      <c r="D118" s="16"/>
      <c r="E118" s="68">
        <v>-10836</v>
      </c>
      <c r="F118" s="66"/>
      <c r="G118" s="16"/>
      <c r="H118" s="68">
        <v>5745</v>
      </c>
      <c r="I118" s="66"/>
      <c r="J118" s="16"/>
      <c r="K118" s="68">
        <v>-1750</v>
      </c>
      <c r="L118" s="66"/>
      <c r="M118" s="16"/>
      <c r="N118" s="68">
        <v>2820</v>
      </c>
      <c r="O118" s="3"/>
      <c r="P118" s="16"/>
      <c r="Q118" s="68">
        <f t="shared" si="6"/>
        <v>-4021</v>
      </c>
      <c r="S118" s="45"/>
    </row>
    <row r="119" spans="1:19" s="53" customFormat="1" ht="13.5" x14ac:dyDescent="0.25">
      <c r="A119" s="46"/>
      <c r="B119" s="71" t="s">
        <v>82</v>
      </c>
      <c r="C119" s="3"/>
      <c r="D119" s="16"/>
      <c r="E119" s="68">
        <v>54</v>
      </c>
      <c r="F119" s="66"/>
      <c r="G119" s="16"/>
      <c r="H119" s="68">
        <v>-2943</v>
      </c>
      <c r="I119" s="66"/>
      <c r="J119" s="16"/>
      <c r="K119" s="68">
        <v>1834</v>
      </c>
      <c r="L119" s="66"/>
      <c r="M119" s="16"/>
      <c r="N119" s="68">
        <v>-2726</v>
      </c>
      <c r="O119" s="3"/>
      <c r="P119" s="16"/>
      <c r="Q119" s="68">
        <f t="shared" si="6"/>
        <v>-3781</v>
      </c>
      <c r="S119" s="45"/>
    </row>
    <row r="120" spans="1:19" s="53" customFormat="1" ht="13.5" x14ac:dyDescent="0.25">
      <c r="A120" s="46"/>
      <c r="B120" s="71" t="s">
        <v>83</v>
      </c>
      <c r="C120" s="3"/>
      <c r="D120" s="16"/>
      <c r="E120" s="68">
        <v>-3651</v>
      </c>
      <c r="F120" s="66"/>
      <c r="G120" s="16"/>
      <c r="H120" s="68">
        <v>39</v>
      </c>
      <c r="I120" s="66"/>
      <c r="J120" s="16"/>
      <c r="K120" s="68">
        <v>2300</v>
      </c>
      <c r="L120" s="66"/>
      <c r="M120" s="16"/>
      <c r="N120" s="68">
        <v>890</v>
      </c>
      <c r="O120" s="3"/>
      <c r="P120" s="16"/>
      <c r="Q120" s="68">
        <f t="shared" si="6"/>
        <v>-422</v>
      </c>
      <c r="S120" s="45"/>
    </row>
    <row r="121" spans="1:19" s="53" customFormat="1" ht="13.5" x14ac:dyDescent="0.25">
      <c r="A121" s="46"/>
      <c r="B121" s="71" t="s">
        <v>84</v>
      </c>
      <c r="C121" s="3"/>
      <c r="D121" s="16"/>
      <c r="E121" s="68">
        <v>-59</v>
      </c>
      <c r="F121" s="66"/>
      <c r="G121" s="16"/>
      <c r="H121" s="68">
        <v>-76</v>
      </c>
      <c r="I121" s="66"/>
      <c r="J121" s="16"/>
      <c r="K121" s="68">
        <v>-32</v>
      </c>
      <c r="L121" s="66"/>
      <c r="M121" s="16"/>
      <c r="N121" s="68">
        <v>-196</v>
      </c>
      <c r="O121" s="3"/>
      <c r="P121" s="16"/>
      <c r="Q121" s="68">
        <f t="shared" si="6"/>
        <v>-363</v>
      </c>
      <c r="S121" s="45"/>
    </row>
    <row r="122" spans="1:19" s="53" customFormat="1" ht="12.75" x14ac:dyDescent="0.2">
      <c r="A122" s="47" t="s">
        <v>85</v>
      </c>
      <c r="B122" s="2"/>
      <c r="C122" s="3"/>
      <c r="D122" s="72"/>
      <c r="E122" s="73">
        <f>SUM(E105:E121)</f>
        <v>-11897</v>
      </c>
      <c r="F122" s="5"/>
      <c r="G122" s="72"/>
      <c r="H122" s="73">
        <f>SUM(H105:H121)</f>
        <v>5226</v>
      </c>
      <c r="I122" s="5"/>
      <c r="J122" s="72"/>
      <c r="K122" s="73">
        <f>SUM(K105:K121)</f>
        <v>5479</v>
      </c>
      <c r="L122" s="5"/>
      <c r="M122" s="72"/>
      <c r="N122" s="73">
        <f>SUM(N105:N121)</f>
        <v>-4149</v>
      </c>
      <c r="O122" s="3"/>
      <c r="P122" s="72"/>
      <c r="Q122" s="73">
        <f>SUM(Q105:Q121)</f>
        <v>-5341</v>
      </c>
      <c r="S122" s="45"/>
    </row>
    <row r="123" spans="1:19" s="53" customFormat="1" ht="12.75" x14ac:dyDescent="0.2">
      <c r="A123" s="47"/>
      <c r="B123" s="2"/>
      <c r="C123" s="3"/>
      <c r="D123" s="74"/>
      <c r="E123" s="75"/>
      <c r="F123" s="5"/>
      <c r="G123" s="74"/>
      <c r="H123" s="75"/>
      <c r="I123" s="5"/>
      <c r="J123" s="74"/>
      <c r="K123" s="75"/>
      <c r="L123" s="5"/>
      <c r="M123" s="74"/>
      <c r="N123" s="75"/>
      <c r="O123" s="3"/>
      <c r="P123" s="74"/>
      <c r="Q123" s="75"/>
      <c r="S123" s="45"/>
    </row>
    <row r="124" spans="1:19" s="53" customFormat="1" ht="12.75" x14ac:dyDescent="0.2">
      <c r="A124" s="46" t="s">
        <v>86</v>
      </c>
      <c r="B124" s="2"/>
      <c r="C124" s="3"/>
      <c r="D124" s="74"/>
      <c r="E124" s="75"/>
      <c r="F124" s="5"/>
      <c r="G124" s="74"/>
      <c r="H124" s="75"/>
      <c r="I124" s="5"/>
      <c r="J124" s="74"/>
      <c r="K124" s="75"/>
      <c r="L124" s="5"/>
      <c r="M124" s="74"/>
      <c r="N124" s="75"/>
      <c r="O124" s="3"/>
      <c r="P124" s="74"/>
      <c r="Q124" s="75"/>
      <c r="S124" s="45"/>
    </row>
    <row r="125" spans="1:19" s="53" customFormat="1" ht="13.5" x14ac:dyDescent="0.25">
      <c r="A125" s="48" t="s">
        <v>87</v>
      </c>
      <c r="B125" s="2"/>
      <c r="C125" s="3"/>
      <c r="D125" s="76"/>
      <c r="E125" s="31">
        <v>-1742</v>
      </c>
      <c r="F125" s="66"/>
      <c r="G125" s="76"/>
      <c r="H125" s="31">
        <v>-1876</v>
      </c>
      <c r="I125" s="66"/>
      <c r="J125" s="76"/>
      <c r="K125" s="31">
        <v>-2325</v>
      </c>
      <c r="L125" s="66"/>
      <c r="M125" s="76"/>
      <c r="N125" s="31">
        <v>-1335</v>
      </c>
      <c r="O125" s="3"/>
      <c r="P125" s="76"/>
      <c r="Q125" s="31">
        <f t="shared" ref="Q125:Q127" si="7">SUM(E125,H125,K125,N125)</f>
        <v>-7278</v>
      </c>
      <c r="S125" s="45"/>
    </row>
    <row r="126" spans="1:19" s="53" customFormat="1" ht="13.5" x14ac:dyDescent="0.25">
      <c r="A126" s="48" t="s">
        <v>88</v>
      </c>
      <c r="B126" s="2"/>
      <c r="C126" s="3"/>
      <c r="D126" s="74"/>
      <c r="E126" s="77">
        <v>-17004</v>
      </c>
      <c r="F126" s="66"/>
      <c r="G126" s="74"/>
      <c r="H126" s="77">
        <v>-8267</v>
      </c>
      <c r="I126" s="66"/>
      <c r="J126" s="74"/>
      <c r="K126" s="77">
        <v>-21479</v>
      </c>
      <c r="L126" s="66"/>
      <c r="M126" s="74"/>
      <c r="N126" s="77">
        <v>-13252</v>
      </c>
      <c r="O126" s="3"/>
      <c r="P126" s="74"/>
      <c r="Q126" s="77">
        <f t="shared" si="7"/>
        <v>-60002</v>
      </c>
      <c r="S126" s="45"/>
    </row>
    <row r="127" spans="1:19" s="53" customFormat="1" ht="13.5" x14ac:dyDescent="0.25">
      <c r="A127" s="48" t="s">
        <v>89</v>
      </c>
      <c r="B127" s="2"/>
      <c r="C127" s="3"/>
      <c r="D127" s="76"/>
      <c r="E127" s="77">
        <v>11450</v>
      </c>
      <c r="F127" s="66"/>
      <c r="G127" s="76"/>
      <c r="H127" s="77">
        <v>16382</v>
      </c>
      <c r="I127" s="66"/>
      <c r="J127" s="76"/>
      <c r="K127" s="77">
        <v>23433</v>
      </c>
      <c r="L127" s="66"/>
      <c r="M127" s="76"/>
      <c r="N127" s="77">
        <v>20680</v>
      </c>
      <c r="O127" s="3"/>
      <c r="P127" s="76"/>
      <c r="Q127" s="77">
        <f t="shared" si="7"/>
        <v>71945</v>
      </c>
      <c r="S127" s="45"/>
    </row>
    <row r="128" spans="1:19" s="53" customFormat="1" ht="12.75" x14ac:dyDescent="0.2">
      <c r="A128" s="47" t="s">
        <v>90</v>
      </c>
      <c r="B128" s="2"/>
      <c r="C128" s="3"/>
      <c r="D128" s="78"/>
      <c r="E128" s="79">
        <f>SUM(E125:E127)</f>
        <v>-7296</v>
      </c>
      <c r="F128" s="5"/>
      <c r="G128" s="78"/>
      <c r="H128" s="79">
        <f>SUM(H125:H127)</f>
        <v>6239</v>
      </c>
      <c r="I128" s="5"/>
      <c r="J128" s="78"/>
      <c r="K128" s="79">
        <f>SUM(K125:K127)</f>
        <v>-371</v>
      </c>
      <c r="L128" s="5"/>
      <c r="M128" s="78"/>
      <c r="N128" s="79">
        <f>SUM(N125:N127)</f>
        <v>6093</v>
      </c>
      <c r="O128" s="3"/>
      <c r="P128" s="78"/>
      <c r="Q128" s="79">
        <f>SUM(Q125:Q127)</f>
        <v>4665</v>
      </c>
      <c r="S128" s="45"/>
    </row>
    <row r="129" spans="1:27" s="53" customFormat="1" ht="12.75" x14ac:dyDescent="0.2">
      <c r="A129" s="47"/>
      <c r="B129" s="2"/>
      <c r="C129" s="3"/>
      <c r="D129" s="74"/>
      <c r="E129" s="75"/>
      <c r="F129" s="5"/>
      <c r="G129" s="74"/>
      <c r="H129" s="75"/>
      <c r="I129" s="5"/>
      <c r="J129" s="74"/>
      <c r="K129" s="75"/>
      <c r="L129" s="5"/>
      <c r="M129" s="74"/>
      <c r="N129" s="75"/>
      <c r="O129" s="3"/>
      <c r="P129" s="74"/>
      <c r="Q129" s="75"/>
      <c r="S129" s="45"/>
    </row>
    <row r="130" spans="1:27" s="53" customFormat="1" ht="12.75" x14ac:dyDescent="0.2">
      <c r="A130" s="46" t="s">
        <v>91</v>
      </c>
      <c r="B130" s="2"/>
      <c r="C130" s="3"/>
      <c r="D130" s="74"/>
      <c r="E130" s="75"/>
      <c r="F130" s="5"/>
      <c r="G130" s="74"/>
      <c r="H130" s="75"/>
      <c r="I130" s="5"/>
      <c r="J130" s="74"/>
      <c r="K130" s="75"/>
      <c r="L130" s="5"/>
      <c r="M130" s="74"/>
      <c r="N130" s="75"/>
      <c r="O130" s="3"/>
      <c r="P130" s="74"/>
      <c r="Q130" s="75"/>
      <c r="S130" s="45"/>
    </row>
    <row r="131" spans="1:27" s="53" customFormat="1" ht="13.5" x14ac:dyDescent="0.25">
      <c r="A131" s="48" t="s">
        <v>92</v>
      </c>
      <c r="B131" s="2"/>
      <c r="C131" s="3"/>
      <c r="D131" s="74"/>
      <c r="E131" s="68">
        <v>564</v>
      </c>
      <c r="F131" s="66"/>
      <c r="G131" s="74"/>
      <c r="H131" s="68">
        <v>26</v>
      </c>
      <c r="I131" s="66"/>
      <c r="J131" s="74"/>
      <c r="K131" s="68">
        <v>35</v>
      </c>
      <c r="L131" s="66"/>
      <c r="M131" s="74"/>
      <c r="N131" s="68">
        <v>13</v>
      </c>
      <c r="O131" s="3"/>
      <c r="P131" s="74"/>
      <c r="Q131" s="68">
        <f t="shared" ref="Q131:Q135" si="8">SUM(E131,H131,K131,N131)</f>
        <v>638</v>
      </c>
      <c r="S131" s="45"/>
    </row>
    <row r="132" spans="1:27" s="53" customFormat="1" ht="13.5" x14ac:dyDescent="0.25">
      <c r="A132" s="48" t="s">
        <v>93</v>
      </c>
      <c r="B132" s="2"/>
      <c r="C132" s="3"/>
      <c r="D132" s="74"/>
      <c r="E132" s="68">
        <v>0</v>
      </c>
      <c r="F132" s="66"/>
      <c r="G132" s="74"/>
      <c r="H132" s="68">
        <v>2865</v>
      </c>
      <c r="I132" s="66"/>
      <c r="J132" s="74"/>
      <c r="K132" s="68">
        <v>0</v>
      </c>
      <c r="L132" s="66"/>
      <c r="M132" s="74"/>
      <c r="N132" s="68">
        <v>2023</v>
      </c>
      <c r="O132" s="3"/>
      <c r="P132" s="74"/>
      <c r="Q132" s="68">
        <f t="shared" si="8"/>
        <v>4888</v>
      </c>
      <c r="S132" s="45"/>
    </row>
    <row r="133" spans="1:27" s="53" customFormat="1" ht="13.5" x14ac:dyDescent="0.25">
      <c r="A133" s="48" t="s">
        <v>100</v>
      </c>
      <c r="B133" s="2"/>
      <c r="C133" s="3"/>
      <c r="D133" s="74"/>
      <c r="E133" s="68">
        <v>0</v>
      </c>
      <c r="F133" s="66"/>
      <c r="G133" s="74"/>
      <c r="H133" s="68">
        <v>-3377</v>
      </c>
      <c r="I133" s="66"/>
      <c r="J133" s="74"/>
      <c r="K133" s="68">
        <v>-7747</v>
      </c>
      <c r="L133" s="66"/>
      <c r="M133" s="74"/>
      <c r="N133" s="68">
        <v>-16053</v>
      </c>
      <c r="O133" s="3"/>
      <c r="P133" s="74"/>
      <c r="Q133" s="68">
        <f t="shared" si="8"/>
        <v>-27177</v>
      </c>
      <c r="S133" s="45"/>
    </row>
    <row r="134" spans="1:27" s="53" customFormat="1" ht="13.5" x14ac:dyDescent="0.25">
      <c r="A134" s="48" t="s">
        <v>94</v>
      </c>
      <c r="B134" s="2"/>
      <c r="C134" s="3"/>
      <c r="D134" s="74"/>
      <c r="E134" s="68">
        <v>-506</v>
      </c>
      <c r="F134" s="66"/>
      <c r="G134" s="74"/>
      <c r="H134" s="68">
        <v>-1004</v>
      </c>
      <c r="I134" s="66"/>
      <c r="J134" s="74"/>
      <c r="K134" s="68">
        <v>-583</v>
      </c>
      <c r="L134" s="66"/>
      <c r="M134" s="74"/>
      <c r="N134" s="68">
        <v>-259</v>
      </c>
      <c r="O134" s="3"/>
      <c r="P134" s="74"/>
      <c r="Q134" s="68">
        <f t="shared" si="8"/>
        <v>-2352</v>
      </c>
      <c r="S134" s="45"/>
    </row>
    <row r="135" spans="1:27" s="53" customFormat="1" ht="13.5" x14ac:dyDescent="0.25">
      <c r="A135" s="48" t="s">
        <v>104</v>
      </c>
      <c r="B135" s="2"/>
      <c r="C135" s="3"/>
      <c r="D135" s="74"/>
      <c r="E135" s="68">
        <v>0</v>
      </c>
      <c r="F135" s="66"/>
      <c r="G135" s="74"/>
      <c r="H135" s="68">
        <v>0</v>
      </c>
      <c r="I135" s="66"/>
      <c r="J135" s="74"/>
      <c r="K135" s="68">
        <v>0</v>
      </c>
      <c r="L135" s="66"/>
      <c r="M135" s="74"/>
      <c r="N135" s="68">
        <v>-138</v>
      </c>
      <c r="O135" s="3"/>
      <c r="P135" s="74"/>
      <c r="Q135" s="68">
        <f t="shared" si="8"/>
        <v>-138</v>
      </c>
      <c r="S135" s="45"/>
    </row>
    <row r="136" spans="1:27" s="53" customFormat="1" ht="12.75" x14ac:dyDescent="0.2">
      <c r="A136" s="47" t="s">
        <v>95</v>
      </c>
      <c r="B136" s="2"/>
      <c r="C136" s="3"/>
      <c r="D136" s="78"/>
      <c r="E136" s="79">
        <f>SUM(E131:E135)</f>
        <v>58</v>
      </c>
      <c r="F136" s="5"/>
      <c r="G136" s="78"/>
      <c r="H136" s="79">
        <f>SUM(H131:H135)</f>
        <v>-1490</v>
      </c>
      <c r="I136" s="5"/>
      <c r="J136" s="78"/>
      <c r="K136" s="79">
        <f>SUM(K131:K135)</f>
        <v>-8295</v>
      </c>
      <c r="L136" s="5"/>
      <c r="M136" s="78"/>
      <c r="N136" s="79">
        <f>SUM(N131:N135)</f>
        <v>-14414</v>
      </c>
      <c r="O136" s="3"/>
      <c r="P136" s="78"/>
      <c r="Q136" s="79">
        <f>SUM(Q131:Q135)</f>
        <v>-24141</v>
      </c>
      <c r="S136" s="45"/>
    </row>
    <row r="137" spans="1:27" s="53" customFormat="1" ht="9.75" customHeight="1" x14ac:dyDescent="0.2">
      <c r="A137" s="47"/>
      <c r="B137" s="2"/>
      <c r="C137" s="3"/>
      <c r="D137" s="78"/>
      <c r="E137" s="80"/>
      <c r="F137" s="5"/>
      <c r="G137" s="78"/>
      <c r="H137" s="80"/>
      <c r="I137" s="5"/>
      <c r="J137" s="78"/>
      <c r="K137" s="80"/>
      <c r="L137" s="5"/>
      <c r="M137" s="78"/>
      <c r="N137" s="80"/>
      <c r="O137" s="3"/>
      <c r="P137" s="78"/>
      <c r="Q137" s="80"/>
      <c r="S137" s="45"/>
    </row>
    <row r="138" spans="1:27" s="53" customFormat="1" ht="13.5" x14ac:dyDescent="0.25">
      <c r="A138" s="47" t="s">
        <v>96</v>
      </c>
      <c r="B138" s="2"/>
      <c r="C138" s="3"/>
      <c r="D138" s="74"/>
      <c r="E138" s="68">
        <v>-76</v>
      </c>
      <c r="F138" s="66"/>
      <c r="G138" s="74"/>
      <c r="H138" s="68">
        <v>79</v>
      </c>
      <c r="I138" s="66"/>
      <c r="J138" s="74"/>
      <c r="K138" s="68">
        <v>-291</v>
      </c>
      <c r="L138" s="66"/>
      <c r="M138" s="74"/>
      <c r="N138" s="68">
        <v>-98</v>
      </c>
      <c r="O138" s="3"/>
      <c r="P138" s="74"/>
      <c r="Q138" s="68">
        <f>SUM(E138,H138,K138,N138)</f>
        <v>-386</v>
      </c>
      <c r="S138" s="45"/>
    </row>
    <row r="139" spans="1:27" s="53" customFormat="1" ht="12.75" x14ac:dyDescent="0.2">
      <c r="A139" s="47"/>
      <c r="B139" s="2"/>
      <c r="C139" s="3"/>
      <c r="D139" s="74"/>
      <c r="E139" s="77"/>
      <c r="F139" s="5"/>
      <c r="G139" s="74"/>
      <c r="H139" s="77"/>
      <c r="I139" s="5"/>
      <c r="J139" s="74"/>
      <c r="K139" s="77"/>
      <c r="L139" s="5"/>
      <c r="M139" s="74"/>
      <c r="N139" s="77"/>
      <c r="O139" s="3"/>
      <c r="P139" s="74"/>
      <c r="Q139" s="77"/>
      <c r="S139" s="45"/>
    </row>
    <row r="140" spans="1:27" s="53" customFormat="1" ht="13.5" x14ac:dyDescent="0.25">
      <c r="A140" s="47" t="s">
        <v>97</v>
      </c>
      <c r="B140" s="2"/>
      <c r="C140" s="3"/>
      <c r="D140" s="81"/>
      <c r="E140" s="80">
        <f>+E122+E128+E136+E138</f>
        <v>-19211</v>
      </c>
      <c r="F140" s="66"/>
      <c r="G140" s="81"/>
      <c r="H140" s="80">
        <f>+H122+H128+H136+H138</f>
        <v>10054</v>
      </c>
      <c r="I140" s="66"/>
      <c r="J140" s="81"/>
      <c r="K140" s="80">
        <f>+K122+K128+K136+K138</f>
        <v>-3478</v>
      </c>
      <c r="L140" s="66"/>
      <c r="M140" s="81"/>
      <c r="N140" s="80">
        <f>+N122+N128+N136+N138</f>
        <v>-12568</v>
      </c>
      <c r="O140" s="3"/>
      <c r="P140" s="81"/>
      <c r="Q140" s="80">
        <f>+Q122+Q128+Q136+Q138</f>
        <v>-25203</v>
      </c>
      <c r="S140" s="45"/>
    </row>
    <row r="141" spans="1:27" s="53" customFormat="1" ht="13.5" x14ac:dyDescent="0.25">
      <c r="A141" s="47" t="s">
        <v>98</v>
      </c>
      <c r="B141" s="2"/>
      <c r="C141" s="3"/>
      <c r="D141" s="74"/>
      <c r="E141" s="82">
        <v>48829</v>
      </c>
      <c r="F141" s="66"/>
      <c r="G141" s="74"/>
      <c r="H141" s="82">
        <f>E142</f>
        <v>29618</v>
      </c>
      <c r="I141" s="66"/>
      <c r="J141" s="74"/>
      <c r="K141" s="82">
        <f>H142</f>
        <v>39672</v>
      </c>
      <c r="L141" s="66"/>
      <c r="M141" s="74"/>
      <c r="N141" s="82">
        <f>K142</f>
        <v>36194</v>
      </c>
      <c r="O141" s="3"/>
      <c r="P141" s="74"/>
      <c r="Q141" s="82">
        <f>E141</f>
        <v>48829</v>
      </c>
      <c r="S141" s="45"/>
    </row>
    <row r="142" spans="1:27" s="53" customFormat="1" ht="14.25" thickBot="1" x14ac:dyDescent="0.3">
      <c r="A142" s="47" t="s">
        <v>99</v>
      </c>
      <c r="B142" s="2"/>
      <c r="C142" s="3"/>
      <c r="D142" s="83"/>
      <c r="E142" s="54">
        <f>SUM(E140:E141)</f>
        <v>29618</v>
      </c>
      <c r="F142" s="66"/>
      <c r="G142" s="83"/>
      <c r="H142" s="54">
        <f>SUM(H140:H141)</f>
        <v>39672</v>
      </c>
      <c r="I142" s="66"/>
      <c r="J142" s="83"/>
      <c r="K142" s="54">
        <f>SUM(K140:K141)</f>
        <v>36194</v>
      </c>
      <c r="L142" s="66"/>
      <c r="M142" s="83"/>
      <c r="N142" s="54">
        <f>SUM(N140:N141)</f>
        <v>23626</v>
      </c>
      <c r="O142" s="3"/>
      <c r="P142" s="83"/>
      <c r="Q142" s="54">
        <f>SUM(Q140:Q141)</f>
        <v>23626</v>
      </c>
      <c r="S142" s="45"/>
    </row>
    <row r="143" spans="1:27" s="53" customFormat="1" ht="14.25" thickTop="1" thickBot="1" x14ac:dyDescent="0.25">
      <c r="A143" s="2"/>
      <c r="B143" s="2"/>
      <c r="C143" s="3"/>
      <c r="D143" s="61"/>
      <c r="E143" s="84"/>
      <c r="F143" s="6"/>
      <c r="G143" s="61"/>
      <c r="H143" s="84"/>
      <c r="I143" s="6"/>
      <c r="J143" s="61"/>
      <c r="K143" s="84"/>
      <c r="L143" s="6"/>
      <c r="M143" s="61"/>
      <c r="N143" s="84"/>
      <c r="O143" s="3"/>
      <c r="P143" s="61"/>
      <c r="Q143" s="84"/>
      <c r="R143" s="5"/>
      <c r="S143" s="45"/>
    </row>
    <row r="144" spans="1:27" x14ac:dyDescent="0.25"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5"/>
      <c r="P144" s="86"/>
      <c r="Q144" s="86"/>
      <c r="R144" s="86"/>
      <c r="S144" s="45"/>
      <c r="X144" s="7"/>
      <c r="Y144" s="7"/>
      <c r="Z144" s="7"/>
      <c r="AA144" s="7"/>
    </row>
    <row r="145" spans="2:27" x14ac:dyDescent="0.25">
      <c r="E145" s="7"/>
      <c r="H145" s="7"/>
      <c r="K145" s="7"/>
      <c r="N145" s="7"/>
      <c r="Q145" s="7"/>
      <c r="R145" s="5"/>
      <c r="S145" s="45"/>
      <c r="X145" s="7"/>
      <c r="Y145" s="7"/>
      <c r="Z145" s="7"/>
      <c r="AA145" s="7"/>
    </row>
    <row r="146" spans="2:27" x14ac:dyDescent="0.25">
      <c r="B146" s="2"/>
    </row>
  </sheetData>
  <mergeCells count="19">
    <mergeCell ref="D103:E103"/>
    <mergeCell ref="G103:H103"/>
    <mergeCell ref="P103:Q103"/>
    <mergeCell ref="D58:E58"/>
    <mergeCell ref="G58:H58"/>
    <mergeCell ref="D102:E102"/>
    <mergeCell ref="G102:H102"/>
    <mergeCell ref="P102:Q102"/>
    <mergeCell ref="J102:K102"/>
    <mergeCell ref="J103:K103"/>
    <mergeCell ref="M58:N58"/>
    <mergeCell ref="M102:N102"/>
    <mergeCell ref="M103:N103"/>
    <mergeCell ref="D3:E3"/>
    <mergeCell ref="G3:H3"/>
    <mergeCell ref="P3:Q3"/>
    <mergeCell ref="J3:K3"/>
    <mergeCell ref="J58:K58"/>
    <mergeCell ref="M3:N3"/>
  </mergeCells>
  <pageMargins left="0.7" right="0.31" top="0.5" bottom="0.25" header="0.05" footer="0"/>
  <pageSetup scale="74" fitToHeight="0" orientation="landscape" r:id="rId1"/>
  <rowBreaks count="2" manualBreakCount="2">
    <brk id="52" max="14" man="1"/>
    <brk id="97" max="14" man="1"/>
  </rowBreaks>
  <ignoredErrors>
    <ignoredError sqref="H109 Q10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Historical</vt:lpstr>
      <vt:lpstr>'2015 Historical'!Print_Area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Peter Bonetta</cp:lastModifiedBy>
  <cp:lastPrinted>2016-01-26T22:00:49Z</cp:lastPrinted>
  <dcterms:created xsi:type="dcterms:W3CDTF">2015-07-23T18:50:37Z</dcterms:created>
  <dcterms:modified xsi:type="dcterms:W3CDTF">2016-02-09T19:34:30Z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