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codeName="ThisWorkbook" defaultThemeVersion="166925"/>
  <mc:AlternateContent xmlns:mc="http://schemas.openxmlformats.org/markup-compatibility/2006">
    <mc:Choice Requires="x15">
      <x15ac:absPath xmlns:x15ac="http://schemas.microsoft.com/office/spreadsheetml/2010/11/ac" url="C:\Users\tejale\Dropbox (DoubleVerify DBX)\Finance\Finance Drive\IR\Earnings Preparation\2022 Q1\Historical Financials Worksheet\"/>
    </mc:Choice>
  </mc:AlternateContent>
  <xr:revisionPtr revIDLastSave="0" documentId="8_{31FD1F79-C047-4639-B56D-A9A73194800D}" xr6:coauthVersionLast="36" xr6:coauthVersionMax="36" xr10:uidLastSave="{00000000-0000-0000-0000-000000000000}"/>
  <bookViews>
    <workbookView xWindow="0" yWindow="0" windowWidth="24000" windowHeight="11355" xr2:uid="{EA52C7E9-BFE2-431C-8A0E-70A7404E63ED}"/>
  </bookViews>
  <sheets>
    <sheet name="Cover" sheetId="15" r:id="rId1"/>
    <sheet name="Income Statement" sheetId="20" r:id="rId2"/>
    <sheet name="GAAP to Non-GAAP OpEx " sheetId="1" r:id="rId3"/>
    <sheet name="Revenue Detail" sheetId="16" r:id="rId4"/>
    <sheet name="EBITDA" sheetId="3" r:id="rId5"/>
    <sheet name="CF" sheetId="19" r:id="rId6"/>
    <sheet name="BS" sheetId="17" r:id="rId7"/>
  </sheets>
  <definedNames>
    <definedName name="_xlnm.Print_Area" localSheetId="6">BS!$A$1:$G$52</definedName>
    <definedName name="_xlnm.Print_Area" localSheetId="5">CF!$A$1:$H$68</definedName>
    <definedName name="_xlnm.Print_Area" localSheetId="0">Cover!$A$2:$D$37</definedName>
    <definedName name="_xlnm.Print_Area" localSheetId="4">EBITDA!$A$1:$I$24</definedName>
    <definedName name="_xlnm.Print_Area" localSheetId="1">'Income Statement'!$A$1:$H$35</definedName>
    <definedName name="_xlnm.Print_Area" localSheetId="3">'Revenue Detail'!$A$1:$H$19</definedName>
    <definedName name="_xlnm.Print_Titles" localSheetId="2">'GAAP to Non-GAAP OpEx '!$2:$8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K20" i="1"/>
  <c r="J20" i="1"/>
  <c r="I20" i="1"/>
  <c r="H20" i="1"/>
  <c r="G20" i="1"/>
  <c r="G30" i="20"/>
  <c r="H45" i="19" l="1"/>
  <c r="E31" i="20" l="1"/>
  <c r="G20" i="19" l="1"/>
  <c r="G15" i="19"/>
  <c r="G58" i="19" l="1"/>
  <c r="G57" i="19"/>
  <c r="H54" i="19"/>
  <c r="F54" i="19"/>
  <c r="E54" i="19"/>
  <c r="D54" i="19"/>
  <c r="C54" i="19"/>
  <c r="G53" i="19"/>
  <c r="G54" i="19" s="1"/>
  <c r="G52" i="19"/>
  <c r="G49" i="19"/>
  <c r="G37" i="19"/>
  <c r="G43" i="19"/>
  <c r="G42" i="19"/>
  <c r="G41" i="19"/>
  <c r="G27" i="19"/>
  <c r="F10" i="19"/>
  <c r="E10" i="19"/>
  <c r="D10" i="19"/>
  <c r="G21" i="19"/>
  <c r="G19" i="19"/>
  <c r="G18" i="19"/>
  <c r="K19" i="1" l="1"/>
  <c r="H18" i="16" l="1"/>
  <c r="H17" i="16"/>
  <c r="F17" i="16"/>
  <c r="E17" i="16"/>
  <c r="D17" i="16"/>
  <c r="C17" i="16"/>
  <c r="H16" i="16"/>
  <c r="H14" i="16"/>
  <c r="H12" i="16"/>
  <c r="K13" i="1" l="1"/>
  <c r="K26" i="1"/>
  <c r="K25" i="1"/>
  <c r="G19" i="3" l="1"/>
  <c r="G18" i="3"/>
  <c r="G17" i="3"/>
  <c r="G16" i="3"/>
  <c r="G15" i="3"/>
  <c r="G13" i="3"/>
  <c r="G12" i="3"/>
  <c r="G32" i="19" l="1"/>
  <c r="H15" i="20" l="1"/>
  <c r="H18" i="20" s="1"/>
  <c r="H20" i="20" s="1"/>
  <c r="H31" i="20" s="1"/>
  <c r="G16" i="20"/>
  <c r="H10" i="19" l="1"/>
  <c r="H24" i="20"/>
  <c r="H23" i="20"/>
  <c r="F15" i="20"/>
  <c r="F18" i="20" s="1"/>
  <c r="E15" i="20"/>
  <c r="E18" i="20" s="1"/>
  <c r="D15" i="20"/>
  <c r="D18" i="20" s="1"/>
  <c r="C15" i="20"/>
  <c r="C18" i="20" s="1"/>
  <c r="G10" i="20"/>
  <c r="G15" i="16" l="1"/>
  <c r="G13" i="16"/>
  <c r="G11" i="16"/>
  <c r="G17" i="16" s="1"/>
  <c r="G14" i="19" l="1"/>
  <c r="G49" i="17" l="1"/>
  <c r="G32" i="17"/>
  <c r="G39" i="17" s="1"/>
  <c r="G13" i="17"/>
  <c r="G21" i="17" s="1"/>
  <c r="H33" i="19"/>
  <c r="H28" i="19"/>
  <c r="H47" i="19" l="1"/>
  <c r="G50" i="17"/>
  <c r="L22" i="1"/>
  <c r="L28" i="1" s="1"/>
  <c r="L16" i="1"/>
  <c r="L10" i="1"/>
  <c r="L14" i="1" s="1"/>
  <c r="F49" i="17" l="1"/>
  <c r="F32" i="17"/>
  <c r="F39" i="17" s="1"/>
  <c r="F13" i="17"/>
  <c r="F21" i="17" s="1"/>
  <c r="G46" i="19"/>
  <c r="G44" i="19"/>
  <c r="G40" i="19"/>
  <c r="G39" i="19"/>
  <c r="G38" i="19"/>
  <c r="G36" i="19"/>
  <c r="G31" i="19"/>
  <c r="G26" i="19"/>
  <c r="G25" i="19"/>
  <c r="G24" i="19"/>
  <c r="G22" i="19"/>
  <c r="G17" i="19"/>
  <c r="G16" i="19"/>
  <c r="G13" i="19"/>
  <c r="G12" i="19"/>
  <c r="F45" i="19"/>
  <c r="F33" i="19"/>
  <c r="F50" i="17" l="1"/>
  <c r="H10" i="3"/>
  <c r="G45" i="19"/>
  <c r="G33" i="19"/>
  <c r="H20" i="3" l="1"/>
  <c r="H21" i="3" s="1"/>
  <c r="H11" i="3"/>
  <c r="K27" i="1" l="1"/>
  <c r="K24" i="1"/>
  <c r="K18" i="1"/>
  <c r="K12" i="1"/>
  <c r="J22" i="1"/>
  <c r="J28" i="1" s="1"/>
  <c r="J16" i="1"/>
  <c r="J10" i="1"/>
  <c r="J14" i="1" s="1"/>
  <c r="G19" i="20"/>
  <c r="G17" i="20"/>
  <c r="G14" i="20"/>
  <c r="G13" i="20"/>
  <c r="G12" i="20"/>
  <c r="G11" i="20"/>
  <c r="G9" i="20"/>
  <c r="G15" i="20" l="1"/>
  <c r="G18" i="20" s="1"/>
  <c r="G20" i="20" l="1"/>
  <c r="G31" i="20" s="1"/>
  <c r="F20" i="20"/>
  <c r="F31" i="20" s="1"/>
  <c r="E49" i="17"/>
  <c r="E32" i="17"/>
  <c r="E39" i="17" s="1"/>
  <c r="E50" i="17" s="1"/>
  <c r="E13" i="17"/>
  <c r="E21" i="17" s="1"/>
  <c r="E45" i="19"/>
  <c r="E33" i="19"/>
  <c r="F24" i="20" l="1"/>
  <c r="F23" i="20"/>
  <c r="G24" i="20"/>
  <c r="G23" i="20"/>
  <c r="F10" i="3"/>
  <c r="I22" i="1"/>
  <c r="I28" i="1" s="1"/>
  <c r="I16" i="1"/>
  <c r="I10" i="1"/>
  <c r="I14" i="1" s="1"/>
  <c r="F20" i="3" l="1"/>
  <c r="F21" i="3" s="1"/>
  <c r="F11" i="3"/>
  <c r="E20" i="20" l="1"/>
  <c r="E23" i="20" l="1"/>
  <c r="E24" i="20"/>
  <c r="E10" i="3"/>
  <c r="E20" i="3" l="1"/>
  <c r="E21" i="3" s="1"/>
  <c r="E11" i="3"/>
  <c r="D49" i="17" l="1"/>
  <c r="D32" i="17"/>
  <c r="D39" i="17" s="1"/>
  <c r="D50" i="17" s="1"/>
  <c r="D13" i="17"/>
  <c r="D21" i="17" s="1"/>
  <c r="C49" i="17" l="1"/>
  <c r="C32" i="17"/>
  <c r="C39" i="17" s="1"/>
  <c r="C50" i="17" s="1"/>
  <c r="C13" i="17"/>
  <c r="C21" i="17" s="1"/>
  <c r="D45" i="19"/>
  <c r="C45" i="19"/>
  <c r="D33" i="19"/>
  <c r="C33" i="19"/>
  <c r="H22" i="1" l="1"/>
  <c r="H28" i="1" s="1"/>
  <c r="G22" i="1"/>
  <c r="G28" i="1" s="1"/>
  <c r="H16" i="1"/>
  <c r="G16" i="1"/>
  <c r="H10" i="1"/>
  <c r="H14" i="1" s="1"/>
  <c r="G10" i="1"/>
  <c r="G14" i="1" s="1"/>
  <c r="K10" i="1" l="1"/>
  <c r="K14" i="1" s="1"/>
  <c r="K16" i="1"/>
  <c r="K22" i="1"/>
  <c r="K28" i="1" s="1"/>
  <c r="C20" i="20" l="1"/>
  <c r="C31" i="20" s="1"/>
  <c r="D20" i="20"/>
  <c r="D31" i="20" s="1"/>
  <c r="D24" i="20" l="1"/>
  <c r="D23" i="20"/>
  <c r="E28" i="19"/>
  <c r="E47" i="19" s="1"/>
  <c r="D28" i="19"/>
  <c r="D47" i="19" s="1"/>
  <c r="F28" i="19"/>
  <c r="F47" i="19" s="1"/>
  <c r="C10" i="19"/>
  <c r="C24" i="20"/>
  <c r="C23" i="20"/>
  <c r="C10" i="3"/>
  <c r="D10" i="3"/>
  <c r="G10" i="19" l="1"/>
  <c r="G28" i="19" s="1"/>
  <c r="G47" i="19" s="1"/>
  <c r="C28" i="19"/>
  <c r="C47" i="19" s="1"/>
  <c r="D20" i="3"/>
  <c r="D21" i="3" s="1"/>
  <c r="D11" i="3"/>
  <c r="C20" i="3"/>
  <c r="C21" i="3" s="1"/>
  <c r="C11" i="3"/>
  <c r="G10" i="3"/>
  <c r="G20" i="3" l="1"/>
  <c r="G21" i="3" s="1"/>
  <c r="G11" i="3"/>
  <c r="C50" i="19"/>
  <c r="D49" i="19" l="1"/>
  <c r="D50" i="19" s="1"/>
  <c r="E49" i="19" s="1"/>
  <c r="E50" i="19" s="1"/>
  <c r="F49" i="19" s="1"/>
  <c r="F50" i="19" s="1"/>
  <c r="H49" i="19" s="1"/>
  <c r="H50" i="19" s="1"/>
  <c r="G50" i="19"/>
</calcChain>
</file>

<file path=xl/sharedStrings.xml><?xml version="1.0" encoding="utf-8"?>
<sst xmlns="http://schemas.openxmlformats.org/spreadsheetml/2006/main" count="217" uniqueCount="160">
  <si>
    <t>Excluded items:</t>
  </si>
  <si>
    <t>Depreciation and amortization</t>
  </si>
  <si>
    <t>Non-cash stock compensation</t>
  </si>
  <si>
    <t>Adjusted EBITDA</t>
  </si>
  <si>
    <t>Earnings (loss) per share:</t>
  </si>
  <si>
    <t>$000's, Non-GAAP</t>
  </si>
  <si>
    <t>Adjusted EBITDA Reconciliation</t>
  </si>
  <si>
    <t>Total Revenue</t>
  </si>
  <si>
    <t xml:space="preserve">GAAP to Non-GAAP </t>
  </si>
  <si>
    <t>Revenue by Type</t>
  </si>
  <si>
    <t>Back to Main</t>
  </si>
  <si>
    <t xml:space="preserve">  Common stock</t>
  </si>
  <si>
    <t xml:space="preserve">  Additional paid-in capital</t>
  </si>
  <si>
    <t xml:space="preserve">  Retained earnings</t>
  </si>
  <si>
    <t xml:space="preserve">  Treasury stock, at cost</t>
  </si>
  <si>
    <t>Total equity</t>
  </si>
  <si>
    <t>Balance Sheet</t>
  </si>
  <si>
    <t>$000s</t>
  </si>
  <si>
    <t>Total liabilities &amp; equity</t>
  </si>
  <si>
    <t>Statement of Cash Flows</t>
  </si>
  <si>
    <t>Total current assets</t>
  </si>
  <si>
    <t xml:space="preserve">   Goodwill                                             </t>
  </si>
  <si>
    <t>Total current liabilities</t>
  </si>
  <si>
    <t xml:space="preserve">   Long-term debt</t>
  </si>
  <si>
    <t>Trended Historical Financial Statements &amp; Recon Tables</t>
  </si>
  <si>
    <t>GAAP Income Statement</t>
  </si>
  <si>
    <t>Adjusted EBITDA Recon</t>
  </si>
  <si>
    <t>*Some totals may not sum due to rounding.</t>
  </si>
  <si>
    <t>000's, except per share amounts</t>
  </si>
  <si>
    <t xml:space="preserve">000's   </t>
  </si>
  <si>
    <t>Net cash provided by (used in) operating activities</t>
  </si>
  <si>
    <t xml:space="preserve">   Cash and cash equivalents</t>
  </si>
  <si>
    <t xml:space="preserve"> Stockholders' equity:</t>
  </si>
  <si>
    <t>Total assets</t>
  </si>
  <si>
    <t>ASSETS</t>
  </si>
  <si>
    <t>Current assets:</t>
  </si>
  <si>
    <t>LIABILITIES AND STOCKHOLDERS' EQUITY</t>
  </si>
  <si>
    <t>Current liabilities:</t>
  </si>
  <si>
    <t xml:space="preserve">   Intangible assets, net</t>
  </si>
  <si>
    <t>Q1 21</t>
  </si>
  <si>
    <t>Q2 21</t>
  </si>
  <si>
    <t>Income (loss) from operations</t>
  </si>
  <si>
    <t>Q3 21</t>
  </si>
  <si>
    <t>Net cash provided by (used in) financing activities</t>
  </si>
  <si>
    <t>FY 21</t>
  </si>
  <si>
    <t>Q4 21</t>
  </si>
  <si>
    <t>Q1 22</t>
  </si>
  <si>
    <t xml:space="preserve">             </t>
  </si>
  <si>
    <t xml:space="preserve">   Trade accounts receivable, net allowances for doubtful accounts</t>
  </si>
  <si>
    <t xml:space="preserve">   Prepaid expenses and other current assets</t>
  </si>
  <si>
    <t xml:space="preserve">   Deferred tax assets</t>
  </si>
  <si>
    <t xml:space="preserve">   Other non-current assets</t>
  </si>
  <si>
    <t xml:space="preserve">   Trade payables</t>
  </si>
  <si>
    <t xml:space="preserve">   Accrued expense</t>
  </si>
  <si>
    <t xml:space="preserve">   Income tax liabilities</t>
  </si>
  <si>
    <t xml:space="preserve">   Contingent considerations current</t>
  </si>
  <si>
    <t xml:space="preserve">   Deferred tax liabilities</t>
  </si>
  <si>
    <t xml:space="preserve">   Other non-current liabilities</t>
  </si>
  <si>
    <t xml:space="preserve">  Preferred Stock</t>
  </si>
  <si>
    <t xml:space="preserve">   Other current liabilities</t>
  </si>
  <si>
    <t>Accumulated other comprehensive income (loss), net of income taxes</t>
  </si>
  <si>
    <t>Supply-side customer</t>
  </si>
  <si>
    <t>Revenue Detail</t>
  </si>
  <si>
    <t>Revenue</t>
  </si>
  <si>
    <t>Cost of revenue (exclusive of depreciation and amortization shown separately below)</t>
  </si>
  <si>
    <t>Product development</t>
  </si>
  <si>
    <t>Sales, marketing and customer support</t>
  </si>
  <si>
    <t>General and administrative</t>
  </si>
  <si>
    <t>Income before income taxes</t>
  </si>
  <si>
    <t>Interest expense</t>
  </si>
  <si>
    <t>Other (income) expense, net</t>
  </si>
  <si>
    <t>Net income (loss)</t>
  </si>
  <si>
    <t>Income tax expense (benefit)</t>
  </si>
  <si>
    <t>Basic</t>
  </si>
  <si>
    <t>Diluted</t>
  </si>
  <si>
    <t>Weighted-average common stock outstanding:</t>
  </si>
  <si>
    <t xml:space="preserve">This file contains downloadable content that is derived from more comprehensive information contained in our quarterly earnings releases and periodic reports and other filings with the Securities and Exchange Commission which can be found on DoubleVerify's Investor Relations site at https://ir.doubleverify.com/. </t>
  </si>
  <si>
    <t>Net income (loss) (GAAP)</t>
  </si>
  <si>
    <t>Total liabilities</t>
  </si>
  <si>
    <t>Changes in operating assets and liabilities, net of effects of business combinations</t>
  </si>
  <si>
    <t>Adjustments to reconcile net income to net cash provided  by operating activities:</t>
  </si>
  <si>
    <t xml:space="preserve">Bad debt (recovery) expense </t>
  </si>
  <si>
    <t>Depreciation and amortization expense</t>
  </si>
  <si>
    <t>Amortization of debt issuance costs</t>
  </si>
  <si>
    <t>Deferred taxes</t>
  </si>
  <si>
    <t>Interest expense (income)</t>
  </si>
  <si>
    <t xml:space="preserve">Change in fair value of contingent consideration </t>
  </si>
  <si>
    <t>Offering costs</t>
  </si>
  <si>
    <t>Other</t>
  </si>
  <si>
    <t>Trade receivables</t>
  </si>
  <si>
    <t>Operating activites:</t>
  </si>
  <si>
    <t>Investing activities:</t>
  </si>
  <si>
    <t>Financing activities:</t>
  </si>
  <si>
    <t>Purchase of property, plant and equipment</t>
  </si>
  <si>
    <t>Net cash (used in) investing activities</t>
  </si>
  <si>
    <t>Payments of long-term debt</t>
  </si>
  <si>
    <t>Payments related to offering costs</t>
  </si>
  <si>
    <t xml:space="preserve">Proceeds from common stock issued upon exercise of stock options </t>
  </si>
  <si>
    <t xml:space="preserve">   Net increase (decrease) in cash, cash equivalents and restricted cash</t>
  </si>
  <si>
    <t>Cash, cash equivalents, and restricted cash - Beginning of period</t>
  </si>
  <si>
    <t>Cash, cash equivalents, and restricted cash - End of period</t>
  </si>
  <si>
    <t>Prepaid expenses and other assets</t>
  </si>
  <si>
    <t>Trade payables</t>
  </si>
  <si>
    <t>Accrued expenses and other liabilities</t>
  </si>
  <si>
    <t>Proceeds from issuance of common stock upon initial public offering</t>
  </si>
  <si>
    <t>Proceeds from issuance of common stock in connection to concurrent private placement</t>
  </si>
  <si>
    <t>Supplemental cash flow information:</t>
  </si>
  <si>
    <t>Cash paid for taxes</t>
  </si>
  <si>
    <t>Cash paid for interest</t>
  </si>
  <si>
    <t>Non-cash investing and financing transactions:</t>
  </si>
  <si>
    <t>Capital assets financed by accounts payable</t>
  </si>
  <si>
    <t>Offering costs included in accounts payable and accrued expense</t>
  </si>
  <si>
    <t>Treasury stock reissued upon the conversion of Series A preferred stock for common stock</t>
  </si>
  <si>
    <t>Acquisition of business, net of cash acquired</t>
  </si>
  <si>
    <t>Stock-based compensation</t>
  </si>
  <si>
    <t>M&amp;A and restructuring costs (recoveries)</t>
  </si>
  <si>
    <t>Offering, IPO readiness and secondary offering costs</t>
  </si>
  <si>
    <t>Other costs (recoveries)</t>
  </si>
  <si>
    <t>Other (income) expense</t>
  </si>
  <si>
    <t>Net income margin</t>
  </si>
  <si>
    <t>Adjusted EBITDA margin</t>
  </si>
  <si>
    <t>Measurement (fka Advertiser - direct)</t>
  </si>
  <si>
    <t>Activation (fka Advertiser - programmatic)</t>
  </si>
  <si>
    <t>YoY Growth Rate</t>
  </si>
  <si>
    <t>Other comprehensive (loss) income :</t>
  </si>
  <si>
    <t xml:space="preserve">Total comprehensive (loss) income </t>
  </si>
  <si>
    <t>Foreign currency cumulative translation adjustment</t>
  </si>
  <si>
    <t>Product development (GAAP)</t>
  </si>
  <si>
    <t>Sales, marketing and customer support (GAAP)</t>
  </si>
  <si>
    <t>Product development - Non-GAAP</t>
  </si>
  <si>
    <t>Sales, marketing and customer support - Non-GAAP</t>
  </si>
  <si>
    <t>General and administrative (GAAP)</t>
  </si>
  <si>
    <t>General and administrative - Non-GAAP</t>
  </si>
  <si>
    <t xml:space="preserve">   Operating lease right-of-use assets, net</t>
  </si>
  <si>
    <t xml:space="preserve">   Property and equipment, net</t>
  </si>
  <si>
    <t xml:space="preserve">   Operating lease liabilities, current</t>
  </si>
  <si>
    <t xml:space="preserve">   Current portion of finance lease obligations</t>
  </si>
  <si>
    <t xml:space="preserve">   Finance lease obligations</t>
  </si>
  <si>
    <t xml:space="preserve">   Operating lease liabilities, non-current</t>
  </si>
  <si>
    <t>Proceeds from common stock issued under employee purchase plan</t>
  </si>
  <si>
    <t>Shares repurchased for settlement of employee tax withholdings</t>
  </si>
  <si>
    <t xml:space="preserve">   Effect of exchange rate changes on cash and cash equivalents and restricted cash</t>
  </si>
  <si>
    <t>Cash and cash equivalents</t>
  </si>
  <si>
    <t>Restricted cash (included in prepaid expenses and other current assets on the Consolidated Balance Sheets)</t>
  </si>
  <si>
    <t>Total cash and cash equivalents and restricted cash</t>
  </si>
  <si>
    <t>Common stock issued in connection with acquisition</t>
  </si>
  <si>
    <t>Finance lease payments</t>
  </si>
  <si>
    <t>Acquisition of equipment under finance lease</t>
  </si>
  <si>
    <t>Non-cash lease expense</t>
  </si>
  <si>
    <t>Non-cash stock-based compensation expense</t>
  </si>
  <si>
    <t>Loss on disposal of fixed assets</t>
  </si>
  <si>
    <t>000's</t>
  </si>
  <si>
    <t>Payment of contingent consideration related to Zentrick acquisition</t>
  </si>
  <si>
    <t>Right-of-use assets obtained in exchange for new operating lease liabilities</t>
  </si>
  <si>
    <t>DoubleVerify Holdings, Inc. Financial Data - FY2021 to Q1 FY2022</t>
  </si>
  <si>
    <t>GAAP to Non-GAAP Operating Expense Recon</t>
  </si>
  <si>
    <t>Operating Expense Reconciliation</t>
  </si>
  <si>
    <t>Income Statement</t>
  </si>
  <si>
    <t>Conversion of Series A preferred stock to common stock</t>
  </si>
  <si>
    <t>Non-GAAP Measures - 
In addition to our results determined in accordance with GAAP, we believe that certain non-GAAP financial measures, including Adjusted EBITDA and Adjusted EBITDA Margin, are useful in evaluating our business. We calculate Adjusted EBITDA Margin as Adjusted EBITDA divided by total revenue. We use Adjusted EBITDA and Adjusted EBITDA Margin as measures of operational efficiency to understand and evaluate our core business operations. We believe that these non-GAAP financial measures are useful to investors for period to period comparisons of our core business and for understanding and evaluating trends in our operating results on a consistent basis by excluding items that we do not believe are indicative of our core operating performance.
These non-GAAP financial measures have limitations as analytical tools and should not be considered in isolation or as substitutes for an analysis of our results as reported under GAAP. Some of the limitations of these measures are:
       - they do not reflect changes in, or cash requirements for, our working capital needs;
       - Adjusted EBITDA does not reflect our capital expenditures or future requirements for capital expenditures or contractual commitments;
       - they do not reflect income tax expense or the cash requirements to pay income taxes;
       - they do not reflect our interest expense or the cash requirements necessary to service interest or principal payments on our debt; and
       - although depreciation and amortization are non-cash charges related mainly to intangible assets, certain assets being depreciated and amortized will have to be replaced in the future, and Adjusted EBITDA does not reflect any cash requirements for such replacements.
In addition, other companies in our industry may calculate these non-GAAP financial measures differently than we do, limiting their usefulness as a comparative measure. You should compensate for these limitations by relying primarily on our GAAP results and using the non-GAAP financial measures only supplementally.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</si>
</sst>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mm/dd/yy"/>
    <numFmt numFmtId="170" formatCode="_(&quot;$&quot;* #,##0_);_(&quot;$&quot;* \(#,##0\);_(&quot;$&quot;* &quot;-&quot;??_);_(@_)"/>
    <numFmt numFmtId="171" formatCode="0_);\(0\)"/>
  </numFmts>
  <fonts count="24">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sz val="10"/>
      <color theme="1"/>
      <name val="Exo"/>
    </font>
    <font>
      <i/>
      <sz val="10"/>
      <color theme="1"/>
      <name val="Exo"/>
    </font>
    <font>
      <sz val="11"/>
      <color theme="1"/>
      <name val="Exo"/>
    </font>
    <font>
      <i/>
      <sz val="10"/>
      <name val="Exo"/>
    </font>
    <font>
      <u/>
      <sz val="10"/>
      <name val="Exo"/>
    </font>
    <font>
      <b/>
      <i/>
      <sz val="10"/>
      <color theme="1"/>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tint="-0.249977111117893"/>
      </left>
      <right style="thin">
        <color theme="0" tint="-0.249977111117893"/>
      </right>
      <top style="thin">
        <color indexed="64"/>
      </top>
      <bottom/>
      <diagonal/>
    </border>
    <border>
      <left/>
      <right/>
      <top style="thin">
        <color indexed="64"/>
      </top>
      <bottom style="double">
        <color indexed="64"/>
      </bottom>
      <diagonal/>
    </border>
    <border>
      <left style="thin">
        <color theme="0" tint="-0.249977111117893"/>
      </left>
      <right style="thin">
        <color theme="0" tint="-0.249977111117893"/>
      </right>
      <top style="thin">
        <color indexed="64"/>
      </top>
      <bottom style="double">
        <color indexed="64"/>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199">
    <xf numFmtId="0" fontId="0" fillId="0" borderId="0" xfId="0"/>
    <xf numFmtId="0" fontId="10" fillId="0" borderId="0" xfId="0" applyFont="1"/>
    <xf numFmtId="0" fontId="13" fillId="0" borderId="0" xfId="0" applyFont="1" applyFill="1" applyProtection="1">
      <protection locked="0"/>
    </xf>
    <xf numFmtId="0" fontId="15" fillId="0" borderId="0" xfId="0" applyFont="1" applyFill="1"/>
    <xf numFmtId="0" fontId="10" fillId="0" borderId="0" xfId="0" applyFont="1" applyFill="1"/>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12" xfId="3" applyFont="1" applyFill="1" applyBorder="1"/>
    <xf numFmtId="169" fontId="13" fillId="0" borderId="12" xfId="3" applyNumberFormat="1" applyFont="1" applyFill="1" applyBorder="1" applyAlignment="1">
      <alignment horizontal="center"/>
    </xf>
    <xf numFmtId="0" fontId="12" fillId="0" borderId="0" xfId="3" applyFont="1" applyFill="1"/>
    <xf numFmtId="164" fontId="12" fillId="0" borderId="0" xfId="2" applyNumberFormat="1" applyFont="1" applyFill="1" applyBorder="1" applyAlignment="1">
      <alignment horizontal="right"/>
    </xf>
    <xf numFmtId="0" fontId="12" fillId="0" borderId="0" xfId="3" applyFont="1" applyFill="1" applyBorder="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18" fillId="0" borderId="0" xfId="0" applyFont="1" applyFill="1"/>
    <xf numFmtId="42" fontId="10" fillId="0" borderId="0" xfId="0" applyNumberFormat="1" applyFont="1" applyFill="1"/>
    <xf numFmtId="0" fontId="18" fillId="3" borderId="0" xfId="0" applyFont="1" applyFill="1"/>
    <xf numFmtId="0" fontId="18" fillId="0" borderId="0" xfId="0" applyFont="1"/>
    <xf numFmtId="0" fontId="18" fillId="0" borderId="0" xfId="0" applyFont="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20"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5" fontId="10" fillId="0" borderId="0" xfId="0" applyNumberFormat="1" applyFont="1" applyAlignment="1">
      <alignment horizontal="right"/>
    </xf>
    <xf numFmtId="0" fontId="17" fillId="0" borderId="1" xfId="0" applyFont="1" applyBorder="1"/>
    <xf numFmtId="42" fontId="10" fillId="0" borderId="0" xfId="0" applyNumberFormat="1" applyFont="1"/>
    <xf numFmtId="43" fontId="10" fillId="0" borderId="0" xfId="0" applyNumberFormat="1" applyFont="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1" fillId="0" borderId="0" xfId="0" applyFont="1"/>
    <xf numFmtId="168" fontId="22"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42" fontId="18" fillId="0" borderId="0" xfId="0" applyNumberFormat="1" applyFont="1" applyBorder="1"/>
    <xf numFmtId="0" fontId="12" fillId="0" borderId="0" xfId="10" applyFont="1" applyFill="1" applyBorder="1" applyAlignment="1">
      <alignment horizontal="left"/>
    </xf>
    <xf numFmtId="42" fontId="10" fillId="0" borderId="0" xfId="0" applyNumberFormat="1" applyFont="1" applyBorder="1"/>
    <xf numFmtId="0" fontId="22" fillId="0" borderId="0" xfId="10" applyFont="1" applyAlignment="1">
      <alignment horizontal="left"/>
    </xf>
    <xf numFmtId="0" fontId="22"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0" fontId="13" fillId="0" borderId="0" xfId="10" applyFont="1" applyAlignment="1">
      <alignment horizontal="left"/>
    </xf>
    <xf numFmtId="0" fontId="22" fillId="0" borderId="0" xfId="10" applyFont="1" applyFill="1" applyAlignment="1">
      <alignment horizontal="center"/>
    </xf>
    <xf numFmtId="0" fontId="12" fillId="0" borderId="1" xfId="10" applyFont="1" applyFill="1" applyBorder="1" applyAlignment="1">
      <alignment horizontal="left"/>
    </xf>
    <xf numFmtId="0" fontId="10" fillId="0" borderId="12" xfId="0" applyFont="1" applyFill="1" applyBorder="1"/>
    <xf numFmtId="0" fontId="16" fillId="0" borderId="0" xfId="9" applyFont="1" applyFill="1" applyAlignment="1">
      <alignment horizontal="right" vertical="top"/>
    </xf>
    <xf numFmtId="0" fontId="10" fillId="0" borderId="0" xfId="0" applyFont="1" applyFill="1" applyAlignment="1">
      <alignment horizontal="right"/>
    </xf>
    <xf numFmtId="0" fontId="16" fillId="0" borderId="0" xfId="9" applyFont="1" applyFill="1" applyAlignment="1">
      <alignment horizontal="left" vertical="top"/>
    </xf>
    <xf numFmtId="0" fontId="13" fillId="0" borderId="0" xfId="10" applyFont="1" applyFill="1" applyAlignment="1">
      <alignment horizontal="left"/>
    </xf>
    <xf numFmtId="0" fontId="13" fillId="0" borderId="17" xfId="10" applyFont="1" applyBorder="1" applyAlignment="1">
      <alignment horizontal="left"/>
    </xf>
    <xf numFmtId="0" fontId="12" fillId="0" borderId="1" xfId="0" applyFont="1" applyFill="1" applyBorder="1"/>
    <xf numFmtId="0" fontId="12" fillId="0" borderId="0" xfId="0" applyFont="1" applyFill="1" applyBorder="1"/>
    <xf numFmtId="0" fontId="12" fillId="0" borderId="1" xfId="3" applyFont="1" applyFill="1" applyBorder="1"/>
    <xf numFmtId="0" fontId="12" fillId="0" borderId="0" xfId="4" applyFont="1" applyFill="1" applyBorder="1"/>
    <xf numFmtId="165" fontId="10" fillId="2" borderId="3" xfId="0" applyNumberFormat="1" applyFont="1" applyFill="1" applyBorder="1" applyAlignment="1">
      <alignment horizontal="right"/>
    </xf>
    <xf numFmtId="165" fontId="18" fillId="2" borderId="3" xfId="0" applyNumberFormat="1" applyFont="1" applyFill="1" applyBorder="1" applyAlignment="1">
      <alignment horizontal="right"/>
    </xf>
    <xf numFmtId="0" fontId="13" fillId="0" borderId="0" xfId="10" applyFont="1" applyFill="1" applyBorder="1" applyAlignment="1">
      <alignment horizontal="left"/>
    </xf>
    <xf numFmtId="41" fontId="10" fillId="0" borderId="0" xfId="0" applyNumberFormat="1" applyFont="1" applyFill="1" applyBorder="1" applyAlignment="1">
      <alignment horizontal="right"/>
    </xf>
    <xf numFmtId="5" fontId="18" fillId="0" borderId="0" xfId="0" applyNumberFormat="1" applyFont="1" applyFill="1" applyBorder="1" applyAlignment="1">
      <alignment horizontal="right"/>
    </xf>
    <xf numFmtId="41" fontId="18"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42" fontId="10" fillId="0" borderId="0" xfId="0" applyNumberFormat="1" applyFont="1" applyFill="1" applyBorder="1" applyAlignment="1">
      <alignment horizontal="right"/>
    </xf>
    <xf numFmtId="165" fontId="18" fillId="0" borderId="0" xfId="0" applyNumberFormat="1" applyFont="1" applyFill="1" applyBorder="1" applyAlignment="1">
      <alignment horizontal="right"/>
    </xf>
    <xf numFmtId="0" fontId="12" fillId="0" borderId="0" xfId="10" applyFont="1" applyFill="1" applyBorder="1" applyAlignment="1">
      <alignment horizontal="left" indent="1"/>
    </xf>
    <xf numFmtId="0" fontId="12" fillId="0" borderId="0" xfId="10" applyFont="1" applyFill="1" applyBorder="1" applyAlignment="1">
      <alignment horizontal="left" wrapText="1" indent="1"/>
    </xf>
    <xf numFmtId="41" fontId="10" fillId="0" borderId="0" xfId="1" applyNumberFormat="1" applyFont="1" applyFill="1" applyBorder="1" applyAlignment="1">
      <alignment horizontal="right"/>
    </xf>
    <xf numFmtId="0" fontId="13" fillId="0" borderId="17" xfId="10" applyFont="1" applyFill="1" applyBorder="1" applyAlignment="1">
      <alignment horizontal="left"/>
    </xf>
    <xf numFmtId="5" fontId="12" fillId="0" borderId="0" xfId="10" applyNumberFormat="1" applyFont="1" applyFill="1" applyBorder="1" applyAlignment="1">
      <alignment horizontal="left"/>
    </xf>
    <xf numFmtId="0" fontId="12" fillId="0" borderId="1" xfId="10" applyFont="1" applyFill="1" applyBorder="1" applyAlignment="1">
      <alignment horizontal="left" indent="1"/>
    </xf>
    <xf numFmtId="0" fontId="10" fillId="0" borderId="0" xfId="0" applyFont="1" applyFill="1" applyAlignment="1">
      <alignment horizontal="left" indent="1"/>
    </xf>
    <xf numFmtId="0" fontId="10" fillId="0" borderId="19" xfId="0" applyFont="1" applyFill="1" applyBorder="1"/>
    <xf numFmtId="0" fontId="23" fillId="0" borderId="0" xfId="0" applyFont="1" applyFill="1"/>
    <xf numFmtId="169" fontId="13" fillId="2" borderId="13" xfId="3" applyNumberFormat="1" applyFont="1" applyFill="1" applyBorder="1" applyAlignment="1">
      <alignment horizontal="center"/>
    </xf>
    <xf numFmtId="0" fontId="12" fillId="0" borderId="0" xfId="0" applyFont="1" applyFill="1" applyAlignment="1">
      <alignment horizontal="left" indent="1"/>
    </xf>
    <xf numFmtId="0" fontId="13" fillId="0" borderId="0" xfId="3" applyFont="1" applyFill="1" applyBorder="1" applyAlignment="1">
      <alignment horizontal="left" indent="1"/>
    </xf>
    <xf numFmtId="164" fontId="12" fillId="2" borderId="14" xfId="2" applyNumberFormat="1" applyFont="1" applyFill="1" applyBorder="1" applyAlignment="1">
      <alignment horizontal="right"/>
    </xf>
    <xf numFmtId="0" fontId="10" fillId="0" borderId="0" xfId="0" applyFont="1" applyFill="1" applyBorder="1" applyAlignment="1">
      <alignment horizontal="left" indent="1"/>
    </xf>
    <xf numFmtId="0" fontId="18" fillId="0" borderId="0" xfId="0" applyFont="1" applyFill="1" applyBorder="1"/>
    <xf numFmtId="42" fontId="18" fillId="0" borderId="0" xfId="1" applyNumberFormat="1" applyFont="1" applyFill="1" applyBorder="1"/>
    <xf numFmtId="165" fontId="10" fillId="0" borderId="0" xfId="1" applyNumberFormat="1" applyFont="1" applyFill="1" applyBorder="1"/>
    <xf numFmtId="0" fontId="12" fillId="0" borderId="0" xfId="3" applyFont="1" applyFill="1" applyBorder="1" applyAlignment="1">
      <alignment horizontal="left" indent="2"/>
    </xf>
    <xf numFmtId="0" fontId="12" fillId="0" borderId="1" xfId="3" applyFont="1" applyFill="1" applyBorder="1" applyAlignment="1">
      <alignment horizontal="left" indent="2"/>
    </xf>
    <xf numFmtId="0" fontId="19" fillId="0" borderId="0" xfId="0" applyFont="1" applyFill="1" applyBorder="1"/>
    <xf numFmtId="164" fontId="19" fillId="0" borderId="0" xfId="2" applyNumberFormat="1" applyFont="1" applyFill="1" applyBorder="1"/>
    <xf numFmtId="165" fontId="10" fillId="0" borderId="1" xfId="1" applyNumberFormat="1" applyFont="1" applyFill="1" applyBorder="1"/>
    <xf numFmtId="0" fontId="18" fillId="0" borderId="17" xfId="0" applyFont="1" applyFill="1" applyBorder="1"/>
    <xf numFmtId="42" fontId="18" fillId="0" borderId="17" xfId="1" applyNumberFormat="1" applyFont="1" applyFill="1" applyBorder="1"/>
    <xf numFmtId="42" fontId="18" fillId="0" borderId="17" xfId="0" applyNumberFormat="1" applyFont="1" applyFill="1" applyBorder="1"/>
    <xf numFmtId="165" fontId="10" fillId="2" borderId="3" xfId="1" applyNumberFormat="1" applyFont="1" applyFill="1" applyBorder="1"/>
    <xf numFmtId="164" fontId="19" fillId="2" borderId="3" xfId="2" applyNumberFormat="1" applyFont="1" applyFill="1" applyBorder="1"/>
    <xf numFmtId="0" fontId="10" fillId="3" borderId="0" xfId="0" applyFont="1" applyFill="1" applyBorder="1" applyAlignment="1">
      <alignment horizontal="left" indent="1"/>
    </xf>
    <xf numFmtId="0" fontId="18" fillId="3" borderId="17" xfId="0" applyFont="1" applyFill="1" applyBorder="1"/>
    <xf numFmtId="0" fontId="23" fillId="0" borderId="0" xfId="0" applyFont="1" applyFill="1" applyAlignment="1">
      <alignment horizontal="left" indent="2"/>
    </xf>
    <xf numFmtId="5" fontId="18" fillId="2" borderId="3" xfId="0" applyNumberFormat="1" applyFont="1" applyFill="1" applyBorder="1" applyAlignment="1">
      <alignment horizontal="right"/>
    </xf>
    <xf numFmtId="41" fontId="10" fillId="2" borderId="3" xfId="0" applyNumberFormat="1" applyFont="1" applyFill="1" applyBorder="1" applyAlignment="1">
      <alignment horizontal="right"/>
    </xf>
    <xf numFmtId="41" fontId="18" fillId="0" borderId="17" xfId="0" applyNumberFormat="1" applyFont="1" applyFill="1" applyBorder="1" applyAlignment="1">
      <alignment horizontal="right"/>
    </xf>
    <xf numFmtId="0" fontId="13" fillId="0" borderId="19" xfId="10" applyFont="1" applyFill="1" applyBorder="1" applyAlignment="1">
      <alignment horizontal="left"/>
    </xf>
    <xf numFmtId="0" fontId="10" fillId="2" borderId="14" xfId="0" applyFont="1" applyFill="1" applyBorder="1"/>
    <xf numFmtId="9" fontId="23" fillId="0" borderId="0" xfId="2" applyFont="1" applyFill="1" applyBorder="1" applyAlignment="1" applyProtection="1">
      <alignment horizontal="right"/>
    </xf>
    <xf numFmtId="41" fontId="10" fillId="0" borderId="1" xfId="0" applyNumberFormat="1" applyFont="1" applyFill="1" applyBorder="1" applyAlignment="1">
      <alignment horizontal="right"/>
    </xf>
    <xf numFmtId="41" fontId="18" fillId="0" borderId="17" xfId="1" applyNumberFormat="1" applyFont="1" applyFill="1" applyBorder="1" applyAlignment="1">
      <alignment horizontal="right"/>
    </xf>
    <xf numFmtId="41" fontId="18" fillId="0" borderId="19" xfId="1" applyNumberFormat="1" applyFont="1" applyFill="1" applyBorder="1" applyAlignment="1">
      <alignment horizontal="right"/>
    </xf>
    <xf numFmtId="41" fontId="18" fillId="2" borderId="3" xfId="0" applyNumberFormat="1" applyFont="1" applyFill="1" applyBorder="1" applyAlignment="1">
      <alignment horizontal="right"/>
    </xf>
    <xf numFmtId="0" fontId="10" fillId="2" borderId="4" xfId="0" applyFont="1" applyFill="1" applyBorder="1"/>
    <xf numFmtId="9" fontId="10" fillId="0" borderId="0" xfId="2" applyFont="1"/>
    <xf numFmtId="0" fontId="14" fillId="0" borderId="0" xfId="9" applyFont="1" applyFill="1"/>
    <xf numFmtId="0" fontId="6" fillId="0" borderId="0" xfId="9" applyFill="1"/>
    <xf numFmtId="0" fontId="6" fillId="0" borderId="0" xfId="9" applyFill="1" applyProtection="1">
      <protection locked="0"/>
    </xf>
    <xf numFmtId="42" fontId="12" fillId="0" borderId="0" xfId="3" applyNumberFormat="1" applyFont="1" applyFill="1" applyBorder="1"/>
    <xf numFmtId="38" fontId="12" fillId="0" borderId="0" xfId="3" applyNumberFormat="1" applyFont="1" applyFill="1" applyBorder="1"/>
    <xf numFmtId="38" fontId="12" fillId="0" borderId="0" xfId="4" applyNumberFormat="1" applyFont="1" applyFill="1" applyBorder="1"/>
    <xf numFmtId="38" fontId="12" fillId="0" borderId="1" xfId="4" applyNumberFormat="1" applyFont="1" applyFill="1" applyBorder="1"/>
    <xf numFmtId="37" fontId="12" fillId="0" borderId="1" xfId="3" applyNumberFormat="1" applyFont="1" applyFill="1" applyBorder="1"/>
    <xf numFmtId="37" fontId="12" fillId="0" borderId="1" xfId="4" applyNumberFormat="1" applyFont="1" applyFill="1" applyBorder="1"/>
    <xf numFmtId="37" fontId="12" fillId="0" borderId="17" xfId="3" applyNumberFormat="1" applyFont="1" applyFill="1" applyBorder="1"/>
    <xf numFmtId="37" fontId="12" fillId="0" borderId="0" xfId="4" applyNumberFormat="1" applyFont="1" applyFill="1" applyBorder="1" applyAlignment="1">
      <alignment horizontal="right"/>
    </xf>
    <xf numFmtId="37" fontId="12" fillId="0" borderId="0" xfId="3" applyNumberFormat="1" applyFont="1" applyFill="1" applyBorder="1"/>
    <xf numFmtId="37" fontId="12" fillId="0" borderId="0" xfId="7" applyNumberFormat="1" applyFont="1" applyFill="1" applyBorder="1"/>
    <xf numFmtId="44" fontId="12" fillId="0" borderId="0" xfId="5" applyFont="1" applyFill="1" applyBorder="1"/>
    <xf numFmtId="3" fontId="10" fillId="0" borderId="0" xfId="0" applyNumberFormat="1" applyFont="1" applyFill="1" applyBorder="1"/>
    <xf numFmtId="42" fontId="12" fillId="2" borderId="16" xfId="3" applyNumberFormat="1" applyFont="1" applyFill="1" applyBorder="1"/>
    <xf numFmtId="38" fontId="12" fillId="2" borderId="14" xfId="4" applyNumberFormat="1" applyFont="1" applyFill="1" applyBorder="1"/>
    <xf numFmtId="38" fontId="12" fillId="2" borderId="15" xfId="4" applyNumberFormat="1" applyFont="1" applyFill="1" applyBorder="1"/>
    <xf numFmtId="37" fontId="12" fillId="2" borderId="14" xfId="4" applyNumberFormat="1" applyFont="1" applyFill="1" applyBorder="1" applyAlignment="1">
      <alignment horizontal="right"/>
    </xf>
    <xf numFmtId="171" fontId="12" fillId="2" borderId="15" xfId="4" applyNumberFormat="1" applyFont="1" applyFill="1" applyBorder="1"/>
    <xf numFmtId="37" fontId="12" fillId="2" borderId="14" xfId="3" applyNumberFormat="1" applyFont="1" applyFill="1" applyBorder="1"/>
    <xf numFmtId="37" fontId="12" fillId="2" borderId="15" xfId="4" applyNumberFormat="1" applyFont="1" applyFill="1" applyBorder="1"/>
    <xf numFmtId="37" fontId="12" fillId="2" borderId="14" xfId="7" applyNumberFormat="1" applyFont="1" applyFill="1" applyBorder="1"/>
    <xf numFmtId="44" fontId="12" fillId="2" borderId="14" xfId="5" applyFont="1" applyFill="1" applyBorder="1"/>
    <xf numFmtId="3" fontId="10" fillId="2" borderId="14" xfId="0" applyNumberFormat="1" applyFont="1" applyFill="1" applyBorder="1"/>
    <xf numFmtId="37" fontId="12" fillId="2" borderId="13" xfId="7" applyNumberFormat="1" applyFont="1" applyFill="1" applyBorder="1"/>
    <xf numFmtId="38" fontId="10" fillId="0" borderId="0" xfId="0" applyNumberFormat="1" applyFont="1" applyFill="1" applyBorder="1"/>
    <xf numFmtId="170" fontId="18" fillId="0" borderId="17" xfId="0" applyNumberFormat="1" applyFont="1" applyFill="1" applyBorder="1"/>
    <xf numFmtId="170" fontId="18" fillId="0" borderId="0" xfId="0" applyNumberFormat="1" applyFont="1" applyFill="1" applyBorder="1"/>
    <xf numFmtId="42" fontId="10" fillId="2" borderId="3" xfId="1" applyNumberFormat="1" applyFont="1" applyFill="1" applyBorder="1"/>
    <xf numFmtId="42" fontId="18" fillId="2" borderId="18" xfId="1" applyNumberFormat="1" applyFont="1" applyFill="1" applyBorder="1"/>
    <xf numFmtId="42" fontId="18" fillId="2" borderId="18" xfId="0" applyNumberFormat="1" applyFont="1" applyFill="1" applyBorder="1"/>
    <xf numFmtId="165" fontId="10" fillId="2" borderId="5" xfId="1" applyNumberFormat="1" applyFont="1" applyFill="1" applyBorder="1"/>
    <xf numFmtId="42" fontId="18" fillId="2" borderId="3" xfId="0" applyNumberFormat="1" applyFont="1" applyFill="1" applyBorder="1"/>
    <xf numFmtId="166" fontId="10" fillId="0" borderId="0" xfId="0" applyNumberFormat="1" applyFont="1" applyFill="1" applyBorder="1" applyAlignment="1" applyProtection="1">
      <alignment horizontal="right"/>
    </xf>
    <xf numFmtId="166" fontId="10" fillId="0" borderId="3" xfId="0" applyNumberFormat="1" applyFont="1" applyFill="1" applyBorder="1" applyAlignment="1" applyProtection="1">
      <alignment horizontal="right"/>
    </xf>
    <xf numFmtId="166" fontId="18" fillId="0" borderId="17"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9" fontId="23" fillId="2" borderId="3" xfId="2" applyFont="1" applyFill="1" applyBorder="1" applyAlignment="1" applyProtection="1">
      <alignment horizontal="right"/>
    </xf>
    <xf numFmtId="166" fontId="18" fillId="2" borderId="18" xfId="0" applyNumberFormat="1" applyFont="1" applyFill="1" applyBorder="1" applyAlignment="1" applyProtection="1">
      <alignment horizontal="right"/>
    </xf>
    <xf numFmtId="9" fontId="23" fillId="2" borderId="4" xfId="2" applyFont="1" applyFill="1" applyBorder="1" applyAlignment="1">
      <alignment horizontal="right"/>
    </xf>
    <xf numFmtId="9" fontId="23" fillId="0" borderId="0" xfId="2" applyFont="1" applyFill="1"/>
    <xf numFmtId="41" fontId="10" fillId="0" borderId="0" xfId="0" applyNumberFormat="1" applyFont="1" applyFill="1"/>
    <xf numFmtId="42" fontId="10" fillId="0" borderId="19" xfId="0" applyNumberFormat="1" applyFont="1" applyFill="1" applyBorder="1"/>
    <xf numFmtId="42" fontId="10" fillId="2" borderId="3" xfId="0" applyNumberFormat="1" applyFont="1" applyFill="1" applyBorder="1"/>
    <xf numFmtId="9" fontId="23" fillId="2" borderId="3" xfId="2" applyFont="1" applyFill="1" applyBorder="1"/>
    <xf numFmtId="41" fontId="10" fillId="2" borderId="3" xfId="0" applyNumberFormat="1" applyFont="1" applyFill="1" applyBorder="1"/>
    <xf numFmtId="42" fontId="10" fillId="2" borderId="20" xfId="0" applyNumberFormat="1" applyFont="1" applyFill="1" applyBorder="1"/>
    <xf numFmtId="9" fontId="23" fillId="2" borderId="4" xfId="2" applyFont="1" applyFill="1" applyBorder="1"/>
    <xf numFmtId="165" fontId="10" fillId="0" borderId="1" xfId="1" applyNumberFormat="1" applyFont="1" applyFill="1" applyBorder="1" applyAlignment="1">
      <alignment horizontal="right"/>
    </xf>
    <xf numFmtId="5" fontId="18" fillId="0" borderId="17" xfId="0" applyNumberFormat="1" applyFont="1" applyFill="1" applyBorder="1" applyAlignment="1">
      <alignment horizontal="right"/>
    </xf>
    <xf numFmtId="41" fontId="18" fillId="2" borderId="18" xfId="0" applyNumberFormat="1" applyFont="1" applyFill="1" applyBorder="1" applyAlignment="1">
      <alignment horizontal="right"/>
    </xf>
    <xf numFmtId="41" fontId="10" fillId="2" borderId="5" xfId="0" applyNumberFormat="1" applyFont="1" applyFill="1" applyBorder="1" applyAlignment="1">
      <alignment horizontal="right"/>
    </xf>
    <xf numFmtId="41" fontId="10" fillId="2" borderId="0" xfId="0" applyNumberFormat="1" applyFont="1" applyFill="1" applyBorder="1" applyAlignment="1">
      <alignment horizontal="right"/>
    </xf>
    <xf numFmtId="41" fontId="18" fillId="2" borderId="20" xfId="0" applyNumberFormat="1" applyFont="1" applyFill="1" applyBorder="1" applyAlignment="1">
      <alignment horizontal="right"/>
    </xf>
    <xf numFmtId="165" fontId="10" fillId="2" borderId="5" xfId="1" applyNumberFormat="1" applyFont="1" applyFill="1" applyBorder="1" applyAlignment="1">
      <alignment horizontal="right"/>
    </xf>
    <xf numFmtId="5" fontId="18" fillId="2" borderId="18" xfId="0" applyNumberFormat="1" applyFont="1" applyFill="1" applyBorder="1" applyAlignment="1">
      <alignment horizontal="right"/>
    </xf>
    <xf numFmtId="42" fontId="10" fillId="0" borderId="0" xfId="0" applyNumberFormat="1" applyFont="1" applyFill="1" applyAlignment="1">
      <alignment horizontal="right"/>
    </xf>
    <xf numFmtId="165" fontId="10" fillId="0" borderId="0" xfId="1" applyNumberFormat="1" applyFont="1" applyFill="1" applyAlignment="1">
      <alignment horizontal="right"/>
    </xf>
    <xf numFmtId="165" fontId="18" fillId="0" borderId="0" xfId="1" applyNumberFormat="1" applyFont="1" applyFill="1" applyAlignment="1">
      <alignment horizontal="right"/>
    </xf>
    <xf numFmtId="42" fontId="18" fillId="0" borderId="0" xfId="0" applyNumberFormat="1" applyFont="1" applyFill="1" applyBorder="1" applyAlignment="1">
      <alignment horizontal="right"/>
    </xf>
    <xf numFmtId="165" fontId="10" fillId="0" borderId="0" xfId="0" applyNumberFormat="1" applyFont="1" applyFill="1" applyAlignment="1">
      <alignment horizontal="right"/>
    </xf>
    <xf numFmtId="165" fontId="10" fillId="0" borderId="0" xfId="1" applyNumberFormat="1" applyFont="1" applyFill="1" applyBorder="1" applyAlignment="1">
      <alignment horizontal="right"/>
    </xf>
    <xf numFmtId="165" fontId="18" fillId="0" borderId="0" xfId="0" applyNumberFormat="1" applyFont="1" applyFill="1" applyAlignment="1">
      <alignment horizontal="right"/>
    </xf>
    <xf numFmtId="42" fontId="18" fillId="0" borderId="17" xfId="0" applyNumberFormat="1" applyFont="1" applyFill="1" applyBorder="1" applyAlignment="1">
      <alignment horizontal="right"/>
    </xf>
    <xf numFmtId="42" fontId="18" fillId="0" borderId="0" xfId="0" applyNumberFormat="1" applyFont="1" applyFill="1" applyAlignment="1">
      <alignment horizontal="right"/>
    </xf>
    <xf numFmtId="165" fontId="10" fillId="2" borderId="3" xfId="1" applyNumberFormat="1" applyFont="1" applyFill="1" applyBorder="1" applyAlignment="1">
      <alignment horizontal="right"/>
    </xf>
    <xf numFmtId="165" fontId="18" fillId="2" borderId="3" xfId="1" applyNumberFormat="1" applyFont="1" applyFill="1" applyBorder="1" applyAlignment="1">
      <alignment horizontal="right"/>
    </xf>
    <xf numFmtId="42" fontId="18" fillId="2" borderId="3" xfId="0" applyNumberFormat="1" applyFont="1" applyFill="1" applyBorder="1" applyAlignment="1">
      <alignment horizontal="right"/>
    </xf>
    <xf numFmtId="0" fontId="10" fillId="2" borderId="3" xfId="0" applyFont="1" applyFill="1" applyBorder="1" applyAlignment="1">
      <alignment horizontal="right"/>
    </xf>
    <xf numFmtId="42" fontId="18" fillId="2" borderId="18" xfId="0" applyNumberFormat="1" applyFont="1" applyFill="1" applyBorder="1" applyAlignment="1">
      <alignment horizontal="right"/>
    </xf>
    <xf numFmtId="0" fontId="11" fillId="0" borderId="11"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2" fillId="0" borderId="9"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0" fillId="0" borderId="0" xfId="0" applyFont="1" applyAlignment="1">
      <alignment horizontal="left" vertical="center" wrapText="1"/>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rgb="FF002060"/>
    <pageSetUpPr fitToPage="1"/>
  </sheetPr>
  <dimension ref="B2:D21"/>
  <sheetViews>
    <sheetView showGridLines="0" tabSelected="1" zoomScale="85" zoomScaleNormal="85" zoomScaleSheetLayoutView="80" workbookViewId="0">
      <selection activeCell="B21" sqref="B21:D21"/>
    </sheetView>
  </sheetViews>
  <sheetFormatPr defaultColWidth="8.85546875" defaultRowHeight="12.75"/>
  <cols>
    <col min="1" max="1" width="5.5703125" style="1" customWidth="1"/>
    <col min="2" max="3" width="41.85546875" style="1" customWidth="1"/>
    <col min="4" max="4" width="34.140625" style="1" customWidth="1"/>
    <col min="5" max="16384" width="8.85546875" style="1"/>
  </cols>
  <sheetData>
    <row r="2" spans="2:3" ht="13.5" thickBot="1"/>
    <row r="3" spans="2:3" ht="18">
      <c r="B3" s="190" t="s">
        <v>154</v>
      </c>
      <c r="C3" s="191"/>
    </row>
    <row r="4" spans="2:3">
      <c r="B4" s="192"/>
      <c r="C4" s="193"/>
    </row>
    <row r="5" spans="2:3">
      <c r="B5" s="194" t="s">
        <v>76</v>
      </c>
      <c r="C5" s="195"/>
    </row>
    <row r="6" spans="2:3">
      <c r="B6" s="194"/>
      <c r="C6" s="195"/>
    </row>
    <row r="7" spans="2:3">
      <c r="B7" s="194"/>
      <c r="C7" s="195"/>
    </row>
    <row r="8" spans="2:3">
      <c r="B8" s="194"/>
      <c r="C8" s="195"/>
    </row>
    <row r="9" spans="2:3" ht="13.5" thickBot="1">
      <c r="B9" s="196"/>
      <c r="C9" s="197"/>
    </row>
    <row r="11" spans="2:3">
      <c r="B11" s="2" t="s">
        <v>24</v>
      </c>
    </row>
    <row r="12" spans="2:3">
      <c r="B12" s="119" t="s">
        <v>157</v>
      </c>
    </row>
    <row r="13" spans="2:3">
      <c r="B13" s="120" t="s">
        <v>155</v>
      </c>
    </row>
    <row r="14" spans="2:3">
      <c r="B14" s="121" t="s">
        <v>62</v>
      </c>
    </row>
    <row r="15" spans="2:3">
      <c r="B15" s="119" t="s">
        <v>26</v>
      </c>
    </row>
    <row r="16" spans="2:3">
      <c r="B16" s="119" t="s">
        <v>19</v>
      </c>
    </row>
    <row r="17" spans="2:4">
      <c r="B17" s="119" t="s">
        <v>16</v>
      </c>
    </row>
    <row r="21" spans="2:4" ht="284.45" customHeight="1">
      <c r="B21" s="198" t="s">
        <v>159</v>
      </c>
      <c r="C21" s="198"/>
      <c r="D21" s="198"/>
    </row>
  </sheetData>
  <mergeCells count="4">
    <mergeCell ref="B3:C3"/>
    <mergeCell ref="B4:C4"/>
    <mergeCell ref="B5:C9"/>
    <mergeCell ref="B21:D21"/>
  </mergeCells>
  <hyperlinks>
    <hyperlink ref="B17" location="BS!A1" display="Balance Sheet" xr:uid="{E43ED53C-283C-4BAF-A333-250302B8F300}"/>
    <hyperlink ref="B16"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Detail'!A1" display="Revenue Detail" xr:uid="{BA874472-911D-44DF-B29F-6F7988F97F20}"/>
    <hyperlink ref="B13" location="'GAAP to Non-GAAP OpEx '!A1" display="GAAP to Non-GAAP Operating Expense Rec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8" tint="0.79998168889431442"/>
    <pageSetUpPr fitToPage="1"/>
  </sheetPr>
  <dimension ref="B1:H34"/>
  <sheetViews>
    <sheetView showGridLines="0" view="pageBreakPreview" zoomScaleNormal="80" zoomScaleSheetLayoutView="100" workbookViewId="0">
      <selection activeCell="C2" sqref="C2"/>
    </sheetView>
  </sheetViews>
  <sheetFormatPr defaultColWidth="11.42578125" defaultRowHeight="12.75"/>
  <cols>
    <col min="1" max="1" width="8.5703125" style="1" customWidth="1"/>
    <col min="2" max="2" width="74.85546875" style="1" customWidth="1"/>
    <col min="3" max="16384" width="11.42578125" style="1"/>
  </cols>
  <sheetData>
    <row r="1" spans="2:8" ht="15" customHeight="1">
      <c r="B1" s="3"/>
      <c r="D1" s="4"/>
      <c r="E1" s="4"/>
      <c r="F1" s="4"/>
      <c r="G1" s="4"/>
    </row>
    <row r="2" spans="2:8" ht="15" customHeight="1">
      <c r="B2" s="3"/>
      <c r="D2" s="4"/>
      <c r="E2" s="4"/>
      <c r="F2" s="4"/>
      <c r="G2" s="4"/>
    </row>
    <row r="3" spans="2:8" ht="15" customHeight="1">
      <c r="B3" s="3"/>
      <c r="D3" s="4"/>
      <c r="E3" s="4"/>
      <c r="F3" s="4"/>
      <c r="G3" s="4"/>
    </row>
    <row r="4" spans="2:8" ht="15" customHeight="1">
      <c r="B4" s="3"/>
      <c r="D4" s="4"/>
      <c r="E4" s="4"/>
      <c r="F4" s="4"/>
      <c r="G4" s="4"/>
    </row>
    <row r="5" spans="2:8" s="6" customFormat="1" ht="15" customHeight="1">
      <c r="B5" s="5"/>
      <c r="C5" s="61" t="s">
        <v>10</v>
      </c>
      <c r="D5" s="7"/>
      <c r="E5" s="7"/>
      <c r="F5" s="7"/>
      <c r="G5" s="7"/>
    </row>
    <row r="6" spans="2:8" s="6" customFormat="1" ht="15" customHeight="1">
      <c r="B6" s="8" t="s">
        <v>25</v>
      </c>
      <c r="C6" s="9"/>
      <c r="D6" s="10"/>
      <c r="E6" s="7"/>
      <c r="F6" s="7"/>
      <c r="G6" s="10"/>
      <c r="H6" s="9"/>
    </row>
    <row r="7" spans="2:8" ht="15" customHeight="1">
      <c r="B7" s="4" t="s">
        <v>28</v>
      </c>
      <c r="D7" s="4"/>
      <c r="E7" s="58"/>
      <c r="F7" s="58"/>
      <c r="G7" s="4"/>
      <c r="H7" s="4"/>
    </row>
    <row r="8" spans="2:8">
      <c r="B8" s="11"/>
      <c r="C8" s="12" t="s">
        <v>39</v>
      </c>
      <c r="D8" s="12" t="s">
        <v>40</v>
      </c>
      <c r="E8" s="12" t="s">
        <v>42</v>
      </c>
      <c r="F8" s="12" t="s">
        <v>45</v>
      </c>
      <c r="G8" s="86" t="s">
        <v>44</v>
      </c>
      <c r="H8" s="12" t="s">
        <v>46</v>
      </c>
    </row>
    <row r="9" spans="2:8">
      <c r="B9" s="33" t="s">
        <v>63</v>
      </c>
      <c r="C9" s="122">
        <v>67586</v>
      </c>
      <c r="D9" s="122">
        <v>76524</v>
      </c>
      <c r="E9" s="122">
        <v>83098</v>
      </c>
      <c r="F9" s="122">
        <v>105533</v>
      </c>
      <c r="G9" s="134">
        <f t="shared" ref="G9:G14" si="0">F9+E9+D9+C9</f>
        <v>332741</v>
      </c>
      <c r="H9" s="122">
        <v>96723</v>
      </c>
    </row>
    <row r="10" spans="2:8" s="6" customFormat="1">
      <c r="B10" s="65" t="s">
        <v>64</v>
      </c>
      <c r="C10" s="123">
        <v>10203</v>
      </c>
      <c r="D10" s="123">
        <v>12291</v>
      </c>
      <c r="E10" s="123">
        <v>13435</v>
      </c>
      <c r="F10" s="123">
        <v>18453</v>
      </c>
      <c r="G10" s="135">
        <f t="shared" si="0"/>
        <v>54382</v>
      </c>
      <c r="H10" s="123">
        <v>16877</v>
      </c>
    </row>
    <row r="11" spans="2:8" s="6" customFormat="1">
      <c r="B11" s="65" t="s">
        <v>65</v>
      </c>
      <c r="C11" s="124">
        <v>14179</v>
      </c>
      <c r="D11" s="124">
        <v>15120</v>
      </c>
      <c r="E11" s="124">
        <v>16359</v>
      </c>
      <c r="F11" s="124">
        <v>17040</v>
      </c>
      <c r="G11" s="135">
        <f t="shared" si="0"/>
        <v>62698</v>
      </c>
      <c r="H11" s="124">
        <v>21588</v>
      </c>
    </row>
    <row r="12" spans="2:8">
      <c r="B12" s="33" t="s">
        <v>66</v>
      </c>
      <c r="C12" s="124">
        <v>15534</v>
      </c>
      <c r="D12" s="124">
        <v>19580</v>
      </c>
      <c r="E12" s="124">
        <v>19539</v>
      </c>
      <c r="F12" s="124">
        <v>22659</v>
      </c>
      <c r="G12" s="135">
        <f t="shared" si="0"/>
        <v>77312</v>
      </c>
      <c r="H12" s="124">
        <v>26684</v>
      </c>
    </row>
    <row r="13" spans="2:8">
      <c r="B13" s="33" t="s">
        <v>67</v>
      </c>
      <c r="C13" s="124">
        <v>11835</v>
      </c>
      <c r="D13" s="124">
        <v>32017</v>
      </c>
      <c r="E13" s="124">
        <v>14465</v>
      </c>
      <c r="F13" s="124">
        <v>23063</v>
      </c>
      <c r="G13" s="135">
        <f t="shared" si="0"/>
        <v>81380</v>
      </c>
      <c r="H13" s="124">
        <v>19675</v>
      </c>
    </row>
    <row r="14" spans="2:8">
      <c r="B14" s="64" t="s">
        <v>1</v>
      </c>
      <c r="C14" s="125">
        <v>7057</v>
      </c>
      <c r="D14" s="126">
        <v>7440</v>
      </c>
      <c r="E14" s="126">
        <v>7492</v>
      </c>
      <c r="F14" s="126">
        <v>8296</v>
      </c>
      <c r="G14" s="136">
        <f t="shared" si="0"/>
        <v>30285</v>
      </c>
      <c r="H14" s="127">
        <v>9040</v>
      </c>
    </row>
    <row r="15" spans="2:8">
      <c r="B15" s="87" t="s">
        <v>41</v>
      </c>
      <c r="C15" s="124">
        <f t="shared" ref="C15:H15" si="1">C9-SUM(C10:C14)</f>
        <v>8778</v>
      </c>
      <c r="D15" s="128">
        <f t="shared" si="1"/>
        <v>-9924</v>
      </c>
      <c r="E15" s="124">
        <f t="shared" si="1"/>
        <v>11808</v>
      </c>
      <c r="F15" s="124">
        <f t="shared" si="1"/>
        <v>16022</v>
      </c>
      <c r="G15" s="135">
        <f t="shared" si="1"/>
        <v>26684</v>
      </c>
      <c r="H15" s="124">
        <f t="shared" si="1"/>
        <v>2859</v>
      </c>
    </row>
    <row r="16" spans="2:8">
      <c r="B16" s="15" t="s">
        <v>69</v>
      </c>
      <c r="C16" s="129">
        <v>390</v>
      </c>
      <c r="D16" s="129">
        <v>297</v>
      </c>
      <c r="E16" s="129">
        <v>249</v>
      </c>
      <c r="F16" s="129">
        <v>236</v>
      </c>
      <c r="G16" s="137">
        <f>F16+E16+D16+C16</f>
        <v>1172</v>
      </c>
      <c r="H16" s="129">
        <v>232</v>
      </c>
    </row>
    <row r="17" spans="2:8">
      <c r="B17" s="66" t="s">
        <v>70</v>
      </c>
      <c r="C17" s="126">
        <v>-49</v>
      </c>
      <c r="D17" s="126">
        <v>49</v>
      </c>
      <c r="E17" s="126">
        <v>365</v>
      </c>
      <c r="F17" s="126">
        <v>-674</v>
      </c>
      <c r="G17" s="138">
        <f>F17+E17+D17+C17</f>
        <v>-309</v>
      </c>
      <c r="H17" s="126">
        <v>46</v>
      </c>
    </row>
    <row r="18" spans="2:8">
      <c r="B18" s="87" t="s">
        <v>68</v>
      </c>
      <c r="C18" s="130">
        <f t="shared" ref="C18:H18" si="2">C15-C16-C17</f>
        <v>8437</v>
      </c>
      <c r="D18" s="128">
        <f t="shared" si="2"/>
        <v>-10270</v>
      </c>
      <c r="E18" s="130">
        <f t="shared" si="2"/>
        <v>11194</v>
      </c>
      <c r="F18" s="130">
        <f t="shared" si="2"/>
        <v>16460</v>
      </c>
      <c r="G18" s="139">
        <f t="shared" si="2"/>
        <v>25821</v>
      </c>
      <c r="H18" s="130">
        <f t="shared" si="2"/>
        <v>2581</v>
      </c>
    </row>
    <row r="19" spans="2:8">
      <c r="B19" s="66" t="s">
        <v>72</v>
      </c>
      <c r="C19" s="127">
        <v>2793</v>
      </c>
      <c r="D19" s="126">
        <v>2298</v>
      </c>
      <c r="E19" s="126">
        <v>3270</v>
      </c>
      <c r="F19" s="126">
        <v>-11848</v>
      </c>
      <c r="G19" s="140">
        <f>F19+E19+D19+C19</f>
        <v>-3487</v>
      </c>
      <c r="H19" s="127">
        <v>-1998</v>
      </c>
    </row>
    <row r="20" spans="2:8">
      <c r="B20" s="88" t="s">
        <v>71</v>
      </c>
      <c r="C20" s="131">
        <f t="shared" ref="C20:H20" si="3">C18-C19</f>
        <v>5644</v>
      </c>
      <c r="D20" s="128">
        <f t="shared" si="3"/>
        <v>-12568</v>
      </c>
      <c r="E20" s="131">
        <f t="shared" si="3"/>
        <v>7924</v>
      </c>
      <c r="F20" s="131">
        <f t="shared" si="3"/>
        <v>28308</v>
      </c>
      <c r="G20" s="141">
        <f t="shared" si="3"/>
        <v>29308</v>
      </c>
      <c r="H20" s="131">
        <f t="shared" si="3"/>
        <v>4579</v>
      </c>
    </row>
    <row r="21" spans="2:8">
      <c r="B21" s="13"/>
      <c r="C21" s="14"/>
      <c r="D21" s="14"/>
      <c r="E21" s="14"/>
      <c r="F21" s="14"/>
      <c r="G21" s="89"/>
      <c r="H21" s="14"/>
    </row>
    <row r="22" spans="2:8">
      <c r="B22" s="15" t="s">
        <v>4</v>
      </c>
      <c r="C22" s="14"/>
      <c r="D22" s="14"/>
      <c r="E22" s="14"/>
      <c r="F22" s="14"/>
      <c r="G22" s="89"/>
      <c r="H22" s="14"/>
    </row>
    <row r="23" spans="2:8">
      <c r="B23" s="67" t="s">
        <v>73</v>
      </c>
      <c r="C23" s="132">
        <f t="shared" ref="C23:H23" si="4">C20/C26</f>
        <v>4.5111580024298228E-2</v>
      </c>
      <c r="D23" s="132">
        <f t="shared" si="4"/>
        <v>-8.4012941522500606E-2</v>
      </c>
      <c r="E23" s="132">
        <f t="shared" si="4"/>
        <v>5.0137619032554016E-2</v>
      </c>
      <c r="F23" s="132">
        <f t="shared" si="4"/>
        <v>0.17694601233896526</v>
      </c>
      <c r="G23" s="142">
        <f t="shared" si="4"/>
        <v>0.19761444012163792</v>
      </c>
      <c r="H23" s="132">
        <f t="shared" si="4"/>
        <v>2.8159053452389737E-2</v>
      </c>
    </row>
    <row r="24" spans="2:8">
      <c r="B24" s="67" t="s">
        <v>74</v>
      </c>
      <c r="C24" s="132">
        <f t="shared" ref="C24:H24" si="5">C20/C27</f>
        <v>4.2252466723562261E-2</v>
      </c>
      <c r="D24" s="132">
        <f t="shared" si="5"/>
        <v>-8.4012941522500606E-2</v>
      </c>
      <c r="E24" s="132">
        <f t="shared" si="5"/>
        <v>4.7436319554611035E-2</v>
      </c>
      <c r="F24" s="132">
        <f t="shared" si="5"/>
        <v>0.16601277292000211</v>
      </c>
      <c r="G24" s="142">
        <f t="shared" si="5"/>
        <v>0.18287325912244795</v>
      </c>
      <c r="H24" s="132">
        <f t="shared" si="5"/>
        <v>2.6865916838282319E-2</v>
      </c>
    </row>
    <row r="25" spans="2:8">
      <c r="B25" s="15" t="s">
        <v>75</v>
      </c>
      <c r="C25" s="7"/>
      <c r="D25" s="7"/>
      <c r="E25" s="7"/>
      <c r="F25" s="7"/>
      <c r="G25" s="111"/>
      <c r="H25" s="7"/>
    </row>
    <row r="26" spans="2:8">
      <c r="B26" s="67" t="s">
        <v>73</v>
      </c>
      <c r="C26" s="133">
        <v>125112</v>
      </c>
      <c r="D26" s="133">
        <v>149596</v>
      </c>
      <c r="E26" s="133">
        <v>158045</v>
      </c>
      <c r="F26" s="133">
        <v>159981</v>
      </c>
      <c r="G26" s="143">
        <v>148309</v>
      </c>
      <c r="H26" s="133">
        <v>162612</v>
      </c>
    </row>
    <row r="27" spans="2:8">
      <c r="B27" s="67" t="s">
        <v>74</v>
      </c>
      <c r="C27" s="133">
        <v>133578</v>
      </c>
      <c r="D27" s="133">
        <v>149596</v>
      </c>
      <c r="E27" s="133">
        <v>167045</v>
      </c>
      <c r="F27" s="133">
        <v>170517</v>
      </c>
      <c r="G27" s="143">
        <v>160264</v>
      </c>
      <c r="H27" s="133">
        <v>170439</v>
      </c>
    </row>
    <row r="28" spans="2:8">
      <c r="B28" s="4"/>
      <c r="C28" s="4"/>
      <c r="D28" s="4"/>
      <c r="E28" s="4"/>
      <c r="F28" s="4"/>
      <c r="G28" s="111"/>
      <c r="H28" s="4"/>
    </row>
    <row r="29" spans="2:8">
      <c r="B29" s="4" t="s">
        <v>124</v>
      </c>
      <c r="C29" s="4"/>
      <c r="D29" s="4"/>
      <c r="E29" s="4"/>
      <c r="F29" s="4"/>
      <c r="G29" s="111"/>
      <c r="H29" s="4"/>
    </row>
    <row r="30" spans="2:8">
      <c r="B30" s="66" t="s">
        <v>126</v>
      </c>
      <c r="C30" s="127">
        <v>-799</v>
      </c>
      <c r="D30" s="126">
        <v>355</v>
      </c>
      <c r="E30" s="126">
        <v>303</v>
      </c>
      <c r="F30" s="126">
        <v>-1641</v>
      </c>
      <c r="G30" s="140">
        <f>F30+E30+D30+C30</f>
        <v>-1782</v>
      </c>
      <c r="H30" s="127">
        <v>-1570</v>
      </c>
    </row>
    <row r="31" spans="2:8">
      <c r="B31" s="88" t="s">
        <v>125</v>
      </c>
      <c r="C31" s="131">
        <f>C20+C30</f>
        <v>4845</v>
      </c>
      <c r="D31" s="128">
        <f t="shared" ref="D31:H31" si="6">D20+D30</f>
        <v>-12213</v>
      </c>
      <c r="E31" s="131">
        <f>E20+E30</f>
        <v>8227</v>
      </c>
      <c r="F31" s="131">
        <f t="shared" si="6"/>
        <v>26667</v>
      </c>
      <c r="G31" s="144">
        <f t="shared" si="6"/>
        <v>27526</v>
      </c>
      <c r="H31" s="131">
        <f t="shared" si="6"/>
        <v>3009</v>
      </c>
    </row>
    <row r="32" spans="2:8">
      <c r="B32" s="4"/>
      <c r="C32" s="4"/>
      <c r="D32" s="4"/>
      <c r="E32" s="4"/>
      <c r="F32" s="4"/>
      <c r="G32" s="4"/>
      <c r="H32" s="4"/>
    </row>
    <row r="33" spans="2:8">
      <c r="B33" s="1" t="s">
        <v>27</v>
      </c>
      <c r="C33" s="4"/>
      <c r="D33" s="4"/>
      <c r="E33" s="4"/>
      <c r="F33" s="4"/>
      <c r="G33" s="4"/>
      <c r="H33" s="4"/>
    </row>
    <row r="34" spans="2:8">
      <c r="B34" s="15"/>
    </row>
  </sheetData>
  <hyperlinks>
    <hyperlink ref="C5" location="Cover!A1" display="Back to Main" xr:uid="{F910924E-D5EF-4616-9A37-E1A9A67C68E7}"/>
  </hyperlinks>
  <pageMargins left="0.25" right="0.25" top="0.5" bottom="0.5" header="0.3" footer="0.55000000000000004"/>
  <pageSetup scale="89" orientation="landscape" r:id="rId1"/>
  <headerFooter>
    <oddFooter>&amp;L&amp;8&amp;K01+046LiveRamp Holdings, Inc.&amp;C&amp;8&amp;K01+047Page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8" tint="0.79998168889431442"/>
    <pageSetUpPr fitToPage="1"/>
  </sheetPr>
  <dimension ref="B1:L41"/>
  <sheetViews>
    <sheetView showGridLines="0" view="pageBreakPreview" zoomScaleNormal="100" zoomScaleSheetLayoutView="100" workbookViewId="0">
      <selection activeCell="L4" sqref="L4"/>
    </sheetView>
  </sheetViews>
  <sheetFormatPr defaultColWidth="9.140625" defaultRowHeight="15" customHeight="1"/>
  <cols>
    <col min="1" max="1" width="5.5703125" style="1" customWidth="1"/>
    <col min="2" max="2" width="44.140625" style="4" customWidth="1"/>
    <col min="3" max="10" width="10.5703125" style="4" customWidth="1"/>
    <col min="11" max="11" width="11.85546875" style="1" customWidth="1"/>
    <col min="12" max="12" width="10.5703125" style="4" customWidth="1"/>
    <col min="13" max="16384" width="9.140625" style="1"/>
  </cols>
  <sheetData>
    <row r="1" spans="2:12" ht="15" customHeight="1">
      <c r="B1" s="3"/>
    </row>
    <row r="2" spans="2:12" ht="15" customHeight="1">
      <c r="B2" s="3"/>
    </row>
    <row r="3" spans="2:12" ht="15" customHeight="1">
      <c r="B3" s="3"/>
    </row>
    <row r="4" spans="2:12" ht="15" customHeight="1">
      <c r="B4" s="3"/>
    </row>
    <row r="5" spans="2:12" s="6" customFormat="1" ht="15" customHeight="1">
      <c r="B5" s="5" t="s">
        <v>8</v>
      </c>
      <c r="C5" s="7"/>
      <c r="D5" s="7"/>
      <c r="E5" s="7"/>
      <c r="F5" s="7"/>
      <c r="G5" s="61" t="s">
        <v>10</v>
      </c>
      <c r="H5" s="7"/>
      <c r="I5" s="7"/>
      <c r="J5" s="7"/>
      <c r="L5" s="7"/>
    </row>
    <row r="6" spans="2:12" s="6" customFormat="1" ht="15" customHeight="1">
      <c r="B6" s="8" t="s">
        <v>156</v>
      </c>
      <c r="C6" s="10"/>
      <c r="D6" s="10"/>
      <c r="E6" s="10"/>
      <c r="F6" s="10"/>
      <c r="G6" s="10"/>
      <c r="H6" s="10"/>
      <c r="I6" s="10"/>
      <c r="J6" s="10"/>
      <c r="K6" s="9"/>
      <c r="L6" s="10"/>
    </row>
    <row r="7" spans="2:12" ht="15" customHeight="1">
      <c r="B7" s="4" t="s">
        <v>151</v>
      </c>
    </row>
    <row r="8" spans="2:12" ht="15" customHeight="1">
      <c r="C8" s="17"/>
      <c r="D8" s="17"/>
      <c r="E8" s="17"/>
      <c r="F8" s="17"/>
      <c r="G8" s="17" t="s">
        <v>39</v>
      </c>
      <c r="H8" s="17" t="s">
        <v>40</v>
      </c>
      <c r="I8" s="17" t="s">
        <v>42</v>
      </c>
      <c r="J8" s="17" t="s">
        <v>45</v>
      </c>
      <c r="K8" s="18" t="s">
        <v>44</v>
      </c>
      <c r="L8" s="17" t="s">
        <v>46</v>
      </c>
    </row>
    <row r="9" spans="2:12" ht="15" customHeight="1">
      <c r="K9" s="19"/>
    </row>
    <row r="10" spans="2:12" ht="15" customHeight="1">
      <c r="B10" s="4" t="s">
        <v>127</v>
      </c>
      <c r="C10" s="21"/>
      <c r="D10" s="21"/>
      <c r="E10" s="21"/>
      <c r="F10" s="21"/>
      <c r="G10" s="21">
        <f>'Income Statement'!C11</f>
        <v>14179</v>
      </c>
      <c r="H10" s="21">
        <f>'Income Statement'!D11</f>
        <v>15120</v>
      </c>
      <c r="I10" s="21">
        <f>'Income Statement'!E11</f>
        <v>16359</v>
      </c>
      <c r="J10" s="21">
        <f>'Income Statement'!F11</f>
        <v>17040</v>
      </c>
      <c r="K10" s="148">
        <f>SUM(G10:J10)</f>
        <v>62698</v>
      </c>
      <c r="L10" s="21">
        <f>'Income Statement'!H11</f>
        <v>21588</v>
      </c>
    </row>
    <row r="11" spans="2:12" ht="15" customHeight="1">
      <c r="B11" s="83" t="s">
        <v>0</v>
      </c>
      <c r="K11" s="102"/>
    </row>
    <row r="12" spans="2:12" ht="15" customHeight="1">
      <c r="B12" s="94" t="s">
        <v>2</v>
      </c>
      <c r="C12" s="7"/>
      <c r="D12" s="7"/>
      <c r="E12" s="7"/>
      <c r="F12" s="7"/>
      <c r="G12" s="145">
        <v>278</v>
      </c>
      <c r="H12" s="145">
        <v>436</v>
      </c>
      <c r="I12" s="145">
        <v>1239</v>
      </c>
      <c r="J12" s="145">
        <v>2416</v>
      </c>
      <c r="K12" s="102">
        <f>SUM(G12:J12)</f>
        <v>4369</v>
      </c>
      <c r="L12" s="145">
        <v>3366</v>
      </c>
    </row>
    <row r="13" spans="2:12" ht="15" customHeight="1">
      <c r="B13" s="94" t="s">
        <v>115</v>
      </c>
      <c r="C13" s="7"/>
      <c r="D13" s="7"/>
      <c r="E13" s="7"/>
      <c r="F13" s="7"/>
      <c r="G13" s="93">
        <v>-18</v>
      </c>
      <c r="H13" s="93">
        <v>67</v>
      </c>
      <c r="I13" s="93">
        <v>0</v>
      </c>
      <c r="J13" s="93">
        <v>0</v>
      </c>
      <c r="K13" s="102">
        <f>SUM(G13:J13)</f>
        <v>49</v>
      </c>
      <c r="L13" s="93">
        <v>0</v>
      </c>
    </row>
    <row r="14" spans="2:12" s="23" customFormat="1" ht="15" customHeight="1">
      <c r="B14" s="99" t="s">
        <v>129</v>
      </c>
      <c r="C14" s="100"/>
      <c r="D14" s="100"/>
      <c r="E14" s="100"/>
      <c r="F14" s="100"/>
      <c r="G14" s="101">
        <f>G10-SUM(G12:G13)</f>
        <v>13919</v>
      </c>
      <c r="H14" s="101">
        <f t="shared" ref="H14:L14" si="0">H10-SUM(H12:H13)</f>
        <v>14617</v>
      </c>
      <c r="I14" s="101">
        <f t="shared" si="0"/>
        <v>15120</v>
      </c>
      <c r="J14" s="101">
        <f t="shared" si="0"/>
        <v>14624</v>
      </c>
      <c r="K14" s="149">
        <f t="shared" si="0"/>
        <v>58280</v>
      </c>
      <c r="L14" s="101">
        <f t="shared" si="0"/>
        <v>18222</v>
      </c>
    </row>
    <row r="15" spans="2:12" ht="15" customHeight="1">
      <c r="K15" s="102"/>
    </row>
    <row r="16" spans="2:12" s="6" customFormat="1" ht="15" customHeight="1">
      <c r="B16" s="7" t="s">
        <v>128</v>
      </c>
      <c r="C16" s="21"/>
      <c r="D16" s="21"/>
      <c r="E16" s="21"/>
      <c r="F16" s="21"/>
      <c r="G16" s="21">
        <f>'Income Statement'!C12</f>
        <v>15534</v>
      </c>
      <c r="H16" s="21">
        <f>'Income Statement'!D12</f>
        <v>19580</v>
      </c>
      <c r="I16" s="21">
        <f>'Income Statement'!E12</f>
        <v>19539</v>
      </c>
      <c r="J16" s="21">
        <f>'Income Statement'!F12</f>
        <v>22659</v>
      </c>
      <c r="K16" s="148">
        <f>SUM(G16:J16)</f>
        <v>77312</v>
      </c>
      <c r="L16" s="21">
        <f>'Income Statement'!H12</f>
        <v>26684</v>
      </c>
    </row>
    <row r="17" spans="2:12" s="6" customFormat="1" ht="15" customHeight="1">
      <c r="B17" s="90" t="s">
        <v>0</v>
      </c>
      <c r="C17" s="7"/>
      <c r="D17" s="7"/>
      <c r="E17" s="7"/>
      <c r="F17" s="7"/>
      <c r="G17" s="7"/>
      <c r="H17" s="7"/>
      <c r="I17" s="7"/>
      <c r="J17" s="7"/>
      <c r="K17" s="102"/>
      <c r="L17" s="7"/>
    </row>
    <row r="18" spans="2:12" s="6" customFormat="1" ht="15" customHeight="1">
      <c r="B18" s="94" t="s">
        <v>2</v>
      </c>
      <c r="C18" s="7"/>
      <c r="D18" s="7"/>
      <c r="E18" s="7"/>
      <c r="F18" s="7"/>
      <c r="G18" s="145">
        <v>624</v>
      </c>
      <c r="H18" s="145">
        <v>1696</v>
      </c>
      <c r="I18" s="145">
        <v>1423</v>
      </c>
      <c r="J18" s="145">
        <v>2632</v>
      </c>
      <c r="K18" s="102">
        <f>SUM(G18:J18)</f>
        <v>6375</v>
      </c>
      <c r="L18" s="145">
        <v>3829</v>
      </c>
    </row>
    <row r="19" spans="2:12" s="6" customFormat="1" ht="15" customHeight="1">
      <c r="B19" s="95" t="s">
        <v>117</v>
      </c>
      <c r="C19" s="7"/>
      <c r="D19" s="7"/>
      <c r="E19" s="7"/>
      <c r="F19" s="7"/>
      <c r="G19" s="93">
        <v>0</v>
      </c>
      <c r="H19" s="93">
        <v>0</v>
      </c>
      <c r="I19" s="93">
        <v>0</v>
      </c>
      <c r="J19" s="93">
        <v>0</v>
      </c>
      <c r="K19" s="102">
        <f>SUM(G19:J19)</f>
        <v>0</v>
      </c>
      <c r="L19" s="145">
        <v>330</v>
      </c>
    </row>
    <row r="20" spans="2:12" s="24" customFormat="1" ht="15" customHeight="1">
      <c r="B20" s="99" t="s">
        <v>130</v>
      </c>
      <c r="C20" s="101"/>
      <c r="D20" s="101"/>
      <c r="E20" s="101"/>
      <c r="F20" s="101"/>
      <c r="G20" s="101">
        <f>G16-SUM(G18:G19)</f>
        <v>14910</v>
      </c>
      <c r="H20" s="101">
        <f>H16-SUM(H18:H19)</f>
        <v>17884</v>
      </c>
      <c r="I20" s="101">
        <f>I16-SUM(I18:I19)</f>
        <v>18116</v>
      </c>
      <c r="J20" s="101">
        <f>J16-SUM(J18:J19)</f>
        <v>20027</v>
      </c>
      <c r="K20" s="150">
        <f t="shared" ref="K20:L20" si="1">K16-SUM(K18:K19)</f>
        <v>70937</v>
      </c>
      <c r="L20" s="101">
        <f t="shared" si="1"/>
        <v>22525</v>
      </c>
    </row>
    <row r="21" spans="2:12" s="6" customFormat="1" ht="15" customHeight="1">
      <c r="B21" s="96"/>
      <c r="C21" s="7"/>
      <c r="D21" s="7"/>
      <c r="E21" s="7"/>
      <c r="F21" s="7"/>
      <c r="G21" s="97"/>
      <c r="H21" s="97"/>
      <c r="I21" s="97"/>
      <c r="J21" s="97"/>
      <c r="K21" s="103"/>
      <c r="L21" s="97"/>
    </row>
    <row r="22" spans="2:12" s="6" customFormat="1" ht="15" customHeight="1">
      <c r="B22" s="7" t="s">
        <v>131</v>
      </c>
      <c r="C22" s="21"/>
      <c r="D22" s="21"/>
      <c r="E22" s="21"/>
      <c r="F22" s="21"/>
      <c r="G22" s="21">
        <f>'Income Statement'!C13</f>
        <v>11835</v>
      </c>
      <c r="H22" s="21">
        <f>'Income Statement'!D13</f>
        <v>32017</v>
      </c>
      <c r="I22" s="21">
        <f>'Income Statement'!E13</f>
        <v>14465</v>
      </c>
      <c r="J22" s="21">
        <f>'Income Statement'!F13</f>
        <v>23063</v>
      </c>
      <c r="K22" s="148">
        <f>SUM(G22:J22)</f>
        <v>81380</v>
      </c>
      <c r="L22" s="21">
        <f>'Income Statement'!H13</f>
        <v>19675</v>
      </c>
    </row>
    <row r="23" spans="2:12" s="6" customFormat="1" ht="15" customHeight="1">
      <c r="B23" s="90" t="s">
        <v>0</v>
      </c>
      <c r="C23" s="7"/>
      <c r="D23" s="7"/>
      <c r="E23" s="7"/>
      <c r="F23" s="7"/>
      <c r="G23" s="7"/>
      <c r="H23" s="7"/>
      <c r="I23" s="7"/>
      <c r="J23" s="7"/>
      <c r="K23" s="102"/>
      <c r="L23" s="7"/>
    </row>
    <row r="24" spans="2:12" s="6" customFormat="1" ht="15" customHeight="1">
      <c r="B24" s="94" t="s">
        <v>2</v>
      </c>
      <c r="C24" s="7"/>
      <c r="D24" s="7"/>
      <c r="E24" s="7"/>
      <c r="F24" s="7"/>
      <c r="G24" s="93">
        <v>1636</v>
      </c>
      <c r="H24" s="93">
        <v>2582</v>
      </c>
      <c r="I24" s="93">
        <v>2186</v>
      </c>
      <c r="J24" s="93">
        <v>4739</v>
      </c>
      <c r="K24" s="102">
        <f>SUM(G24:J24)</f>
        <v>11143</v>
      </c>
      <c r="L24" s="93">
        <v>3799</v>
      </c>
    </row>
    <row r="25" spans="2:12" s="6" customFormat="1" ht="15" customHeight="1">
      <c r="B25" s="94" t="s">
        <v>115</v>
      </c>
      <c r="C25" s="7"/>
      <c r="D25" s="7"/>
      <c r="E25" s="7"/>
      <c r="F25" s="7"/>
      <c r="G25" s="93">
        <v>0</v>
      </c>
      <c r="H25" s="93">
        <v>0</v>
      </c>
      <c r="I25" s="93">
        <v>1079</v>
      </c>
      <c r="J25" s="93">
        <v>2382</v>
      </c>
      <c r="K25" s="102">
        <f>SUM(G25:J25)</f>
        <v>3461</v>
      </c>
      <c r="L25" s="93">
        <v>653</v>
      </c>
    </row>
    <row r="26" spans="2:12" s="6" customFormat="1" ht="15" customHeight="1">
      <c r="B26" s="94" t="s">
        <v>116</v>
      </c>
      <c r="C26" s="7"/>
      <c r="D26" s="7"/>
      <c r="E26" s="7"/>
      <c r="F26" s="7"/>
      <c r="G26" s="93">
        <v>3261</v>
      </c>
      <c r="H26" s="93">
        <v>18886</v>
      </c>
      <c r="I26" s="93">
        <v>318</v>
      </c>
      <c r="J26" s="93">
        <v>1099</v>
      </c>
      <c r="K26" s="102">
        <f>SUM(G26:J26)</f>
        <v>23564</v>
      </c>
      <c r="L26" s="93">
        <v>0</v>
      </c>
    </row>
    <row r="27" spans="2:12" s="6" customFormat="1" ht="15" customHeight="1">
      <c r="B27" s="95" t="s">
        <v>117</v>
      </c>
      <c r="C27" s="10"/>
      <c r="D27" s="10"/>
      <c r="E27" s="10"/>
      <c r="F27" s="10"/>
      <c r="G27" s="98">
        <v>109</v>
      </c>
      <c r="H27" s="98">
        <v>0</v>
      </c>
      <c r="I27" s="98">
        <v>878</v>
      </c>
      <c r="J27" s="98">
        <v>2825</v>
      </c>
      <c r="K27" s="151">
        <f>SUM(G27:J27)</f>
        <v>3812</v>
      </c>
      <c r="L27" s="98">
        <v>867</v>
      </c>
    </row>
    <row r="28" spans="2:12" s="24" customFormat="1" ht="15" customHeight="1">
      <c r="B28" s="91" t="s">
        <v>132</v>
      </c>
      <c r="C28" s="92"/>
      <c r="D28" s="92"/>
      <c r="E28" s="92"/>
      <c r="F28" s="92"/>
      <c r="G28" s="146">
        <f>G22-SUM(G24:G27)</f>
        <v>6829</v>
      </c>
      <c r="H28" s="147">
        <f t="shared" ref="H28:J28" si="2">H22-SUM(H24:H27)</f>
        <v>10549</v>
      </c>
      <c r="I28" s="147">
        <f t="shared" si="2"/>
        <v>10004</v>
      </c>
      <c r="J28" s="147">
        <f t="shared" si="2"/>
        <v>12018</v>
      </c>
      <c r="K28" s="152">
        <f t="shared" ref="K28" si="3">K22-SUM(K24:K27)</f>
        <v>39400</v>
      </c>
      <c r="L28" s="147">
        <f t="shared" ref="L28" si="4">L22-SUM(L24:L27)</f>
        <v>14356</v>
      </c>
    </row>
    <row r="29" spans="2:12" ht="15" customHeight="1">
      <c r="K29" s="25"/>
    </row>
    <row r="30" spans="2:12" ht="15" customHeight="1">
      <c r="B30" s="15"/>
    </row>
    <row r="41" spans="3:12" ht="15" customHeight="1">
      <c r="C41" s="27"/>
      <c r="D41" s="27"/>
      <c r="E41" s="27"/>
      <c r="F41" s="27"/>
      <c r="G41" s="27"/>
      <c r="H41" s="27"/>
      <c r="I41" s="27"/>
      <c r="J41" s="27"/>
      <c r="K41" s="28"/>
      <c r="L41" s="27"/>
    </row>
  </sheetData>
  <hyperlinks>
    <hyperlink ref="G5" location="Cover!A1" display="Back to Main" xr:uid="{79D79024-C84D-44CF-BB95-ABE8C5813435}"/>
  </hyperlinks>
  <pageMargins left="0.25" right="0.25" top="0.5" bottom="0.5" header="0.3" footer="0.55000000000000004"/>
  <pageSetup scale="87" orientation="landscape" r:id="rId1"/>
  <headerFooter>
    <oddFooter>&amp;L&amp;8&amp;K01+046LiveRamp Holdings, Inc.&amp;C&amp;8&amp;K01+047Page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8" tint="0.79998168889431442"/>
    <pageSetUpPr fitToPage="1"/>
  </sheetPr>
  <dimension ref="B5:J58"/>
  <sheetViews>
    <sheetView showGridLines="0" view="pageBreakPreview" zoomScale="130" zoomScaleNormal="80" zoomScaleSheetLayoutView="130" workbookViewId="0">
      <selection activeCell="H2" sqref="H2:H4"/>
    </sheetView>
  </sheetViews>
  <sheetFormatPr defaultColWidth="8.85546875" defaultRowHeight="15" customHeight="1"/>
  <cols>
    <col min="1" max="1" width="5.5703125" style="1" customWidth="1"/>
    <col min="2" max="2" width="51.140625" style="1" customWidth="1"/>
    <col min="3" max="8" width="10.5703125" style="30" customWidth="1"/>
    <col min="9" max="10" width="8.85546875" style="1"/>
    <col min="11" max="11" width="13.85546875" style="1" customWidth="1"/>
    <col min="12" max="16384" width="8.85546875" style="1"/>
  </cols>
  <sheetData>
    <row r="5" spans="2:10" ht="15" customHeight="1">
      <c r="B5" s="29"/>
      <c r="C5" s="59" t="s">
        <v>10</v>
      </c>
    </row>
    <row r="6" spans="2:10" s="6" customFormat="1" ht="15" customHeight="1">
      <c r="B6" s="8" t="s">
        <v>62</v>
      </c>
      <c r="C6" s="10"/>
      <c r="D6" s="10"/>
      <c r="E6" s="10"/>
      <c r="F6" s="10"/>
      <c r="G6" s="9"/>
      <c r="H6" s="10"/>
    </row>
    <row r="7" spans="2:10" s="6" customFormat="1" ht="15" customHeight="1">
      <c r="B7" s="31" t="s">
        <v>29</v>
      </c>
      <c r="C7" s="32"/>
      <c r="D7" s="32"/>
      <c r="E7" s="32"/>
      <c r="F7" s="32"/>
      <c r="G7" s="32"/>
      <c r="H7" s="32"/>
    </row>
    <row r="8" spans="2:10" s="6" customFormat="1" ht="15" customHeight="1">
      <c r="C8" s="32"/>
      <c r="D8" s="32"/>
      <c r="E8" s="32"/>
      <c r="F8" s="32"/>
      <c r="G8" s="32"/>
      <c r="H8" s="32"/>
    </row>
    <row r="9" spans="2:10" s="33" customFormat="1" ht="15" customHeight="1">
      <c r="C9" s="17" t="s">
        <v>39</v>
      </c>
      <c r="D9" s="17" t="s">
        <v>40</v>
      </c>
      <c r="E9" s="17" t="s">
        <v>42</v>
      </c>
      <c r="F9" s="17" t="s">
        <v>45</v>
      </c>
      <c r="G9" s="18" t="s">
        <v>44</v>
      </c>
      <c r="H9" s="17" t="s">
        <v>46</v>
      </c>
    </row>
    <row r="10" spans="2:10" ht="15" customHeight="1">
      <c r="B10" s="23" t="s">
        <v>9</v>
      </c>
      <c r="C10" s="34"/>
      <c r="D10" s="34"/>
      <c r="E10" s="34"/>
      <c r="F10" s="34"/>
      <c r="G10" s="35"/>
      <c r="H10" s="34"/>
    </row>
    <row r="11" spans="2:10" ht="15" customHeight="1">
      <c r="B11" s="36" t="s">
        <v>121</v>
      </c>
      <c r="C11" s="153">
        <v>27541</v>
      </c>
      <c r="D11" s="153">
        <v>31662</v>
      </c>
      <c r="E11" s="153">
        <v>34057</v>
      </c>
      <c r="F11" s="153">
        <v>42256</v>
      </c>
      <c r="G11" s="156">
        <f>SUM(C11:F11)</f>
        <v>135516</v>
      </c>
      <c r="H11" s="153">
        <v>33834</v>
      </c>
      <c r="J11" s="118"/>
    </row>
    <row r="12" spans="2:10" ht="15" customHeight="1">
      <c r="B12" s="106" t="s">
        <v>123</v>
      </c>
      <c r="C12" s="112">
        <v>0.24</v>
      </c>
      <c r="D12" s="112">
        <v>0.34</v>
      </c>
      <c r="E12" s="112">
        <v>0.23</v>
      </c>
      <c r="F12" s="112">
        <v>0.28000000000000003</v>
      </c>
      <c r="G12" s="157">
        <v>0.27</v>
      </c>
      <c r="H12" s="112">
        <f>(H11-C11)/C11</f>
        <v>0.22849569732398969</v>
      </c>
    </row>
    <row r="13" spans="2:10" ht="15" customHeight="1">
      <c r="B13" s="36" t="s">
        <v>122</v>
      </c>
      <c r="C13" s="153">
        <v>33912</v>
      </c>
      <c r="D13" s="153">
        <v>37880</v>
      </c>
      <c r="E13" s="153">
        <v>41902</v>
      </c>
      <c r="F13" s="153">
        <v>54104</v>
      </c>
      <c r="G13" s="156">
        <f>SUM(C13:F13)</f>
        <v>167798</v>
      </c>
      <c r="H13" s="154">
        <v>53031</v>
      </c>
      <c r="J13" s="118"/>
    </row>
    <row r="14" spans="2:10" ht="15" customHeight="1">
      <c r="B14" s="106" t="s">
        <v>123</v>
      </c>
      <c r="C14" s="112">
        <v>0.42</v>
      </c>
      <c r="D14" s="112">
        <v>0.56999999999999995</v>
      </c>
      <c r="E14" s="112">
        <v>0.49</v>
      </c>
      <c r="F14" s="112">
        <v>0.35</v>
      </c>
      <c r="G14" s="157">
        <v>0.45</v>
      </c>
      <c r="H14" s="112">
        <f>(H13-C13)/C13</f>
        <v>0.5637827317763624</v>
      </c>
    </row>
    <row r="15" spans="2:10" ht="15" customHeight="1">
      <c r="B15" s="104" t="s">
        <v>61</v>
      </c>
      <c r="C15" s="153">
        <v>6133</v>
      </c>
      <c r="D15" s="153">
        <v>6982</v>
      </c>
      <c r="E15" s="153">
        <v>7139</v>
      </c>
      <c r="F15" s="153">
        <v>9173</v>
      </c>
      <c r="G15" s="156">
        <f>SUM(C15:F15)</f>
        <v>29427</v>
      </c>
      <c r="H15" s="153">
        <v>9858</v>
      </c>
      <c r="J15" s="118"/>
    </row>
    <row r="16" spans="2:10" ht="15" customHeight="1">
      <c r="B16" s="106" t="s">
        <v>123</v>
      </c>
      <c r="C16" s="112">
        <v>0.18</v>
      </c>
      <c r="D16" s="112">
        <v>0.35</v>
      </c>
      <c r="E16" s="112">
        <v>0.32</v>
      </c>
      <c r="F16" s="112">
        <v>0.64</v>
      </c>
      <c r="G16" s="157">
        <v>0.38</v>
      </c>
      <c r="H16" s="112">
        <f>(H15-C15)/C15</f>
        <v>0.60736996575900859</v>
      </c>
    </row>
    <row r="17" spans="2:10" s="22" customFormat="1" ht="15" customHeight="1">
      <c r="B17" s="105" t="s">
        <v>7</v>
      </c>
      <c r="C17" s="155">
        <f>C11+C13+C15</f>
        <v>67586</v>
      </c>
      <c r="D17" s="155">
        <f t="shared" ref="D17:H17" si="0">D11+D13+D15</f>
        <v>76524</v>
      </c>
      <c r="E17" s="155">
        <f t="shared" si="0"/>
        <v>83098</v>
      </c>
      <c r="F17" s="155">
        <f t="shared" si="0"/>
        <v>105533</v>
      </c>
      <c r="G17" s="158">
        <f t="shared" si="0"/>
        <v>332741</v>
      </c>
      <c r="H17" s="155">
        <f t="shared" si="0"/>
        <v>96723</v>
      </c>
      <c r="J17" s="118"/>
    </row>
    <row r="18" spans="2:10" ht="15" customHeight="1">
      <c r="B18" s="106" t="s">
        <v>123</v>
      </c>
      <c r="C18" s="112">
        <v>0.32</v>
      </c>
      <c r="D18" s="112">
        <v>0.44</v>
      </c>
      <c r="E18" s="112">
        <v>0.36</v>
      </c>
      <c r="F18" s="112">
        <v>0.34</v>
      </c>
      <c r="G18" s="159">
        <v>0.36</v>
      </c>
      <c r="H18" s="112">
        <f>(H17-C17)/C17</f>
        <v>0.43110999319385673</v>
      </c>
    </row>
    <row r="19" spans="2:10" ht="15" customHeight="1">
      <c r="B19" s="15"/>
    </row>
    <row r="20" spans="2:10" ht="15" customHeight="1">
      <c r="C20" s="34"/>
      <c r="D20" s="34"/>
      <c r="E20" s="34"/>
      <c r="F20" s="34"/>
      <c r="G20" s="34"/>
      <c r="H20" s="34"/>
    </row>
    <row r="23" spans="2:10" ht="15" customHeight="1">
      <c r="C23" s="37"/>
      <c r="D23" s="37"/>
      <c r="E23" s="37"/>
      <c r="F23" s="37"/>
      <c r="G23" s="37"/>
      <c r="H23" s="37"/>
    </row>
    <row r="27" spans="2:10" ht="15" customHeight="1">
      <c r="C27" s="34"/>
      <c r="D27" s="34"/>
      <c r="E27" s="34"/>
      <c r="F27" s="34"/>
      <c r="G27" s="34"/>
      <c r="H27" s="34"/>
    </row>
    <row r="28" spans="2:10" ht="15" customHeight="1">
      <c r="C28" s="37"/>
      <c r="D28" s="37"/>
      <c r="E28" s="37"/>
      <c r="F28" s="37"/>
      <c r="G28" s="37"/>
      <c r="H28" s="37"/>
    </row>
    <row r="36" spans="3:8" ht="15" customHeight="1">
      <c r="C36" s="34"/>
      <c r="D36" s="34"/>
      <c r="E36" s="34"/>
      <c r="F36" s="34"/>
      <c r="G36" s="34"/>
      <c r="H36" s="34"/>
    </row>
    <row r="47" spans="3:8" ht="15" customHeight="1">
      <c r="C47" s="37"/>
      <c r="D47" s="37"/>
      <c r="E47" s="37"/>
      <c r="F47" s="37"/>
      <c r="G47" s="37"/>
      <c r="H47" s="37"/>
    </row>
    <row r="50" spans="3:8" ht="15" customHeight="1">
      <c r="C50" s="37"/>
      <c r="D50" s="37"/>
      <c r="E50" s="37"/>
      <c r="F50" s="37"/>
      <c r="G50" s="37"/>
      <c r="H50" s="37"/>
    </row>
    <row r="58" spans="3:8" ht="15" customHeight="1">
      <c r="C58" s="37"/>
      <c r="D58" s="37"/>
      <c r="E58" s="37"/>
      <c r="F58" s="37"/>
      <c r="G58" s="37"/>
      <c r="H58" s="37"/>
    </row>
  </sheetData>
  <hyperlinks>
    <hyperlink ref="C5" location="Cover!A1" display="Back to Main" xr:uid="{3A1AA0BB-2055-4F75-B943-3F4AEF3EAA47}"/>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8" tint="0.79998168889431442"/>
  </sheetPr>
  <dimension ref="B4:H56"/>
  <sheetViews>
    <sheetView showGridLines="0" view="pageBreakPreview" zoomScale="115" zoomScaleNormal="85" zoomScaleSheetLayoutView="115" workbookViewId="0">
      <selection activeCell="I4" sqref="I4"/>
    </sheetView>
  </sheetViews>
  <sheetFormatPr defaultColWidth="9.140625" defaultRowHeight="15" customHeight="1"/>
  <cols>
    <col min="1" max="1" width="5.5703125" style="6" customWidth="1"/>
    <col min="2" max="2" width="51.140625" style="1" customWidth="1"/>
    <col min="3" max="6" width="10.5703125" style="1" customWidth="1"/>
    <col min="7" max="7" width="11.42578125" style="1" customWidth="1"/>
    <col min="8" max="8" width="10.5703125" style="1" customWidth="1"/>
    <col min="9" max="9" width="10.5703125" style="6" customWidth="1"/>
    <col min="10" max="16384" width="9.140625" style="6"/>
  </cols>
  <sheetData>
    <row r="4" spans="2:8" ht="15" customHeight="1">
      <c r="B4" s="29"/>
      <c r="C4" s="61" t="s">
        <v>10</v>
      </c>
    </row>
    <row r="5" spans="2:8" ht="15" customHeight="1">
      <c r="B5" s="38" t="s">
        <v>6</v>
      </c>
      <c r="C5" s="9"/>
      <c r="D5" s="9"/>
      <c r="E5" s="9"/>
      <c r="F5" s="9"/>
      <c r="G5" s="9"/>
      <c r="H5" s="9"/>
    </row>
    <row r="6" spans="2:8" ht="15" customHeight="1">
      <c r="B6" s="1" t="s">
        <v>5</v>
      </c>
    </row>
    <row r="8" spans="2:8" ht="15" customHeight="1">
      <c r="C8" s="17" t="s">
        <v>39</v>
      </c>
      <c r="D8" s="17" t="s">
        <v>40</v>
      </c>
      <c r="E8" s="17" t="s">
        <v>42</v>
      </c>
      <c r="F8" s="17" t="s">
        <v>45</v>
      </c>
      <c r="G8" s="18" t="s">
        <v>44</v>
      </c>
      <c r="H8" s="17" t="s">
        <v>46</v>
      </c>
    </row>
    <row r="9" spans="2:8" ht="15" customHeight="1">
      <c r="G9" s="19"/>
      <c r="H9" s="4"/>
    </row>
    <row r="10" spans="2:8" s="16" customFormat="1" ht="15" customHeight="1">
      <c r="B10" s="4" t="s">
        <v>77</v>
      </c>
      <c r="C10" s="21">
        <f>'Income Statement'!C20</f>
        <v>5644</v>
      </c>
      <c r="D10" s="21">
        <f>'Income Statement'!D20</f>
        <v>-12568</v>
      </c>
      <c r="E10" s="21">
        <f>'Income Statement'!E20</f>
        <v>7924</v>
      </c>
      <c r="F10" s="21">
        <f>'Income Statement'!F20</f>
        <v>28308</v>
      </c>
      <c r="G10" s="163">
        <f>SUM(C10:F10)</f>
        <v>29308</v>
      </c>
      <c r="H10" s="21">
        <f>'Income Statement'!H20</f>
        <v>4579</v>
      </c>
    </row>
    <row r="11" spans="2:8" s="16" customFormat="1" ht="15" customHeight="1">
      <c r="B11" s="85" t="s">
        <v>119</v>
      </c>
      <c r="C11" s="160">
        <f>C10/'Income Statement'!C9</f>
        <v>8.3508418903323167E-2</v>
      </c>
      <c r="D11" s="160">
        <f>D10/'Income Statement'!D9</f>
        <v>-0.16423605666196225</v>
      </c>
      <c r="E11" s="160">
        <f>E10/'Income Statement'!E9</f>
        <v>9.5357288984091071E-2</v>
      </c>
      <c r="F11" s="160">
        <f>F10/'Income Statement'!F9</f>
        <v>0.26823837093610531</v>
      </c>
      <c r="G11" s="164">
        <f>G10/'Income Statement'!G9</f>
        <v>8.8080519082409436E-2</v>
      </c>
      <c r="H11" s="160">
        <f>H10/'Income Statement'!H9</f>
        <v>4.7341376921724923E-2</v>
      </c>
    </row>
    <row r="12" spans="2:8" s="16" customFormat="1" ht="15" customHeight="1">
      <c r="B12" s="83" t="s">
        <v>1</v>
      </c>
      <c r="C12" s="161">
        <v>7057</v>
      </c>
      <c r="D12" s="161">
        <v>7440</v>
      </c>
      <c r="E12" s="161">
        <v>7492</v>
      </c>
      <c r="F12" s="161">
        <v>8296</v>
      </c>
      <c r="G12" s="165">
        <f t="shared" ref="G12:G19" si="0">SUM(C12:F12)</f>
        <v>30285</v>
      </c>
      <c r="H12" s="161">
        <v>9040</v>
      </c>
    </row>
    <row r="13" spans="2:8" s="16" customFormat="1" ht="15" customHeight="1">
      <c r="B13" s="83" t="s">
        <v>114</v>
      </c>
      <c r="C13" s="161">
        <v>2538</v>
      </c>
      <c r="D13" s="161">
        <v>4714</v>
      </c>
      <c r="E13" s="161">
        <v>4848</v>
      </c>
      <c r="F13" s="161">
        <v>9787</v>
      </c>
      <c r="G13" s="165">
        <f t="shared" si="0"/>
        <v>21887</v>
      </c>
      <c r="H13" s="161">
        <v>10994</v>
      </c>
    </row>
    <row r="14" spans="2:8" s="16" customFormat="1" ht="15" customHeight="1">
      <c r="B14" s="83" t="s">
        <v>69</v>
      </c>
      <c r="C14" s="161">
        <v>390</v>
      </c>
      <c r="D14" s="161">
        <v>297</v>
      </c>
      <c r="E14" s="161">
        <v>249</v>
      </c>
      <c r="F14" s="161">
        <v>237</v>
      </c>
      <c r="G14" s="165">
        <v>1172</v>
      </c>
      <c r="H14" s="161">
        <v>232</v>
      </c>
    </row>
    <row r="15" spans="2:8" s="16" customFormat="1" ht="15" customHeight="1">
      <c r="B15" s="83" t="s">
        <v>72</v>
      </c>
      <c r="C15" s="161">
        <v>2793</v>
      </c>
      <c r="D15" s="161">
        <v>2298</v>
      </c>
      <c r="E15" s="161">
        <v>3270</v>
      </c>
      <c r="F15" s="161">
        <v>-11848</v>
      </c>
      <c r="G15" s="165">
        <f t="shared" si="0"/>
        <v>-3487</v>
      </c>
      <c r="H15" s="161">
        <v>-1998</v>
      </c>
    </row>
    <row r="16" spans="2:8" s="16" customFormat="1" ht="15" customHeight="1">
      <c r="B16" s="83" t="s">
        <v>115</v>
      </c>
      <c r="C16" s="161">
        <v>-18</v>
      </c>
      <c r="D16" s="161">
        <v>67</v>
      </c>
      <c r="E16" s="161">
        <v>1079</v>
      </c>
      <c r="F16" s="161">
        <v>2382</v>
      </c>
      <c r="G16" s="165">
        <f t="shared" si="0"/>
        <v>3510</v>
      </c>
      <c r="H16" s="161">
        <v>653</v>
      </c>
    </row>
    <row r="17" spans="2:8" s="16" customFormat="1" ht="15" customHeight="1">
      <c r="B17" s="83" t="s">
        <v>116</v>
      </c>
      <c r="C17" s="161">
        <v>3261</v>
      </c>
      <c r="D17" s="161">
        <v>18886</v>
      </c>
      <c r="E17" s="161">
        <v>318</v>
      </c>
      <c r="F17" s="161">
        <v>1099</v>
      </c>
      <c r="G17" s="165">
        <f t="shared" si="0"/>
        <v>23564</v>
      </c>
      <c r="H17" s="161">
        <v>0</v>
      </c>
    </row>
    <row r="18" spans="2:8" s="16" customFormat="1" ht="15" customHeight="1">
      <c r="B18" s="83" t="s">
        <v>117</v>
      </c>
      <c r="C18" s="161">
        <v>109</v>
      </c>
      <c r="D18" s="161">
        <v>0</v>
      </c>
      <c r="E18" s="161">
        <v>878</v>
      </c>
      <c r="F18" s="161">
        <v>2825</v>
      </c>
      <c r="G18" s="165">
        <f t="shared" si="0"/>
        <v>3812</v>
      </c>
      <c r="H18" s="161">
        <v>1197</v>
      </c>
    </row>
    <row r="19" spans="2:8" ht="15" customHeight="1">
      <c r="B19" s="83" t="s">
        <v>118</v>
      </c>
      <c r="C19" s="161">
        <v>-49</v>
      </c>
      <c r="D19" s="161">
        <v>49</v>
      </c>
      <c r="E19" s="161">
        <v>365</v>
      </c>
      <c r="F19" s="161">
        <v>-674</v>
      </c>
      <c r="G19" s="165">
        <f t="shared" si="0"/>
        <v>-309</v>
      </c>
      <c r="H19" s="161">
        <v>46</v>
      </c>
    </row>
    <row r="20" spans="2:8" s="16" customFormat="1" ht="15" customHeight="1" thickBot="1">
      <c r="B20" s="84" t="s">
        <v>3</v>
      </c>
      <c r="C20" s="162">
        <f t="shared" ref="C20:H20" si="1">SUM(C10,C12:C19)</f>
        <v>21725</v>
      </c>
      <c r="D20" s="162">
        <f t="shared" si="1"/>
        <v>21183</v>
      </c>
      <c r="E20" s="162">
        <f t="shared" si="1"/>
        <v>26423</v>
      </c>
      <c r="F20" s="162">
        <f t="shared" si="1"/>
        <v>40412</v>
      </c>
      <c r="G20" s="166">
        <f t="shared" si="1"/>
        <v>109742</v>
      </c>
      <c r="H20" s="162">
        <f t="shared" si="1"/>
        <v>24743</v>
      </c>
    </row>
    <row r="21" spans="2:8" ht="15" customHeight="1" thickTop="1">
      <c r="B21" s="85" t="s">
        <v>120</v>
      </c>
      <c r="C21" s="160">
        <f>C20/'Income Statement'!C9</f>
        <v>0.32144231053768529</v>
      </c>
      <c r="D21" s="160">
        <f>D20/'Income Statement'!D9</f>
        <v>0.27681511682609378</v>
      </c>
      <c r="E21" s="160">
        <f>E20/'Income Statement'!E9</f>
        <v>0.31797395845868731</v>
      </c>
      <c r="F21" s="160">
        <f>F20/'Income Statement'!F9</f>
        <v>0.38293235291330674</v>
      </c>
      <c r="G21" s="167">
        <f>G20/'Income Statement'!G9</f>
        <v>0.32981207605915713</v>
      </c>
      <c r="H21" s="160">
        <f>H20/'Income Statement'!H9</f>
        <v>0.25581299173929678</v>
      </c>
    </row>
    <row r="22" spans="2:8" ht="15" customHeight="1">
      <c r="C22" s="39"/>
      <c r="D22" s="39"/>
      <c r="E22" s="39"/>
      <c r="F22" s="39"/>
      <c r="G22" s="39"/>
      <c r="H22" s="39"/>
    </row>
    <row r="23" spans="2:8" ht="15" customHeight="1">
      <c r="B23" s="1" t="s">
        <v>27</v>
      </c>
    </row>
    <row r="25" spans="2:8" ht="15" customHeight="1">
      <c r="C25" s="39"/>
      <c r="D25" s="39"/>
      <c r="E25" s="39"/>
      <c r="F25" s="39"/>
      <c r="G25" s="39"/>
      <c r="H25" s="39"/>
    </row>
    <row r="27" spans="2:8" ht="15" customHeight="1">
      <c r="C27" s="40"/>
      <c r="D27" s="40"/>
      <c r="E27" s="40"/>
      <c r="F27" s="40"/>
      <c r="G27" s="40"/>
      <c r="H27" s="40"/>
    </row>
    <row r="34" spans="3:8" ht="15" customHeight="1">
      <c r="C34" s="39"/>
      <c r="D34" s="39"/>
      <c r="E34" s="39"/>
      <c r="F34" s="39"/>
      <c r="G34" s="39"/>
      <c r="H34" s="39"/>
    </row>
    <row r="45" spans="3:8" ht="15" customHeight="1">
      <c r="C45" s="26"/>
      <c r="D45" s="26"/>
      <c r="E45" s="26"/>
      <c r="F45" s="26"/>
      <c r="G45" s="26"/>
      <c r="H45" s="26"/>
    </row>
    <row r="48" spans="3:8" ht="15" customHeight="1">
      <c r="C48" s="26"/>
      <c r="D48" s="26"/>
      <c r="E48" s="26"/>
      <c r="F48" s="26"/>
      <c r="G48" s="26"/>
      <c r="H48" s="26"/>
    </row>
    <row r="56" spans="3:8" ht="15" customHeight="1">
      <c r="C56" s="26"/>
      <c r="D56" s="26"/>
      <c r="E56" s="26"/>
      <c r="F56" s="26"/>
      <c r="G56" s="26"/>
      <c r="H56" s="26"/>
    </row>
  </sheetData>
  <hyperlinks>
    <hyperlink ref="C4" location="Cover!A1" display="Back to Main" xr:uid="{C2267AB2-16C9-474B-A833-9AEC62BBBBF2}"/>
  </hyperlinks>
  <pageMargins left="0.25" right="0.25" top="0.5" bottom="0.5" header="0.3" footer="0.55000000000000004"/>
  <pageSetup scale="45" orientation="landscape" r:id="rId1"/>
  <headerFooter>
    <oddFooter>&amp;L&amp;8&amp;K01+046LiveRamp Holdings, Inc.&amp;C&amp;8&amp;K01+047Page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8" tint="0.79998168889431442"/>
    <pageSetUpPr fitToPage="1"/>
  </sheetPr>
  <dimension ref="A1:H68"/>
  <sheetViews>
    <sheetView showGridLines="0" view="pageBreakPreview" topLeftCell="A4" zoomScale="85" zoomScaleNormal="80" zoomScaleSheetLayoutView="85" workbookViewId="0">
      <selection activeCell="H3" sqref="H3:H5"/>
    </sheetView>
  </sheetViews>
  <sheetFormatPr defaultColWidth="8.85546875" defaultRowHeight="15" customHeight="1"/>
  <cols>
    <col min="1" max="1" width="5.5703125" style="1" customWidth="1"/>
    <col min="2" max="2" width="97.85546875" style="1" bestFit="1" customWidth="1"/>
    <col min="3" max="8" width="12" style="30" customWidth="1"/>
    <col min="9" max="16384" width="8.85546875" style="1"/>
  </cols>
  <sheetData>
    <row r="1" spans="1:8" ht="15" customHeight="1">
      <c r="B1" s="41"/>
    </row>
    <row r="4" spans="1:8" ht="15" customHeight="1">
      <c r="C4" s="59" t="s">
        <v>10</v>
      </c>
      <c r="D4" s="60"/>
    </row>
    <row r="5" spans="1:8" ht="15" customHeight="1">
      <c r="B5" s="42" t="s">
        <v>19</v>
      </c>
      <c r="C5" s="43"/>
      <c r="D5" s="43"/>
      <c r="E5" s="43"/>
      <c r="F5" s="43"/>
      <c r="G5" s="43"/>
      <c r="H5" s="43"/>
    </row>
    <row r="6" spans="1:8" ht="15" customHeight="1">
      <c r="B6" s="44" t="s">
        <v>17</v>
      </c>
    </row>
    <row r="7" spans="1:8" s="46" customFormat="1" ht="15" customHeight="1">
      <c r="B7" s="45"/>
      <c r="C7" s="17" t="s">
        <v>39</v>
      </c>
      <c r="D7" s="17" t="s">
        <v>40</v>
      </c>
      <c r="E7" s="17" t="s">
        <v>42</v>
      </c>
      <c r="F7" s="17" t="s">
        <v>45</v>
      </c>
      <c r="G7" s="18" t="s">
        <v>44</v>
      </c>
      <c r="H7" s="17" t="s">
        <v>46</v>
      </c>
    </row>
    <row r="8" spans="1:8" s="46" customFormat="1" ht="15" customHeight="1">
      <c r="B8" s="45"/>
      <c r="C8" s="17"/>
      <c r="D8" s="17"/>
      <c r="E8" s="17"/>
      <c r="F8" s="17"/>
      <c r="G8" s="47"/>
      <c r="H8" s="17"/>
    </row>
    <row r="9" spans="1:8" s="46" customFormat="1" ht="15" customHeight="1">
      <c r="B9" s="70" t="s">
        <v>90</v>
      </c>
      <c r="C9" s="17"/>
      <c r="D9" s="17"/>
      <c r="E9" s="17"/>
      <c r="F9" s="17"/>
      <c r="G9" s="47"/>
      <c r="H9" s="17"/>
    </row>
    <row r="10" spans="1:8" s="48" customFormat="1" ht="15" customHeight="1">
      <c r="B10" s="70" t="s">
        <v>77</v>
      </c>
      <c r="C10" s="72">
        <f>'Income Statement'!C20</f>
        <v>5644</v>
      </c>
      <c r="D10" s="72">
        <f>'Income Statement'!D20</f>
        <v>-12568</v>
      </c>
      <c r="E10" s="72">
        <f>'Income Statement'!E20</f>
        <v>7924</v>
      </c>
      <c r="F10" s="72">
        <f>'Income Statement'!F20</f>
        <v>28308</v>
      </c>
      <c r="G10" s="107">
        <f>SUM(C10:F10)</f>
        <v>29308</v>
      </c>
      <c r="H10" s="72">
        <f>'Income Statement'!H20</f>
        <v>4579</v>
      </c>
    </row>
    <row r="11" spans="1:8" s="6" customFormat="1" ht="15" customHeight="1">
      <c r="B11" s="70" t="s">
        <v>80</v>
      </c>
      <c r="C11" s="71"/>
      <c r="D11" s="71"/>
      <c r="E11" s="71"/>
      <c r="F11" s="71"/>
      <c r="G11" s="108"/>
      <c r="H11" s="71"/>
    </row>
    <row r="12" spans="1:8" s="6" customFormat="1" ht="15" customHeight="1">
      <c r="B12" s="77" t="s">
        <v>81</v>
      </c>
      <c r="C12" s="71">
        <v>-390</v>
      </c>
      <c r="D12" s="71">
        <v>589</v>
      </c>
      <c r="E12" s="71">
        <v>-1385</v>
      </c>
      <c r="F12" s="71">
        <v>475</v>
      </c>
      <c r="G12" s="108">
        <f>SUM(C12:F12)</f>
        <v>-711</v>
      </c>
      <c r="H12" s="71">
        <v>1079</v>
      </c>
    </row>
    <row r="13" spans="1:8" s="6" customFormat="1" ht="15" customHeight="1">
      <c r="B13" s="77" t="s">
        <v>82</v>
      </c>
      <c r="C13" s="71">
        <v>7057</v>
      </c>
      <c r="D13" s="71">
        <v>7440</v>
      </c>
      <c r="E13" s="71">
        <v>7492</v>
      </c>
      <c r="F13" s="71">
        <v>8296</v>
      </c>
      <c r="G13" s="108">
        <f t="shared" ref="G13:G27" si="0">SUM(C13:F13)</f>
        <v>30285</v>
      </c>
      <c r="H13" s="71">
        <v>9040</v>
      </c>
    </row>
    <row r="14" spans="1:8" s="6" customFormat="1" ht="15" customHeight="1">
      <c r="A14" s="6" t="s">
        <v>47</v>
      </c>
      <c r="B14" s="77" t="s">
        <v>83</v>
      </c>
      <c r="C14" s="71">
        <v>74</v>
      </c>
      <c r="D14" s="71">
        <v>73</v>
      </c>
      <c r="E14" s="71">
        <v>74</v>
      </c>
      <c r="F14" s="71">
        <v>73</v>
      </c>
      <c r="G14" s="108">
        <f t="shared" si="0"/>
        <v>294</v>
      </c>
      <c r="H14" s="71">
        <v>74</v>
      </c>
    </row>
    <row r="15" spans="1:8" s="6" customFormat="1" ht="15" customHeight="1">
      <c r="B15" s="77" t="s">
        <v>148</v>
      </c>
      <c r="C15" s="71">
        <v>0</v>
      </c>
      <c r="D15" s="71">
        <v>0</v>
      </c>
      <c r="E15" s="71">
        <v>0</v>
      </c>
      <c r="F15" s="71">
        <v>0</v>
      </c>
      <c r="G15" s="108">
        <f t="shared" si="0"/>
        <v>0</v>
      </c>
      <c r="H15" s="71">
        <v>2002</v>
      </c>
    </row>
    <row r="16" spans="1:8" s="6" customFormat="1" ht="15" customHeight="1">
      <c r="B16" s="77" t="s">
        <v>84</v>
      </c>
      <c r="C16" s="71">
        <v>-1328</v>
      </c>
      <c r="D16" s="71">
        <v>-1847</v>
      </c>
      <c r="E16" s="71">
        <v>-1397</v>
      </c>
      <c r="F16" s="71">
        <v>-3294</v>
      </c>
      <c r="G16" s="108">
        <f t="shared" si="0"/>
        <v>-7866</v>
      </c>
      <c r="H16" s="71">
        <v>-2016</v>
      </c>
    </row>
    <row r="17" spans="2:8" s="6" customFormat="1" ht="15" customHeight="1">
      <c r="B17" s="77" t="s">
        <v>149</v>
      </c>
      <c r="C17" s="71">
        <v>2538</v>
      </c>
      <c r="D17" s="71">
        <v>4714</v>
      </c>
      <c r="E17" s="71">
        <v>4848</v>
      </c>
      <c r="F17" s="71">
        <v>9787</v>
      </c>
      <c r="G17" s="108">
        <f t="shared" si="0"/>
        <v>21887</v>
      </c>
      <c r="H17" s="71">
        <v>10994</v>
      </c>
    </row>
    <row r="18" spans="2:8" s="6" customFormat="1" ht="15" customHeight="1">
      <c r="B18" s="77" t="s">
        <v>85</v>
      </c>
      <c r="C18" s="71">
        <v>66</v>
      </c>
      <c r="D18" s="71">
        <v>-57</v>
      </c>
      <c r="E18" s="71">
        <v>121</v>
      </c>
      <c r="F18" s="71">
        <v>-27</v>
      </c>
      <c r="G18" s="108">
        <f t="shared" si="0"/>
        <v>103</v>
      </c>
      <c r="H18" s="71">
        <v>-14</v>
      </c>
    </row>
    <row r="19" spans="2:8" s="6" customFormat="1" ht="15" customHeight="1">
      <c r="B19" s="77" t="s">
        <v>86</v>
      </c>
      <c r="C19" s="71">
        <v>0</v>
      </c>
      <c r="D19" s="71">
        <v>57</v>
      </c>
      <c r="E19" s="71">
        <v>0</v>
      </c>
      <c r="F19" s="71">
        <v>0</v>
      </c>
      <c r="G19" s="108">
        <f t="shared" si="0"/>
        <v>57</v>
      </c>
      <c r="H19" s="71">
        <v>0</v>
      </c>
    </row>
    <row r="20" spans="2:8" s="6" customFormat="1" ht="15" customHeight="1">
      <c r="B20" s="77" t="s">
        <v>150</v>
      </c>
      <c r="C20" s="71">
        <v>0</v>
      </c>
      <c r="D20" s="71">
        <v>0</v>
      </c>
      <c r="E20" s="71">
        <v>0</v>
      </c>
      <c r="F20" s="71">
        <v>0</v>
      </c>
      <c r="G20" s="108">
        <f t="shared" si="0"/>
        <v>0</v>
      </c>
      <c r="H20" s="71">
        <v>471</v>
      </c>
    </row>
    <row r="21" spans="2:8" s="6" customFormat="1" ht="15" customHeight="1">
      <c r="B21" s="77" t="s">
        <v>87</v>
      </c>
      <c r="C21" s="71">
        <v>3073</v>
      </c>
      <c r="D21" s="71">
        <v>18728</v>
      </c>
      <c r="E21" s="71">
        <v>-4</v>
      </c>
      <c r="F21" s="71">
        <v>277</v>
      </c>
      <c r="G21" s="108">
        <f t="shared" si="0"/>
        <v>22074</v>
      </c>
      <c r="H21" s="71">
        <v>0</v>
      </c>
    </row>
    <row r="22" spans="2:8" s="6" customFormat="1" ht="15" customHeight="1">
      <c r="B22" s="77" t="s">
        <v>88</v>
      </c>
      <c r="C22" s="71">
        <v>-68</v>
      </c>
      <c r="D22" s="71">
        <v>130</v>
      </c>
      <c r="E22" s="71">
        <v>599</v>
      </c>
      <c r="F22" s="71">
        <v>72</v>
      </c>
      <c r="G22" s="108">
        <f t="shared" si="0"/>
        <v>733</v>
      </c>
      <c r="H22" s="71">
        <v>-150</v>
      </c>
    </row>
    <row r="23" spans="2:8" s="6" customFormat="1" ht="15" customHeight="1">
      <c r="B23" s="49" t="s">
        <v>79</v>
      </c>
      <c r="C23" s="71"/>
      <c r="D23" s="71"/>
      <c r="E23" s="71"/>
      <c r="F23" s="71"/>
      <c r="G23" s="108"/>
      <c r="H23" s="71"/>
    </row>
    <row r="24" spans="2:8" s="6" customFormat="1" ht="15" customHeight="1">
      <c r="B24" s="77" t="s">
        <v>89</v>
      </c>
      <c r="C24" s="71">
        <v>7803</v>
      </c>
      <c r="D24" s="71">
        <v>714</v>
      </c>
      <c r="E24" s="71">
        <v>-7827</v>
      </c>
      <c r="F24" s="71">
        <v>-22694</v>
      </c>
      <c r="G24" s="108">
        <f t="shared" si="0"/>
        <v>-22004</v>
      </c>
      <c r="H24" s="71">
        <v>-12224</v>
      </c>
    </row>
    <row r="25" spans="2:8" s="6" customFormat="1" ht="15" customHeight="1">
      <c r="B25" s="77" t="s">
        <v>101</v>
      </c>
      <c r="C25" s="71">
        <v>1742</v>
      </c>
      <c r="D25" s="71">
        <v>-2325</v>
      </c>
      <c r="E25" s="71">
        <v>5011</v>
      </c>
      <c r="F25" s="71">
        <v>-11995</v>
      </c>
      <c r="G25" s="108">
        <f t="shared" si="0"/>
        <v>-7567</v>
      </c>
      <c r="H25" s="71">
        <v>-2332</v>
      </c>
    </row>
    <row r="26" spans="2:8" s="6" customFormat="1" ht="15" customHeight="1">
      <c r="B26" s="77" t="s">
        <v>102</v>
      </c>
      <c r="C26" s="71">
        <v>-524</v>
      </c>
      <c r="D26" s="71">
        <v>1065</v>
      </c>
      <c r="E26" s="71">
        <v>-116</v>
      </c>
      <c r="F26" s="71">
        <v>-474</v>
      </c>
      <c r="G26" s="108">
        <f t="shared" si="0"/>
        <v>-49</v>
      </c>
      <c r="H26" s="71">
        <v>2</v>
      </c>
    </row>
    <row r="27" spans="2:8" s="6" customFormat="1" ht="15" customHeight="1">
      <c r="B27" s="77" t="s">
        <v>103</v>
      </c>
      <c r="C27" s="71">
        <v>-6223</v>
      </c>
      <c r="D27" s="71">
        <v>6051</v>
      </c>
      <c r="E27" s="71">
        <v>866</v>
      </c>
      <c r="F27" s="71">
        <v>15511</v>
      </c>
      <c r="G27" s="108">
        <f t="shared" si="0"/>
        <v>16205</v>
      </c>
      <c r="H27" s="71">
        <v>-13754</v>
      </c>
    </row>
    <row r="28" spans="2:8" s="24" customFormat="1" ht="15" customHeight="1">
      <c r="B28" s="80" t="s">
        <v>30</v>
      </c>
      <c r="C28" s="109">
        <f t="shared" ref="C28:H28" si="1">SUM(C10:C27)</f>
        <v>19464</v>
      </c>
      <c r="D28" s="109">
        <f t="shared" si="1"/>
        <v>22764</v>
      </c>
      <c r="E28" s="109">
        <f t="shared" si="1"/>
        <v>16206</v>
      </c>
      <c r="F28" s="109">
        <f t="shared" si="1"/>
        <v>24315</v>
      </c>
      <c r="G28" s="170">
        <f t="shared" si="1"/>
        <v>82749</v>
      </c>
      <c r="H28" s="109">
        <f t="shared" si="1"/>
        <v>-2249</v>
      </c>
    </row>
    <row r="29" spans="2:8" s="6" customFormat="1" ht="15" customHeight="1">
      <c r="B29" s="49"/>
      <c r="C29" s="74"/>
      <c r="D29" s="74"/>
      <c r="E29" s="74"/>
      <c r="F29" s="74"/>
      <c r="G29" s="68"/>
      <c r="H29" s="74"/>
    </row>
    <row r="30" spans="2:8" s="6" customFormat="1" ht="15" customHeight="1">
      <c r="B30" s="70" t="s">
        <v>91</v>
      </c>
      <c r="C30" s="75"/>
      <c r="D30" s="75"/>
      <c r="E30" s="75"/>
      <c r="F30" s="75"/>
      <c r="G30" s="68"/>
      <c r="H30" s="75"/>
    </row>
    <row r="31" spans="2:8" s="6" customFormat="1" ht="15" customHeight="1">
      <c r="B31" s="77" t="s">
        <v>93</v>
      </c>
      <c r="C31" s="71">
        <v>-1915</v>
      </c>
      <c r="D31" s="71">
        <v>-1598</v>
      </c>
      <c r="E31" s="71">
        <v>-1986</v>
      </c>
      <c r="F31" s="71">
        <v>-3898</v>
      </c>
      <c r="G31" s="108">
        <f>SUM(C31:F31)</f>
        <v>-9397</v>
      </c>
      <c r="H31" s="71">
        <v>-4759</v>
      </c>
    </row>
    <row r="32" spans="2:8" s="24" customFormat="1" ht="15" customHeight="1">
      <c r="B32" s="82" t="s">
        <v>113</v>
      </c>
      <c r="C32" s="113">
        <v>0</v>
      </c>
      <c r="D32" s="113">
        <v>0</v>
      </c>
      <c r="E32" s="113">
        <v>-24323</v>
      </c>
      <c r="F32" s="113">
        <v>-124894</v>
      </c>
      <c r="G32" s="171">
        <f t="shared" ref="G32" si="2">SUM(C32:F32)</f>
        <v>-149217</v>
      </c>
      <c r="H32" s="113">
        <v>0</v>
      </c>
    </row>
    <row r="33" spans="2:8" s="24" customFormat="1" ht="15" customHeight="1">
      <c r="B33" s="70" t="s">
        <v>94</v>
      </c>
      <c r="C33" s="73">
        <f t="shared" ref="C33:H33" si="3">SUM(C31:C32)</f>
        <v>-1915</v>
      </c>
      <c r="D33" s="73">
        <f t="shared" si="3"/>
        <v>-1598</v>
      </c>
      <c r="E33" s="73">
        <f t="shared" si="3"/>
        <v>-26309</v>
      </c>
      <c r="F33" s="73">
        <f t="shared" si="3"/>
        <v>-128792</v>
      </c>
      <c r="G33" s="116">
        <f t="shared" si="3"/>
        <v>-158614</v>
      </c>
      <c r="H33" s="73">
        <f t="shared" si="3"/>
        <v>-4759</v>
      </c>
    </row>
    <row r="34" spans="2:8" s="24" customFormat="1" ht="15" customHeight="1">
      <c r="B34" s="70"/>
      <c r="C34" s="76"/>
      <c r="D34" s="76"/>
      <c r="E34" s="76"/>
      <c r="F34" s="76"/>
      <c r="G34" s="69"/>
      <c r="H34" s="76"/>
    </row>
    <row r="35" spans="2:8" s="6" customFormat="1" ht="15" customHeight="1">
      <c r="B35" s="70" t="s">
        <v>92</v>
      </c>
      <c r="C35" s="75"/>
      <c r="D35" s="75"/>
      <c r="E35" s="75"/>
      <c r="F35" s="75"/>
      <c r="G35" s="68"/>
      <c r="H35" s="75"/>
    </row>
    <row r="36" spans="2:8" s="6" customFormat="1" ht="15" customHeight="1">
      <c r="B36" s="77" t="s">
        <v>95</v>
      </c>
      <c r="C36" s="71">
        <v>0</v>
      </c>
      <c r="D36" s="71">
        <v>-22000</v>
      </c>
      <c r="E36" s="71">
        <v>0</v>
      </c>
      <c r="F36" s="71">
        <v>0</v>
      </c>
      <c r="G36" s="108">
        <f t="shared" ref="G36:G43" si="4">SUM(C36:F36)</f>
        <v>-22000</v>
      </c>
      <c r="H36" s="71">
        <v>0</v>
      </c>
    </row>
    <row r="37" spans="2:8" s="6" customFormat="1" ht="15" customHeight="1">
      <c r="B37" s="77" t="s">
        <v>152</v>
      </c>
      <c r="C37" s="71">
        <v>0</v>
      </c>
      <c r="D37" s="71">
        <v>-50</v>
      </c>
      <c r="E37" s="71">
        <v>0</v>
      </c>
      <c r="F37" s="71">
        <v>0</v>
      </c>
      <c r="G37" s="108">
        <f t="shared" si="4"/>
        <v>-50</v>
      </c>
      <c r="H37" s="71">
        <v>-3247</v>
      </c>
    </row>
    <row r="38" spans="2:8" s="6" customFormat="1" ht="15" customHeight="1">
      <c r="B38" s="77" t="s">
        <v>97</v>
      </c>
      <c r="C38" s="79">
        <v>538</v>
      </c>
      <c r="D38" s="71">
        <v>2909</v>
      </c>
      <c r="E38" s="71">
        <v>2067</v>
      </c>
      <c r="F38" s="71">
        <v>6926</v>
      </c>
      <c r="G38" s="108">
        <f t="shared" si="4"/>
        <v>12440</v>
      </c>
      <c r="H38" s="71">
        <v>1678</v>
      </c>
    </row>
    <row r="39" spans="2:8" s="6" customFormat="1" ht="15" customHeight="1">
      <c r="B39" s="77" t="s">
        <v>139</v>
      </c>
      <c r="C39" s="71">
        <v>0</v>
      </c>
      <c r="D39" s="71">
        <v>0</v>
      </c>
      <c r="E39" s="71">
        <v>0</v>
      </c>
      <c r="F39" s="71">
        <v>404</v>
      </c>
      <c r="G39" s="108">
        <f t="shared" si="4"/>
        <v>404</v>
      </c>
      <c r="H39" s="71">
        <v>0</v>
      </c>
    </row>
    <row r="40" spans="2:8" s="6" customFormat="1" ht="12.75">
      <c r="B40" s="78" t="s">
        <v>104</v>
      </c>
      <c r="C40" s="71">
        <v>0</v>
      </c>
      <c r="D40" s="71">
        <v>269390</v>
      </c>
      <c r="E40" s="71">
        <v>0</v>
      </c>
      <c r="F40" s="71">
        <v>0</v>
      </c>
      <c r="G40" s="108">
        <f t="shared" si="4"/>
        <v>269390</v>
      </c>
      <c r="H40" s="71">
        <v>0</v>
      </c>
    </row>
    <row r="41" spans="2:8" s="6" customFormat="1" ht="12.75">
      <c r="B41" s="78" t="s">
        <v>105</v>
      </c>
      <c r="C41" s="71">
        <v>0</v>
      </c>
      <c r="D41" s="71">
        <v>30000</v>
      </c>
      <c r="E41" s="71">
        <v>0</v>
      </c>
      <c r="F41" s="71">
        <v>0</v>
      </c>
      <c r="G41" s="108">
        <f t="shared" si="4"/>
        <v>30000</v>
      </c>
      <c r="H41" s="71">
        <v>0</v>
      </c>
    </row>
    <row r="42" spans="2:8" s="6" customFormat="1" ht="12.75">
      <c r="B42" s="78" t="s">
        <v>96</v>
      </c>
      <c r="C42" s="71">
        <v>-1181</v>
      </c>
      <c r="D42" s="71">
        <v>-20527</v>
      </c>
      <c r="E42" s="71">
        <v>-89</v>
      </c>
      <c r="F42" s="71">
        <v>-272</v>
      </c>
      <c r="G42" s="108">
        <f t="shared" si="4"/>
        <v>-22069</v>
      </c>
      <c r="H42" s="71">
        <v>-6</v>
      </c>
    </row>
    <row r="43" spans="2:8" s="6" customFormat="1" ht="12.75">
      <c r="B43" s="78" t="s">
        <v>146</v>
      </c>
      <c r="C43" s="71">
        <v>-235</v>
      </c>
      <c r="D43" s="71">
        <v>-569</v>
      </c>
      <c r="E43" s="71">
        <v>-418</v>
      </c>
      <c r="F43" s="71">
        <v>-696</v>
      </c>
      <c r="G43" s="108">
        <f t="shared" si="4"/>
        <v>-1918</v>
      </c>
      <c r="H43" s="71">
        <v>-480</v>
      </c>
    </row>
    <row r="44" spans="2:8" s="50" customFormat="1" ht="12.75">
      <c r="B44" s="78" t="s">
        <v>140</v>
      </c>
      <c r="C44" s="71">
        <v>0</v>
      </c>
      <c r="D44" s="71">
        <v>0</v>
      </c>
      <c r="E44" s="71">
        <v>-1802</v>
      </c>
      <c r="F44" s="71">
        <v>0</v>
      </c>
      <c r="G44" s="172">
        <f>SUM(C44:F44)</f>
        <v>-1802</v>
      </c>
      <c r="H44" s="71">
        <v>-1058</v>
      </c>
    </row>
    <row r="45" spans="2:8" s="6" customFormat="1" ht="15" customHeight="1">
      <c r="B45" s="80" t="s">
        <v>43</v>
      </c>
      <c r="C45" s="114">
        <f t="shared" ref="C45:H45" si="5">SUM(C36:C44)</f>
        <v>-878</v>
      </c>
      <c r="D45" s="114">
        <f t="shared" si="5"/>
        <v>259153</v>
      </c>
      <c r="E45" s="114">
        <f t="shared" si="5"/>
        <v>-242</v>
      </c>
      <c r="F45" s="114">
        <f t="shared" si="5"/>
        <v>6362</v>
      </c>
      <c r="G45" s="170">
        <f t="shared" si="5"/>
        <v>264395</v>
      </c>
      <c r="H45" s="114">
        <f t="shared" si="5"/>
        <v>-3113</v>
      </c>
    </row>
    <row r="46" spans="2:8" s="6" customFormat="1" ht="15" customHeight="1">
      <c r="B46" s="81" t="s">
        <v>141</v>
      </c>
      <c r="C46" s="71">
        <v>-209</v>
      </c>
      <c r="D46" s="71">
        <v>222</v>
      </c>
      <c r="E46" s="71">
        <v>-186</v>
      </c>
      <c r="F46" s="71">
        <v>-27</v>
      </c>
      <c r="G46" s="108">
        <f>SUM(C46:F46)</f>
        <v>-200</v>
      </c>
      <c r="H46" s="71">
        <v>131</v>
      </c>
    </row>
    <row r="47" spans="2:8" s="6" customFormat="1" ht="15" customHeight="1" thickBot="1">
      <c r="B47" s="110" t="s">
        <v>98</v>
      </c>
      <c r="C47" s="115">
        <f t="shared" ref="C47:H47" si="6">C28+C33+C45+C46</f>
        <v>16462</v>
      </c>
      <c r="D47" s="115">
        <f t="shared" si="6"/>
        <v>280541</v>
      </c>
      <c r="E47" s="115">
        <f t="shared" si="6"/>
        <v>-10531</v>
      </c>
      <c r="F47" s="115">
        <f t="shared" si="6"/>
        <v>-98142</v>
      </c>
      <c r="G47" s="173">
        <f t="shared" si="6"/>
        <v>188330</v>
      </c>
      <c r="H47" s="115">
        <f t="shared" si="6"/>
        <v>-9990</v>
      </c>
    </row>
    <row r="48" spans="2:8" s="6" customFormat="1" ht="15" customHeight="1" thickTop="1">
      <c r="B48" s="49"/>
      <c r="C48" s="79"/>
      <c r="D48" s="79"/>
      <c r="E48" s="79"/>
      <c r="F48" s="79"/>
      <c r="G48" s="108"/>
      <c r="H48" s="79"/>
    </row>
    <row r="49" spans="2:8" s="6" customFormat="1" ht="15" customHeight="1">
      <c r="B49" s="57" t="s">
        <v>99</v>
      </c>
      <c r="C49" s="168">
        <v>33395</v>
      </c>
      <c r="D49" s="168">
        <f>C50</f>
        <v>49857</v>
      </c>
      <c r="E49" s="168">
        <f>D50</f>
        <v>330398</v>
      </c>
      <c r="F49" s="168">
        <f>E50</f>
        <v>319867</v>
      </c>
      <c r="G49" s="174">
        <f>C49</f>
        <v>33395</v>
      </c>
      <c r="H49" s="168">
        <f>F50</f>
        <v>221725</v>
      </c>
    </row>
    <row r="50" spans="2:8" s="24" customFormat="1" ht="15" customHeight="1">
      <c r="B50" s="70" t="s">
        <v>100</v>
      </c>
      <c r="C50" s="72">
        <f t="shared" ref="C50:D50" si="7">C47+C49</f>
        <v>49857</v>
      </c>
      <c r="D50" s="72">
        <f t="shared" si="7"/>
        <v>330398</v>
      </c>
      <c r="E50" s="72">
        <f t="shared" ref="E50:G50" si="8">E47+E49</f>
        <v>319867</v>
      </c>
      <c r="F50" s="72">
        <f t="shared" si="8"/>
        <v>221725</v>
      </c>
      <c r="G50" s="107">
        <f t="shared" si="8"/>
        <v>221725</v>
      </c>
      <c r="H50" s="72">
        <f t="shared" ref="H50" si="9">H47+H49</f>
        <v>211735</v>
      </c>
    </row>
    <row r="51" spans="2:8" s="24" customFormat="1" ht="15" customHeight="1">
      <c r="B51" s="70"/>
      <c r="C51" s="72"/>
      <c r="D51" s="72"/>
      <c r="E51" s="72"/>
      <c r="F51" s="72"/>
      <c r="G51" s="107"/>
      <c r="H51" s="72"/>
    </row>
    <row r="52" spans="2:8" s="24" customFormat="1" ht="15" customHeight="1">
      <c r="B52" s="49" t="s">
        <v>142</v>
      </c>
      <c r="C52" s="79">
        <v>49815</v>
      </c>
      <c r="D52" s="79">
        <v>330355</v>
      </c>
      <c r="E52" s="79">
        <v>319825</v>
      </c>
      <c r="F52" s="79">
        <v>221591</v>
      </c>
      <c r="G52" s="108">
        <f>F52</f>
        <v>221591</v>
      </c>
      <c r="H52" s="79">
        <v>211600</v>
      </c>
    </row>
    <row r="53" spans="2:8" s="24" customFormat="1" ht="15" customHeight="1">
      <c r="B53" s="49" t="s">
        <v>143</v>
      </c>
      <c r="C53" s="168">
        <v>42</v>
      </c>
      <c r="D53" s="168">
        <v>43</v>
      </c>
      <c r="E53" s="168">
        <v>42</v>
      </c>
      <c r="F53" s="168">
        <v>134</v>
      </c>
      <c r="G53" s="174">
        <f>F53</f>
        <v>134</v>
      </c>
      <c r="H53" s="168">
        <v>135</v>
      </c>
    </row>
    <row r="54" spans="2:8" s="24" customFormat="1" ht="15" customHeight="1">
      <c r="B54" s="80" t="s">
        <v>144</v>
      </c>
      <c r="C54" s="169">
        <f t="shared" ref="C54:H54" si="10">SUM(C52:C53)</f>
        <v>49857</v>
      </c>
      <c r="D54" s="169">
        <f t="shared" si="10"/>
        <v>330398</v>
      </c>
      <c r="E54" s="169">
        <f t="shared" si="10"/>
        <v>319867</v>
      </c>
      <c r="F54" s="169">
        <f t="shared" si="10"/>
        <v>221725</v>
      </c>
      <c r="G54" s="175">
        <f t="shared" si="10"/>
        <v>221725</v>
      </c>
      <c r="H54" s="169">
        <f t="shared" si="10"/>
        <v>211735</v>
      </c>
    </row>
    <row r="55" spans="2:8" s="24" customFormat="1" ht="15" customHeight="1">
      <c r="B55" s="70"/>
      <c r="C55" s="72"/>
      <c r="D55" s="72"/>
      <c r="E55" s="72"/>
      <c r="F55" s="72"/>
      <c r="G55" s="107"/>
      <c r="H55" s="72"/>
    </row>
    <row r="56" spans="2:8" s="24" customFormat="1" ht="15" customHeight="1">
      <c r="B56" s="70" t="s">
        <v>106</v>
      </c>
      <c r="C56" s="72"/>
      <c r="D56" s="72"/>
      <c r="E56" s="72"/>
      <c r="F56" s="72"/>
      <c r="G56" s="107"/>
      <c r="H56" s="72"/>
    </row>
    <row r="57" spans="2:8" s="24" customFormat="1" ht="15" customHeight="1">
      <c r="B57" s="77" t="s">
        <v>107</v>
      </c>
      <c r="C57" s="71">
        <v>1045</v>
      </c>
      <c r="D57" s="71">
        <v>2260</v>
      </c>
      <c r="E57" s="71">
        <v>2281</v>
      </c>
      <c r="F57" s="71">
        <v>2112</v>
      </c>
      <c r="G57" s="108">
        <f>SUM(C57:F57)</f>
        <v>7698</v>
      </c>
      <c r="H57" s="71">
        <v>948</v>
      </c>
    </row>
    <row r="58" spans="2:8" s="24" customFormat="1" ht="15" customHeight="1">
      <c r="B58" s="77" t="s">
        <v>108</v>
      </c>
      <c r="C58" s="71">
        <v>147</v>
      </c>
      <c r="D58" s="71">
        <v>378</v>
      </c>
      <c r="E58" s="71">
        <v>55</v>
      </c>
      <c r="F58" s="71">
        <v>194</v>
      </c>
      <c r="G58" s="108">
        <f>SUM(C58:F58)</f>
        <v>774</v>
      </c>
      <c r="H58" s="71">
        <v>244</v>
      </c>
    </row>
    <row r="59" spans="2:8" s="24" customFormat="1" ht="15" customHeight="1">
      <c r="B59" s="70" t="s">
        <v>109</v>
      </c>
      <c r="C59" s="71"/>
      <c r="D59" s="71"/>
      <c r="E59" s="72"/>
      <c r="F59" s="72"/>
      <c r="G59" s="107"/>
      <c r="H59" s="72"/>
    </row>
    <row r="60" spans="2:8" s="24" customFormat="1" ht="15" customHeight="1">
      <c r="B60" s="77" t="s">
        <v>158</v>
      </c>
      <c r="C60" s="71">
        <v>0</v>
      </c>
      <c r="D60" s="71">
        <v>610</v>
      </c>
      <c r="E60" s="71">
        <v>0</v>
      </c>
      <c r="F60" s="71">
        <v>0</v>
      </c>
      <c r="G60" s="108">
        <v>0</v>
      </c>
      <c r="H60" s="71">
        <v>0</v>
      </c>
    </row>
    <row r="61" spans="2:8" s="91" customFormat="1" ht="15" customHeight="1">
      <c r="B61" s="77" t="s">
        <v>153</v>
      </c>
      <c r="C61" s="71">
        <v>0</v>
      </c>
      <c r="D61" s="71">
        <v>0</v>
      </c>
      <c r="E61" s="71">
        <v>0</v>
      </c>
      <c r="F61" s="71">
        <v>0</v>
      </c>
      <c r="G61" s="108">
        <v>0</v>
      </c>
      <c r="H61" s="71">
        <v>79563</v>
      </c>
    </row>
    <row r="62" spans="2:8" s="24" customFormat="1" ht="15" customHeight="1">
      <c r="B62" s="77" t="s">
        <v>145</v>
      </c>
      <c r="C62" s="71">
        <v>0</v>
      </c>
      <c r="D62" s="71">
        <v>0</v>
      </c>
      <c r="E62" s="71">
        <v>0</v>
      </c>
      <c r="F62" s="71">
        <v>22526</v>
      </c>
      <c r="G62" s="108">
        <v>22526</v>
      </c>
      <c r="H62" s="71">
        <v>0</v>
      </c>
    </row>
    <row r="63" spans="2:8" s="24" customFormat="1" ht="15" customHeight="1">
      <c r="B63" s="77" t="s">
        <v>112</v>
      </c>
      <c r="C63" s="71">
        <v>0</v>
      </c>
      <c r="D63" s="71">
        <v>260686</v>
      </c>
      <c r="E63" s="71">
        <v>0</v>
      </c>
      <c r="F63" s="71">
        <v>0</v>
      </c>
      <c r="G63" s="108">
        <v>260686</v>
      </c>
      <c r="H63" s="71">
        <v>0</v>
      </c>
    </row>
    <row r="64" spans="2:8" s="24" customFormat="1" ht="15" customHeight="1">
      <c r="B64" s="77" t="s">
        <v>147</v>
      </c>
      <c r="C64" s="71">
        <v>1518</v>
      </c>
      <c r="D64" s="71">
        <v>0</v>
      </c>
      <c r="E64" s="71">
        <v>0</v>
      </c>
      <c r="F64" s="71">
        <v>0</v>
      </c>
      <c r="G64" s="108">
        <v>1518</v>
      </c>
      <c r="H64" s="71">
        <v>0</v>
      </c>
    </row>
    <row r="65" spans="2:8" s="24" customFormat="1" ht="15" customHeight="1">
      <c r="B65" s="77" t="s">
        <v>110</v>
      </c>
      <c r="C65" s="71">
        <v>0</v>
      </c>
      <c r="D65" s="71">
        <v>0</v>
      </c>
      <c r="E65" s="71">
        <v>41</v>
      </c>
      <c r="F65" s="71">
        <v>36</v>
      </c>
      <c r="G65" s="108">
        <v>36</v>
      </c>
      <c r="H65" s="71">
        <v>0</v>
      </c>
    </row>
    <row r="66" spans="2:8" s="24" customFormat="1" ht="15" customHeight="1">
      <c r="B66" s="77" t="s">
        <v>111</v>
      </c>
      <c r="C66" s="71">
        <v>1889</v>
      </c>
      <c r="D66" s="71">
        <v>89</v>
      </c>
      <c r="E66" s="71">
        <v>0</v>
      </c>
      <c r="F66" s="71">
        <v>5</v>
      </c>
      <c r="G66" s="108">
        <v>5</v>
      </c>
      <c r="H66" s="71">
        <v>0</v>
      </c>
    </row>
    <row r="67" spans="2:8" s="24" customFormat="1" ht="15" customHeight="1">
      <c r="B67" s="77"/>
      <c r="C67" s="71"/>
      <c r="D67" s="71"/>
      <c r="E67" s="72"/>
      <c r="F67" s="72"/>
      <c r="G67" s="25"/>
      <c r="H67" s="72"/>
    </row>
    <row r="68" spans="2:8" s="6" customFormat="1" ht="15" customHeight="1">
      <c r="C68" s="32"/>
      <c r="D68" s="32"/>
      <c r="E68" s="32"/>
      <c r="F68" s="32"/>
      <c r="G68" s="32"/>
      <c r="H68" s="32"/>
    </row>
  </sheetData>
  <hyperlinks>
    <hyperlink ref="C4" location="Cover!A1" display="Back to Main" xr:uid="{05EAF71E-CB52-4C0E-87B6-3E17A287EE1E}"/>
  </hyperlinks>
  <pageMargins left="0.25" right="0.25" top="0.5" bottom="0.5" header="0.3" footer="0.55000000000000004"/>
  <pageSetup scale="54" orientation="landscape" r:id="rId1"/>
  <headerFooter>
    <oddFooter>&amp;L&amp;8&amp;K01+046LiveRamp Holdings, Inc.&amp;C&amp;8&amp;K01+047Page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8" tint="0.79998168889431442"/>
    <pageSetUpPr fitToPage="1"/>
  </sheetPr>
  <dimension ref="A4:G61"/>
  <sheetViews>
    <sheetView showGridLines="0" view="pageBreakPreview" zoomScaleNormal="80" zoomScaleSheetLayoutView="100" workbookViewId="0">
      <selection activeCell="F4" sqref="F4"/>
    </sheetView>
  </sheetViews>
  <sheetFormatPr defaultColWidth="8.85546875" defaultRowHeight="15" customHeight="1"/>
  <cols>
    <col min="1" max="1" width="5.5703125" style="1" customWidth="1"/>
    <col min="2" max="2" width="60.42578125" style="1" customWidth="1"/>
    <col min="3" max="7" width="12.5703125" style="1" customWidth="1"/>
    <col min="8" max="16" width="10.5703125" style="1" customWidth="1"/>
    <col min="17" max="19" width="13.42578125" style="1" customWidth="1"/>
    <col min="20" max="16384" width="8.85546875" style="1"/>
  </cols>
  <sheetData>
    <row r="4" spans="2:7" ht="15" customHeight="1">
      <c r="C4" s="59" t="s">
        <v>10</v>
      </c>
    </row>
    <row r="5" spans="2:7" ht="15" customHeight="1">
      <c r="B5" s="42" t="s">
        <v>16</v>
      </c>
      <c r="C5" s="9"/>
      <c r="D5" s="9"/>
      <c r="E5" s="9"/>
      <c r="F5" s="9"/>
      <c r="G5" s="9"/>
    </row>
    <row r="6" spans="2:7" ht="15" customHeight="1">
      <c r="B6" s="44" t="s">
        <v>17</v>
      </c>
    </row>
    <row r="7" spans="2:7" ht="15" customHeight="1">
      <c r="B7" s="51"/>
      <c r="C7" s="17" t="s">
        <v>39</v>
      </c>
      <c r="D7" s="17" t="s">
        <v>40</v>
      </c>
      <c r="E7" s="17" t="s">
        <v>42</v>
      </c>
      <c r="F7" s="18" t="s">
        <v>45</v>
      </c>
      <c r="G7" s="17" t="s">
        <v>46</v>
      </c>
    </row>
    <row r="8" spans="2:7" ht="15" customHeight="1">
      <c r="B8" s="52" t="s">
        <v>34</v>
      </c>
      <c r="C8" s="17"/>
      <c r="D8" s="17"/>
      <c r="E8" s="17"/>
      <c r="F8" s="47"/>
      <c r="G8" s="17"/>
    </row>
    <row r="9" spans="2:7" ht="15" customHeight="1">
      <c r="B9" s="53" t="s">
        <v>35</v>
      </c>
      <c r="C9" s="4"/>
      <c r="D9" s="4"/>
      <c r="E9" s="4"/>
      <c r="F9" s="19"/>
      <c r="G9" s="4"/>
    </row>
    <row r="10" spans="2:7" s="39" customFormat="1" ht="15" customHeight="1">
      <c r="B10" s="54" t="s">
        <v>31</v>
      </c>
      <c r="C10" s="176">
        <v>49815</v>
      </c>
      <c r="D10" s="176">
        <v>330355</v>
      </c>
      <c r="E10" s="176">
        <v>319825</v>
      </c>
      <c r="F10" s="35">
        <v>221591</v>
      </c>
      <c r="G10" s="176">
        <v>211600</v>
      </c>
    </row>
    <row r="11" spans="2:7" ht="15" customHeight="1">
      <c r="B11" s="54" t="s">
        <v>48</v>
      </c>
      <c r="C11" s="177">
        <v>86798</v>
      </c>
      <c r="D11" s="177">
        <v>85555</v>
      </c>
      <c r="E11" s="177">
        <v>95509</v>
      </c>
      <c r="F11" s="185">
        <v>122938</v>
      </c>
      <c r="G11" s="177">
        <v>134030</v>
      </c>
    </row>
    <row r="12" spans="2:7" ht="15" customHeight="1">
      <c r="B12" s="53" t="s">
        <v>49</v>
      </c>
      <c r="C12" s="177">
        <v>12068</v>
      </c>
      <c r="D12" s="177">
        <v>14106</v>
      </c>
      <c r="E12" s="177">
        <v>9326</v>
      </c>
      <c r="F12" s="185">
        <v>23295</v>
      </c>
      <c r="G12" s="177">
        <v>24979</v>
      </c>
    </row>
    <row r="13" spans="2:7" s="23" customFormat="1" ht="15" customHeight="1">
      <c r="B13" s="62" t="s">
        <v>20</v>
      </c>
      <c r="C13" s="178">
        <f>SUM(C10:C12)</f>
        <v>148681</v>
      </c>
      <c r="D13" s="178">
        <f>SUM(D10:D12)</f>
        <v>430016</v>
      </c>
      <c r="E13" s="178">
        <f>SUM(E10:E12)</f>
        <v>424660</v>
      </c>
      <c r="F13" s="186">
        <f>SUM(F10:F12)</f>
        <v>367824</v>
      </c>
      <c r="G13" s="178">
        <f>SUM(G10:G12)</f>
        <v>370609</v>
      </c>
    </row>
    <row r="14" spans="2:7" ht="15" customHeight="1">
      <c r="B14" s="53"/>
      <c r="C14" s="177"/>
      <c r="D14" s="177"/>
      <c r="E14" s="177"/>
      <c r="F14" s="185"/>
      <c r="G14" s="177"/>
    </row>
    <row r="15" spans="2:7" ht="15" customHeight="1">
      <c r="B15" s="53" t="s">
        <v>134</v>
      </c>
      <c r="C15" s="177">
        <v>18948</v>
      </c>
      <c r="D15" s="177">
        <v>17572</v>
      </c>
      <c r="E15" s="177">
        <v>16693</v>
      </c>
      <c r="F15" s="185">
        <v>17575</v>
      </c>
      <c r="G15" s="177">
        <v>19152</v>
      </c>
    </row>
    <row r="16" spans="2:7" ht="15" customHeight="1">
      <c r="B16" s="53" t="s">
        <v>133</v>
      </c>
      <c r="C16" s="177">
        <v>0</v>
      </c>
      <c r="D16" s="177">
        <v>0</v>
      </c>
      <c r="E16" s="177">
        <v>0</v>
      </c>
      <c r="F16" s="185">
        <v>0</v>
      </c>
      <c r="G16" s="177">
        <v>76825</v>
      </c>
    </row>
    <row r="17" spans="1:7" ht="15" customHeight="1">
      <c r="B17" s="53" t="s">
        <v>21</v>
      </c>
      <c r="C17" s="177">
        <v>227349</v>
      </c>
      <c r="D17" s="177">
        <v>227349</v>
      </c>
      <c r="E17" s="177">
        <v>244672</v>
      </c>
      <c r="F17" s="185">
        <v>350560</v>
      </c>
      <c r="G17" s="177">
        <v>342666</v>
      </c>
    </row>
    <row r="18" spans="1:7" ht="15" customHeight="1">
      <c r="B18" s="53" t="s">
        <v>38</v>
      </c>
      <c r="C18" s="177">
        <v>117245</v>
      </c>
      <c r="D18" s="177">
        <v>112780</v>
      </c>
      <c r="E18" s="177">
        <v>117705</v>
      </c>
      <c r="F18" s="185">
        <v>153395</v>
      </c>
      <c r="G18" s="177">
        <v>154512</v>
      </c>
    </row>
    <row r="19" spans="1:7" ht="15" customHeight="1">
      <c r="B19" s="53" t="s">
        <v>50</v>
      </c>
      <c r="C19" s="177">
        <v>82</v>
      </c>
      <c r="D19" s="177">
        <v>82</v>
      </c>
      <c r="E19" s="177">
        <v>82</v>
      </c>
      <c r="F19" s="185">
        <v>60</v>
      </c>
      <c r="G19" s="177">
        <v>60</v>
      </c>
    </row>
    <row r="20" spans="1:7" ht="15" customHeight="1">
      <c r="B20" s="57" t="s">
        <v>51</v>
      </c>
      <c r="C20" s="168">
        <v>2089</v>
      </c>
      <c r="D20" s="168">
        <v>2303</v>
      </c>
      <c r="E20" s="168">
        <v>2185</v>
      </c>
      <c r="F20" s="174">
        <v>2780</v>
      </c>
      <c r="G20" s="168">
        <v>1859</v>
      </c>
    </row>
    <row r="21" spans="1:7" s="48" customFormat="1" ht="15" customHeight="1">
      <c r="B21" s="62" t="s">
        <v>33</v>
      </c>
      <c r="C21" s="179">
        <f>SUM(C13:C20)</f>
        <v>514394</v>
      </c>
      <c r="D21" s="179">
        <f t="shared" ref="D21:G21" si="0">SUM(D13:D20)</f>
        <v>790102</v>
      </c>
      <c r="E21" s="179">
        <f t="shared" si="0"/>
        <v>805997</v>
      </c>
      <c r="F21" s="187">
        <f t="shared" si="0"/>
        <v>892194</v>
      </c>
      <c r="G21" s="179">
        <f t="shared" si="0"/>
        <v>965683</v>
      </c>
    </row>
    <row r="22" spans="1:7" ht="15" customHeight="1">
      <c r="B22" s="53"/>
      <c r="C22" s="60"/>
      <c r="D22" s="60"/>
      <c r="E22" s="60"/>
      <c r="F22" s="188"/>
      <c r="G22" s="60"/>
    </row>
    <row r="23" spans="1:7" s="4" customFormat="1" ht="15" customHeight="1">
      <c r="B23" s="56" t="s">
        <v>36</v>
      </c>
      <c r="C23" s="60"/>
      <c r="D23" s="60"/>
      <c r="E23" s="60"/>
      <c r="F23" s="188"/>
      <c r="G23" s="60"/>
    </row>
    <row r="24" spans="1:7" ht="15" customHeight="1">
      <c r="B24" s="53" t="s">
        <v>37</v>
      </c>
      <c r="C24" s="60"/>
      <c r="D24" s="60"/>
      <c r="E24" s="60"/>
      <c r="F24" s="188"/>
      <c r="G24" s="60"/>
    </row>
    <row r="25" spans="1:7" s="39" customFormat="1" ht="15" customHeight="1">
      <c r="A25" s="21"/>
      <c r="B25" s="53" t="s">
        <v>52</v>
      </c>
      <c r="C25" s="176">
        <v>3567</v>
      </c>
      <c r="D25" s="176">
        <v>4122</v>
      </c>
      <c r="E25" s="176">
        <v>4105</v>
      </c>
      <c r="F25" s="35">
        <v>3853</v>
      </c>
      <c r="G25" s="176">
        <v>3821</v>
      </c>
    </row>
    <row r="26" spans="1:7" ht="15" customHeight="1">
      <c r="A26" s="4"/>
      <c r="B26" s="53" t="s">
        <v>53</v>
      </c>
      <c r="C26" s="180">
        <v>20213</v>
      </c>
      <c r="D26" s="180">
        <v>25460</v>
      </c>
      <c r="E26" s="180">
        <v>25127</v>
      </c>
      <c r="F26" s="68">
        <v>41456</v>
      </c>
      <c r="G26" s="180">
        <v>26190</v>
      </c>
    </row>
    <row r="27" spans="1:7" ht="15" customHeight="1">
      <c r="A27" s="4"/>
      <c r="B27" s="53" t="s">
        <v>135</v>
      </c>
      <c r="C27" s="180"/>
      <c r="D27" s="180"/>
      <c r="E27" s="180"/>
      <c r="F27" s="68"/>
      <c r="G27" s="180">
        <v>4909</v>
      </c>
    </row>
    <row r="28" spans="1:7" ht="15" customHeight="1">
      <c r="A28" s="4"/>
      <c r="B28" s="53" t="s">
        <v>54</v>
      </c>
      <c r="C28" s="180">
        <v>1107</v>
      </c>
      <c r="D28" s="180">
        <v>670</v>
      </c>
      <c r="E28" s="180">
        <v>540</v>
      </c>
      <c r="F28" s="68">
        <v>1321</v>
      </c>
      <c r="G28" s="180">
        <v>996</v>
      </c>
    </row>
    <row r="29" spans="1:7" ht="15" customHeight="1">
      <c r="A29" s="4"/>
      <c r="B29" s="53" t="s">
        <v>136</v>
      </c>
      <c r="C29" s="180">
        <v>2140</v>
      </c>
      <c r="D29" s="180">
        <v>2021</v>
      </c>
      <c r="E29" s="180">
        <v>2140</v>
      </c>
      <c r="F29" s="68">
        <v>1970</v>
      </c>
      <c r="G29" s="180">
        <v>2027</v>
      </c>
    </row>
    <row r="30" spans="1:7" ht="15" customHeight="1">
      <c r="A30" s="4"/>
      <c r="B30" s="53" t="s">
        <v>55</v>
      </c>
      <c r="C30" s="177">
        <v>1660</v>
      </c>
      <c r="D30" s="177">
        <v>1717</v>
      </c>
      <c r="E30" s="177">
        <v>1717</v>
      </c>
      <c r="F30" s="185">
        <v>1717</v>
      </c>
      <c r="G30" s="177">
        <v>0</v>
      </c>
    </row>
    <row r="31" spans="1:7" ht="15" customHeight="1">
      <c r="A31" s="4"/>
      <c r="B31" s="49" t="s">
        <v>59</v>
      </c>
      <c r="C31" s="181">
        <v>1993</v>
      </c>
      <c r="D31" s="181">
        <v>2101</v>
      </c>
      <c r="E31" s="181">
        <v>3986</v>
      </c>
      <c r="F31" s="185">
        <v>6716</v>
      </c>
      <c r="G31" s="181">
        <v>6745</v>
      </c>
    </row>
    <row r="32" spans="1:7" s="23" customFormat="1" ht="15" customHeight="1">
      <c r="A32" s="20"/>
      <c r="B32" s="62" t="s">
        <v>22</v>
      </c>
      <c r="C32" s="182">
        <f>SUM(C25:C31)</f>
        <v>30680</v>
      </c>
      <c r="D32" s="182">
        <f>SUM(D25:D31)</f>
        <v>36091</v>
      </c>
      <c r="E32" s="182">
        <f>SUM(E25:E31)</f>
        <v>37615</v>
      </c>
      <c r="F32" s="69">
        <f>SUM(F25:F31)</f>
        <v>57033</v>
      </c>
      <c r="G32" s="182">
        <f>SUM(G25:G31)</f>
        <v>44688</v>
      </c>
    </row>
    <row r="33" spans="2:7" s="4" customFormat="1" ht="15" customHeight="1">
      <c r="B33" s="53"/>
      <c r="C33" s="180"/>
      <c r="D33" s="180"/>
      <c r="E33" s="180"/>
      <c r="F33" s="68"/>
      <c r="G33" s="180"/>
    </row>
    <row r="34" spans="2:7" s="4" customFormat="1" ht="15" customHeight="1">
      <c r="B34" s="53" t="s">
        <v>138</v>
      </c>
      <c r="C34" s="180"/>
      <c r="D34" s="180"/>
      <c r="E34" s="180"/>
      <c r="F34" s="68"/>
      <c r="G34" s="180">
        <v>74334</v>
      </c>
    </row>
    <row r="35" spans="2:7" ht="15" customHeight="1">
      <c r="B35" s="53" t="s">
        <v>23</v>
      </c>
      <c r="C35" s="180">
        <v>22000</v>
      </c>
      <c r="D35" s="180">
        <v>0</v>
      </c>
      <c r="E35" s="180">
        <v>0</v>
      </c>
      <c r="F35" s="68">
        <v>0</v>
      </c>
      <c r="G35" s="180">
        <v>0</v>
      </c>
    </row>
    <row r="36" spans="2:7" ht="15" customHeight="1" collapsed="1">
      <c r="B36" s="53" t="s">
        <v>137</v>
      </c>
      <c r="C36" s="177">
        <v>4112</v>
      </c>
      <c r="D36" s="177">
        <v>3618</v>
      </c>
      <c r="E36" s="177">
        <v>3106</v>
      </c>
      <c r="F36" s="185">
        <v>2579</v>
      </c>
      <c r="G36" s="177">
        <v>2043</v>
      </c>
    </row>
    <row r="37" spans="2:7" ht="15" customHeight="1">
      <c r="B37" s="53" t="s">
        <v>56</v>
      </c>
      <c r="C37" s="177">
        <v>30090</v>
      </c>
      <c r="D37" s="177">
        <v>28243</v>
      </c>
      <c r="E37" s="177">
        <v>29732</v>
      </c>
      <c r="F37" s="185">
        <v>30307</v>
      </c>
      <c r="G37" s="177">
        <v>28291</v>
      </c>
    </row>
    <row r="38" spans="2:7" ht="15" customHeight="1">
      <c r="B38" s="53" t="s">
        <v>57</v>
      </c>
      <c r="C38" s="177">
        <v>2896</v>
      </c>
      <c r="D38" s="177">
        <v>2734</v>
      </c>
      <c r="E38" s="177">
        <v>2788</v>
      </c>
      <c r="F38" s="185">
        <v>3209</v>
      </c>
      <c r="G38" s="177">
        <v>2638</v>
      </c>
    </row>
    <row r="39" spans="2:7" ht="15" customHeight="1">
      <c r="B39" s="62" t="s">
        <v>78</v>
      </c>
      <c r="C39" s="179">
        <f>SUM(C34:C38,C32)</f>
        <v>89778</v>
      </c>
      <c r="D39" s="179">
        <f>SUM(D34:D38,D32)</f>
        <v>70686</v>
      </c>
      <c r="E39" s="179">
        <f>SUM(E34:E38,E32)</f>
        <v>73241</v>
      </c>
      <c r="F39" s="187">
        <f>SUM(F34:F38,F32)</f>
        <v>93128</v>
      </c>
      <c r="G39" s="179">
        <f>SUM(G34:G38,G32)</f>
        <v>151994</v>
      </c>
    </row>
    <row r="40" spans="2:7" ht="15" customHeight="1">
      <c r="B40" s="53"/>
      <c r="C40" s="180"/>
      <c r="D40" s="180"/>
      <c r="E40" s="180"/>
      <c r="F40" s="68"/>
      <c r="G40" s="180"/>
    </row>
    <row r="41" spans="2:7" ht="15" customHeight="1">
      <c r="B41" s="53" t="s">
        <v>32</v>
      </c>
      <c r="C41" s="180"/>
      <c r="D41" s="180"/>
      <c r="E41" s="180"/>
      <c r="F41" s="68"/>
      <c r="G41" s="180"/>
    </row>
    <row r="42" spans="2:7" ht="15" customHeight="1">
      <c r="B42" s="53" t="s">
        <v>11</v>
      </c>
      <c r="C42" s="177">
        <v>140</v>
      </c>
      <c r="D42" s="177">
        <v>158</v>
      </c>
      <c r="E42" s="177">
        <v>159</v>
      </c>
      <c r="F42" s="185">
        <v>162</v>
      </c>
      <c r="G42" s="177">
        <v>163</v>
      </c>
    </row>
    <row r="43" spans="2:7" ht="15" customHeight="1">
      <c r="B43" s="53" t="s">
        <v>58</v>
      </c>
      <c r="C43" s="177">
        <v>610</v>
      </c>
      <c r="D43" s="177">
        <v>0</v>
      </c>
      <c r="E43" s="177">
        <v>0</v>
      </c>
      <c r="F43" s="185">
        <v>0</v>
      </c>
      <c r="G43" s="177">
        <v>0</v>
      </c>
    </row>
    <row r="44" spans="2:7" ht="15" customHeight="1">
      <c r="B44" s="53" t="s">
        <v>12</v>
      </c>
      <c r="C44" s="177">
        <v>623755</v>
      </c>
      <c r="D44" s="177">
        <v>670674</v>
      </c>
      <c r="E44" s="177">
        <v>677588</v>
      </c>
      <c r="F44" s="185">
        <v>717228</v>
      </c>
      <c r="G44" s="177">
        <v>729899</v>
      </c>
    </row>
    <row r="45" spans="2:7" ht="15" customHeight="1">
      <c r="B45" s="49" t="s">
        <v>14</v>
      </c>
      <c r="C45" s="181">
        <v>-260686</v>
      </c>
      <c r="D45" s="181">
        <v>0</v>
      </c>
      <c r="E45" s="181">
        <v>-1802</v>
      </c>
      <c r="F45" s="185">
        <v>-1802</v>
      </c>
      <c r="G45" s="181">
        <v>-2860</v>
      </c>
    </row>
    <row r="46" spans="2:7" ht="15" customHeight="1">
      <c r="B46" s="53" t="s">
        <v>13</v>
      </c>
      <c r="C46" s="177">
        <v>60585</v>
      </c>
      <c r="D46" s="177">
        <v>48017</v>
      </c>
      <c r="E46" s="177">
        <v>55941</v>
      </c>
      <c r="F46" s="185">
        <v>84249</v>
      </c>
      <c r="G46" s="177">
        <v>88828</v>
      </c>
    </row>
    <row r="47" spans="2:7" ht="15" customHeight="1">
      <c r="B47" s="53" t="s">
        <v>60</v>
      </c>
      <c r="C47" s="177">
        <v>212</v>
      </c>
      <c r="D47" s="177">
        <v>567</v>
      </c>
      <c r="E47" s="177">
        <v>870</v>
      </c>
      <c r="F47" s="185">
        <v>-771</v>
      </c>
      <c r="G47" s="177">
        <v>-2341</v>
      </c>
    </row>
    <row r="48" spans="2:7" ht="15" customHeight="1">
      <c r="C48" s="4"/>
      <c r="D48" s="4"/>
      <c r="E48" s="4"/>
      <c r="F48" s="185"/>
      <c r="G48" s="4"/>
    </row>
    <row r="49" spans="2:7" s="23" customFormat="1" ht="15" customHeight="1">
      <c r="B49" s="63" t="s">
        <v>15</v>
      </c>
      <c r="C49" s="183">
        <f>SUM(C42:C47)</f>
        <v>424616</v>
      </c>
      <c r="D49" s="183">
        <f>SUM(D42:D47)</f>
        <v>719416</v>
      </c>
      <c r="E49" s="183">
        <f>SUM(E42:E47)</f>
        <v>732756</v>
      </c>
      <c r="F49" s="189">
        <f>SUM(F42:F47)</f>
        <v>799066</v>
      </c>
      <c r="G49" s="183">
        <f>SUM(G42:G47)</f>
        <v>813689</v>
      </c>
    </row>
    <row r="50" spans="2:7" s="23" customFormat="1" ht="15" customHeight="1">
      <c r="B50" s="55" t="s">
        <v>18</v>
      </c>
      <c r="C50" s="184">
        <f t="shared" ref="C50:E50" si="1">C39+C49</f>
        <v>514394</v>
      </c>
      <c r="D50" s="184">
        <f t="shared" si="1"/>
        <v>790102</v>
      </c>
      <c r="E50" s="184">
        <f t="shared" si="1"/>
        <v>805997</v>
      </c>
      <c r="F50" s="187">
        <f>F39+F49</f>
        <v>892194</v>
      </c>
      <c r="G50" s="184">
        <f>G39+G49</f>
        <v>965683</v>
      </c>
    </row>
    <row r="51" spans="2:7" s="6" customFormat="1" ht="15" customHeight="1">
      <c r="C51" s="7"/>
      <c r="D51" s="7"/>
      <c r="E51" s="7"/>
      <c r="F51" s="117"/>
      <c r="G51" s="7"/>
    </row>
    <row r="53" spans="2:7" ht="15" customHeight="1">
      <c r="C53" s="26"/>
      <c r="D53" s="26"/>
      <c r="E53" s="26"/>
      <c r="F53" s="26"/>
      <c r="G53" s="26"/>
    </row>
    <row r="61" spans="2:7" ht="15" customHeight="1">
      <c r="C61" s="26"/>
      <c r="D61" s="26"/>
      <c r="E61" s="26"/>
      <c r="F61" s="26"/>
      <c r="G61" s="26"/>
    </row>
  </sheetData>
  <hyperlinks>
    <hyperlink ref="C4" location="Cover!A1" display="Back to Main" xr:uid="{D2DFE842-CFDB-4DA5-8EA7-C7F62F9CC6EA}"/>
  </hyperlinks>
  <pageMargins left="0.25" right="0.25" top="0.5" bottom="0.5" header="0.3" footer="0.55000000000000004"/>
  <pageSetup scale="71" orientation="landscape" r:id="rId1"/>
  <headerFooter>
    <oddFooter>&amp;L&amp;8&amp;K01+046LiveRamp Holdings, Inc.&amp;C&amp;8&amp;K01+047Page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Props1.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2.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26ACA9-722C-402D-803E-A27A94D1B6C2}">
  <ds:schemaRefs>
    <ds:schemaRef ds:uri="http://schemas.microsoft.com/office/2006/documentManagement/types"/>
    <ds:schemaRef ds:uri="http://purl.org/dc/dcmitype/"/>
    <ds:schemaRef ds:uri="924476e6-b917-4696-8e52-e035bfc7b556"/>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864749fc-0baa-49a7-a157-73d0aa52a4c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Income Statement</vt:lpstr>
      <vt:lpstr>GAAP to Non-GAAP OpEx </vt:lpstr>
      <vt:lpstr>Revenue Detail</vt:lpstr>
      <vt:lpstr>EBITDA</vt:lpstr>
      <vt:lpstr>CF</vt:lpstr>
      <vt:lpstr>BS</vt:lpstr>
      <vt:lpstr>BS!Print_Area</vt:lpstr>
      <vt:lpstr>CF!Print_Area</vt:lpstr>
      <vt:lpstr>Cover!Print_Area</vt:lpstr>
      <vt:lpstr>EBITDA!Print_Area</vt:lpstr>
      <vt:lpstr>'Income Statement'!Print_Area</vt:lpstr>
      <vt:lpstr>'Revenue Detail'!Print_Area</vt:lpstr>
      <vt:lpstr>'GAAP to Non-GAAP OpEx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Tejal Engman</cp:lastModifiedBy>
  <cp:lastPrinted>2022-01-25T17:19:56Z</cp:lastPrinted>
  <dcterms:created xsi:type="dcterms:W3CDTF">2018-10-24T22:30:10Z</dcterms:created>
  <dcterms:modified xsi:type="dcterms:W3CDTF">2022-05-10T14:05:51Z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