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DC97B9DF-C1FC-4BDC-9CF1-0E5E0DB45A2E}" xr6:coauthVersionLast="47" xr6:coauthVersionMax="47" xr10:uidLastSave="{00000000-0000-0000-0000-000000000000}"/>
  <bookViews>
    <workbookView xWindow="-110" yWindow="-110" windowWidth="22620" windowHeight="13500" tabRatio="891" xr2:uid="{7E48B1CD-ADF7-4FDA-9F24-6E7538E84453}"/>
  </bookViews>
  <sheets>
    <sheet name="Cover" sheetId="6" r:id="rId1"/>
    <sheet name="Financials Flow Chart" sheetId="16" r:id="rId2"/>
    <sheet name="Key Metrics" sheetId="1" r:id="rId3"/>
    <sheet name="Reconciliatons" sheetId="3" r:id="rId4"/>
    <sheet name="Income Statement" sheetId="2" r:id="rId5"/>
    <sheet name="Balance Sheet" sheetId="14" r:id="rId6"/>
    <sheet name="Cash Flow Statement" sheetId="5" r:id="rId7"/>
    <sheet name="Appendix" sheetId="15" r:id="rId8"/>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4">'Income Statement'!$A$1:$N$43</definedName>
    <definedName name="_xlnm.Print_Titles" localSheetId="7">Appendix!$1:$1</definedName>
    <definedName name="_xlnm.Print_Titles" localSheetId="6">'Cash Flow Statement'!$A:$A,'Cash Flow Statement'!$1:$3</definedName>
    <definedName name="_xlnm.Print_Titles" localSheetId="3">Reconciliatons!$A:$A,Reconciliatons!$1:$2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9" i="3" l="1"/>
  <c r="L65" i="5"/>
  <c r="M65" i="5"/>
  <c r="B21" i="3" l="1"/>
  <c r="M66" i="3"/>
  <c r="L66" i="3"/>
  <c r="K66" i="3"/>
  <c r="J66" i="3"/>
  <c r="I66" i="3"/>
  <c r="H66" i="3"/>
  <c r="H65" i="3"/>
  <c r="I65" i="3"/>
  <c r="J65" i="3"/>
  <c r="K65" i="3"/>
  <c r="M67" i="5"/>
  <c r="M6" i="3"/>
  <c r="B33" i="3"/>
  <c r="M94" i="3"/>
  <c r="L94" i="3"/>
  <c r="K94" i="3"/>
  <c r="J94" i="3"/>
  <c r="I94" i="3"/>
  <c r="H94" i="3"/>
  <c r="M40" i="3"/>
  <c r="L40" i="3"/>
  <c r="K40" i="3"/>
  <c r="J40" i="3"/>
  <c r="I40" i="3"/>
  <c r="H40" i="3"/>
  <c r="F40" i="3"/>
  <c r="E40" i="3"/>
  <c r="D40" i="3"/>
  <c r="C40" i="3"/>
  <c r="B40" i="3"/>
  <c r="M64" i="3"/>
  <c r="L64" i="3"/>
  <c r="K64" i="3"/>
  <c r="J64" i="3"/>
  <c r="I64" i="3"/>
  <c r="H64" i="3"/>
  <c r="F64" i="3"/>
  <c r="E64" i="3"/>
  <c r="D64" i="3"/>
  <c r="C64" i="3"/>
  <c r="B64" i="3"/>
  <c r="L59" i="3"/>
  <c r="M98" i="3"/>
  <c r="L6" i="3"/>
  <c r="K6" i="3"/>
  <c r="J6" i="3"/>
  <c r="I6" i="3"/>
  <c r="H6" i="3"/>
  <c r="B6" i="3"/>
  <c r="C6" i="3"/>
  <c r="D6" i="3"/>
  <c r="E6" i="3"/>
  <c r="F6" i="3"/>
  <c r="L67" i="5"/>
  <c r="F67" i="5"/>
  <c r="E67" i="5"/>
  <c r="D67" i="5"/>
  <c r="C67" i="5"/>
  <c r="B67" i="5"/>
  <c r="M78" i="3"/>
  <c r="L78" i="3"/>
  <c r="F78" i="3"/>
  <c r="E78" i="3"/>
  <c r="D78" i="3"/>
  <c r="C78" i="3"/>
  <c r="B78" i="3"/>
  <c r="F74" i="3"/>
  <c r="E74" i="3"/>
  <c r="H73" i="3" s="1"/>
  <c r="D74" i="3"/>
  <c r="C74" i="3"/>
  <c r="B74" i="3"/>
  <c r="B76" i="3" s="1"/>
  <c r="M83" i="3"/>
  <c r="F83" i="3"/>
  <c r="E83" i="3"/>
  <c r="H82" i="3" s="1"/>
  <c r="D83" i="3"/>
  <c r="C83" i="3"/>
  <c r="B83" i="3"/>
  <c r="B85" i="3" s="1"/>
  <c r="M46" i="3"/>
  <c r="M45" i="3"/>
  <c r="M43" i="3"/>
  <c r="M96" i="3" l="1"/>
  <c r="F94" i="3" l="1"/>
  <c r="E94" i="3"/>
  <c r="D94" i="3"/>
  <c r="C94" i="3"/>
  <c r="B94" i="3"/>
  <c r="M102" i="3"/>
  <c r="F102" i="3"/>
  <c r="K102" i="3"/>
  <c r="E102" i="3"/>
  <c r="D102" i="3"/>
  <c r="C102" i="3"/>
  <c r="M39" i="3"/>
  <c r="M22" i="3"/>
  <c r="L22" i="3"/>
  <c r="K22" i="3"/>
  <c r="J22" i="3"/>
  <c r="I22" i="3"/>
  <c r="H22" i="3"/>
  <c r="F22" i="3"/>
  <c r="E22" i="3"/>
  <c r="D22" i="3"/>
  <c r="C22" i="3"/>
  <c r="B22" i="3"/>
  <c r="M20" i="3"/>
  <c r="L20" i="3"/>
  <c r="K20" i="3"/>
  <c r="J20" i="3"/>
  <c r="I20" i="3"/>
  <c r="H20" i="3"/>
  <c r="F20" i="3"/>
  <c r="E20" i="3"/>
  <c r="D20" i="3"/>
  <c r="C20" i="3"/>
  <c r="B20" i="3"/>
  <c r="M19" i="3"/>
  <c r="L19" i="3"/>
  <c r="K19" i="3"/>
  <c r="J19" i="3"/>
  <c r="I19" i="3"/>
  <c r="H19" i="3"/>
  <c r="F19" i="3"/>
  <c r="E19" i="3"/>
  <c r="D19" i="3"/>
  <c r="C19" i="3"/>
  <c r="B19" i="3"/>
  <c r="F18" i="3"/>
  <c r="E18" i="3"/>
  <c r="D18" i="3"/>
  <c r="C18" i="3"/>
  <c r="B18" i="3"/>
  <c r="C21" i="3"/>
  <c r="D21" i="3"/>
  <c r="F21" i="3"/>
  <c r="E21" i="3"/>
  <c r="L21" i="3"/>
  <c r="E24" i="3" l="1"/>
  <c r="H26" i="3" s="1"/>
  <c r="C24" i="3"/>
  <c r="F24" i="3"/>
  <c r="B24" i="3"/>
  <c r="D24" i="3"/>
  <c r="E26" i="3" s="1"/>
  <c r="F26" i="3" l="1"/>
  <c r="M60" i="3"/>
  <c r="L60" i="3"/>
  <c r="F60" i="3"/>
  <c r="E60" i="3"/>
  <c r="D60" i="3"/>
  <c r="C60" i="3"/>
  <c r="M74" i="3"/>
  <c r="M59" i="3"/>
  <c r="M58" i="3"/>
  <c r="M65" i="3"/>
  <c r="M61" i="3"/>
  <c r="L98" i="3"/>
  <c r="L61" i="3"/>
  <c r="L58" i="3"/>
  <c r="L62" i="3" s="1"/>
  <c r="L69" i="3" s="1"/>
  <c r="L46" i="3"/>
  <c r="L45" i="3"/>
  <c r="L43" i="3"/>
  <c r="L39" i="3"/>
  <c r="L65" i="3"/>
  <c r="F65" i="3"/>
  <c r="E65" i="3"/>
  <c r="D65" i="3"/>
  <c r="C65" i="3"/>
  <c r="B65" i="3"/>
  <c r="F66" i="3"/>
  <c r="E66" i="3"/>
  <c r="D66" i="3"/>
  <c r="M21" i="3"/>
  <c r="M18" i="3"/>
  <c r="M43" i="5"/>
  <c r="M62" i="3" l="1"/>
  <c r="M24" i="3"/>
  <c r="M10" i="3" s="1"/>
  <c r="L43" i="5"/>
  <c r="F43" i="5"/>
  <c r="E43" i="5"/>
  <c r="D43" i="5"/>
  <c r="C43" i="5"/>
  <c r="B43" i="5"/>
  <c r="M35" i="14"/>
  <c r="M103" i="3" s="1"/>
  <c r="M105" i="3" s="1"/>
  <c r="M15" i="1" s="1"/>
  <c r="M26" i="14"/>
  <c r="M16" i="14"/>
  <c r="L16" i="14"/>
  <c r="K16" i="14"/>
  <c r="E16" i="14"/>
  <c r="D16" i="14"/>
  <c r="C16" i="14"/>
  <c r="B16" i="14"/>
  <c r="M14" i="14"/>
  <c r="L14" i="14"/>
  <c r="K14" i="14"/>
  <c r="J14" i="14"/>
  <c r="I14" i="14"/>
  <c r="H14" i="14"/>
  <c r="E14" i="14"/>
  <c r="D14" i="14"/>
  <c r="C14" i="14"/>
  <c r="C35" i="14"/>
  <c r="C103" i="3" s="1"/>
  <c r="L26" i="14"/>
  <c r="K26" i="14"/>
  <c r="J26" i="14"/>
  <c r="J37" i="14" s="1"/>
  <c r="I26" i="14"/>
  <c r="I37" i="14" s="1"/>
  <c r="H26" i="14"/>
  <c r="H37" i="14" s="1"/>
  <c r="E26" i="14"/>
  <c r="D26" i="14"/>
  <c r="C26" i="14"/>
  <c r="B26" i="14"/>
  <c r="L35" i="14"/>
  <c r="K35" i="14"/>
  <c r="F103" i="3" s="1"/>
  <c r="J35" i="14"/>
  <c r="I35" i="14"/>
  <c r="H35" i="14"/>
  <c r="E35" i="14"/>
  <c r="E103" i="3" s="1"/>
  <c r="D35" i="14"/>
  <c r="D103" i="3" s="1"/>
  <c r="B35" i="14"/>
  <c r="B14" i="14"/>
  <c r="M19" i="2"/>
  <c r="L19" i="2"/>
  <c r="F19" i="2"/>
  <c r="E19" i="2"/>
  <c r="D19" i="2"/>
  <c r="C19" i="2"/>
  <c r="B19" i="2"/>
  <c r="M11" i="2"/>
  <c r="L11" i="2"/>
  <c r="F11" i="2"/>
  <c r="E11" i="2"/>
  <c r="D11" i="2"/>
  <c r="C11" i="2"/>
  <c r="B11" i="2"/>
  <c r="K7" i="2"/>
  <c r="M13" i="1" l="1"/>
  <c r="M6" i="1"/>
  <c r="M14" i="3"/>
  <c r="M11" i="1" s="1"/>
  <c r="M37" i="14"/>
  <c r="M39" i="14" s="1"/>
  <c r="L21" i="2"/>
  <c r="L25" i="2" s="1"/>
  <c r="L29" i="2" s="1"/>
  <c r="L33" i="2" l="1"/>
  <c r="L37" i="3" s="1"/>
  <c r="L49" i="3" s="1"/>
  <c r="L53" i="3" s="1"/>
  <c r="L6" i="5"/>
  <c r="L37" i="14"/>
  <c r="C37" i="14" l="1"/>
  <c r="C39" i="14" s="1"/>
  <c r="D37" i="14"/>
  <c r="D39" i="14" s="1"/>
  <c r="K37" i="14"/>
  <c r="K39" i="14" s="1"/>
  <c r="B37" i="14"/>
  <c r="B39" i="14" s="1"/>
  <c r="E37" i="14"/>
  <c r="E39" i="14" s="1"/>
  <c r="L39" i="14"/>
  <c r="H39" i="14"/>
  <c r="I39" i="14"/>
  <c r="J39" i="14"/>
  <c r="K103" i="3" l="1"/>
  <c r="J103" i="3"/>
  <c r="I103" i="3"/>
  <c r="B103" i="3"/>
  <c r="K98" i="3"/>
  <c r="J98" i="3"/>
  <c r="J96" i="3" s="1"/>
  <c r="I98" i="3"/>
  <c r="H98" i="3"/>
  <c r="F98" i="3"/>
  <c r="E98" i="3"/>
  <c r="D98" i="3"/>
  <c r="C98" i="3"/>
  <c r="B98" i="3"/>
  <c r="J78" i="3"/>
  <c r="I78" i="3"/>
  <c r="H78" i="3"/>
  <c r="J61" i="3"/>
  <c r="I61" i="3"/>
  <c r="H61" i="3"/>
  <c r="F61" i="3"/>
  <c r="E61" i="3"/>
  <c r="D61" i="3"/>
  <c r="C61" i="3"/>
  <c r="B61" i="3"/>
  <c r="J59" i="3"/>
  <c r="I59" i="3"/>
  <c r="H59" i="3"/>
  <c r="J58" i="3"/>
  <c r="I58" i="3"/>
  <c r="H58" i="3"/>
  <c r="F59" i="3"/>
  <c r="E59" i="3"/>
  <c r="D59" i="3"/>
  <c r="C59" i="3"/>
  <c r="B59" i="3"/>
  <c r="F58" i="3"/>
  <c r="E58" i="3"/>
  <c r="D58" i="3"/>
  <c r="C58" i="3"/>
  <c r="B58" i="3"/>
  <c r="J60" i="3"/>
  <c r="I60" i="3"/>
  <c r="H60" i="3"/>
  <c r="B60" i="3"/>
  <c r="J43" i="3"/>
  <c r="I43" i="3"/>
  <c r="H43" i="3"/>
  <c r="F46" i="3"/>
  <c r="E46" i="3"/>
  <c r="D46" i="3"/>
  <c r="C46" i="3"/>
  <c r="B46" i="3"/>
  <c r="F45" i="3"/>
  <c r="E45" i="3"/>
  <c r="D45" i="3"/>
  <c r="C45" i="3"/>
  <c r="B45" i="3"/>
  <c r="F43" i="3"/>
  <c r="E43" i="3"/>
  <c r="D43" i="3"/>
  <c r="C43" i="3"/>
  <c r="B43" i="3"/>
  <c r="J46" i="3"/>
  <c r="I46" i="3"/>
  <c r="H46" i="3"/>
  <c r="J45" i="3"/>
  <c r="I45" i="3"/>
  <c r="H45" i="3"/>
  <c r="J39" i="3"/>
  <c r="I39" i="3"/>
  <c r="H39" i="3"/>
  <c r="F39" i="3"/>
  <c r="E39" i="3"/>
  <c r="D39" i="3"/>
  <c r="C39" i="3"/>
  <c r="B39" i="3"/>
  <c r="H103" i="3"/>
  <c r="L102" i="3"/>
  <c r="J102" i="3"/>
  <c r="I102" i="3"/>
  <c r="H102" i="3"/>
  <c r="B102" i="3"/>
  <c r="K21" i="3"/>
  <c r="J21" i="3"/>
  <c r="I21" i="3"/>
  <c r="H21" i="3"/>
  <c r="L18" i="3"/>
  <c r="L24" i="3" s="1"/>
  <c r="K18" i="3"/>
  <c r="J18" i="3"/>
  <c r="I18" i="3"/>
  <c r="H18" i="3"/>
  <c r="L83" i="3"/>
  <c r="K83" i="3"/>
  <c r="L82" i="3" s="1"/>
  <c r="J83" i="3"/>
  <c r="K82" i="3" s="1"/>
  <c r="I83" i="3"/>
  <c r="J82" i="3" s="1"/>
  <c r="H83" i="3"/>
  <c r="I82" i="3" s="1"/>
  <c r="E82" i="3"/>
  <c r="E85" i="3" s="1"/>
  <c r="L74" i="3"/>
  <c r="K74" i="3"/>
  <c r="L73" i="3" s="1"/>
  <c r="J74" i="3"/>
  <c r="K73" i="3" s="1"/>
  <c r="I74" i="3"/>
  <c r="J73" i="3" s="1"/>
  <c r="H74" i="3"/>
  <c r="F73" i="3"/>
  <c r="F76" i="3" s="1"/>
  <c r="E73" i="3"/>
  <c r="E76" i="3" s="1"/>
  <c r="L96" i="3"/>
  <c r="F67" i="3"/>
  <c r="L4" i="1"/>
  <c r="H67" i="5"/>
  <c r="H43" i="5"/>
  <c r="C3" i="5"/>
  <c r="D3" i="5" s="1"/>
  <c r="E3" i="5" s="1"/>
  <c r="F3" i="5" s="1"/>
  <c r="K31" i="2"/>
  <c r="K46" i="3" s="1"/>
  <c r="K27" i="2"/>
  <c r="K45" i="3" s="1"/>
  <c r="K23" i="2"/>
  <c r="K39" i="3" s="1"/>
  <c r="F21" i="2"/>
  <c r="F25" i="2" s="1"/>
  <c r="F29" i="2" s="1"/>
  <c r="E21" i="2"/>
  <c r="E25" i="2" s="1"/>
  <c r="E29" i="2" s="1"/>
  <c r="J19" i="2"/>
  <c r="I19" i="2"/>
  <c r="H19" i="2"/>
  <c r="K17" i="2"/>
  <c r="K16" i="2"/>
  <c r="K15" i="2"/>
  <c r="K14" i="2"/>
  <c r="K43" i="3" s="1"/>
  <c r="K13" i="2"/>
  <c r="K61" i="3" s="1"/>
  <c r="J11" i="2"/>
  <c r="I11" i="2"/>
  <c r="H11" i="2"/>
  <c r="K9" i="2"/>
  <c r="K8" i="2"/>
  <c r="K60" i="3" s="1"/>
  <c r="K6" i="2"/>
  <c r="K59" i="3" s="1"/>
  <c r="K5" i="2"/>
  <c r="C3" i="2"/>
  <c r="D3" i="2" s="1"/>
  <c r="E3" i="2" s="1"/>
  <c r="F3" i="2" s="1"/>
  <c r="F62" i="3" l="1"/>
  <c r="F69" i="3" s="1"/>
  <c r="J62" i="3"/>
  <c r="J69" i="3" s="1"/>
  <c r="C62" i="3"/>
  <c r="C69" i="3" s="1"/>
  <c r="I62" i="3"/>
  <c r="I69" i="3" s="1"/>
  <c r="B62" i="3"/>
  <c r="B69" i="3" s="1"/>
  <c r="D62" i="3"/>
  <c r="D69" i="3" s="1"/>
  <c r="H62" i="3"/>
  <c r="H69" i="3" s="1"/>
  <c r="E62" i="3"/>
  <c r="E69" i="3" s="1"/>
  <c r="J76" i="3"/>
  <c r="H24" i="3"/>
  <c r="I24" i="3"/>
  <c r="J24" i="3"/>
  <c r="K76" i="3"/>
  <c r="K24" i="3"/>
  <c r="L76" i="3"/>
  <c r="I73" i="3"/>
  <c r="I76" i="3" s="1"/>
  <c r="H76" i="3"/>
  <c r="M82" i="3"/>
  <c r="M85" i="3" s="1"/>
  <c r="L85" i="3"/>
  <c r="M73" i="3"/>
  <c r="M76" i="3" s="1"/>
  <c r="K96" i="3"/>
  <c r="I21" i="2"/>
  <c r="I25" i="2" s="1"/>
  <c r="I29" i="2" s="1"/>
  <c r="I6" i="5" s="1"/>
  <c r="I23" i="5" s="1"/>
  <c r="J21" i="2"/>
  <c r="J25" i="2" s="1"/>
  <c r="J29" i="2" s="1"/>
  <c r="J33" i="2" s="1"/>
  <c r="H21" i="2"/>
  <c r="H25" i="2" s="1"/>
  <c r="H29" i="2" s="1"/>
  <c r="H6" i="5" s="1"/>
  <c r="H23" i="5" s="1"/>
  <c r="H69" i="5" s="1"/>
  <c r="C96" i="3"/>
  <c r="E6" i="5"/>
  <c r="E33" i="2"/>
  <c r="E37" i="3" s="1"/>
  <c r="E49" i="3" s="1"/>
  <c r="E53" i="3" s="1"/>
  <c r="E4" i="1" s="1"/>
  <c r="F33" i="2"/>
  <c r="F37" i="3" s="1"/>
  <c r="F49" i="3" s="1"/>
  <c r="F53" i="3" s="1"/>
  <c r="F4" i="1" s="1"/>
  <c r="F6" i="5"/>
  <c r="M21" i="2"/>
  <c r="K11" i="2"/>
  <c r="K78" i="3"/>
  <c r="K58" i="3"/>
  <c r="K62" i="3" s="1"/>
  <c r="K69" i="3" s="1"/>
  <c r="C21" i="2"/>
  <c r="C25" i="2" s="1"/>
  <c r="C29" i="2" s="1"/>
  <c r="D21" i="2"/>
  <c r="D25" i="2" s="1"/>
  <c r="D29" i="2" s="1"/>
  <c r="B21" i="2"/>
  <c r="B25" i="2" s="1"/>
  <c r="B29" i="2" s="1"/>
  <c r="B96" i="3"/>
  <c r="K85" i="3"/>
  <c r="J85" i="3"/>
  <c r="H96" i="3"/>
  <c r="J105" i="3"/>
  <c r="J15" i="1" s="1"/>
  <c r="H85" i="3"/>
  <c r="I85" i="3"/>
  <c r="I105" i="3"/>
  <c r="I15" i="1" s="1"/>
  <c r="L103" i="3"/>
  <c r="L105" i="3" s="1"/>
  <c r="L15" i="1" s="1"/>
  <c r="E105" i="3"/>
  <c r="E15" i="1" s="1"/>
  <c r="D105" i="3"/>
  <c r="D15" i="1" s="1"/>
  <c r="C82" i="3"/>
  <c r="C85" i="3" s="1"/>
  <c r="F82" i="3"/>
  <c r="F85" i="3" s="1"/>
  <c r="C105" i="3"/>
  <c r="C15" i="1" s="1"/>
  <c r="D73" i="3"/>
  <c r="D76" i="3" s="1"/>
  <c r="C73" i="3"/>
  <c r="C76" i="3" s="1"/>
  <c r="I96" i="3"/>
  <c r="H105" i="3"/>
  <c r="H15" i="1" s="1"/>
  <c r="D96" i="3"/>
  <c r="E96" i="3"/>
  <c r="K105" i="3"/>
  <c r="K15" i="1" s="1"/>
  <c r="F105" i="3"/>
  <c r="F15" i="1" s="1"/>
  <c r="B105" i="3"/>
  <c r="B15" i="1" s="1"/>
  <c r="F96" i="3"/>
  <c r="I67" i="5"/>
  <c r="I43" i="5"/>
  <c r="K19" i="2"/>
  <c r="I33" i="2" l="1"/>
  <c r="I37" i="3" s="1"/>
  <c r="I49" i="3" s="1"/>
  <c r="I53" i="3" s="1"/>
  <c r="I4" i="1" s="1"/>
  <c r="K21" i="2"/>
  <c r="K25" i="2" s="1"/>
  <c r="K29" i="2" s="1"/>
  <c r="M25" i="2"/>
  <c r="M29" i="2" s="1"/>
  <c r="M6" i="5" s="1"/>
  <c r="M23" i="5" s="1"/>
  <c r="M69" i="5" s="1"/>
  <c r="F6" i="1"/>
  <c r="E6" i="1"/>
  <c r="D6" i="1"/>
  <c r="L10" i="3"/>
  <c r="F13" i="1"/>
  <c r="F10" i="3"/>
  <c r="F14" i="3" s="1"/>
  <c r="E13" i="1"/>
  <c r="E10" i="3"/>
  <c r="E14" i="3" s="1"/>
  <c r="D13" i="1"/>
  <c r="D10" i="3"/>
  <c r="D14" i="3" s="1"/>
  <c r="C13" i="1"/>
  <c r="C10" i="3"/>
  <c r="C14" i="3" s="1"/>
  <c r="B10" i="3"/>
  <c r="B14" i="3" s="1"/>
  <c r="C26" i="3"/>
  <c r="C33" i="3" s="1"/>
  <c r="D26" i="3" s="1"/>
  <c r="D33" i="3" s="1"/>
  <c r="F23" i="5"/>
  <c r="F69" i="5" s="1"/>
  <c r="E23" i="5"/>
  <c r="E69" i="5" s="1"/>
  <c r="J37" i="3"/>
  <c r="J49" i="3" s="1"/>
  <c r="J53" i="3" s="1"/>
  <c r="J4" i="1" s="1"/>
  <c r="J36" i="2"/>
  <c r="J35" i="2"/>
  <c r="H33" i="2"/>
  <c r="H37" i="3" s="1"/>
  <c r="H49" i="3" s="1"/>
  <c r="H53" i="3" s="1"/>
  <c r="H4" i="1" s="1"/>
  <c r="I36" i="2"/>
  <c r="I35" i="2"/>
  <c r="J6" i="5"/>
  <c r="J23" i="5" s="1"/>
  <c r="L23" i="5"/>
  <c r="L69" i="5" s="1"/>
  <c r="D33" i="2"/>
  <c r="D6" i="5"/>
  <c r="B33" i="2"/>
  <c r="B6" i="5"/>
  <c r="K33" i="2"/>
  <c r="K37" i="3" s="1"/>
  <c r="K49" i="3" s="1"/>
  <c r="K53" i="3" s="1"/>
  <c r="K4" i="1" s="1"/>
  <c r="K6" i="5"/>
  <c r="C33" i="2"/>
  <c r="C6" i="5"/>
  <c r="H33" i="3"/>
  <c r="I26" i="3" s="1"/>
  <c r="I33" i="3" s="1"/>
  <c r="J26" i="3" s="1"/>
  <c r="J33" i="3" s="1"/>
  <c r="K26" i="3" s="1"/>
  <c r="K33" i="3" s="1"/>
  <c r="L26" i="3" s="1"/>
  <c r="L33" i="3" s="1"/>
  <c r="M26" i="3" s="1"/>
  <c r="M33" i="3" s="1"/>
  <c r="J10" i="3"/>
  <c r="I10" i="3"/>
  <c r="H10" i="3"/>
  <c r="D82" i="3"/>
  <c r="D85" i="3" s="1"/>
  <c r="K10" i="3"/>
  <c r="K14" i="3" s="1"/>
  <c r="J13" i="1"/>
  <c r="H13" i="1"/>
  <c r="I13" i="1"/>
  <c r="L13" i="1"/>
  <c r="B13" i="1"/>
  <c r="K13" i="1"/>
  <c r="J67" i="5"/>
  <c r="K43" i="5"/>
  <c r="K67" i="5"/>
  <c r="I69" i="5"/>
  <c r="J43" i="5"/>
  <c r="M33" i="2" l="1"/>
  <c r="M37" i="3" s="1"/>
  <c r="M49" i="3" s="1"/>
  <c r="M53" i="3" s="1"/>
  <c r="M4" i="1" s="1"/>
  <c r="H6" i="1"/>
  <c r="K6" i="1"/>
  <c r="J6" i="1"/>
  <c r="I6" i="1"/>
  <c r="L6" i="1"/>
  <c r="C6" i="1"/>
  <c r="L14" i="3"/>
  <c r="L11" i="1" s="1"/>
  <c r="J14" i="3"/>
  <c r="J11" i="1" s="1"/>
  <c r="I14" i="3"/>
  <c r="I11" i="1" s="1"/>
  <c r="H14" i="3"/>
  <c r="H11" i="1" s="1"/>
  <c r="E33" i="3"/>
  <c r="C23" i="5"/>
  <c r="C69" i="5" s="1"/>
  <c r="B23" i="5"/>
  <c r="B69" i="5" s="1"/>
  <c r="D23" i="5"/>
  <c r="D69" i="5" s="1"/>
  <c r="K36" i="2"/>
  <c r="B37" i="3"/>
  <c r="B49" i="3" s="1"/>
  <c r="B53" i="3" s="1"/>
  <c r="B4" i="1" s="1"/>
  <c r="K23" i="5"/>
  <c r="K69" i="5" s="1"/>
  <c r="C37" i="3"/>
  <c r="C49" i="3" s="1"/>
  <c r="C53" i="3" s="1"/>
  <c r="C4" i="1" s="1"/>
  <c r="K35" i="2"/>
  <c r="D37" i="3"/>
  <c r="D49" i="3" s="1"/>
  <c r="D53" i="3" s="1"/>
  <c r="D4" i="1" s="1"/>
  <c r="E11" i="1"/>
  <c r="C11" i="1"/>
  <c r="B11" i="1"/>
  <c r="D11" i="1"/>
  <c r="K11" i="1"/>
  <c r="F11" i="1"/>
  <c r="B6" i="1"/>
  <c r="J69" i="5"/>
  <c r="F33" i="3" l="1"/>
  <c r="B73" i="5"/>
  <c r="C71" i="5" s="1"/>
  <c r="C73" i="5" s="1"/>
  <c r="D71" i="5" s="1"/>
  <c r="D73" i="5" s="1"/>
  <c r="E71" i="5" s="1"/>
  <c r="E73" i="5" s="1"/>
  <c r="F71" i="5" s="1"/>
  <c r="F73" i="5" l="1"/>
  <c r="L71" i="5" s="1"/>
  <c r="H71" i="5"/>
  <c r="H73" i="5" s="1"/>
  <c r="I71" i="5" s="1"/>
  <c r="I73" i="5" s="1"/>
  <c r="J71" i="5" s="1"/>
  <c r="J73" i="5" s="1"/>
  <c r="K71" i="5" s="1"/>
  <c r="K73" i="5" s="1"/>
  <c r="L73" i="5" l="1"/>
  <c r="M71" i="5" s="1"/>
  <c r="M7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6" authorId="0" shapeId="0" xr:uid="{468BAC7E-BCA7-4270-B9EF-D8C2371E51BA}">
      <text>
        <r>
          <rPr>
            <sz val="9"/>
            <color indexed="81"/>
            <rFont val="Tahoma"/>
            <family val="2"/>
          </rPr>
          <t xml:space="preserve">
Starting in Q2 2025, rental income was incorporated into interest income revenue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9" authorId="0" shapeId="0" xr:uid="{10FC5BBD-1749-4841-9DB2-4FC8B5EEC40C}">
      <text>
        <r>
          <rPr>
            <b/>
            <sz val="9"/>
            <color indexed="81"/>
            <rFont val="Tahoma"/>
            <family val="2"/>
          </rPr>
          <t xml:space="preserve">
</t>
        </r>
        <r>
          <rPr>
            <sz val="9"/>
            <color indexed="81"/>
            <rFont val="Tahoma"/>
            <family val="2"/>
          </rPr>
          <t>Starting in Q2 2025, Real Estate was incorporated into Debt Securities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60" authorId="0" shapeId="0" xr:uid="{818B78AC-EAF1-42D0-BCDB-4521AF3E9FC7}">
      <text>
        <r>
          <rPr>
            <sz val="9"/>
            <color indexed="81"/>
            <rFont val="Tahoma"/>
            <family val="2"/>
          </rPr>
          <t xml:space="preserve">
Starting in Q1 2024, this line item was incorporated into "Other"</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<sst xmlns="http://schemas.openxmlformats.org/spreadsheetml/2006/main" count="284" uniqueCount="200">
  <si>
    <t>Financials Flow Chart</t>
  </si>
  <si>
    <t>Insert text here
OR
Select the footnote and press Ctrl + 9 to hide the section</t>
  </si>
  <si>
    <t>Key Metrics</t>
  </si>
  <si>
    <t>$m (except per share data)</t>
  </si>
  <si>
    <t>Annual</t>
  </si>
  <si>
    <t>Quarterly</t>
  </si>
  <si>
    <t>Income-Statement Based Metrics</t>
  </si>
  <si>
    <t>Q1 2024</t>
  </si>
  <si>
    <t>Q2 2024</t>
  </si>
  <si>
    <t>Q3 2024</t>
  </si>
  <si>
    <t>Q4 2024</t>
  </si>
  <si>
    <t>Q1 2025</t>
  </si>
  <si>
    <t>Diluted Adjusted Earnings per Share</t>
  </si>
  <si>
    <t>Balance Sheet-Based Metrics</t>
  </si>
  <si>
    <t>Managed Assets (EoP)</t>
  </si>
  <si>
    <t>Portfolio (EoP)</t>
  </si>
  <si>
    <t>Debt-to-Equity Ratio</t>
  </si>
  <si>
    <r>
      <rPr>
        <b/>
        <sz val="12"/>
        <color theme="0"/>
        <rFont val="Tw Cen MT"/>
        <family val="2"/>
        <scheme val="minor"/>
      </rPr>
      <t>Insert text here</t>
    </r>
    <r>
      <rPr>
        <sz val="12"/>
        <color theme="0"/>
        <rFont val="Tw Cen MT"/>
        <family val="2"/>
        <scheme val="minor"/>
      </rPr>
      <t xml:space="preserve">
</t>
    </r>
    <r>
      <rPr>
        <b/>
        <sz val="12"/>
        <color theme="0"/>
        <rFont val="Tw Cen MT"/>
        <family val="2"/>
        <scheme val="minor"/>
      </rPr>
      <t xml:space="preserve">OR
</t>
    </r>
    <r>
      <rPr>
        <sz val="12"/>
        <color theme="0"/>
        <rFont val="Tw Cen MT"/>
        <family val="2"/>
        <scheme val="minor"/>
      </rPr>
      <t xml:space="preserve">
Select the footnote and press Ctrl + 9 to hide the section</t>
    </r>
  </si>
  <si>
    <t>Reconciliations</t>
  </si>
  <si>
    <t>Transactions</t>
  </si>
  <si>
    <t>Closed Transactions</t>
  </si>
  <si>
    <t>Transactions Funded</t>
  </si>
  <si>
    <t>Managed Assets</t>
  </si>
  <si>
    <t>Portfolio</t>
  </si>
  <si>
    <t>Assets Held in Securitization Trusts</t>
  </si>
  <si>
    <t>Equity Method Investments</t>
  </si>
  <si>
    <t>Receivables, Net of Allowance</t>
  </si>
  <si>
    <t>Receivables Held-for-Sale</t>
  </si>
  <si>
    <t>Real Estate</t>
  </si>
  <si>
    <t>Portfolio (BoP)</t>
  </si>
  <si>
    <t xml:space="preserve">   Funding of New Investments</t>
  </si>
  <si>
    <t xml:space="preserve">   Funding of Prior Investments</t>
  </si>
  <si>
    <t xml:space="preserve">   Syndications and Securitizations</t>
  </si>
  <si>
    <t xml:space="preserve">   Other</t>
  </si>
  <si>
    <t>Adjusted Earnings per Share</t>
  </si>
  <si>
    <t>Net Income (Loss) Attributable to Controlling Shareholders</t>
  </si>
  <si>
    <t>- GAAP Income (Loss) from Equity Method Investments</t>
  </si>
  <si>
    <t>+ Equity-Based Expenses</t>
  </si>
  <si>
    <t>+ Amortization of Intangibles</t>
  </si>
  <si>
    <t>+ Non-Cash Provision (Benefit) for Income Taxes</t>
  </si>
  <si>
    <t>+ Net Income Attributable to Non-Controlling Interest</t>
  </si>
  <si>
    <t>+ (Gain) Loss on Debt Modification or Extinguishment</t>
  </si>
  <si>
    <t>Adjusted Earnings</t>
  </si>
  <si>
    <t>Management Fees and Retained Interest Income</t>
  </si>
  <si>
    <t>Interest Income Revenue</t>
  </si>
  <si>
    <t>Rental Income Revenue</t>
  </si>
  <si>
    <t>- Interest Expense</t>
  </si>
  <si>
    <t>- (Gain) Loss on Debt Modification or Extinguishment</t>
  </si>
  <si>
    <t>Interest Income</t>
  </si>
  <si>
    <t>Receivables, Net of Allowance (BoP)</t>
  </si>
  <si>
    <t>Receivables, Net of Allowance (EoP)</t>
  </si>
  <si>
    <t>Receivables, Net of Allowance (Average)</t>
  </si>
  <si>
    <t>GAAP Interest Income Revenue</t>
  </si>
  <si>
    <t>Adjusted Income from Equity Method Investments</t>
  </si>
  <si>
    <t>Equity Method Investments (BoP)</t>
  </si>
  <si>
    <t>Equity Method Investments (EoP)</t>
  </si>
  <si>
    <t>Equity Method Investments (Average)</t>
  </si>
  <si>
    <t>Gain on Sale of Assets</t>
  </si>
  <si>
    <t>Proceeds from Securitizations</t>
  </si>
  <si>
    <t>- Purchase of Receivables Securitized</t>
  </si>
  <si>
    <t>Gain on Sale from Securitization</t>
  </si>
  <si>
    <t>Reported Gain on Sale of Assets Revenue</t>
  </si>
  <si>
    <t>Leverage Ratio</t>
  </si>
  <si>
    <t>Debt</t>
  </si>
  <si>
    <t>Total Stockholders' Equity</t>
  </si>
  <si>
    <t>Income Statement</t>
  </si>
  <si>
    <t>GAAP Income Statement ($M, except per share data)</t>
  </si>
  <si>
    <t>Rental Income</t>
  </si>
  <si>
    <t>Total Revenue</t>
  </si>
  <si>
    <t>Interest Expense</t>
  </si>
  <si>
    <t>Compensation and Benefits</t>
  </si>
  <si>
    <t>Acquisition Cost</t>
  </si>
  <si>
    <t>Total Expenses</t>
  </si>
  <si>
    <t>Income (Loss) before Equity Method Investments</t>
  </si>
  <si>
    <t>Income (Loss) from Equity Method Investments</t>
  </si>
  <si>
    <t>Net Income (Loss)</t>
  </si>
  <si>
    <t>Net Income (Loss) Attributable to Non-Controlling Interest Holders</t>
  </si>
  <si>
    <t>Diluted GAAP EPS</t>
  </si>
  <si>
    <t>Basic GAAP EPS</t>
  </si>
  <si>
    <t>Balance Sheet</t>
  </si>
  <si>
    <t>Assets ($M)</t>
  </si>
  <si>
    <t>Other Assets</t>
  </si>
  <si>
    <t>Total Assets</t>
  </si>
  <si>
    <t>Accounts Payable, Accrued Expenses and Other</t>
  </si>
  <si>
    <t>Deferred Funding Obligations</t>
  </si>
  <si>
    <t>Credit Facilities</t>
  </si>
  <si>
    <t>Commercial Paper Notes</t>
  </si>
  <si>
    <t>Term Loans Payable</t>
  </si>
  <si>
    <t>Non-Recourse Debt</t>
  </si>
  <si>
    <t>Senior Unsecured Notes</t>
  </si>
  <si>
    <t>Convertible Notes</t>
  </si>
  <si>
    <t>Total Liabilities</t>
  </si>
  <si>
    <t>Preferred Stock</t>
  </si>
  <si>
    <t>Common Stock</t>
  </si>
  <si>
    <t>Additional Paid-In Capital</t>
  </si>
  <si>
    <t>Accumulated Deficit</t>
  </si>
  <si>
    <t>Accumulated Other Comprehensive Income (Loss)</t>
  </si>
  <si>
    <t>Non-Controlling Interest</t>
  </si>
  <si>
    <t>Total Liabilities and Stockholders' Equity</t>
  </si>
  <si>
    <t>CHECK</t>
  </si>
  <si>
    <t>Cash Flow Statement</t>
  </si>
  <si>
    <t>Net Income</t>
  </si>
  <si>
    <t xml:space="preserve">   Amortization of Financing Costs</t>
  </si>
  <si>
    <t xml:space="preserve">   Equity-Based Compensation</t>
  </si>
  <si>
    <t xml:space="preserve">   Equity Method Investments</t>
  </si>
  <si>
    <t xml:space="preserve">   Non-Cash Gain on Securitization</t>
  </si>
  <si>
    <t>Changes in Receivables Held-for-Sale</t>
  </si>
  <si>
    <t>Loss on Debt Extinguishment</t>
  </si>
  <si>
    <t>Changes in Accounts Payable and Accrued Expenses</t>
  </si>
  <si>
    <t>Cash Received (Paid) upon Hedge Settlement</t>
  </si>
  <si>
    <t>Other</t>
  </si>
  <si>
    <t>Equity Method Investment Distributions Received</t>
  </si>
  <si>
    <t>Proceeds from Sales of Equity Method Investments</t>
  </si>
  <si>
    <t>Purchases of and Investments in Receivables</t>
  </si>
  <si>
    <t>Principal Collections from Receivables</t>
  </si>
  <si>
    <t>Proceeds from Sales of Receivables</t>
  </si>
  <si>
    <t>Purchases of Real Estate</t>
  </si>
  <si>
    <t>Acquisitions of Businesses, Net of Cash</t>
  </si>
  <si>
    <t>Collateral Provided to Hedge Counterparties</t>
  </si>
  <si>
    <t>Collateral Received from Hedge Counterparties</t>
  </si>
  <si>
    <t>Funding of Escrow Accounts</t>
  </si>
  <si>
    <t>Withdrawal from Escrow Accounts</t>
  </si>
  <si>
    <t>Proceeds from Credit Facilities</t>
  </si>
  <si>
    <t>Principal Payments on Credit Facilities</t>
  </si>
  <si>
    <t>Proceeds from Issuance of Non-Recourse Debt</t>
  </si>
  <si>
    <t>Principal Payments on Non-Recourse Debt</t>
  </si>
  <si>
    <t>Proceeds form Issuance of Term Loan</t>
  </si>
  <si>
    <t>Principal Payments on Term Loan</t>
  </si>
  <si>
    <t>Proceeds from Issuance of Sr. Unsecured Notes</t>
  </si>
  <si>
    <t>Redemption of Sr. Unsecured Notes</t>
  </si>
  <si>
    <t>Proceeds from Issuance of Convertible Notes</t>
  </si>
  <si>
    <t>Principal Payments on Convertible Notes</t>
  </si>
  <si>
    <t>Purchase of Capped Calls Related to the Issuance of Convertible Notes</t>
  </si>
  <si>
    <t>Net Proceeds of Common Stock Issuances</t>
  </si>
  <si>
    <t>Payments of Dividends and Distributions</t>
  </si>
  <si>
    <t>Withholdings on Employee Share Vesting</t>
  </si>
  <si>
    <t>Redemption Premium Paid</t>
  </si>
  <si>
    <t>Cash Interest Paid</t>
  </si>
  <si>
    <t>Appendix</t>
  </si>
  <si>
    <t>Notes</t>
  </si>
  <si>
    <t>Q2 2025</t>
  </si>
  <si>
    <t xml:space="preserve">Published: August 7, 2025 </t>
  </si>
  <si>
    <t>HASI Historical Financial Model</t>
  </si>
  <si>
    <t>Origination Fee and Other Income</t>
  </si>
  <si>
    <t>Provision for Loss on Receivables and Retained Interest in Securitization Trusts</t>
  </si>
  <si>
    <t xml:space="preserve">General &amp; Administrative </t>
  </si>
  <si>
    <t>Income (Loss) before Income Taxes</t>
  </si>
  <si>
    <t xml:space="preserve">Income Tax (Expense) Benefit </t>
  </si>
  <si>
    <t>Net Income (Loss) Attributable to Controlling Stockholders</t>
  </si>
  <si>
    <t xml:space="preserve">Weighted Average Common Shares Outstanding - Diluted </t>
  </si>
  <si>
    <t>Weighted Average Common Shares Outstanding - Basic</t>
  </si>
  <si>
    <t>Cash &amp; Cash Equivalents</t>
  </si>
  <si>
    <t>Retained Interests in Securitization Trusts, Net of Allowance</t>
  </si>
  <si>
    <t>Liabilities and Stockholders' Equity ($M)</t>
  </si>
  <si>
    <t>We consolidate assets on our balance sheet, securitize assets off-balance sheet, and manage assets in which we coinvest with other parties via equity method investments. Therefore, certain of our receivables and other assets are not reflected on our balance sheet where we may have a residual interest in the performance of the investment, such as a retained interest in cash flows. Thus, we present our investments on a non-GAAP “Managed Assets” basis. We believe that our Managed Asset information is useful to investors because it portrays the amount of both on- and off-balance sheet assets that we manage, which enables investors to understand and evaluate the credit performance associated with our portfolio of receivables, equity investments and residual assets in off-balance sheet assets. Our management also uses Managed Assets in this way. Our non-GAAP Managed Assets measure may not be comparable to similarly titled measures used by other companies.</t>
  </si>
  <si>
    <t>Adjusted earnings does not represent cash generated from operating activities in accordance with GAAP and should not be considered as an alternative to net income (determined in accordance with GAAP), or an indication of our cash flow from operating activities (determined in accordance with GAAP), or a measure of our liquidity, or an indication of funds available to fund our cash needs, including our ability to make cash distributions. In addition, our methodology for calculating adjusted earnings may differ from the methodologies employed by other companies to calculate the same or similar supplemental performance measures, and accordingly, our reported adjusted earnings may not be comparable to similar metrics reported by other companies.</t>
  </si>
  <si>
    <t>We believe a non-GAAP measure, such as adjusted earnings, that adjusts for the items discussed above is and has been a meaningful indicator of our economic performance in any one period and is useful to our investors as well as management in evaluating our performance as it relates to expected dividend payments over time. Additionally, we believe that our investors also use adjusted earnings, or a comparable supplemental performance measure, to evaluate and compare our performance to that of our peers, and as such, we believe that the disclosure of adjusted earnings is useful to our investors.</t>
  </si>
  <si>
    <t xml:space="preserve">   Depreciation &amp; Amortization</t>
  </si>
  <si>
    <t>Proceeds from Sales of Investments and Retained Interests in Securitization Trusts</t>
  </si>
  <si>
    <t>Net Cash Provided by (Used in) Operating Activities</t>
  </si>
  <si>
    <t>Cash Flows from Operating Activities ($M)</t>
  </si>
  <si>
    <t>Cash Flows from Investing Activities ($M)</t>
  </si>
  <si>
    <t>Net Cash Provided by (Used in) Investing Activities</t>
  </si>
  <si>
    <t>Cash Flows from Financing Activities ($M)</t>
  </si>
  <si>
    <t>Net Cash Provided by (Used in) Financing Activities</t>
  </si>
  <si>
    <t>Increase (Decrease) in Cash, Cash Equivalents, and Restricted Cash</t>
  </si>
  <si>
    <t>Cash, Cash Equivalents, and Restricted Cash Balance at End of Period</t>
  </si>
  <si>
    <r>
      <rPr>
        <b/>
        <sz val="10"/>
        <color theme="6"/>
        <rFont val="Tw Cen MT"/>
        <family val="2"/>
        <scheme val="minor"/>
      </rPr>
      <t>Disclaimer</t>
    </r>
    <r>
      <rPr>
        <sz val="10"/>
        <color theme="6"/>
        <rFont val="Tw Cen MT"/>
        <family val="2"/>
        <scheme val="minor"/>
      </rPr>
      <t>: This workbook is for informational purposes only. It is not investment advice and does not reflect HA Sustainable Infrastructure Capital, Inc.’s (NYSE: HASI) internal forecasts. All inputs and outputs are illustrative and user-driven. Historic performance is no guarantee or indication of future performance.</t>
    </r>
  </si>
  <si>
    <r>
      <rPr>
        <b/>
        <sz val="10"/>
        <color theme="6"/>
        <rFont val="Tw Cen MT"/>
        <family val="2"/>
        <scheme val="minor"/>
      </rPr>
      <t>Disclaimer</t>
    </r>
    <r>
      <rPr>
        <sz val="10"/>
        <color theme="6"/>
        <rFont val="Tw Cen MT"/>
        <family val="2"/>
        <scheme val="minor"/>
      </rPr>
      <t>: This workbook is for informational purposes only. It is not investment advice and does not reflect HA Sustainable Infrastructure Capital, Inc.’s (NYSE: HASI) internal forecasts. All inputs and outputs are illustrative and user-driven. Figures may not sum due to rounding. Historic performance is no guarantee or indication of future performance.</t>
    </r>
  </si>
  <si>
    <r>
      <rPr>
        <b/>
        <sz val="10"/>
        <color theme="6"/>
        <rFont val="Tw Cen MT"/>
        <family val="2"/>
      </rPr>
      <t xml:space="preserve">Disclaimer: </t>
    </r>
    <r>
      <rPr>
        <sz val="10"/>
        <color theme="6"/>
        <rFont val="Tw Cen MT"/>
        <family val="2"/>
      </rPr>
      <t>This workbook is for informational purposes only. It is not investment advice and does not reflect HA Sustainable Infrastructure Capital, Inc.’s (NYSE: HASI) internal forecasts. All inputs and outputs are illustrative and user-driven. Figures may not sum due to rounding. Historic performance is no guarantee or indication of future performance.</t>
    </r>
  </si>
  <si>
    <r>
      <rPr>
        <b/>
        <sz val="10"/>
        <color theme="6"/>
        <rFont val="Tw Cen MT"/>
        <family val="2"/>
      </rPr>
      <t>Disclaimer:</t>
    </r>
    <r>
      <rPr>
        <sz val="10"/>
        <color theme="6"/>
        <rFont val="Tw Cen MT"/>
        <family val="2"/>
      </rPr>
      <t xml:space="preserve"> This workbook is for informational purposes only. It is not investment advice and does not reflect HA Sustainable Infrastructure Capital, Inc.’s (NYSE: HASI) internal forecasts. All inputs and outputs are illustrative and user-driven. Figures may not sum due to rounding. Historic performance is no guarantee or indication of future performance.</t>
    </r>
  </si>
  <si>
    <r>
      <rPr>
        <b/>
        <sz val="10"/>
        <color theme="6"/>
        <rFont val="Tw Cen MT"/>
        <family val="2"/>
        <scheme val="minor"/>
      </rPr>
      <t xml:space="preserve">Disclaimer: </t>
    </r>
    <r>
      <rPr>
        <sz val="10"/>
        <color theme="6"/>
        <rFont val="Tw Cen MT"/>
        <family val="2"/>
        <scheme val="minor"/>
      </rPr>
      <t>This workbook is for informational purposes only and does not constitute an offer or solicitation to sell shares or securities, including without limitation in HASI or any related or associated company. Any such offer or solicitation will be made only in accordance with the terms of all applicable securities and other laws. None of the information or analyses presented are intended to form the basis for any investment decision, and no specific recommendations are intended. Accordingly, this presentation does not constitute investment advice or counsel or solicitation for investment in any security and does not constitute or form part of, and should not be construed as, any offer for sale or subscription of, or any invitation to offer to buy or subscribe for, any securities, nor should it or any part of it form the basis of, or be relied on in any connection with, any contract or commitment whatsoever. HASI expressly disclaims any and all responsibility for any direct or consequential loss or damage of any kind whatsoever arising directly or indirectly from: (i) reliance on any information contained in this presentation, (ii) any error, omission or inaccuracy in any such information or (iii) any action resulting therefrom. Figures may not sum due to rounding. Historic performance is no guarantee or indication of future performance.
Securities are offered by HASI Securities, LLC, a registered broker dealer, member FINRA and SIPC and subsidiary of HA Sustainable Infrastructure Capital, Inc.</t>
    </r>
  </si>
  <si>
    <t>Debt Securities / Investments</t>
  </si>
  <si>
    <t>Adjusted Recurring Net Investment Income</t>
  </si>
  <si>
    <t>- Amortization of Real Estate Intangibles</t>
  </si>
  <si>
    <t>Payment of Financing Costs</t>
  </si>
  <si>
    <t>Cash, Cash Equivalents, and Restricted Cash at Beginning of Period</t>
  </si>
  <si>
    <t>Proceeds from Sale of Real Estate</t>
  </si>
  <si>
    <t xml:space="preserve">   Provision for Loss on Receivables and Retained Interests in Securitization Trusts</t>
  </si>
  <si>
    <t xml:space="preserve">   (Gain) Loss on Sale of Receivables and Debt Securities</t>
  </si>
  <si>
    <t>Change in Accrued Interest on Receivables and Debt Securities</t>
  </si>
  <si>
    <t>+ Provision for Loss on Receivables</t>
  </si>
  <si>
    <t>Proceeds from (Repayments of) Commercial Paper Notes</t>
  </si>
  <si>
    <t>GAAP-Based Net Investment Income (Loss)</t>
  </si>
  <si>
    <t xml:space="preserve">+ Other Adjustment </t>
  </si>
  <si>
    <t>Purchases of Debt Securities and Retained Interests in Securitization Trusts</t>
  </si>
  <si>
    <t>We calculate adjusted earnings as GAAP net income (loss) excluding non-cash equity expense, provisions for loss on receivables, amortization of intangibles, non-cash provision (benefit) for taxes, losses or (gains) from modification or extinguishment of debt facilities, non-cash tax charges and the earnings attributable to our non-controlling interest of our Operating Partnership. We also make an adjustment to eliminate our portion of fees we earn from related-party co-investment structures, and for our equity method investments in the renewable energy projects as described below. We will use judgment in determining when we will reflect the losses on receivables in our adjusted earnings, and will consider certain circumstances such as the time period in default, sufficiency of collateral as well as the outcomes of any related litigation. In the future, adjusted earnings may also exclude one-time events pursuant to changes in GAAP and certain other adjustments as approved by a majority of our independent directors.</t>
  </si>
  <si>
    <t>We have a Portfolio of investments that we finance using a combination of debt and equity, and we also generate recurring income from our retained interests in securitization trusts and from ongoing management fees from our securitization trusts and our co-investment vehicle. We believe that this measure is useful to investors as it shows the recurring income generated by our Portfolio after the associated interest cost of debt financing and from our asset management activities. Our management also uses adjusted recurring net investment income in this way. Our non-GAAP adjusted recurring net investment income measure may not be comparable to similarly titled measures used by other companies.</t>
  </si>
  <si>
    <t xml:space="preserve">Certain of our equity method investments in renewable energy and energy efficiency projects are structured using typical partnership “flip” structures where the investors with cash distribution preferences receive a pre-negotiated return consisting of priority distributions from the project cash flows, in many cases, along with tax attributes. Tax equity investors typically realize a large portion of their return through an allocation of the majority of tax attributes, such as tax depreciation and tax credits, as such credits are realized by the project. Once this preferred return is achieved, the partnership “flips” and the common equity investor, often the operator or sponsor of the project, receives more of the cash flows through its equity interests while the previously preferred investors retain an ongoing residual interest. We have made investments in both the preferred and common equity of these structures. Given our equity method investments are in project companies, they typically have a finite expected life. We typically negotiate the purchase prices of our equity investments based on our underwritten project cash flows discounted back to a net present value, based on a target investment rate, with the cash flows to be received in the future reflecting both a return on the capital (at the investment rate) and a return of the capital we have committed to the project. We use a similar approach in the underwriting of our receivables. </t>
  </si>
  <si>
    <t>Under GAAP, we account for these equity method investments utilizing the HLBV method. Under this method, we recognize income or loss based on the change in the amount each partner would receive if the assets were liquidated at book value, after adjusting for any distributions or contributions made during such quarter. The amount received in a liquidation is typically based on the negotiated profit and loss allocation, which may differ from the allocation of distributable cash in any given period. The amount allocated to a tax equity investor during the hypothetical liquidation is typically reduced over time as tax attributes are allocated to them and they achieve portions of their preferred return. Accordingly, tax equity investors are allocated losses as they receive tax benefits, while the sponsors of the project and other investors subordinate to tax equity are allocated gains of a similar amount. Tax equity investors can generally elect either investment tax credits or production tax credits, which are each recognized over different time periods. This results in different HLBV income profiles despite the fact that cash allocations are typically not directly impacted by such a tax credit election. In addition, the agreed upon allocations of the project’s cash flows may differ materially from the profit and loss allocation used for the HLBV calculations in a given period.</t>
  </si>
  <si>
    <t xml:space="preserve">The application of the HLBV method described above, results in GAAP income or loss in any one period that is often significantly different from the economic returns achieved from the investment in any one period as a result of the impact of tax allocations, the high levels of depreciation and other non-cash expenses that are common to renewable energy projects and the differences between the agreed upon profit and loss and the cash flow allocations. Thus, in calculating adjusted earnings, we adjust GAAP net income (loss) for certain of our investments where there are characteristics as described above to take into account our calculation of the return on capital (based upon the underwritten investment rate), as adjusted to reflect the performance of the project and the cash distributed. In calculating the underwritten investment rate, we make certain assumptions, including the timing and amounts of cash flows generated by our investments, which may differ from actual results, and may update this yield to reflect our most current estimates of project performance. We believe this equity method investment adjustment to our GAAP net income (loss) in calculating our adjusted earnings measure is an important supplement to the income (loss) from equity method investments as determined under GAAP that helps investors understand the economic performance of these investments where HLBV income can differ substantially from the economic returns in any one period. </t>
  </si>
  <si>
    <t xml:space="preserve">    Adjusted Earnings/EPS and Adjusted Income from Equity Method Investments</t>
  </si>
  <si>
    <r>
      <t>Assets Held in Co-Investment Structures</t>
    </r>
    <r>
      <rPr>
        <vertAlign val="superscript"/>
        <sz val="10"/>
        <color theme="1"/>
        <rFont val="Tw Cen MT"/>
        <family val="2"/>
        <scheme val="minor"/>
      </rPr>
      <t>1</t>
    </r>
  </si>
  <si>
    <r>
      <t xml:space="preserve">   Principal Collections</t>
    </r>
    <r>
      <rPr>
        <vertAlign val="superscript"/>
        <sz val="10"/>
        <color theme="1"/>
        <rFont val="Tw Cen MT"/>
        <family val="2"/>
        <scheme val="minor"/>
      </rPr>
      <t>2</t>
    </r>
  </si>
  <si>
    <r>
      <t>+ Elimination of Proportionate Share of Fees Earned from Co-Investment Structures</t>
    </r>
    <r>
      <rPr>
        <vertAlign val="superscript"/>
        <sz val="10"/>
        <color theme="1"/>
        <rFont val="Tw Cen MT"/>
        <family val="2"/>
        <scheme val="minor"/>
      </rPr>
      <t>4</t>
    </r>
  </si>
  <si>
    <r>
      <t>+ Adjusted Income from Equity Method Investments</t>
    </r>
    <r>
      <rPr>
        <vertAlign val="superscript"/>
        <sz val="10"/>
        <color theme="1"/>
        <rFont val="Tw Cen MT"/>
        <family val="2"/>
        <scheme val="minor"/>
      </rPr>
      <t>3</t>
    </r>
  </si>
  <si>
    <r>
      <t xml:space="preserve">Adjusted Income from Equity Method Investments </t>
    </r>
    <r>
      <rPr>
        <vertAlign val="superscript"/>
        <sz val="10"/>
        <color theme="1"/>
        <rFont val="Tw Cen MT"/>
        <family val="2"/>
        <scheme val="minor"/>
      </rPr>
      <t>3</t>
    </r>
  </si>
  <si>
    <r>
      <rPr>
        <vertAlign val="superscript"/>
        <sz val="12"/>
        <color theme="0"/>
        <rFont val="Tw Cen MT"/>
        <family val="2"/>
        <scheme val="minor"/>
      </rPr>
      <t>1</t>
    </r>
    <r>
      <rPr>
        <sz val="12"/>
        <color theme="0"/>
        <rFont val="Tw Cen MT"/>
        <family val="2"/>
        <scheme val="minor"/>
      </rPr>
      <t xml:space="preserve"> Total assets in co-investment structures are $1.1 billion as of June 30, 2025. 
</t>
    </r>
    <r>
      <rPr>
        <vertAlign val="superscript"/>
        <sz val="12"/>
        <color theme="0"/>
        <rFont val="Tw Cen MT"/>
        <family val="2"/>
        <scheme val="minor"/>
      </rPr>
      <t>2</t>
    </r>
    <r>
      <rPr>
        <sz val="12"/>
        <color theme="0"/>
        <rFont val="Tw Cen MT"/>
        <family val="2"/>
        <scheme val="minor"/>
      </rPr>
      <t xml:space="preserve"> Reflects principal collections of receivables and total distributions from our equity method investments.
</t>
    </r>
    <r>
      <rPr>
        <vertAlign val="superscript"/>
        <sz val="12"/>
        <color theme="0"/>
        <rFont val="Tw Cen MT"/>
        <family val="2"/>
        <scheme val="minor"/>
      </rPr>
      <t>3</t>
    </r>
    <r>
      <rPr>
        <sz val="12"/>
        <color theme="0"/>
        <rFont val="Tw Cen MT"/>
        <family val="2"/>
        <scheme val="minor"/>
      </rPr>
      <t xml:space="preserve"> This is a non-GAAP adjustment to reflect the return on capital of our equity method investments as described above
</t>
    </r>
    <r>
      <rPr>
        <vertAlign val="superscript"/>
        <sz val="12"/>
        <color theme="0"/>
        <rFont val="Tw Cen MT"/>
        <family val="2"/>
        <scheme val="minor"/>
      </rPr>
      <t>4</t>
    </r>
    <r>
      <rPr>
        <sz val="12"/>
        <color theme="0"/>
        <rFont val="Tw Cen MT"/>
        <family val="2"/>
        <scheme val="minor"/>
      </rPr>
      <t xml:space="preserve"> This adjustment is to eliminate the intercompany portion of both up-front origination fees and ongoing asset management received from co-investment structures that for GAAP net income is included in the Equity method income line item. Since we remove GAAP Equity method income for purposes of our Adjusted Earnings metric, we add back the eliminations through this adjustment. 
</t>
    </r>
    <r>
      <rPr>
        <vertAlign val="superscript"/>
        <sz val="12"/>
        <color theme="0"/>
        <rFont val="Tw Cen MT"/>
        <family val="2"/>
        <scheme val="minor"/>
      </rPr>
      <t>5</t>
    </r>
    <r>
      <rPr>
        <sz val="12"/>
        <color theme="0"/>
        <rFont val="Tw Cen MT"/>
        <family val="2"/>
        <scheme val="minor"/>
      </rPr>
      <t xml:space="preserve"> Shares used to calculate adjusted earnings per share represent the weighted average number of shares outstanding including our issued unrestricted common shares, restricted stock awards, restricted stock units, long-term incentive plan units, and the non-controlling interest in our Operating Partnership. We include any potential common stock issuances related to share based compensation units in the amount we believe is reasonably certain to vest. As it relates to Convertible Notes, we will assess the market characteristics around the instrument to determine if it is more akin to debt or equity based on the value of the underlying shares compared to the conversion price. If the instrument is more debt-like then we will include any related interest expense and exclude the underlying shares issuable upon conversion of the instrument. If the instrument is more equity-like and is more dilutive when treated as equity then we will exclude any related interest expense and include the weighted average shares underlying the instrument. We will consider the impact of any capped calls in assessing whether an instrument is equity-like or debt-like.
</t>
    </r>
    <r>
      <rPr>
        <vertAlign val="superscript"/>
        <sz val="12"/>
        <color theme="0"/>
        <rFont val="Tw Cen MT"/>
        <family val="2"/>
        <scheme val="minor"/>
      </rPr>
      <t>6</t>
    </r>
    <r>
      <rPr>
        <sz val="12"/>
        <color theme="0"/>
        <rFont val="Tw Cen MT"/>
        <family val="2"/>
        <scheme val="minor"/>
      </rPr>
      <t xml:space="preserve"> GAAP net income includes an elimination of the intercompany portion of management fees received from co-investment structures in the Equity method income line item. Since GAAP Equity method income is not a component of this metric, we include the elimination of the management fee through this adjustmen</t>
    </r>
  </si>
  <si>
    <r>
      <t>- Elimination of Proportionate Share of Fees Earned from Co-Investment Structures</t>
    </r>
    <r>
      <rPr>
        <vertAlign val="superscript"/>
        <sz val="10"/>
        <color theme="1"/>
        <rFont val="Tw Cen MT"/>
        <family val="2"/>
        <scheme val="minor"/>
      </rPr>
      <t>6</t>
    </r>
  </si>
  <si>
    <r>
      <t>Shares Used for Adjusted EPS</t>
    </r>
    <r>
      <rPr>
        <vertAlign val="superscript"/>
        <sz val="10"/>
        <color theme="1"/>
        <rFont val="Tw Cen MT"/>
        <family val="2"/>
        <scheme val="minor"/>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</si>
</sst>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_);\(&quot;$&quot;#,##0.00\)"/>
    <numFmt numFmtId="42" formatCode="_(&quot;$&quot;* #,##0_);_(&quot;$&quot;* \(#,##0\);_(&quot;$&quot;* &quot;-&quot;_);_(@_)"/>
    <numFmt numFmtId="41" formatCode="_(* #,##0_);_(* \(#,##0\);_(* &quot;-&quot;_);_(@_)"/>
    <numFmt numFmtId="44" formatCode="_(&quot;$&quot;* #,##0.00_);_(&quot;$&quot;* \(#,##0.00\);_(&quot;$&quot;* &quot;-&quot;??_);_(@_)"/>
    <numFmt numFmtId="164" formatCode="_-&quot;£&quot;* #,##0_-;\-&quot;£&quot;* #,##0_-;_-&quot;£&quot;* &quot;-&quot;_-;_-@_-"/>
    <numFmt numFmtId="165" formatCode="_-* #,##0_-;\-* #,##0_-;_-* &quot;-&quot;_-;_-@_-"/>
    <numFmt numFmtId="166" formatCode="_-* #,##0.00_-;\-* #,##0.00_-;_-* &quot;-&quot;??_-;_-@_-"/>
    <numFmt numFmtId="167" formatCode="m/d/yy;@"/>
    <numFmt numFmtId="168" formatCode="0.0\x\ "/>
    <numFmt numFmtId="169" formatCode="&quot;$&quot;#,##0.0_);\(&quot;$&quot;#,##0.0\);&quot;$&quot;\-"/>
    <numFmt numFmtId="170" formatCode="#,##0.0_);\(#,##0.0\);\-"/>
    <numFmt numFmtId="171" formatCode="#,##0.0_);\(#,##0.0\)"/>
    <numFmt numFmtId="172" formatCode="_(* #,##0.0_);_(* \(#,##0.0\);_(* &quot;-&quot;_);_(@_)"/>
    <numFmt numFmtId="173" formatCode="[$$-409]#,##0.0_ ;\-[$$-409]#,##0.0\ "/>
    <numFmt numFmtId="174" formatCode="[$$-409]#,##0.0"/>
    <numFmt numFmtId="175" formatCode="[$$-409]#,##0"/>
    <numFmt numFmtId="176" formatCode="_(&quot;$&quot;* #,##0.0_);_(&quot;$&quot;* \(#,##0.0\);_(&quot;$&quot;* &quot;-&quot;??_);_(@_)"/>
    <numFmt numFmtId="177" formatCode="_(&quot;$&quot;* #,##0_);_(&quot;$&quot;* \(#,##0\);_(&quot;$&quot;* &quot;-&quot;??_);_(@_)"/>
    <numFmt numFmtId="178" formatCode="_(* #,##0.0_);_(* \(#,##0.0\);_(* &quot;-&quot;?_);_(@_)"/>
  </numFmts>
  <fonts count="58" x14ac:knownFonts="1">
    <font>
      <sz val="10"/>
      <color theme="1"/>
      <name val="Tw Cen MT"/>
      <family val="2"/>
      <scheme val="minor"/>
    </font>
    <font>
      <sz val="11"/>
      <color theme="1"/>
      <name val="Tw Cen MT"/>
      <family val="2"/>
      <scheme val="minor"/>
    </font>
    <font>
      <b/>
      <sz val="11"/>
      <color theme="1"/>
      <name val="Tw Cen MT"/>
      <family val="2"/>
      <scheme val="minor"/>
    </font>
    <font>
      <sz val="11"/>
      <color theme="1"/>
      <name val="Tw Cen MT"/>
      <family val="2"/>
    </font>
    <font>
      <sz val="22"/>
      <color rgb="FF003366"/>
      <name val="Tw Cen MT"/>
      <family val="2"/>
    </font>
    <font>
      <sz val="24"/>
      <color rgb="FF003366"/>
      <name val="Tw Cen MT"/>
      <family val="2"/>
    </font>
    <font>
      <sz val="16"/>
      <color rgb="FF003366"/>
      <name val="Tw Cen MT"/>
      <family val="2"/>
    </font>
    <font>
      <sz val="10"/>
      <color theme="1"/>
      <name val="Tw Cen MT"/>
      <family val="2"/>
    </font>
    <font>
      <sz val="12"/>
      <color theme="1"/>
      <name val="Tw Cen MT"/>
      <family val="2"/>
    </font>
    <font>
      <sz val="12"/>
      <color theme="1"/>
      <name val="Tw Cen MT"/>
      <family val="2"/>
      <scheme val="minor"/>
    </font>
    <font>
      <b/>
      <sz val="10"/>
      <color theme="0"/>
      <name val="Tw Cen MT"/>
      <family val="2"/>
      <scheme val="minor"/>
    </font>
    <font>
      <b/>
      <sz val="10"/>
      <color theme="1"/>
      <name val="Tw Cen MT"/>
      <family val="2"/>
      <scheme val="minor"/>
    </font>
    <font>
      <sz val="10"/>
      <color theme="0"/>
      <name val="Tw Cen MT"/>
      <family val="2"/>
      <scheme val="minor"/>
    </font>
    <font>
      <sz val="10"/>
      <color theme="1"/>
      <name val="Tw Cen MT"/>
      <family val="2"/>
      <scheme val="minor"/>
    </font>
    <font>
      <sz val="10"/>
      <color rgb="FF003366"/>
      <name val="Tw Cen MT"/>
      <family val="2"/>
      <scheme val="minor"/>
    </font>
    <font>
      <b/>
      <sz val="12"/>
      <color theme="0"/>
      <name val="Tw Cen MT"/>
      <family val="2"/>
      <scheme val="minor"/>
    </font>
    <font>
      <sz val="12"/>
      <color theme="0"/>
      <name val="Tw Cen MT"/>
      <family val="2"/>
      <scheme val="minor"/>
    </font>
    <font>
      <sz val="11"/>
      <name val="Tw Cen MT"/>
      <family val="2"/>
      <scheme val="minor"/>
    </font>
    <font>
      <sz val="36"/>
      <color theme="3"/>
      <name val="Tw Cen MT"/>
      <family val="2"/>
      <scheme val="major"/>
    </font>
    <font>
      <sz val="24"/>
      <color theme="3"/>
      <name val="Tw Cen MT"/>
      <family val="2"/>
      <scheme val="major"/>
    </font>
    <font>
      <sz val="14"/>
      <color theme="4"/>
      <name val="Tw Cen MT"/>
      <family val="2"/>
      <scheme val="minor"/>
    </font>
    <font>
      <sz val="11"/>
      <color theme="4"/>
      <name val="Tw Cen MT"/>
      <family val="2"/>
      <scheme val="minor"/>
    </font>
    <font>
      <sz val="16"/>
      <color theme="4"/>
      <name val="Tw Cen MT"/>
      <family val="2"/>
      <scheme val="minor"/>
    </font>
    <font>
      <b/>
      <sz val="10"/>
      <color theme="0"/>
      <name val="Tw Cen MT"/>
      <family val="2"/>
    </font>
    <font>
      <b/>
      <sz val="10"/>
      <color theme="1"/>
      <name val="Tw Cen MT"/>
      <family val="2"/>
    </font>
    <font>
      <b/>
      <sz val="10"/>
      <name val="Tw Cen MT"/>
      <family val="2"/>
      <scheme val="minor"/>
    </font>
    <font>
      <sz val="10"/>
      <name val="Tw Cen MT"/>
      <family val="2"/>
      <scheme val="minor"/>
    </font>
    <font>
      <b/>
      <sz val="16"/>
      <color rgb="FF003366"/>
      <name val="Tw Cen MT"/>
      <family val="2"/>
    </font>
    <font>
      <sz val="10"/>
      <color rgb="FF003366"/>
      <name val="Tw Cen MT"/>
      <family val="2"/>
    </font>
    <font>
      <b/>
      <sz val="16"/>
      <color theme="0"/>
      <name val="Tw Cen MT"/>
      <family val="2"/>
      <scheme val="minor"/>
    </font>
    <font>
      <vertAlign val="superscript"/>
      <sz val="10"/>
      <color theme="1"/>
      <name val="Tw Cen MT"/>
      <family val="2"/>
      <scheme val="minor"/>
    </font>
    <font>
      <sz val="11"/>
      <color theme="1"/>
      <name val="Tw Cen MT"/>
      <family val="2"/>
      <scheme val="minor"/>
    </font>
    <font>
      <sz val="11"/>
      <color rgb="FF006100"/>
      <name val="Tw Cen MT"/>
      <family val="2"/>
      <scheme val="minor"/>
    </font>
    <font>
      <sz val="11"/>
      <color rgb="FF9C0006"/>
      <name val="Tw Cen MT"/>
      <family val="2"/>
      <scheme val="minor"/>
    </font>
    <font>
      <sz val="11"/>
      <color rgb="FF9C5700"/>
      <name val="Tw Cen MT"/>
      <family val="2"/>
      <scheme val="minor"/>
    </font>
    <font>
      <sz val="11"/>
      <color rgb="FF3F3F76"/>
      <name val="Tw Cen MT"/>
      <family val="2"/>
      <scheme val="minor"/>
    </font>
    <font>
      <b/>
      <sz val="11"/>
      <color rgb="FF3F3F3F"/>
      <name val="Tw Cen MT"/>
      <family val="2"/>
      <scheme val="minor"/>
    </font>
    <font>
      <b/>
      <sz val="11"/>
      <color rgb="FFFA7D00"/>
      <name val="Tw Cen MT"/>
      <family val="2"/>
      <scheme val="minor"/>
    </font>
    <font>
      <sz val="11"/>
      <color rgb="FFFA7D00"/>
      <name val="Tw Cen MT"/>
      <family val="2"/>
      <scheme val="minor"/>
    </font>
    <font>
      <b/>
      <sz val="11"/>
      <color theme="0"/>
      <name val="Tw Cen MT"/>
      <family val="2"/>
      <scheme val="minor"/>
    </font>
    <font>
      <b/>
      <sz val="10"/>
      <color theme="3"/>
      <name val="Tw Cen MT"/>
      <family val="2"/>
      <scheme val="minor"/>
    </font>
    <font>
      <sz val="10"/>
      <color theme="3"/>
      <name val="Tw Cen MT"/>
      <family val="2"/>
      <scheme val="minor"/>
    </font>
    <font>
      <sz val="16"/>
      <color theme="0"/>
      <name val="Tw Cen MT"/>
      <family val="2"/>
      <scheme val="major"/>
    </font>
    <font>
      <sz val="10"/>
      <color theme="6"/>
      <name val="Tw Cen MT"/>
      <family val="2"/>
    </font>
    <font>
      <b/>
      <sz val="10"/>
      <color theme="6"/>
      <name val="Tw Cen MT"/>
      <family val="2"/>
    </font>
    <font>
      <b/>
      <sz val="10"/>
      <color rgb="FF003366"/>
      <name val="Tw Cen MT"/>
      <family val="2"/>
    </font>
    <font>
      <sz val="10"/>
      <color theme="6"/>
      <name val="Tw Cen MT"/>
      <family val="2"/>
      <scheme val="minor"/>
    </font>
    <font>
      <sz val="11"/>
      <color rgb="FFFF6434"/>
      <name val="Tw Cen MT"/>
      <family val="2"/>
      <scheme val="minor"/>
    </font>
    <font>
      <sz val="11"/>
      <color theme="3"/>
      <name val="Tw Cen MT"/>
      <family val="2"/>
      <scheme val="minor"/>
    </font>
    <font>
      <b/>
      <sz val="16"/>
      <color theme="3"/>
      <name val="Tw Cen MT"/>
      <family val="2"/>
      <scheme val="major"/>
    </font>
    <font>
      <b/>
      <sz val="10"/>
      <color theme="6"/>
      <name val="Tw Cen MT"/>
      <family val="2"/>
      <scheme val="minor"/>
    </font>
    <font>
      <sz val="14"/>
      <color theme="3"/>
      <name val="Tw Cen MT"/>
      <family val="2"/>
      <scheme val="minor"/>
    </font>
    <font>
      <sz val="16"/>
      <color theme="3"/>
      <name val="Tw Cen MT"/>
      <family val="2"/>
      <scheme val="minor"/>
    </font>
    <font>
      <sz val="24"/>
      <color theme="3"/>
      <name val="Tw Cen MT"/>
      <family val="2"/>
      <scheme val="minor"/>
    </font>
    <font>
      <sz val="12"/>
      <color theme="6"/>
      <name val="Tw Cen MT"/>
      <family val="2"/>
      <scheme val="minor"/>
    </font>
    <font>
      <sz val="9"/>
      <color indexed="81"/>
      <name val="Tahoma"/>
      <family val="2"/>
    </font>
    <font>
      <b/>
      <sz val="9"/>
      <color indexed="81"/>
      <name val="Tahoma"/>
      <family val="2"/>
    </font>
    <font>
      <vertAlign val="superscript"/>
      <sz val="12"/>
      <color theme="0"/>
      <name val="Tw Cen MT"/>
      <family val="2"/>
      <scheme val="minor"/>
    </font>
  </fonts>
  <fills count="49">
    <fill>
      <patternFill patternType="none"/>
    </fill>
    <fill>
      <patternFill patternType="gray125"/>
    </fill>
    <fill>
      <patternFill patternType="solid">
        <fgColor theme="0"/>
        <bgColor indexed="64"/>
      </patternFill>
    </fill>
    <fill>
      <patternFill patternType="solid">
        <fgColor theme="2" tint="-4.9989318521683403E-2"/>
        <bgColor indexed="64"/>
      </patternFill>
    </fill>
    <fill>
      <patternFill patternType="solid">
        <fgColor theme="3"/>
        <bgColor indexed="64"/>
      </patternFill>
    </fill>
    <fill>
      <patternFill patternType="solid">
        <fgColor rgb="FFF2F2F2"/>
        <bgColor rgb="FF000000"/>
      </patternFill>
    </fill>
    <fill>
      <patternFill patternType="solid">
        <fgColor theme="1"/>
        <bgColor indexed="64"/>
      </patternFill>
    </fill>
    <fill>
      <patternFill patternType="solid">
        <fgColor theme="3"/>
        <bgColor rgb="FF000000"/>
      </patternFill>
    </fill>
    <fill>
      <patternFill patternType="solid">
        <fgColor rgb="FF008571"/>
        <bgColor indexed="64"/>
      </patternFill>
    </fill>
    <fill>
      <patternFill patternType="solid">
        <fgColor rgb="FFFF6434"/>
        <bgColor indexed="64"/>
      </patternFill>
    </fill>
    <fill>
      <patternFill patternType="solid">
        <fgColor theme="7"/>
        <bgColor indexed="64"/>
      </patternFill>
    </fill>
    <fill>
      <patternFill patternType="solid">
        <fgColor rgb="FFADDBF0"/>
        <bgColor indexed="64"/>
      </patternFill>
    </fill>
    <fill>
      <patternFill patternType="solid">
        <fgColor rgb="FF008DD2"/>
        <bgColor indexed="64"/>
      </patternFill>
    </fill>
    <fill>
      <patternFill patternType="solid">
        <fgColor theme="0"/>
        <bgColor rgb="FF000000"/>
      </patternFill>
    </fill>
    <fill>
      <patternFill patternType="solid">
        <fgColor theme="5"/>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6"/>
        <bgColor indexed="64"/>
      </patternFill>
    </fill>
    <fill>
      <patternFill patternType="solid">
        <fgColor theme="8"/>
        <bgColor indexed="64"/>
      </patternFill>
    </fill>
    <fill>
      <patternFill patternType="lightUp">
        <fgColor theme="3"/>
        <bgColor theme="0"/>
      </patternFill>
    </fill>
    <fill>
      <patternFill patternType="lightUp">
        <fgColor theme="0" tint="-0.14996795556505021"/>
        <bgColor indexed="65"/>
      </patternFill>
    </fill>
  </fills>
  <borders count="13">
    <border>
      <left/>
      <right/>
      <top/>
      <bottom/>
      <diagonal/>
    </border>
    <border>
      <left/>
      <right/>
      <top/>
      <bottom style="thin">
        <color theme="4"/>
      </bottom>
      <diagonal/>
    </border>
    <border>
      <left/>
      <right/>
      <top/>
      <bottom style="thin">
        <color indexed="64"/>
      </bottom>
      <diagonal/>
    </border>
    <border>
      <left/>
      <right/>
      <top style="thin">
        <color indexed="64"/>
      </top>
      <bottom style="thin">
        <color indexed="64"/>
      </bottom>
      <diagonal/>
    </border>
    <border>
      <left/>
      <right/>
      <top style="thin">
        <color theme="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4"/>
      </top>
      <bottom style="thin">
        <color theme="4"/>
      </bottom>
      <diagonal/>
    </border>
    <border>
      <left/>
      <right/>
      <top style="thin">
        <color rgb="FFFFC000"/>
      </top>
      <bottom/>
      <diagonal/>
    </border>
    <border>
      <left/>
      <right/>
      <top style="thin">
        <color rgb="FFFFA415"/>
      </top>
      <bottom/>
      <diagonal/>
    </border>
  </borders>
  <cellStyleXfs count="54">
    <xf numFmtId="0" fontId="0" fillId="0" borderId="0"/>
    <xf numFmtId="166" fontId="31" fillId="0" borderId="0" applyFont="0" applyFill="0" applyBorder="0" applyAlignment="0" applyProtection="0"/>
    <xf numFmtId="165" fontId="31" fillId="0" borderId="0" applyFont="0" applyFill="0" applyBorder="0" applyAlignment="0" applyProtection="0"/>
    <xf numFmtId="173" fontId="13" fillId="0" borderId="0">
      <alignment horizontal="center" vertical="center" wrapText="1"/>
    </xf>
    <xf numFmtId="164" fontId="31" fillId="0" borderId="0" applyFont="0" applyFill="0" applyBorder="0" applyAlignment="0" applyProtection="0"/>
    <xf numFmtId="9" fontId="31" fillId="0" borderId="0" applyFont="0" applyFill="0" applyBorder="0" applyAlignment="0" applyProtection="0"/>
    <xf numFmtId="0" fontId="49" fillId="3" borderId="0" applyNumberFormat="0" applyBorder="0" applyProtection="0">
      <alignment horizontal="center" vertical="center" wrapText="1"/>
    </xf>
    <xf numFmtId="0" fontId="18" fillId="0" borderId="0" applyNumberFormat="0" applyFill="0" applyAlignment="0" applyProtection="0"/>
    <xf numFmtId="0" fontId="19" fillId="0" borderId="0" applyNumberFormat="0" applyFill="0" applyAlignment="0" applyProtection="0"/>
    <xf numFmtId="0" fontId="22" fillId="0" borderId="0" applyNumberFormat="0" applyFill="0" applyAlignment="0" applyProtection="0"/>
    <xf numFmtId="0" fontId="40" fillId="3" borderId="0" applyNumberFormat="0" applyProtection="0">
      <alignment horizontal="center" vertical="center" wrapText="1"/>
    </xf>
    <xf numFmtId="0" fontId="32" fillId="16" borderId="0" applyNumberFormat="0" applyBorder="0" applyAlignment="0" applyProtection="0"/>
    <xf numFmtId="0" fontId="33" fillId="17" borderId="0" applyNumberFormat="0" applyBorder="0" applyAlignment="0" applyProtection="0"/>
    <xf numFmtId="0" fontId="34" fillId="18" borderId="0" applyNumberFormat="0" applyBorder="0" applyAlignment="0" applyProtection="0"/>
    <xf numFmtId="0" fontId="35" fillId="19" borderId="5" applyNumberFormat="0" applyAlignment="0" applyProtection="0"/>
    <xf numFmtId="0" fontId="36" fillId="20" borderId="6" applyNumberFormat="0" applyAlignment="0" applyProtection="0"/>
    <xf numFmtId="0" fontId="37" fillId="20" borderId="5" applyNumberFormat="0" applyAlignment="0" applyProtection="0"/>
    <xf numFmtId="0" fontId="38" fillId="0" borderId="7" applyNumberFormat="0" applyFill="0" applyAlignment="0" applyProtection="0"/>
    <xf numFmtId="0" fontId="39" fillId="21" borderId="8" applyNumberFormat="0" applyAlignment="0" applyProtection="0"/>
    <xf numFmtId="0" fontId="47" fillId="0" borderId="0" applyNumberFormat="0" applyFill="0" applyBorder="0" applyAlignment="0" applyProtection="0"/>
    <xf numFmtId="0" fontId="31" fillId="22" borderId="9" applyNumberFormat="0" applyFont="0" applyAlignment="0" applyProtection="0"/>
    <xf numFmtId="0" fontId="46" fillId="0" borderId="0" applyNumberFormat="0" applyFill="0" applyBorder="0" applyAlignment="0" applyProtection="0"/>
    <xf numFmtId="174" fontId="40" fillId="0" borderId="4" applyFill="0" applyProtection="0">
      <alignment horizontal="center" vertical="center" wrapText="1"/>
    </xf>
    <xf numFmtId="0" fontId="48"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1" fillId="36"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48"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43" borderId="0" applyNumberFormat="0" applyBorder="0" applyAlignment="0" applyProtection="0"/>
    <xf numFmtId="0" fontId="23" fillId="4" borderId="0">
      <alignment vertical="center" wrapText="1"/>
    </xf>
    <xf numFmtId="0" fontId="12" fillId="14" borderId="0">
      <alignment vertical="center"/>
    </xf>
    <xf numFmtId="0" fontId="41" fillId="44" borderId="0"/>
    <xf numFmtId="0" fontId="13" fillId="3" borderId="0"/>
    <xf numFmtId="0" fontId="13" fillId="47" borderId="0"/>
    <xf numFmtId="0" fontId="12" fillId="45" borderId="0">
      <alignment vertical="center"/>
    </xf>
    <xf numFmtId="0" fontId="13" fillId="46" borderId="0"/>
    <xf numFmtId="0" fontId="41" fillId="15" borderId="0">
      <alignment wrapText="1"/>
    </xf>
    <xf numFmtId="0" fontId="12" fillId="10" borderId="0"/>
    <xf numFmtId="0" fontId="13" fillId="9" borderId="0"/>
  </cellStyleXfs>
  <cellXfs count="321">
    <xf numFmtId="0" fontId="0" fillId="0" borderId="0" xfId="0"/>
    <xf numFmtId="0" fontId="0" fillId="2" borderId="0" xfId="0" applyFill="1"/>
    <xf numFmtId="0" fontId="0" fillId="4" borderId="0" xfId="0" applyFill="1" applyAlignment="1">
      <alignment vertical="center"/>
    </xf>
    <xf numFmtId="0" fontId="0" fillId="0" borderId="0" xfId="0" applyAlignment="1">
      <alignment vertical="center"/>
    </xf>
    <xf numFmtId="0" fontId="3" fillId="2" borderId="1" xfId="0" applyFont="1" applyFill="1" applyBorder="1"/>
    <xf numFmtId="0" fontId="3" fillId="2" borderId="0" xfId="0" applyFont="1" applyFill="1"/>
    <xf numFmtId="0" fontId="6" fillId="5" borderId="0" xfId="0" applyFont="1" applyFill="1" applyAlignment="1">
      <alignment horizontal="center" vertical="center"/>
    </xf>
    <xf numFmtId="0" fontId="3" fillId="7" borderId="0" xfId="0" applyFont="1" applyFill="1" applyAlignment="1">
      <alignment vertical="center"/>
    </xf>
    <xf numFmtId="0" fontId="0" fillId="3" borderId="0" xfId="0" applyFill="1"/>
    <xf numFmtId="0" fontId="13" fillId="0" borderId="0" xfId="0" applyFont="1" applyAlignment="1">
      <alignment vertical="center"/>
    </xf>
    <xf numFmtId="0" fontId="10" fillId="4" borderId="2" xfId="0" applyFont="1" applyFill="1" applyBorder="1" applyAlignment="1">
      <alignment horizontal="center" vertical="center"/>
    </xf>
    <xf numFmtId="0" fontId="11" fillId="4" borderId="0" xfId="0" applyFont="1" applyFill="1" applyAlignment="1">
      <alignment horizontal="center" vertical="center"/>
    </xf>
    <xf numFmtId="167" fontId="10" fillId="4" borderId="2" xfId="0" applyNumberFormat="1" applyFont="1" applyFill="1" applyBorder="1" applyAlignment="1">
      <alignment horizontal="center" vertical="center"/>
    </xf>
    <xf numFmtId="169" fontId="12" fillId="8" borderId="0" xfId="0" applyNumberFormat="1" applyFont="1" applyFill="1" applyAlignment="1">
      <alignment horizontal="center" vertical="center"/>
    </xf>
    <xf numFmtId="169" fontId="13" fillId="0" borderId="0" xfId="0" applyNumberFormat="1" applyFont="1" applyAlignment="1">
      <alignment horizontal="center" vertical="center"/>
    </xf>
    <xf numFmtId="0" fontId="13" fillId="3" borderId="0" xfId="0" applyFont="1" applyFill="1" applyAlignment="1">
      <alignment vertical="center"/>
    </xf>
    <xf numFmtId="169" fontId="13" fillId="3" borderId="0" xfId="0" applyNumberFormat="1" applyFont="1" applyFill="1" applyAlignment="1">
      <alignment horizontal="center" vertical="center"/>
    </xf>
    <xf numFmtId="0" fontId="13" fillId="3" borderId="0" xfId="0" applyFont="1" applyFill="1" applyAlignment="1">
      <alignment horizontal="center" vertical="center"/>
    </xf>
    <xf numFmtId="0" fontId="13" fillId="0" borderId="0" xfId="0" applyFont="1" applyAlignment="1">
      <alignment horizontal="center" vertical="center"/>
    </xf>
    <xf numFmtId="169" fontId="13" fillId="10" borderId="0" xfId="0" applyNumberFormat="1" applyFont="1" applyFill="1" applyAlignment="1">
      <alignment horizontal="center" vertical="center"/>
    </xf>
    <xf numFmtId="0" fontId="8" fillId="3" borderId="0" xfId="0" applyFont="1" applyFill="1" applyAlignment="1">
      <alignment horizontal="left" vertical="center" indent="2"/>
    </xf>
    <xf numFmtId="0" fontId="7" fillId="3" borderId="0" xfId="0" applyFont="1" applyFill="1" applyAlignment="1">
      <alignment vertical="center"/>
    </xf>
    <xf numFmtId="0" fontId="0" fillId="3" borderId="0" xfId="0" applyFill="1" applyAlignment="1">
      <alignment vertical="center"/>
    </xf>
    <xf numFmtId="0" fontId="7" fillId="0" borderId="0" xfId="0" applyFont="1" applyAlignment="1">
      <alignment vertical="center"/>
    </xf>
    <xf numFmtId="0" fontId="3" fillId="13" borderId="0" xfId="0" applyFont="1" applyFill="1" applyAlignment="1">
      <alignment vertical="center"/>
    </xf>
    <xf numFmtId="0" fontId="0" fillId="2" borderId="0" xfId="0" applyFill="1" applyAlignment="1">
      <alignment vertical="center"/>
    </xf>
    <xf numFmtId="0" fontId="7" fillId="2" borderId="0" xfId="0" applyFont="1" applyFill="1" applyAlignment="1">
      <alignment vertical="center"/>
    </xf>
    <xf numFmtId="167" fontId="23" fillId="4" borderId="0" xfId="0" applyNumberFormat="1" applyFont="1" applyFill="1" applyAlignment="1">
      <alignment horizontal="center" vertical="center"/>
    </xf>
    <xf numFmtId="0" fontId="7" fillId="4" borderId="0" xfId="0" applyFont="1" applyFill="1" applyAlignment="1">
      <alignment vertical="center"/>
    </xf>
    <xf numFmtId="7" fontId="7" fillId="3" borderId="0" xfId="0" applyNumberFormat="1" applyFont="1" applyFill="1" applyAlignment="1">
      <alignment horizontal="center" vertical="center"/>
    </xf>
    <xf numFmtId="0" fontId="7" fillId="0" borderId="4" xfId="0" applyFont="1" applyBorder="1" applyAlignment="1">
      <alignment vertical="center"/>
    </xf>
    <xf numFmtId="0" fontId="13" fillId="0" borderId="4" xfId="0" applyFont="1" applyBorder="1" applyAlignment="1">
      <alignment vertical="center"/>
    </xf>
    <xf numFmtId="42" fontId="7" fillId="3" borderId="0" xfId="0" applyNumberFormat="1" applyFont="1" applyFill="1" applyAlignment="1">
      <alignment vertical="center"/>
    </xf>
    <xf numFmtId="42" fontId="7" fillId="0" borderId="0" xfId="0" applyNumberFormat="1" applyFont="1" applyAlignment="1">
      <alignment vertical="center"/>
    </xf>
    <xf numFmtId="167" fontId="23" fillId="0" borderId="0" xfId="0" applyNumberFormat="1" applyFont="1" applyAlignment="1">
      <alignment horizontal="center" vertical="center"/>
    </xf>
    <xf numFmtId="168" fontId="24" fillId="0" borderId="0" xfId="0" applyNumberFormat="1" applyFont="1" applyAlignment="1">
      <alignment horizontal="right" vertical="center"/>
    </xf>
    <xf numFmtId="169" fontId="13" fillId="3" borderId="0" xfId="0" applyNumberFormat="1" applyFont="1" applyFill="1" applyAlignment="1">
      <alignment vertical="center"/>
    </xf>
    <xf numFmtId="0" fontId="8" fillId="3" borderId="0" xfId="0" applyFont="1" applyFill="1" applyAlignment="1">
      <alignment horizontal="left" vertical="center" wrapText="1"/>
    </xf>
    <xf numFmtId="0" fontId="13" fillId="4" borderId="0" xfId="0" applyFont="1" applyFill="1" applyAlignment="1">
      <alignment vertical="center"/>
    </xf>
    <xf numFmtId="0" fontId="11" fillId="4" borderId="2" xfId="0" applyFont="1" applyFill="1" applyBorder="1" applyAlignment="1">
      <alignment vertical="center"/>
    </xf>
    <xf numFmtId="0" fontId="11" fillId="4" borderId="2" xfId="0" applyFont="1" applyFill="1" applyBorder="1" applyAlignment="1">
      <alignment horizontal="center" vertical="center"/>
    </xf>
    <xf numFmtId="0" fontId="6" fillId="5" borderId="4" xfId="0" applyFont="1" applyFill="1" applyBorder="1" applyAlignment="1">
      <alignment horizontal="center" vertical="center"/>
    </xf>
    <xf numFmtId="0" fontId="12" fillId="3" borderId="0" xfId="0" applyFont="1" applyFill="1" applyAlignment="1">
      <alignment vertical="center"/>
    </xf>
    <xf numFmtId="0" fontId="9" fillId="4" borderId="0" xfId="0" applyFont="1" applyFill="1" applyAlignment="1">
      <alignment horizontal="left" vertical="center" indent="2"/>
    </xf>
    <xf numFmtId="0" fontId="29" fillId="4" borderId="0" xfId="0" applyFont="1" applyFill="1" applyAlignment="1">
      <alignment horizontal="center" vertical="center"/>
    </xf>
    <xf numFmtId="0" fontId="9" fillId="4" borderId="0" xfId="0" applyFont="1" applyFill="1" applyAlignment="1">
      <alignment horizontal="left" vertical="center" indent="4"/>
    </xf>
    <xf numFmtId="0" fontId="8" fillId="4" borderId="0" xfId="0" applyFont="1" applyFill="1" applyAlignment="1">
      <alignment horizontal="left" vertical="center" indent="2"/>
    </xf>
    <xf numFmtId="0" fontId="8" fillId="4" borderId="0" xfId="0" applyFont="1" applyFill="1" applyAlignment="1">
      <alignment horizontal="left" vertical="center" wrapText="1"/>
    </xf>
    <xf numFmtId="0" fontId="27" fillId="5" borderId="0" xfId="0" applyFont="1" applyFill="1" applyAlignment="1">
      <alignment horizontal="center" vertical="center"/>
    </xf>
    <xf numFmtId="0" fontId="28" fillId="5" borderId="0" xfId="0" applyFont="1" applyFill="1" applyAlignment="1">
      <alignment horizontal="center" vertical="center"/>
    </xf>
    <xf numFmtId="0" fontId="10" fillId="4" borderId="2" xfId="0" applyFont="1" applyFill="1" applyBorder="1" applyAlignment="1">
      <alignment horizontal="left" vertical="center" indent="1"/>
    </xf>
    <xf numFmtId="0" fontId="12" fillId="8" borderId="0" xfId="0" applyFont="1" applyFill="1" applyAlignment="1">
      <alignment horizontal="left" vertical="center" indent="1"/>
    </xf>
    <xf numFmtId="0" fontId="13" fillId="3" borderId="0" xfId="0" applyFont="1" applyFill="1" applyAlignment="1">
      <alignment horizontal="left" vertical="center" indent="1"/>
    </xf>
    <xf numFmtId="0" fontId="13" fillId="0" borderId="0" xfId="0" applyFont="1" applyAlignment="1">
      <alignment horizontal="left" vertical="center" wrapText="1" indent="1"/>
    </xf>
    <xf numFmtId="0" fontId="8" fillId="3" borderId="0" xfId="0" applyFont="1" applyFill="1" applyAlignment="1">
      <alignment horizontal="left" vertical="center" indent="1"/>
    </xf>
    <xf numFmtId="0" fontId="16" fillId="4" borderId="0" xfId="0" applyFont="1" applyFill="1" applyAlignment="1">
      <alignment horizontal="left" vertical="center" wrapText="1" indent="2"/>
    </xf>
    <xf numFmtId="0" fontId="10" fillId="4" borderId="2" xfId="0" applyFont="1" applyFill="1" applyBorder="1" applyAlignment="1">
      <alignment horizontal="left" vertical="center" wrapText="1" indent="1"/>
    </xf>
    <xf numFmtId="0" fontId="8" fillId="3" borderId="0" xfId="0" applyFont="1" applyFill="1" applyAlignment="1">
      <alignment horizontal="left" vertical="center" wrapText="1" indent="1"/>
    </xf>
    <xf numFmtId="0" fontId="42" fillId="4" borderId="0" xfId="0" applyFont="1" applyFill="1" applyAlignment="1">
      <alignment horizontal="left" vertical="center" wrapText="1" indent="2"/>
    </xf>
    <xf numFmtId="0" fontId="0" fillId="4" borderId="0" xfId="0" applyFill="1"/>
    <xf numFmtId="0" fontId="41" fillId="44" borderId="0" xfId="0" applyFont="1" applyFill="1" applyAlignment="1">
      <alignment horizontal="left" vertical="center" indent="1"/>
    </xf>
    <xf numFmtId="169" fontId="41" fillId="44" borderId="0" xfId="0" applyNumberFormat="1" applyFont="1" applyFill="1" applyAlignment="1">
      <alignment horizontal="center" vertical="center"/>
    </xf>
    <xf numFmtId="0" fontId="13" fillId="0" borderId="0" xfId="0" quotePrefix="1" applyFont="1" applyAlignment="1">
      <alignment horizontal="left" vertical="center" wrapText="1" indent="1"/>
    </xf>
    <xf numFmtId="0" fontId="4" fillId="3" borderId="0" xfId="0" applyFont="1" applyFill="1" applyAlignment="1">
      <alignment horizontal="right" vertical="center" indent="2"/>
    </xf>
    <xf numFmtId="0" fontId="43" fillId="3" borderId="0" xfId="0" applyFont="1" applyFill="1" applyAlignment="1">
      <alignment horizontal="left" vertical="center" indent="2"/>
    </xf>
    <xf numFmtId="0" fontId="41" fillId="4" borderId="0" xfId="0" applyFont="1" applyFill="1" applyAlignment="1">
      <alignment vertical="center"/>
    </xf>
    <xf numFmtId="0" fontId="7" fillId="0" borderId="0" xfId="0" quotePrefix="1" applyFont="1" applyAlignment="1">
      <alignment horizontal="left" vertical="center" indent="1"/>
    </xf>
    <xf numFmtId="0" fontId="7" fillId="3" borderId="0" xfId="0" applyFont="1" applyFill="1" applyAlignment="1">
      <alignment horizontal="left" vertical="center" indent="1"/>
    </xf>
    <xf numFmtId="0" fontId="7" fillId="0" borderId="0" xfId="0" applyFont="1" applyAlignment="1">
      <alignment horizontal="left" vertical="center" indent="1"/>
    </xf>
    <xf numFmtId="0" fontId="45" fillId="5" borderId="0" xfId="0" applyFont="1" applyFill="1" applyAlignment="1">
      <alignment horizontal="left" vertical="center" indent="1"/>
    </xf>
    <xf numFmtId="174" fontId="40" fillId="0" borderId="4" xfId="22">
      <alignment horizontal="center" vertical="center" wrapText="1"/>
    </xf>
    <xf numFmtId="174" fontId="40" fillId="0" borderId="4" xfId="22" applyAlignment="1">
      <alignment horizontal="left" vertical="center" wrapText="1" indent="1"/>
    </xf>
    <xf numFmtId="0" fontId="23" fillId="4" borderId="0" xfId="44">
      <alignment vertical="center" wrapText="1"/>
    </xf>
    <xf numFmtId="0" fontId="5" fillId="2" borderId="0" xfId="0" applyFont="1" applyFill="1" applyAlignment="1">
      <alignment horizontal="right" vertical="center" indent="2"/>
    </xf>
    <xf numFmtId="0" fontId="23" fillId="4" borderId="0" xfId="0" applyFont="1" applyFill="1" applyAlignment="1">
      <alignment horizontal="left" vertical="center" indent="1"/>
    </xf>
    <xf numFmtId="167" fontId="23" fillId="4" borderId="0" xfId="0" applyNumberFormat="1" applyFont="1" applyFill="1" applyAlignment="1">
      <alignment vertical="center"/>
    </xf>
    <xf numFmtId="0" fontId="19" fillId="2" borderId="0" xfId="8" applyFill="1" applyAlignment="1">
      <alignment horizontal="right" vertical="center" indent="2"/>
    </xf>
    <xf numFmtId="0" fontId="49" fillId="3" borderId="0" xfId="6" applyBorder="1">
      <alignment horizontal="center" vertical="center" wrapText="1"/>
    </xf>
    <xf numFmtId="0" fontId="46" fillId="2" borderId="0" xfId="21" applyFill="1" applyBorder="1" applyAlignment="1">
      <alignment horizontal="left" vertical="top" wrapText="1"/>
    </xf>
    <xf numFmtId="0" fontId="13" fillId="3" borderId="0" xfId="47"/>
    <xf numFmtId="169" fontId="40" fillId="0" borderId="4" xfId="22" applyNumberFormat="1">
      <alignment horizontal="center" vertical="center" wrapText="1"/>
    </xf>
    <xf numFmtId="0" fontId="13" fillId="3" borderId="0" xfId="47" applyAlignment="1">
      <alignment horizontal="left"/>
    </xf>
    <xf numFmtId="169" fontId="12" fillId="12" borderId="0" xfId="0" applyNumberFormat="1" applyFont="1" applyFill="1" applyAlignment="1">
      <alignment horizontal="center" vertical="center"/>
    </xf>
    <xf numFmtId="0" fontId="0" fillId="3" borderId="0" xfId="47" applyFont="1" applyAlignment="1">
      <alignment vertical="center"/>
    </xf>
    <xf numFmtId="0" fontId="0" fillId="0" borderId="0" xfId="0" applyAlignment="1">
      <alignment horizontal="center" vertical="center"/>
    </xf>
    <xf numFmtId="7" fontId="0" fillId="4" borderId="0" xfId="0" applyNumberFormat="1" applyFill="1" applyAlignment="1">
      <alignment vertical="center"/>
    </xf>
    <xf numFmtId="0" fontId="0" fillId="0" borderId="0" xfId="0" applyAlignment="1">
      <alignment vertical="center" wrapText="1"/>
    </xf>
    <xf numFmtId="0" fontId="0" fillId="0" borderId="0" xfId="0" applyAlignment="1">
      <alignment horizontal="left" vertical="center" wrapText="1" indent="1"/>
    </xf>
    <xf numFmtId="0" fontId="12" fillId="12" borderId="0" xfId="0" applyFont="1" applyFill="1" applyAlignment="1">
      <alignment horizontal="left" vertical="center" wrapText="1" indent="1"/>
    </xf>
    <xf numFmtId="0" fontId="12" fillId="8" borderId="0" xfId="0" applyFont="1" applyFill="1" applyAlignment="1">
      <alignment horizontal="left" vertical="center" wrapText="1" indent="1"/>
    </xf>
    <xf numFmtId="0" fontId="0" fillId="3" borderId="0" xfId="47" applyFont="1" applyAlignment="1">
      <alignment horizontal="left" vertical="center" wrapText="1" indent="1"/>
    </xf>
    <xf numFmtId="169" fontId="0" fillId="0" borderId="0" xfId="0" applyNumberFormat="1" applyAlignment="1">
      <alignment horizontal="center" vertical="center"/>
    </xf>
    <xf numFmtId="174" fontId="40" fillId="0" borderId="4" xfId="22" applyFill="1" applyAlignment="1">
      <alignment horizontal="left" vertical="center" wrapText="1" indent="1"/>
    </xf>
    <xf numFmtId="169" fontId="40" fillId="0" borderId="4" xfId="22" applyNumberFormat="1" applyFill="1">
      <alignment horizontal="center" vertical="center" wrapText="1"/>
    </xf>
    <xf numFmtId="0" fontId="40" fillId="0" borderId="0" xfId="0" applyFont="1" applyAlignment="1">
      <alignment horizontal="left" vertical="center" wrapText="1" indent="1"/>
    </xf>
    <xf numFmtId="169" fontId="40" fillId="0" borderId="0" xfId="0" applyNumberFormat="1" applyFont="1" applyAlignment="1">
      <alignment horizontal="center" vertical="center"/>
    </xf>
    <xf numFmtId="169" fontId="0" fillId="0" borderId="0" xfId="0" applyNumberFormat="1" applyAlignment="1">
      <alignment vertical="center"/>
    </xf>
    <xf numFmtId="169" fontId="40" fillId="0" borderId="0" xfId="0" applyNumberFormat="1" applyFont="1" applyAlignment="1">
      <alignment vertical="center"/>
    </xf>
    <xf numFmtId="0" fontId="0" fillId="0" borderId="0" xfId="0" applyAlignment="1">
      <alignment horizontal="left" vertical="center" wrapText="1" indent="2"/>
    </xf>
    <xf numFmtId="0" fontId="0" fillId="3" borderId="0" xfId="0" applyFill="1" applyAlignment="1">
      <alignment horizontal="left" vertical="center" wrapText="1" indent="1"/>
    </xf>
    <xf numFmtId="0" fontId="0" fillId="3" borderId="0" xfId="47" applyFont="1" applyAlignment="1">
      <alignment horizontal="left" indent="1"/>
    </xf>
    <xf numFmtId="0" fontId="0" fillId="0" borderId="0" xfId="0" applyAlignment="1">
      <alignment horizontal="left" vertical="center" indent="1"/>
    </xf>
    <xf numFmtId="7" fontId="40" fillId="0" borderId="4" xfId="22" applyNumberFormat="1">
      <alignment horizontal="center" vertical="center" wrapText="1"/>
    </xf>
    <xf numFmtId="7" fontId="0" fillId="0" borderId="0" xfId="0" applyNumberFormat="1" applyAlignment="1">
      <alignment horizontal="center" vertical="center"/>
    </xf>
    <xf numFmtId="170" fontId="0" fillId="0" borderId="0" xfId="0" applyNumberFormat="1" applyAlignment="1">
      <alignment horizontal="center" vertical="center"/>
    </xf>
    <xf numFmtId="0" fontId="0" fillId="3" borderId="0" xfId="0" applyFill="1" applyAlignment="1">
      <alignment horizontal="left" vertical="center" indent="1"/>
    </xf>
    <xf numFmtId="0" fontId="6" fillId="5" borderId="0" xfId="0" applyFont="1" applyFill="1" applyAlignment="1">
      <alignment horizontal="center" vertical="center" wrapText="1"/>
    </xf>
    <xf numFmtId="0" fontId="10" fillId="4" borderId="2" xfId="0" applyFont="1" applyFill="1" applyBorder="1" applyAlignment="1">
      <alignment horizontal="center" vertical="center" wrapText="1"/>
    </xf>
    <xf numFmtId="167" fontId="10" fillId="4" borderId="2" xfId="0" applyNumberFormat="1" applyFont="1" applyFill="1" applyBorder="1" applyAlignment="1">
      <alignment vertical="center" wrapText="1"/>
    </xf>
    <xf numFmtId="167" fontId="10" fillId="4" borderId="2" xfId="0" applyNumberFormat="1" applyFont="1" applyFill="1" applyBorder="1" applyAlignment="1">
      <alignment horizontal="center" vertical="center" wrapText="1"/>
    </xf>
    <xf numFmtId="0" fontId="13" fillId="4" borderId="0" xfId="0" applyFont="1" applyFill="1" applyAlignment="1">
      <alignment vertical="center" wrapText="1"/>
    </xf>
    <xf numFmtId="0" fontId="0" fillId="0" borderId="0" xfId="0" applyAlignment="1">
      <alignment wrapText="1"/>
    </xf>
    <xf numFmtId="0" fontId="3" fillId="0" borderId="0" xfId="0" applyFont="1" applyAlignment="1">
      <alignment vertical="center" wrapText="1"/>
    </xf>
    <xf numFmtId="42" fontId="0" fillId="0" borderId="0" xfId="0" applyNumberFormat="1" applyAlignment="1">
      <alignment vertical="center" wrapText="1"/>
    </xf>
    <xf numFmtId="0" fontId="13" fillId="3" borderId="0" xfId="47" applyAlignment="1">
      <alignment wrapText="1"/>
    </xf>
    <xf numFmtId="41" fontId="0" fillId="0" borderId="0" xfId="0" applyNumberFormat="1" applyAlignment="1">
      <alignment vertical="center" wrapText="1"/>
    </xf>
    <xf numFmtId="0" fontId="2" fillId="0" borderId="0" xfId="0" applyFont="1" applyAlignment="1">
      <alignment wrapText="1"/>
    </xf>
    <xf numFmtId="167" fontId="10" fillId="4" borderId="0" xfId="0" applyNumberFormat="1" applyFont="1" applyFill="1" applyAlignment="1">
      <alignment vertical="center" wrapText="1"/>
    </xf>
    <xf numFmtId="0" fontId="13" fillId="0" borderId="0" xfId="0" applyFont="1" applyAlignment="1">
      <alignment vertical="center" wrapText="1"/>
    </xf>
    <xf numFmtId="41" fontId="13" fillId="0" borderId="0" xfId="0" applyNumberFormat="1" applyFont="1" applyAlignment="1">
      <alignment vertical="center" wrapText="1"/>
    </xf>
    <xf numFmtId="0" fontId="11" fillId="6" borderId="0" xfId="0" applyFont="1" applyFill="1" applyAlignment="1">
      <alignment vertical="center" wrapText="1"/>
    </xf>
    <xf numFmtId="0" fontId="12" fillId="4" borderId="0" xfId="0" applyFont="1" applyFill="1" applyAlignment="1">
      <alignment vertical="center" wrapText="1"/>
    </xf>
    <xf numFmtId="0" fontId="13" fillId="15" borderId="0" xfId="0" applyFont="1" applyFill="1" applyAlignment="1">
      <alignment vertical="center" wrapText="1"/>
    </xf>
    <xf numFmtId="41" fontId="12" fillId="8" borderId="0" xfId="0" applyNumberFormat="1" applyFont="1" applyFill="1" applyAlignment="1">
      <alignment vertical="center" wrapText="1"/>
    </xf>
    <xf numFmtId="41" fontId="13" fillId="10" borderId="0" xfId="0" applyNumberFormat="1" applyFont="1" applyFill="1" applyAlignment="1">
      <alignment vertical="center" wrapText="1"/>
    </xf>
    <xf numFmtId="41" fontId="12" fillId="10" borderId="0" xfId="0" applyNumberFormat="1" applyFont="1" applyFill="1" applyAlignment="1">
      <alignment vertical="center" wrapText="1"/>
    </xf>
    <xf numFmtId="0" fontId="13" fillId="10" borderId="0" xfId="0" applyFont="1" applyFill="1" applyAlignment="1">
      <alignment vertical="center" wrapText="1"/>
    </xf>
    <xf numFmtId="0" fontId="10" fillId="4" borderId="3" xfId="0" applyFont="1" applyFill="1" applyBorder="1" applyAlignment="1">
      <alignment horizontal="center" vertical="center" wrapText="1"/>
    </xf>
    <xf numFmtId="167" fontId="25" fillId="4" borderId="0" xfId="0" applyNumberFormat="1" applyFont="1" applyFill="1" applyAlignment="1">
      <alignment horizontal="center" vertical="center" wrapText="1"/>
    </xf>
    <xf numFmtId="167" fontId="10" fillId="4" borderId="3" xfId="0" applyNumberFormat="1" applyFont="1" applyFill="1" applyBorder="1" applyAlignment="1">
      <alignment horizontal="center" vertical="center" wrapText="1"/>
    </xf>
    <xf numFmtId="0" fontId="26" fillId="4" borderId="0" xfId="0" applyFont="1" applyFill="1" applyAlignment="1">
      <alignment vertical="center" wrapText="1"/>
    </xf>
    <xf numFmtId="0" fontId="17" fillId="0" borderId="0" xfId="0" applyFont="1" applyAlignment="1">
      <alignment wrapText="1"/>
    </xf>
    <xf numFmtId="172" fontId="13" fillId="0" borderId="0" xfId="0" applyNumberFormat="1" applyFont="1" applyAlignment="1">
      <alignment vertical="center" wrapText="1"/>
    </xf>
    <xf numFmtId="172" fontId="13" fillId="11" borderId="0" xfId="0" applyNumberFormat="1" applyFont="1" applyFill="1" applyAlignment="1">
      <alignment vertical="center" wrapText="1"/>
    </xf>
    <xf numFmtId="172" fontId="13" fillId="15" borderId="0" xfId="0" applyNumberFormat="1" applyFont="1" applyFill="1" applyAlignment="1">
      <alignment vertical="center" wrapText="1"/>
    </xf>
    <xf numFmtId="167" fontId="10" fillId="4" borderId="0" xfId="0" applyNumberFormat="1" applyFont="1" applyFill="1" applyAlignment="1">
      <alignment horizontal="center" vertical="center" wrapText="1"/>
    </xf>
    <xf numFmtId="41" fontId="13" fillId="15" borderId="0" xfId="0" applyNumberFormat="1" applyFont="1" applyFill="1" applyAlignment="1">
      <alignment vertical="center" wrapText="1"/>
    </xf>
    <xf numFmtId="168" fontId="40" fillId="0" borderId="4" xfId="22" applyNumberFormat="1">
      <alignment horizontal="center" vertical="center" wrapText="1"/>
    </xf>
    <xf numFmtId="0" fontId="10" fillId="4" borderId="0" xfId="0" applyFont="1" applyFill="1" applyAlignment="1">
      <alignment horizontal="center" vertical="center" wrapText="1"/>
    </xf>
    <xf numFmtId="0" fontId="12" fillId="8" borderId="0" xfId="0" applyFont="1" applyFill="1" applyAlignment="1">
      <alignment vertical="center" wrapText="1"/>
    </xf>
    <xf numFmtId="0" fontId="12" fillId="10" borderId="0" xfId="0" applyFont="1" applyFill="1" applyAlignment="1">
      <alignment vertical="center" wrapText="1"/>
    </xf>
    <xf numFmtId="0" fontId="45" fillId="5" borderId="0" xfId="0" applyFont="1" applyFill="1" applyAlignment="1">
      <alignment horizontal="left" vertical="center" wrapText="1" indent="1"/>
    </xf>
    <xf numFmtId="0" fontId="13" fillId="3" borderId="0" xfId="47" quotePrefix="1" applyAlignment="1">
      <alignment horizontal="left" wrapText="1" indent="1"/>
    </xf>
    <xf numFmtId="0" fontId="0" fillId="0" borderId="0" xfId="0" quotePrefix="1" applyAlignment="1">
      <alignment horizontal="left" vertical="center" wrapText="1" indent="1"/>
    </xf>
    <xf numFmtId="0" fontId="13" fillId="3" borderId="0" xfId="47" applyAlignment="1">
      <alignment horizontal="left" wrapText="1" indent="1"/>
    </xf>
    <xf numFmtId="0" fontId="13" fillId="3" borderId="0" xfId="47" applyAlignment="1">
      <alignment horizontal="left" indent="1"/>
    </xf>
    <xf numFmtId="0" fontId="10" fillId="6" borderId="0" xfId="0" applyFont="1" applyFill="1" applyAlignment="1">
      <alignment horizontal="left" vertical="center" wrapText="1" indent="1"/>
    </xf>
    <xf numFmtId="0" fontId="13" fillId="11" borderId="0" xfId="0" applyFont="1" applyFill="1" applyAlignment="1">
      <alignment horizontal="left" vertical="center" wrapText="1" indent="1"/>
    </xf>
    <xf numFmtId="0" fontId="10" fillId="12" borderId="0" xfId="0" applyFont="1" applyFill="1" applyAlignment="1">
      <alignment horizontal="left" vertical="center" wrapText="1" indent="1"/>
    </xf>
    <xf numFmtId="0" fontId="10" fillId="4" borderId="3" xfId="0" applyFont="1" applyFill="1" applyBorder="1" applyAlignment="1">
      <alignment horizontal="left" vertical="center" wrapText="1" indent="1"/>
    </xf>
    <xf numFmtId="0" fontId="12" fillId="10" borderId="0" xfId="0" applyFont="1" applyFill="1" applyAlignment="1">
      <alignment horizontal="left" vertical="center" wrapText="1" indent="1"/>
    </xf>
    <xf numFmtId="174" fontId="10" fillId="10" borderId="4" xfId="22" applyFont="1" applyFill="1" applyAlignment="1">
      <alignment horizontal="left" vertical="center" wrapText="1" indent="1"/>
    </xf>
    <xf numFmtId="0" fontId="10" fillId="10" borderId="0" xfId="0" applyFont="1" applyFill="1" applyAlignment="1">
      <alignment horizontal="left" vertical="center" wrapText="1" indent="1"/>
    </xf>
    <xf numFmtId="0" fontId="13" fillId="15" borderId="0" xfId="0" applyFont="1" applyFill="1" applyAlignment="1">
      <alignment horizontal="left" vertical="center" wrapText="1" indent="1"/>
    </xf>
    <xf numFmtId="174" fontId="40" fillId="15" borderId="4" xfId="22" applyFill="1" applyAlignment="1">
      <alignment horizontal="left" vertical="center" wrapText="1" indent="1"/>
    </xf>
    <xf numFmtId="0" fontId="11" fillId="44" borderId="0" xfId="0" applyFont="1" applyFill="1" applyAlignment="1">
      <alignment horizontal="left" vertical="center" wrapText="1" indent="1"/>
    </xf>
    <xf numFmtId="0" fontId="46" fillId="2" borderId="0" xfId="21" applyFill="1" applyBorder="1" applyAlignment="1">
      <alignment vertical="top" wrapText="1"/>
    </xf>
    <xf numFmtId="0" fontId="52" fillId="2" borderId="0" xfId="9" applyFont="1" applyFill="1" applyAlignment="1">
      <alignment vertical="top" wrapText="1"/>
    </xf>
    <xf numFmtId="0" fontId="51" fillId="2" borderId="0" xfId="9" applyFont="1" applyFill="1" applyAlignment="1">
      <alignment vertical="center" wrapText="1"/>
    </xf>
    <xf numFmtId="0" fontId="22" fillId="2" borderId="0" xfId="9" applyFill="1" applyAlignment="1"/>
    <xf numFmtId="0" fontId="20" fillId="2" borderId="0" xfId="0" applyFont="1" applyFill="1"/>
    <xf numFmtId="0" fontId="21" fillId="2" borderId="0" xfId="0" applyFont="1" applyFill="1"/>
    <xf numFmtId="0" fontId="40" fillId="0" borderId="4" xfId="0" applyFont="1" applyBorder="1" applyAlignment="1">
      <alignment vertical="center" wrapText="1"/>
    </xf>
    <xf numFmtId="0" fontId="0" fillId="44" borderId="0" xfId="0" applyFill="1" applyAlignment="1">
      <alignment horizontal="left" vertical="center" wrapText="1" indent="1"/>
    </xf>
    <xf numFmtId="0" fontId="46" fillId="2" borderId="0" xfId="21" applyFill="1" applyBorder="1" applyAlignment="1">
      <alignment vertical="center"/>
    </xf>
    <xf numFmtId="0" fontId="19" fillId="2" borderId="0" xfId="8" applyFill="1" applyAlignment="1">
      <alignment horizontal="right" vertical="center" indent="3"/>
    </xf>
    <xf numFmtId="0" fontId="46" fillId="2" borderId="0" xfId="21" applyFill="1" applyBorder="1" applyAlignment="1">
      <alignment horizontal="left" vertical="center" wrapText="1" indent="4"/>
    </xf>
    <xf numFmtId="0" fontId="53" fillId="2" borderId="0" xfId="21" applyFont="1" applyFill="1" applyBorder="1" applyAlignment="1">
      <alignment horizontal="right" vertical="center" wrapText="1" indent="4"/>
    </xf>
    <xf numFmtId="0" fontId="49" fillId="3" borderId="0" xfId="6" applyAlignment="1">
      <alignment vertical="center" wrapText="1"/>
    </xf>
    <xf numFmtId="0" fontId="23" fillId="44" borderId="0" xfId="0" applyFont="1" applyFill="1" applyAlignment="1">
      <alignment horizontal="left" vertical="center" indent="1"/>
    </xf>
    <xf numFmtId="167" fontId="23" fillId="44" borderId="0" xfId="0" applyNumberFormat="1" applyFont="1" applyFill="1" applyAlignment="1">
      <alignment horizontal="center" vertical="center"/>
    </xf>
    <xf numFmtId="167" fontId="23" fillId="44" borderId="0" xfId="0" applyNumberFormat="1" applyFont="1" applyFill="1" applyAlignment="1">
      <alignment vertical="center"/>
    </xf>
    <xf numFmtId="0" fontId="46" fillId="2" borderId="0" xfId="21" applyFill="1" applyAlignment="1">
      <alignment horizontal="left" vertical="center" wrapText="1"/>
    </xf>
    <xf numFmtId="0" fontId="46" fillId="2" borderId="0" xfId="21" applyFill="1" applyAlignment="1">
      <alignment vertical="center" wrapText="1"/>
    </xf>
    <xf numFmtId="0" fontId="23" fillId="2" borderId="0" xfId="44" applyFill="1" applyAlignment="1">
      <alignment horizontal="left" vertical="center" wrapText="1"/>
    </xf>
    <xf numFmtId="0" fontId="46" fillId="44" borderId="0" xfId="21" applyFill="1" applyAlignment="1">
      <alignment vertical="center" wrapText="1"/>
    </xf>
    <xf numFmtId="7" fontId="7" fillId="44" borderId="0" xfId="0" applyNumberFormat="1" applyFont="1" applyFill="1" applyAlignment="1">
      <alignment horizontal="center" vertical="center"/>
    </xf>
    <xf numFmtId="0" fontId="7" fillId="44" borderId="0" xfId="0" applyFont="1" applyFill="1" applyAlignment="1">
      <alignment vertical="center"/>
    </xf>
    <xf numFmtId="0" fontId="13" fillId="44" borderId="0" xfId="0" applyFont="1" applyFill="1" applyAlignment="1">
      <alignment vertical="center"/>
    </xf>
    <xf numFmtId="0" fontId="0" fillId="44" borderId="0" xfId="0" applyFill="1" applyAlignment="1">
      <alignment vertical="center"/>
    </xf>
    <xf numFmtId="0" fontId="49" fillId="3" borderId="0" xfId="6" applyAlignment="1">
      <alignment horizontal="left" vertical="center" wrapText="1"/>
    </xf>
    <xf numFmtId="42" fontId="7" fillId="0" borderId="0" xfId="0" applyNumberFormat="1" applyFont="1" applyAlignment="1">
      <alignment horizontal="left" vertical="center"/>
    </xf>
    <xf numFmtId="0" fontId="13" fillId="0" borderId="0" xfId="0" applyFont="1" applyAlignment="1">
      <alignment horizontal="left" vertical="center"/>
    </xf>
    <xf numFmtId="0" fontId="0" fillId="0" borderId="0" xfId="0" applyAlignment="1">
      <alignment horizontal="left" vertical="center"/>
    </xf>
    <xf numFmtId="0" fontId="7" fillId="3" borderId="0" xfId="0" applyFont="1" applyFill="1" applyAlignment="1">
      <alignment horizontal="left" vertical="center"/>
    </xf>
    <xf numFmtId="0" fontId="13" fillId="3" borderId="0" xfId="0" applyFont="1" applyFill="1" applyAlignment="1">
      <alignment horizontal="left" vertical="center"/>
    </xf>
    <xf numFmtId="168" fontId="24" fillId="4" borderId="0" xfId="0" applyNumberFormat="1" applyFont="1" applyFill="1" applyAlignment="1">
      <alignment horizontal="right" vertical="center"/>
    </xf>
    <xf numFmtId="0" fontId="13" fillId="4" borderId="0" xfId="0" applyFont="1" applyFill="1" applyAlignment="1">
      <alignment horizontal="left" vertical="center" indent="1"/>
    </xf>
    <xf numFmtId="7" fontId="7" fillId="2" borderId="0" xfId="0" applyNumberFormat="1" applyFont="1" applyFill="1" applyAlignment="1">
      <alignment horizontal="center" vertical="center"/>
    </xf>
    <xf numFmtId="167" fontId="23" fillId="2" borderId="0" xfId="0" applyNumberFormat="1" applyFont="1" applyFill="1" applyAlignment="1">
      <alignment horizontal="center" vertical="center"/>
    </xf>
    <xf numFmtId="42" fontId="7" fillId="2" borderId="0" xfId="0" applyNumberFormat="1" applyFont="1" applyFill="1" applyAlignment="1">
      <alignment vertical="center"/>
    </xf>
    <xf numFmtId="0" fontId="49" fillId="2" borderId="0" xfId="6" applyFill="1" applyBorder="1" applyAlignment="1">
      <alignment horizontal="left" vertical="center" wrapText="1" indent="2"/>
    </xf>
    <xf numFmtId="0" fontId="49" fillId="2" borderId="0" xfId="6" applyFill="1" applyBorder="1" applyAlignment="1">
      <alignment vertical="center" wrapText="1"/>
    </xf>
    <xf numFmtId="0" fontId="46" fillId="2" borderId="0" xfId="21" applyFill="1" applyBorder="1" applyAlignment="1">
      <alignment vertical="center" wrapText="1"/>
    </xf>
    <xf numFmtId="0" fontId="49" fillId="2" borderId="0" xfId="6" applyFill="1" applyBorder="1" applyAlignment="1">
      <alignment horizontal="left" vertical="center" wrapText="1"/>
    </xf>
    <xf numFmtId="0" fontId="49" fillId="2" borderId="0" xfId="6" applyFill="1" applyBorder="1" applyAlignment="1">
      <alignment horizontal="left" vertical="center" wrapText="1" indent="1"/>
    </xf>
    <xf numFmtId="0" fontId="46" fillId="2" borderId="0" xfId="21" applyFill="1" applyBorder="1" applyAlignment="1">
      <alignment horizontal="left" vertical="center" wrapText="1"/>
    </xf>
    <xf numFmtId="0" fontId="23" fillId="2" borderId="0" xfId="0" applyFont="1" applyFill="1" applyAlignment="1">
      <alignment horizontal="left" vertical="center" indent="1"/>
    </xf>
    <xf numFmtId="167" fontId="23" fillId="2" borderId="0" xfId="0" applyNumberFormat="1" applyFont="1" applyFill="1" applyAlignment="1">
      <alignment vertical="center"/>
    </xf>
    <xf numFmtId="0" fontId="7" fillId="2" borderId="2" xfId="0" applyFont="1" applyFill="1" applyBorder="1" applyAlignment="1">
      <alignment vertical="center"/>
    </xf>
    <xf numFmtId="0" fontId="19" fillId="3" borderId="0" xfId="8" applyFill="1" applyAlignment="1">
      <alignment horizontal="right" vertical="center" indent="3"/>
    </xf>
    <xf numFmtId="0" fontId="46" fillId="3" borderId="0" xfId="21" applyFill="1" applyBorder="1" applyAlignment="1">
      <alignment vertical="center" wrapText="1"/>
    </xf>
    <xf numFmtId="0" fontId="49" fillId="2" borderId="0" xfId="6" applyFill="1" applyBorder="1">
      <alignment horizontal="center" vertical="center" wrapText="1"/>
    </xf>
    <xf numFmtId="0" fontId="28" fillId="13" borderId="0" xfId="0" applyFont="1" applyFill="1" applyAlignment="1">
      <alignment horizontal="center" vertical="center"/>
    </xf>
    <xf numFmtId="0" fontId="6" fillId="13" borderId="0" xfId="0" applyFont="1" applyFill="1" applyAlignment="1">
      <alignment horizontal="center" vertical="center"/>
    </xf>
    <xf numFmtId="0" fontId="23" fillId="2" borderId="0" xfId="44" applyFill="1">
      <alignment vertical="center" wrapText="1"/>
    </xf>
    <xf numFmtId="0" fontId="13" fillId="2" borderId="0" xfId="0" applyFont="1" applyFill="1" applyAlignment="1">
      <alignment vertical="center"/>
    </xf>
    <xf numFmtId="0" fontId="13" fillId="2" borderId="0" xfId="47" applyFill="1" applyAlignment="1">
      <alignment horizontal="left"/>
    </xf>
    <xf numFmtId="42" fontId="7" fillId="2" borderId="0" xfId="0" applyNumberFormat="1"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7" fillId="2" borderId="0" xfId="0" applyFont="1" applyFill="1" applyAlignment="1">
      <alignment horizontal="left" vertical="center"/>
    </xf>
    <xf numFmtId="175" fontId="0" fillId="0" borderId="0" xfId="0" applyNumberFormat="1" applyAlignment="1">
      <alignment vertical="center" wrapText="1"/>
    </xf>
    <xf numFmtId="175" fontId="13" fillId="15" borderId="0" xfId="0" applyNumberFormat="1" applyFont="1" applyFill="1" applyAlignment="1">
      <alignment vertical="center" wrapText="1"/>
    </xf>
    <xf numFmtId="175" fontId="10" fillId="12" borderId="0" xfId="0" applyNumberFormat="1" applyFont="1" applyFill="1" applyAlignment="1">
      <alignment vertical="center" wrapText="1"/>
    </xf>
    <xf numFmtId="175" fontId="10" fillId="14" borderId="0" xfId="0" applyNumberFormat="1" applyFont="1" applyFill="1" applyAlignment="1">
      <alignment vertical="center" wrapText="1"/>
    </xf>
    <xf numFmtId="175" fontId="13" fillId="0" borderId="0" xfId="0" applyNumberFormat="1" applyFont="1" applyAlignment="1">
      <alignment vertical="center" wrapText="1"/>
    </xf>
    <xf numFmtId="175" fontId="13" fillId="14" borderId="0" xfId="0" applyNumberFormat="1" applyFont="1" applyFill="1" applyAlignment="1">
      <alignment vertical="center" wrapText="1"/>
    </xf>
    <xf numFmtId="175" fontId="11" fillId="14" borderId="4" xfId="0" applyNumberFormat="1" applyFont="1" applyFill="1" applyBorder="1" applyAlignment="1">
      <alignment vertical="center" wrapText="1"/>
    </xf>
    <xf numFmtId="175" fontId="13" fillId="10" borderId="0" xfId="0" applyNumberFormat="1" applyFont="1" applyFill="1" applyAlignment="1">
      <alignment vertical="center" wrapText="1"/>
    </xf>
    <xf numFmtId="175" fontId="40" fillId="0" borderId="4" xfId="22" applyNumberFormat="1">
      <alignment horizontal="center" vertical="center" wrapText="1"/>
    </xf>
    <xf numFmtId="175" fontId="0" fillId="44" borderId="0" xfId="0" applyNumberFormat="1" applyFill="1" applyAlignment="1">
      <alignment vertical="center" wrapText="1"/>
    </xf>
    <xf numFmtId="0" fontId="0" fillId="3" borderId="0" xfId="47" applyFont="1"/>
    <xf numFmtId="0" fontId="0" fillId="3" borderId="0" xfId="47" quotePrefix="1" applyFont="1" applyAlignment="1">
      <alignment horizontal="left" indent="1"/>
    </xf>
    <xf numFmtId="171" fontId="0" fillId="0" borderId="0" xfId="0" applyNumberFormat="1" applyAlignment="1">
      <alignment horizontal="center" vertical="center" wrapText="1"/>
    </xf>
    <xf numFmtId="175" fontId="11" fillId="10" borderId="0" xfId="0" applyNumberFormat="1" applyFont="1" applyFill="1" applyAlignment="1">
      <alignment vertical="center" wrapText="1"/>
    </xf>
    <xf numFmtId="0" fontId="41" fillId="0" borderId="0" xfId="0" applyFont="1" applyAlignment="1">
      <alignment vertical="center" wrapText="1"/>
    </xf>
    <xf numFmtId="0" fontId="41" fillId="0" borderId="4" xfId="0" applyFont="1" applyBorder="1" applyAlignment="1">
      <alignment vertical="center" wrapText="1"/>
    </xf>
    <xf numFmtId="0" fontId="41" fillId="0" borderId="0" xfId="0" applyFont="1" applyAlignment="1">
      <alignment wrapText="1"/>
    </xf>
    <xf numFmtId="0" fontId="41" fillId="3" borderId="0" xfId="47" applyFont="1" applyAlignment="1">
      <alignment horizontal="left" indent="1"/>
    </xf>
    <xf numFmtId="0" fontId="41" fillId="3" borderId="0" xfId="47" applyFont="1"/>
    <xf numFmtId="0" fontId="40" fillId="15" borderId="0" xfId="0" applyFont="1" applyFill="1" applyAlignment="1">
      <alignment horizontal="left" vertical="center" wrapText="1" indent="1"/>
    </xf>
    <xf numFmtId="175" fontId="40" fillId="15" borderId="0" xfId="0" applyNumberFormat="1" applyFont="1" applyFill="1" applyAlignment="1">
      <alignment vertical="center" wrapText="1"/>
    </xf>
    <xf numFmtId="0" fontId="42" fillId="4" borderId="1" xfId="0" applyFont="1" applyFill="1" applyBorder="1" applyAlignment="1">
      <alignment horizontal="left" vertical="center" wrapText="1" indent="2"/>
    </xf>
    <xf numFmtId="168" fontId="24" fillId="4" borderId="1" xfId="0" applyNumberFormat="1" applyFont="1" applyFill="1" applyBorder="1" applyAlignment="1">
      <alignment horizontal="right" vertical="center"/>
    </xf>
    <xf numFmtId="0" fontId="7" fillId="4" borderId="1" xfId="0" applyFont="1" applyFill="1" applyBorder="1" applyAlignment="1">
      <alignment vertical="center"/>
    </xf>
    <xf numFmtId="0" fontId="13" fillId="4" borderId="1" xfId="0" applyFont="1" applyFill="1" applyBorder="1" applyAlignment="1">
      <alignment vertical="center"/>
    </xf>
    <xf numFmtId="0" fontId="0" fillId="4" borderId="1" xfId="0" applyFill="1" applyBorder="1" applyAlignment="1">
      <alignment vertical="center"/>
    </xf>
    <xf numFmtId="0" fontId="42" fillId="4" borderId="10" xfId="0" applyFont="1" applyFill="1" applyBorder="1" applyAlignment="1">
      <alignment horizontal="left" vertical="center" wrapText="1" indent="2"/>
    </xf>
    <xf numFmtId="168" fontId="24" fillId="4" borderId="10" xfId="0" applyNumberFormat="1" applyFont="1" applyFill="1" applyBorder="1" applyAlignment="1">
      <alignment horizontal="right" vertical="center"/>
    </xf>
    <xf numFmtId="0" fontId="7" fillId="4" borderId="10" xfId="0" applyFont="1" applyFill="1" applyBorder="1" applyAlignment="1">
      <alignment vertical="center"/>
    </xf>
    <xf numFmtId="0" fontId="43" fillId="2" borderId="0" xfId="0" applyFont="1" applyFill="1" applyAlignment="1">
      <alignment horizontal="left" vertical="center" wrapText="1" indent="2"/>
    </xf>
    <xf numFmtId="174" fontId="40" fillId="0" borderId="0" xfId="22" applyBorder="1" applyAlignment="1">
      <alignment horizontal="left" vertical="center" wrapText="1" indent="1"/>
    </xf>
    <xf numFmtId="169" fontId="40" fillId="0" borderId="0" xfId="22" applyNumberFormat="1" applyBorder="1">
      <alignment horizontal="center" vertical="center" wrapText="1"/>
    </xf>
    <xf numFmtId="174" fontId="40" fillId="0" borderId="0" xfId="22" applyBorder="1">
      <alignment horizontal="center" vertical="center" wrapText="1"/>
    </xf>
    <xf numFmtId="177" fontId="0" fillId="0" borderId="0" xfId="0" applyNumberFormat="1" applyAlignment="1">
      <alignment vertical="center" wrapText="1"/>
    </xf>
    <xf numFmtId="177" fontId="13" fillId="11" borderId="0" xfId="0" applyNumberFormat="1" applyFont="1" applyFill="1" applyAlignment="1">
      <alignment vertical="center" wrapText="1"/>
    </xf>
    <xf numFmtId="177" fontId="13" fillId="15" borderId="0" xfId="0" applyNumberFormat="1" applyFont="1" applyFill="1" applyAlignment="1">
      <alignment vertical="center" wrapText="1"/>
    </xf>
    <xf numFmtId="177" fontId="10" fillId="12" borderId="0" xfId="0" applyNumberFormat="1" applyFont="1" applyFill="1" applyAlignment="1">
      <alignment vertical="center" wrapText="1"/>
    </xf>
    <xf numFmtId="177" fontId="12" fillId="14" borderId="0" xfId="0" applyNumberFormat="1" applyFont="1" applyFill="1" applyAlignment="1">
      <alignment vertical="center" wrapText="1"/>
    </xf>
    <xf numFmtId="176" fontId="13" fillId="0" borderId="0" xfId="0" applyNumberFormat="1" applyFont="1" applyAlignment="1">
      <alignment vertical="center" wrapText="1"/>
    </xf>
    <xf numFmtId="177" fontId="13" fillId="0" borderId="0" xfId="0" applyNumberFormat="1" applyFont="1" applyAlignment="1">
      <alignment vertical="center" wrapText="1"/>
    </xf>
    <xf numFmtId="177" fontId="10" fillId="6" borderId="0" xfId="0" applyNumberFormat="1" applyFont="1" applyFill="1" applyAlignment="1">
      <alignment vertical="center" wrapText="1"/>
    </xf>
    <xf numFmtId="177" fontId="13" fillId="6" borderId="0" xfId="0" applyNumberFormat="1" applyFont="1" applyFill="1" applyAlignment="1">
      <alignment vertical="center" wrapText="1"/>
    </xf>
    <xf numFmtId="176" fontId="12" fillId="8" borderId="0" xfId="0" applyNumberFormat="1" applyFont="1" applyFill="1" applyAlignment="1">
      <alignment vertical="center" wrapText="1"/>
    </xf>
    <xf numFmtId="176" fontId="13" fillId="10" borderId="0" xfId="0" applyNumberFormat="1" applyFont="1" applyFill="1" applyAlignment="1">
      <alignment vertical="center" wrapText="1"/>
    </xf>
    <xf numFmtId="176" fontId="12" fillId="10" borderId="0" xfId="0" applyNumberFormat="1" applyFont="1" applyFill="1" applyAlignment="1">
      <alignment vertical="center" wrapText="1"/>
    </xf>
    <xf numFmtId="177" fontId="13" fillId="10" borderId="0" xfId="0" applyNumberFormat="1" applyFont="1" applyFill="1" applyAlignment="1">
      <alignment vertical="center" wrapText="1"/>
    </xf>
    <xf numFmtId="177" fontId="12" fillId="10" borderId="0" xfId="0" applyNumberFormat="1" applyFont="1" applyFill="1" applyAlignment="1">
      <alignment vertical="center" wrapText="1"/>
    </xf>
    <xf numFmtId="176" fontId="13" fillId="0" borderId="0" xfId="0" applyNumberFormat="1" applyFont="1" applyAlignment="1">
      <alignment horizontal="center" vertical="center" wrapText="1"/>
    </xf>
    <xf numFmtId="178" fontId="13" fillId="0" borderId="0" xfId="0" applyNumberFormat="1" applyFont="1" applyAlignment="1">
      <alignment horizontal="center" vertical="center" wrapText="1"/>
    </xf>
    <xf numFmtId="178" fontId="13" fillId="0" borderId="0" xfId="0" applyNumberFormat="1" applyFont="1" applyAlignment="1">
      <alignment vertical="center" wrapText="1"/>
    </xf>
    <xf numFmtId="178" fontId="14" fillId="11" borderId="0" xfId="0" applyNumberFormat="1" applyFont="1" applyFill="1" applyAlignment="1">
      <alignment horizontal="center" vertical="center" wrapText="1"/>
    </xf>
    <xf numFmtId="178" fontId="13" fillId="15" borderId="0" xfId="0" applyNumberFormat="1" applyFont="1" applyFill="1" applyAlignment="1">
      <alignment vertical="center" wrapText="1"/>
    </xf>
    <xf numFmtId="178" fontId="0" fillId="0" borderId="0" xfId="0" applyNumberFormat="1" applyAlignment="1">
      <alignment horizontal="center" vertical="center" wrapText="1"/>
    </xf>
    <xf numFmtId="178" fontId="0" fillId="0" borderId="0" xfId="0" applyNumberFormat="1" applyAlignment="1">
      <alignment vertical="center" wrapText="1"/>
    </xf>
    <xf numFmtId="178" fontId="0" fillId="2" borderId="0" xfId="0" applyNumberFormat="1" applyFill="1" applyAlignment="1">
      <alignment horizontal="center" vertical="center" wrapText="1"/>
    </xf>
    <xf numFmtId="44" fontId="40" fillId="0" borderId="0" xfId="0" applyNumberFormat="1" applyFont="1" applyAlignment="1">
      <alignment horizontal="center" vertical="center" wrapText="1"/>
    </xf>
    <xf numFmtId="44" fontId="41" fillId="0" borderId="0" xfId="0" applyNumberFormat="1" applyFont="1" applyAlignment="1">
      <alignment vertical="center" wrapText="1"/>
    </xf>
    <xf numFmtId="177" fontId="0" fillId="44" borderId="0" xfId="0" applyNumberFormat="1" applyFill="1" applyAlignment="1">
      <alignment vertical="center" wrapText="1"/>
    </xf>
    <xf numFmtId="177" fontId="11" fillId="44" borderId="0" xfId="0" applyNumberFormat="1" applyFont="1" applyFill="1" applyAlignment="1">
      <alignment vertical="center" wrapText="1"/>
    </xf>
    <xf numFmtId="177" fontId="40" fillId="15" borderId="4" xfId="22" applyNumberFormat="1" applyFill="1">
      <alignment horizontal="center" vertical="center" wrapText="1"/>
    </xf>
    <xf numFmtId="177" fontId="10" fillId="8" borderId="4" xfId="22" applyNumberFormat="1" applyFont="1" applyFill="1">
      <alignment horizontal="center" vertical="center" wrapText="1"/>
    </xf>
    <xf numFmtId="177" fontId="10" fillId="10" borderId="4" xfId="22" applyNumberFormat="1" applyFont="1" applyFill="1">
      <alignment horizontal="center" vertical="center" wrapText="1"/>
    </xf>
    <xf numFmtId="177" fontId="10" fillId="8" borderId="0" xfId="0" applyNumberFormat="1" applyFont="1" applyFill="1" applyAlignment="1">
      <alignment vertical="center" wrapText="1"/>
    </xf>
    <xf numFmtId="177" fontId="11" fillId="10" borderId="0" xfId="0" applyNumberFormat="1" applyFont="1" applyFill="1" applyAlignment="1">
      <alignment vertical="center" wrapText="1"/>
    </xf>
    <xf numFmtId="177" fontId="10" fillId="10" borderId="0" xfId="0" applyNumberFormat="1" applyFont="1" applyFill="1" applyAlignment="1">
      <alignment vertical="center" wrapText="1"/>
    </xf>
    <xf numFmtId="0" fontId="27" fillId="5" borderId="0" xfId="0" applyFont="1" applyFill="1" applyAlignment="1">
      <alignment vertical="center"/>
    </xf>
    <xf numFmtId="44" fontId="7" fillId="0" borderId="0" xfId="0" applyNumberFormat="1" applyFont="1" applyAlignment="1">
      <alignment horizontal="center" vertical="center"/>
    </xf>
    <xf numFmtId="44" fontId="7" fillId="0" borderId="0" xfId="0" applyNumberFormat="1" applyFont="1" applyAlignment="1">
      <alignment vertical="center"/>
    </xf>
    <xf numFmtId="0" fontId="40" fillId="0" borderId="11" xfId="0" applyFont="1" applyBorder="1" applyAlignment="1">
      <alignment horizontal="left" vertical="center" wrapText="1" indent="1"/>
    </xf>
    <xf numFmtId="176" fontId="40" fillId="0" borderId="11" xfId="0" applyNumberFormat="1" applyFont="1" applyBorder="1" applyAlignment="1">
      <alignment horizontal="center" vertical="center" wrapText="1"/>
    </xf>
    <xf numFmtId="176" fontId="41" fillId="0" borderId="11" xfId="0" applyNumberFormat="1" applyFont="1" applyBorder="1" applyAlignment="1">
      <alignment vertical="center" wrapText="1"/>
    </xf>
    <xf numFmtId="176" fontId="40" fillId="0" borderId="4" xfId="22" applyNumberFormat="1">
      <alignment horizontal="center" vertical="center" wrapText="1"/>
    </xf>
    <xf numFmtId="177" fontId="40" fillId="15" borderId="0" xfId="0" applyNumberFormat="1" applyFont="1" applyFill="1" applyAlignment="1">
      <alignment vertical="center" wrapText="1"/>
    </xf>
    <xf numFmtId="0" fontId="40" fillId="0" borderId="12" xfId="0" applyFont="1" applyBorder="1" applyAlignment="1">
      <alignment horizontal="left" vertical="center" wrapText="1" indent="1"/>
    </xf>
    <xf numFmtId="42" fontId="40" fillId="0" borderId="12" xfId="0" applyNumberFormat="1" applyFont="1" applyBorder="1" applyAlignment="1">
      <alignment vertical="center" wrapText="1"/>
    </xf>
    <xf numFmtId="0" fontId="40" fillId="0" borderId="12" xfId="0" applyFont="1" applyBorder="1" applyAlignment="1">
      <alignment vertical="center" wrapText="1"/>
    </xf>
    <xf numFmtId="0" fontId="43" fillId="2" borderId="0" xfId="0" applyFont="1" applyFill="1" applyAlignment="1">
      <alignment vertical="center"/>
    </xf>
    <xf numFmtId="167" fontId="10" fillId="4" borderId="0" xfId="0" applyNumberFormat="1" applyFont="1" applyFill="1" applyAlignment="1">
      <alignment horizontal="center" vertical="center"/>
    </xf>
    <xf numFmtId="169" fontId="13" fillId="48" borderId="0" xfId="0" applyNumberFormat="1" applyFont="1" applyFill="1" applyAlignment="1">
      <alignment horizontal="center" vertical="center"/>
    </xf>
    <xf numFmtId="0" fontId="0" fillId="11" borderId="0" xfId="0" quotePrefix="1" applyFill="1" applyAlignment="1">
      <alignment horizontal="left" vertical="center" wrapText="1" indent="1"/>
    </xf>
    <xf numFmtId="0" fontId="0" fillId="11" borderId="0" xfId="0" applyFill="1" applyAlignment="1">
      <alignment horizontal="left" vertical="center" wrapText="1" indent="1"/>
    </xf>
    <xf numFmtId="0" fontId="46" fillId="2" borderId="0" xfId="21" applyFill="1" applyBorder="1" applyAlignment="1">
      <alignment horizontal="left" vertical="top" wrapText="1"/>
    </xf>
    <xf numFmtId="0" fontId="0" fillId="2" borderId="0" xfId="0" applyFill="1" applyAlignment="1">
      <alignment horizontal="center"/>
    </xf>
    <xf numFmtId="0" fontId="22" fillId="2" borderId="0" xfId="9" applyFill="1" applyAlignment="1">
      <alignment horizontal="right"/>
    </xf>
    <xf numFmtId="0" fontId="22" fillId="2" borderId="0" xfId="9" applyFill="1" applyAlignment="1">
      <alignment horizontal="left" vertical="center" wrapText="1"/>
    </xf>
    <xf numFmtId="0" fontId="19" fillId="2" borderId="0" xfId="8" applyFill="1" applyAlignment="1"/>
    <xf numFmtId="0" fontId="18" fillId="2" borderId="0" xfId="7" applyFill="1" applyAlignment="1"/>
    <xf numFmtId="0" fontId="49" fillId="2" borderId="0" xfId="6" applyFill="1" applyBorder="1" applyAlignment="1">
      <alignment horizontal="left" vertical="center" wrapText="1" indent="2"/>
    </xf>
    <xf numFmtId="0" fontId="54" fillId="2" borderId="2" xfId="21" applyFont="1" applyFill="1" applyBorder="1" applyAlignment="1">
      <alignment horizontal="left" vertical="center" wrapText="1" indent="2"/>
    </xf>
    <xf numFmtId="0" fontId="16" fillId="4" borderId="0" xfId="0" applyFont="1" applyFill="1" applyAlignment="1">
      <alignment horizontal="left" vertical="center" wrapText="1" indent="2"/>
    </xf>
    <xf numFmtId="0" fontId="46" fillId="3" borderId="0" xfId="21" applyFill="1" applyBorder="1" applyAlignment="1">
      <alignment horizontal="left" vertical="center" wrapText="1" indent="4"/>
    </xf>
    <xf numFmtId="0" fontId="53" fillId="3" borderId="0" xfId="21" applyFont="1" applyFill="1" applyBorder="1" applyAlignment="1">
      <alignment horizontal="right" vertical="center" wrapText="1" indent="4"/>
    </xf>
    <xf numFmtId="0" fontId="49" fillId="2" borderId="0" xfId="6" applyFill="1" applyBorder="1" applyAlignment="1">
      <alignment horizontal="left" vertical="center" wrapText="1" indent="1"/>
    </xf>
    <xf numFmtId="0" fontId="46" fillId="2" borderId="0" xfId="21" applyFill="1" applyBorder="1" applyAlignment="1">
      <alignment horizontal="left" vertical="center" wrapText="1" indent="2"/>
    </xf>
    <xf numFmtId="0" fontId="46" fillId="2" borderId="0" xfId="21" applyFill="1" applyBorder="1" applyAlignment="1">
      <alignment horizontal="left" vertical="center" wrapText="1"/>
    </xf>
    <xf numFmtId="0" fontId="54" fillId="2" borderId="0" xfId="21" applyFont="1" applyFill="1" applyBorder="1" applyAlignment="1">
      <alignment horizontal="left" vertical="center" wrapText="1" indent="2"/>
    </xf>
    <xf numFmtId="0" fontId="49" fillId="2" borderId="0" xfId="6" applyFill="1" applyBorder="1">
      <alignment horizontal="center" vertical="center" wrapText="1"/>
    </xf>
    <xf numFmtId="0" fontId="49" fillId="3" borderId="0" xfId="6" applyBorder="1">
      <alignment horizontal="center" vertical="center" wrapText="1"/>
    </xf>
    <xf numFmtId="0" fontId="27" fillId="5" borderId="0" xfId="0" applyFont="1" applyFill="1" applyAlignment="1">
      <alignment horizontal="center" vertical="center"/>
    </xf>
    <xf numFmtId="0" fontId="27" fillId="5" borderId="0" xfId="0" applyFont="1" applyFill="1" applyAlignment="1">
      <alignment horizontal="center" vertical="center" wrapText="1"/>
    </xf>
    <xf numFmtId="0" fontId="43" fillId="2" borderId="0" xfId="0" applyFont="1" applyFill="1" applyAlignment="1">
      <alignment horizontal="left" vertical="center" wrapText="1" indent="2"/>
    </xf>
    <xf numFmtId="0" fontId="16" fillId="4" borderId="0" xfId="0" applyFont="1" applyFill="1" applyAlignment="1">
      <alignment horizontal="left" vertical="top" wrapText="1"/>
    </xf>
    <xf numFmtId="0" fontId="49" fillId="3" borderId="0" xfId="6" applyAlignment="1">
      <alignment horizontal="left" vertical="center" wrapText="1" indent="2"/>
    </xf>
    <xf numFmtId="0" fontId="9" fillId="2" borderId="0" xfId="21" applyFont="1" applyFill="1" applyAlignment="1">
      <alignment horizontal="left" vertical="center" wrapText="1" indent="2"/>
    </xf>
    <xf numFmtId="0" fontId="46" fillId="2" borderId="0" xfId="21" applyFill="1" applyBorder="1" applyAlignment="1">
      <alignment horizontal="left" vertical="center" wrapText="1" indent="4"/>
    </xf>
    <xf numFmtId="0" fontId="53" fillId="2" borderId="0" xfId="21" applyFont="1" applyFill="1" applyBorder="1" applyAlignment="1">
      <alignment horizontal="right" vertical="center" wrapText="1" indent="4"/>
    </xf>
    <xf numFmtId="0" fontId="9" fillId="2" borderId="0" xfId="21" applyFont="1" applyFill="1" applyAlignment="1">
      <alignment horizontal="left" vertical="center" wrapText="1"/>
    </xf>
    <xf numFmtId="0" fontId="49" fillId="3" borderId="0" xfId="6" applyAlignment="1">
      <alignment horizontal="left" vertical="center" wrapText="1" indent="1"/>
    </xf>
    <xf numFmtId="0" fontId="49" fillId="3" borderId="0" xfId="6" applyAlignment="1">
      <alignment horizontal="left" vertical="center" wrapText="1"/>
    </xf>
  </cellXfs>
  <cellStyles count="54">
    <cellStyle name="20% - Accent1" xfId="24" builtinId="30" hidden="1"/>
    <cellStyle name="20% - Accent2" xfId="27" builtinId="34" hidden="1"/>
    <cellStyle name="20% - Accent3" xfId="30" builtinId="38" hidden="1"/>
    <cellStyle name="20% - Accent4" xfId="33" builtinId="42" hidden="1"/>
    <cellStyle name="20% - Accent5" xfId="37" builtinId="46" hidden="1"/>
    <cellStyle name="20% - Accent6" xfId="41" builtinId="50" hidden="1"/>
    <cellStyle name="40% - Accent1" xfId="25" builtinId="31" hidden="1"/>
    <cellStyle name="40% - Accent2" xfId="28" builtinId="35" hidden="1"/>
    <cellStyle name="40% - Accent3" xfId="31" builtinId="39" hidden="1"/>
    <cellStyle name="40% - Accent4" xfId="34" builtinId="43" hidden="1"/>
    <cellStyle name="40% - Accent5" xfId="38" builtinId="47" hidden="1"/>
    <cellStyle name="40% - Accent6" xfId="42" builtinId="51" hidden="1"/>
    <cellStyle name="60% - Accent1" xfId="26" builtinId="32" hidden="1"/>
    <cellStyle name="60% - Accent2" xfId="29" builtinId="36" hidden="1"/>
    <cellStyle name="60% - Accent3" xfId="32" builtinId="40" hidden="1"/>
    <cellStyle name="60% - Accent4" xfId="35" builtinId="44" hidden="1"/>
    <cellStyle name="60% - Accent5" xfId="39" builtinId="48" hidden="1"/>
    <cellStyle name="60% - Accent6" xfId="43" builtinId="52" hidden="1"/>
    <cellStyle name="Accent1" xfId="23" builtinId="29" customBuiltin="1"/>
    <cellStyle name="Accent5" xfId="36" builtinId="45" customBuiltin="1"/>
    <cellStyle name="Accent6" xfId="40" builtinId="49" customBuiltin="1"/>
    <cellStyle name="Annapolis Navy" xfId="44" xr:uid="{1DA7ACE4-F180-4A80-BC4B-B560EFEC07C5}"/>
    <cellStyle name="Bad" xfId="12" builtinId="27" hidden="1"/>
    <cellStyle name="Bay Stone" xfId="49" xr:uid="{EBE6AF59-5F5B-4D4A-9325-973B8F8F260D}"/>
    <cellStyle name="Blank" xfId="47" xr:uid="{338CF85E-5D60-414D-BC34-1F3FEAE18D4C}"/>
    <cellStyle name="Calculation" xfId="16" builtinId="22" hidden="1"/>
    <cellStyle name="Check Cell" xfId="18" builtinId="23" hidden="1"/>
    <cellStyle name="Chesapeake Sunrise Orange" xfId="46" xr:uid="{EBAB7DCC-E817-473F-A2A7-42E4687DD139}"/>
    <cellStyle name="Clean Air Blue" xfId="45" xr:uid="{FA11C6B6-9436-453B-BC33-9AB9D77A5FB9}"/>
    <cellStyle name="Comma" xfId="1" builtinId="3" hidden="1"/>
    <cellStyle name="Comma [0]" xfId="2" builtinId="6" hidden="1"/>
    <cellStyle name="Currency" xfId="3" builtinId="4" customBuiltin="1"/>
    <cellStyle name="Currency [0]" xfId="4" builtinId="7" hidden="1"/>
    <cellStyle name="Explanatory Text" xfId="21" builtinId="53" customBuiltin="1"/>
    <cellStyle name="Frost" xfId="51" xr:uid="{6193FCE2-82C9-4111-94EB-89F91FA83131}"/>
    <cellStyle name="Good" xfId="11" builtinId="26" hidden="1"/>
    <cellStyle name="Heading 1" xfId="7" builtinId="16" customBuiltin="1"/>
    <cellStyle name="Heading 2" xfId="8" builtinId="17" customBuiltin="1"/>
    <cellStyle name="Heading 3" xfId="9" builtinId="18" customBuiltin="1"/>
    <cellStyle name="Heading 4" xfId="10" builtinId="19" customBuiltin="1"/>
    <cellStyle name="Input" xfId="14" builtinId="20" hidden="1"/>
    <cellStyle name="Linked Cell" xfId="17" builtinId="24" hidden="1"/>
    <cellStyle name="Moss Green" xfId="50" xr:uid="{42AC5F87-414E-4E49-938B-CFDE582AF273}"/>
    <cellStyle name="Neutral" xfId="13" builtinId="28" hidden="1"/>
    <cellStyle name="Normal" xfId="0" builtinId="0" customBuiltin="1"/>
    <cellStyle name="Note" xfId="20" builtinId="10" hidden="1"/>
    <cellStyle name="Output" xfId="15" builtinId="21" hidden="1"/>
    <cellStyle name="Pattern" xfId="48" xr:uid="{3EF22932-7E79-40C4-9B0D-7392AC6053BE}"/>
    <cellStyle name="Percent" xfId="5" builtinId="5" hidden="1"/>
    <cellStyle name="Power" xfId="53" xr:uid="{EE909857-F615-42FE-B49B-58517530F244}"/>
    <cellStyle name="Sea Green" xfId="52" xr:uid="{7F68D1F9-70A1-4E52-8951-D289C419E339}"/>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FFA415"/>
      <color rgb="FFFF6434"/>
      <color rgb="FFFFC2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Structure" Target="richData/rdrichvaluestructur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85627</xdr:rowOff>
    </xdr:from>
    <xdr:to>
      <xdr:col>8</xdr:col>
      <xdr:colOff>91337</xdr:colOff>
      <xdr:row>45</xdr:row>
      <xdr:rowOff>0</xdr:rowOff>
    </xdr:to>
    <xdr:pic>
      <xdr:nvPicPr>
        <xdr:cNvPr id="11" name="Graphic 4">
          <a:extLst>
            <a:ext uri="{FF2B5EF4-FFF2-40B4-BE49-F238E27FC236}">
              <a16:creationId xmlns:a16="http://schemas.microsoft.com/office/drawing/2014/main" id="{078F5018-2AE2-CBC3-9C0F-60F704037B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asvg="http://schemas.microsoft.com/office/drawing/2016/SVG/main" r:embed="rId2"/>
            </a:ext>
          </a:extLst>
        </a:blip>
        <a:srcRect r="1928" b="3754"/>
        <a:stretch/>
      </xdr:blipFill>
      <xdr:spPr>
        <a:xfrm rot="5400000">
          <a:off x="-38518" y="2561335"/>
          <a:ext cx="5054850" cy="4977813"/>
        </a:xfrm>
        <a:prstGeom prst="rect">
          <a:avLst/>
        </a:prstGeom>
      </xdr:spPr>
    </xdr:pic>
    <xdr:clientData/>
  </xdr:twoCellAnchor>
  <xdr:twoCellAnchor editAs="oneCell">
    <xdr:from>
      <xdr:col>14</xdr:col>
      <xdr:colOff>573736</xdr:colOff>
      <xdr:row>0</xdr:row>
      <xdr:rowOff>32355</xdr:rowOff>
    </xdr:from>
    <xdr:to>
      <xdr:col>23</xdr:col>
      <xdr:colOff>0</xdr:colOff>
      <xdr:row>23</xdr:row>
      <xdr:rowOff>10684</xdr:rowOff>
    </xdr:to>
    <xdr:pic>
      <xdr:nvPicPr>
        <xdr:cNvPr id="12" name="Graphic 4">
          <a:extLst>
            <a:ext uri="{FF2B5EF4-FFF2-40B4-BE49-F238E27FC236}">
              <a16:creationId xmlns:a16="http://schemas.microsoft.com/office/drawing/2014/main" id="{676B7DDE-DC3C-8B3A-D56E-654232A1F1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 uri="{96DAC541-7B7A-43D3-8B79-37D633B846F1}">
              <asvg:svgBlip xmlns:asvg="http://schemas.microsoft.com/office/drawing/2016/SVG/main" r:embed="rId2"/>
            </a:ext>
          </a:extLst>
        </a:blip>
        <a:srcRect r="1928" b="3754"/>
        <a:stretch/>
      </xdr:blipFill>
      <xdr:spPr>
        <a:xfrm rot="16200000">
          <a:off x="9081870" y="58621"/>
          <a:ext cx="4965196" cy="49126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151282</xdr:colOff>
      <xdr:row>0</xdr:row>
      <xdr:rowOff>160494</xdr:rowOff>
    </xdr:from>
    <xdr:to>
      <xdr:col>0</xdr:col>
      <xdr:colOff>1360730</xdr:colOff>
      <xdr:row>0</xdr:row>
      <xdr:rowOff>683809</xdr:rowOff>
    </xdr:to>
    <xdr:pic>
      <xdr:nvPicPr>
        <xdr:cNvPr id="2" name="Logo">
          <a:extLst>
            <a:ext uri="{FF2B5EF4-FFF2-40B4-BE49-F238E27FC236}">
              <a16:creationId xmlns:a16="http://schemas.microsoft.com/office/drawing/2014/main" id="{ECCF0ED8-FF79-4CB5-914E-75764703911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2611"/>
          <a:ext cx="1209448" cy="521198"/>
        </a:xfrm>
        <a:prstGeom prst="rect">
          <a:avLst/>
        </a:prstGeom>
      </xdr:spPr>
    </xdr:pic>
    <xdr:clientData fLocksWithSheet="0"/>
  </xdr:twoCellAnchor>
  <xdr:twoCellAnchor editAs="absolute">
    <xdr:from>
      <xdr:col>0</xdr:col>
      <xdr:colOff>0</xdr:colOff>
      <xdr:row>19</xdr:row>
      <xdr:rowOff>164569</xdr:rowOff>
    </xdr:from>
    <xdr:to>
      <xdr:col>0</xdr:col>
      <xdr:colOff>0</xdr:colOff>
      <xdr:row>19</xdr:row>
      <xdr:rowOff>171220</xdr:rowOff>
    </xdr:to>
    <xdr:cxnSp macro="">
      <xdr:nvCxnSpPr>
        <xdr:cNvPr id="3" name="Straight Connector 2">
          <a:extLst>
            <a:ext uri="{FF2B5EF4-FFF2-40B4-BE49-F238E27FC236}">
              <a16:creationId xmlns:a16="http://schemas.microsoft.com/office/drawing/2014/main" id="{08E96EB0-6279-4E97-812F-4A77153E4174}"/>
            </a:ext>
          </a:extLst>
        </xdr:cNvPr>
        <xdr:cNvCxnSpPr/>
      </xdr:nvCxnSpPr>
      <xdr:spPr>
        <a:xfrm flipV="1">
          <a:off x="0" y="5119384"/>
          <a:ext cx="0" cy="87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151282</xdr:colOff>
      <xdr:row>0</xdr:row>
      <xdr:rowOff>158377</xdr:rowOff>
    </xdr:from>
    <xdr:to>
      <xdr:col>0</xdr:col>
      <xdr:colOff>1360730</xdr:colOff>
      <xdr:row>0</xdr:row>
      <xdr:rowOff>683809</xdr:rowOff>
    </xdr:to>
    <xdr:pic>
      <xdr:nvPicPr>
        <xdr:cNvPr id="4" name="Logo">
          <a:extLst>
            <a:ext uri="{FF2B5EF4-FFF2-40B4-BE49-F238E27FC236}">
              <a16:creationId xmlns:a16="http://schemas.microsoft.com/office/drawing/2014/main" id="{90D4A31F-53C1-42C3-A8F2-003EF4DC559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58377"/>
          <a:ext cx="1209448" cy="525432"/>
        </a:xfrm>
        <a:prstGeom prst="rect">
          <a:avLst/>
        </a:prstGeom>
      </xdr:spPr>
    </xdr:pic>
    <xdr:clientData fLocksWithSheet="0"/>
  </xdr:twoCellAnchor>
  <xdr:twoCellAnchor>
    <xdr:from>
      <xdr:col>0</xdr:col>
      <xdr:colOff>151282</xdr:colOff>
      <xdr:row>0</xdr:row>
      <xdr:rowOff>158377</xdr:rowOff>
    </xdr:from>
    <xdr:to>
      <xdr:col>0</xdr:col>
      <xdr:colOff>1360730</xdr:colOff>
      <xdr:row>0</xdr:row>
      <xdr:rowOff>683809</xdr:rowOff>
    </xdr:to>
    <xdr:pic>
      <xdr:nvPicPr>
        <xdr:cNvPr id="5" name="Logo">
          <a:extLst>
            <a:ext uri="{FF2B5EF4-FFF2-40B4-BE49-F238E27FC236}">
              <a16:creationId xmlns:a16="http://schemas.microsoft.com/office/drawing/2014/main" id="{CB456CF2-1B9B-4C0E-9DF5-1E7AC021A72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58377"/>
          <a:ext cx="1209448" cy="525432"/>
        </a:xfrm>
        <a:prstGeom prst="rect">
          <a:avLst/>
        </a:prstGeom>
      </xdr:spPr>
    </xdr:pic>
    <xdr:clientData fLocksWithSheet="0"/>
  </xdr:twoCellAnchor>
  <xdr:twoCellAnchor>
    <xdr:from>
      <xdr:col>0</xdr:col>
      <xdr:colOff>151282</xdr:colOff>
      <xdr:row>0</xdr:row>
      <xdr:rowOff>158377</xdr:rowOff>
    </xdr:from>
    <xdr:to>
      <xdr:col>0</xdr:col>
      <xdr:colOff>1360730</xdr:colOff>
      <xdr:row>0</xdr:row>
      <xdr:rowOff>683809</xdr:rowOff>
    </xdr:to>
    <xdr:pic>
      <xdr:nvPicPr>
        <xdr:cNvPr id="6" name="Logo">
          <a:extLst>
            <a:ext uri="{FF2B5EF4-FFF2-40B4-BE49-F238E27FC236}">
              <a16:creationId xmlns:a16="http://schemas.microsoft.com/office/drawing/2014/main" id="{E8F8BEFC-03B0-4E25-ADFD-69EC295577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58377"/>
          <a:ext cx="1209448" cy="525432"/>
        </a:xfrm>
        <a:prstGeom prst="rect">
          <a:avLst/>
        </a:prstGeom>
      </xdr:spPr>
    </xdr:pic>
    <xdr:clientData fLocksWithSheet="0"/>
  </xdr:twoCellAnchor>
  <xdr:twoCellAnchor>
    <xdr:from>
      <xdr:col>6</xdr:col>
      <xdr:colOff>623512</xdr:colOff>
      <xdr:row>0</xdr:row>
      <xdr:rowOff>221949</xdr:rowOff>
    </xdr:from>
    <xdr:to>
      <xdr:col>6</xdr:col>
      <xdr:colOff>623512</xdr:colOff>
      <xdr:row>0</xdr:row>
      <xdr:rowOff>608997</xdr:rowOff>
    </xdr:to>
    <xdr:cxnSp macro="">
      <xdr:nvCxnSpPr>
        <xdr:cNvPr id="7" name="Straight Connector 6">
          <a:extLst>
            <a:ext uri="{FF2B5EF4-FFF2-40B4-BE49-F238E27FC236}">
              <a16:creationId xmlns:a16="http://schemas.microsoft.com/office/drawing/2014/main" id="{F9F8EABE-9BB2-4FA4-81A7-6F02621FF062}"/>
            </a:ext>
          </a:extLst>
        </xdr:cNvPr>
        <xdr:cNvCxnSpPr/>
      </xdr:nvCxnSpPr>
      <xdr:spPr>
        <a:xfrm>
          <a:off x="5328559" y="221949"/>
          <a:ext cx="0" cy="387048"/>
        </a:xfrm>
        <a:prstGeom prst="line">
          <a:avLst/>
        </a:prstGeom>
        <a:noFill/>
        <a:ln w="9525" cap="flat" cmpd="sng" algn="ctr">
          <a:solidFill>
            <a:schemeClr val="accent1"/>
          </a:solidFill>
          <a:prstDash val="solid"/>
          <a:miter lim="800000"/>
        </a:ln>
        <a:effectLst/>
      </xdr:spPr>
    </xdr:cxnSp>
    <xdr:clientData/>
  </xdr:twoCellAnchor>
  <xdr:twoCellAnchor editAs="oneCell">
    <xdr:from>
      <xdr:col>0</xdr:col>
      <xdr:colOff>0</xdr:colOff>
      <xdr:row>4</xdr:row>
      <xdr:rowOff>176893</xdr:rowOff>
    </xdr:from>
    <xdr:to>
      <xdr:col>23</xdr:col>
      <xdr:colOff>0</xdr:colOff>
      <xdr:row>34</xdr:row>
      <xdr:rowOff>190500</xdr:rowOff>
    </xdr:to>
    <xdr:pic>
      <xdr:nvPicPr>
        <xdr:cNvPr id="60" name="Picture 59">
          <a:extLst>
            <a:ext uri="{FF2B5EF4-FFF2-40B4-BE49-F238E27FC236}">
              <a16:creationId xmlns:a16="http://schemas.microsoft.com/office/drawing/2014/main" id="{D80F9412-1460-F71D-B0C3-5CAD7A1CC08C}"/>
            </a:ext>
          </a:extLst>
        </xdr:cNvPr>
        <xdr:cNvPicPr>
          <a:picLocks noChangeAspect="1"/>
        </xdr:cNvPicPr>
      </xdr:nvPicPr>
      <xdr:blipFill>
        <a:blip xmlns:r="http://schemas.openxmlformats.org/officeDocument/2006/relationships" r:embed="rId2"/>
        <a:stretch>
          <a:fillRect/>
        </a:stretch>
      </xdr:blipFill>
      <xdr:spPr>
        <a:xfrm>
          <a:off x="0" y="1687286"/>
          <a:ext cx="13920107" cy="6953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151282</xdr:colOff>
      <xdr:row>0</xdr:row>
      <xdr:rowOff>160494</xdr:rowOff>
    </xdr:from>
    <xdr:to>
      <xdr:col>0</xdr:col>
      <xdr:colOff>1360730</xdr:colOff>
      <xdr:row>0</xdr:row>
      <xdr:rowOff>683809</xdr:rowOff>
    </xdr:to>
    <xdr:pic>
      <xdr:nvPicPr>
        <xdr:cNvPr id="4" name="Logo">
          <a:extLst>
            <a:ext uri="{FF2B5EF4-FFF2-40B4-BE49-F238E27FC236}">
              <a16:creationId xmlns:a16="http://schemas.microsoft.com/office/drawing/2014/main" id="{1C2B30DA-3617-4E6F-974A-9587028D4F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twoCellAnchor>
    <xdr:from>
      <xdr:col>6</xdr:col>
      <xdr:colOff>436034</xdr:colOff>
      <xdr:row>1</xdr:row>
      <xdr:rowOff>124884</xdr:rowOff>
    </xdr:from>
    <xdr:to>
      <xdr:col>6</xdr:col>
      <xdr:colOff>436034</xdr:colOff>
      <xdr:row>14</xdr:row>
      <xdr:rowOff>197274</xdr:rowOff>
    </xdr:to>
    <xdr:cxnSp macro="">
      <xdr:nvCxnSpPr>
        <xdr:cNvPr id="5" name="Straight Connector 4">
          <a:extLst>
            <a:ext uri="{FF2B5EF4-FFF2-40B4-BE49-F238E27FC236}">
              <a16:creationId xmlns:a16="http://schemas.microsoft.com/office/drawing/2014/main" id="{1D4730D8-144B-46A7-A37F-A5F8DBBDED2E}"/>
            </a:ext>
          </a:extLst>
        </xdr:cNvPr>
        <xdr:cNvCxnSpPr/>
      </xdr:nvCxnSpPr>
      <xdr:spPr>
        <a:xfrm>
          <a:off x="7389284" y="944034"/>
          <a:ext cx="0" cy="3520440"/>
        </a:xfrm>
        <a:prstGeom prst="line">
          <a:avLst/>
        </a:prstGeom>
        <a:noFill/>
        <a:ln w="6350" cap="flat" cmpd="sng" algn="ctr">
          <a:solidFill>
            <a:srgbClr val="737B82"/>
          </a:solidFill>
          <a:prstDash val="dash"/>
          <a:miter lim="800000"/>
        </a:ln>
        <a:effectLst/>
      </xdr:spPr>
    </xdr:cxnSp>
    <xdr:clientData/>
  </xdr:twoCellAnchor>
  <xdr:twoCellAnchor editAs="absolute">
    <xdr:from>
      <xdr:col>0</xdr:col>
      <xdr:colOff>0</xdr:colOff>
      <xdr:row>148</xdr:row>
      <xdr:rowOff>93808</xdr:rowOff>
    </xdr:from>
    <xdr:to>
      <xdr:col>0</xdr:col>
      <xdr:colOff>0</xdr:colOff>
      <xdr:row>148</xdr:row>
      <xdr:rowOff>94108</xdr:rowOff>
    </xdr:to>
    <xdr:cxnSp macro="">
      <xdr:nvCxnSpPr>
        <xdr:cNvPr id="3" name="Straight Connector 2">
          <a:extLst>
            <a:ext uri="{FF2B5EF4-FFF2-40B4-BE49-F238E27FC236}">
              <a16:creationId xmlns:a16="http://schemas.microsoft.com/office/drawing/2014/main" id="{068B5B1C-3C0E-4DE7-8AE1-31BC75216BF1}"/>
            </a:ext>
          </a:extLst>
        </xdr:cNvPr>
        <xdr:cNvCxnSpPr/>
      </xdr:nvCxnSpPr>
      <xdr:spPr>
        <a:xfrm flipV="1">
          <a:off x="0" y="5715301"/>
          <a:ext cx="0" cy="123583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151282</xdr:colOff>
      <xdr:row>0</xdr:row>
      <xdr:rowOff>158377</xdr:rowOff>
    </xdr:from>
    <xdr:to>
      <xdr:col>0</xdr:col>
      <xdr:colOff>1360730</xdr:colOff>
      <xdr:row>0</xdr:row>
      <xdr:rowOff>683809</xdr:rowOff>
    </xdr:to>
    <xdr:pic>
      <xdr:nvPicPr>
        <xdr:cNvPr id="6" name="Logo">
          <a:extLst>
            <a:ext uri="{FF2B5EF4-FFF2-40B4-BE49-F238E27FC236}">
              <a16:creationId xmlns:a16="http://schemas.microsoft.com/office/drawing/2014/main" id="{A07772E3-23D0-4C2D-AE7C-50DA7F2A32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twoCellAnchor>
    <xdr:from>
      <xdr:col>0</xdr:col>
      <xdr:colOff>151282</xdr:colOff>
      <xdr:row>0</xdr:row>
      <xdr:rowOff>158377</xdr:rowOff>
    </xdr:from>
    <xdr:to>
      <xdr:col>0</xdr:col>
      <xdr:colOff>1360730</xdr:colOff>
      <xdr:row>0</xdr:row>
      <xdr:rowOff>683809</xdr:rowOff>
    </xdr:to>
    <xdr:pic>
      <xdr:nvPicPr>
        <xdr:cNvPr id="8" name="Logo">
          <a:extLst>
            <a:ext uri="{FF2B5EF4-FFF2-40B4-BE49-F238E27FC236}">
              <a16:creationId xmlns:a16="http://schemas.microsoft.com/office/drawing/2014/main" id="{76947419-9A6D-4F4A-80C5-89F58F6479B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twoCellAnchor>
    <xdr:from>
      <xdr:col>0</xdr:col>
      <xdr:colOff>151282</xdr:colOff>
      <xdr:row>0</xdr:row>
      <xdr:rowOff>158377</xdr:rowOff>
    </xdr:from>
    <xdr:to>
      <xdr:col>0</xdr:col>
      <xdr:colOff>1360730</xdr:colOff>
      <xdr:row>0</xdr:row>
      <xdr:rowOff>683809</xdr:rowOff>
    </xdr:to>
    <xdr:pic>
      <xdr:nvPicPr>
        <xdr:cNvPr id="9" name="Logo">
          <a:extLst>
            <a:ext uri="{FF2B5EF4-FFF2-40B4-BE49-F238E27FC236}">
              <a16:creationId xmlns:a16="http://schemas.microsoft.com/office/drawing/2014/main" id="{09166759-139E-403C-95B4-29D1A6164A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151282</xdr:colOff>
      <xdr:row>0</xdr:row>
      <xdr:rowOff>158377</xdr:rowOff>
    </xdr:from>
    <xdr:to>
      <xdr:col>0</xdr:col>
      <xdr:colOff>1360730</xdr:colOff>
      <xdr:row>0</xdr:row>
      <xdr:rowOff>683809</xdr:rowOff>
    </xdr:to>
    <xdr:pic>
      <xdr:nvPicPr>
        <xdr:cNvPr id="2" name="Logo">
          <a:extLst>
            <a:ext uri="{FF2B5EF4-FFF2-40B4-BE49-F238E27FC236}">
              <a16:creationId xmlns:a16="http://schemas.microsoft.com/office/drawing/2014/main" id="{A3E36705-5CE9-49D4-81CB-DD0639FC7B0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twoCellAnchor>
    <xdr:from>
      <xdr:col>6</xdr:col>
      <xdr:colOff>445559</xdr:colOff>
      <xdr:row>1</xdr:row>
      <xdr:rowOff>124884</xdr:rowOff>
    </xdr:from>
    <xdr:to>
      <xdr:col>6</xdr:col>
      <xdr:colOff>445559</xdr:colOff>
      <xdr:row>105</xdr:row>
      <xdr:rowOff>10584</xdr:rowOff>
    </xdr:to>
    <xdr:cxnSp macro="">
      <xdr:nvCxnSpPr>
        <xdr:cNvPr id="3" name="Straight Connector 2">
          <a:extLst>
            <a:ext uri="{FF2B5EF4-FFF2-40B4-BE49-F238E27FC236}">
              <a16:creationId xmlns:a16="http://schemas.microsoft.com/office/drawing/2014/main" id="{85F25C82-5383-4607-AFA1-1B03A66FFC35}"/>
            </a:ext>
          </a:extLst>
        </xdr:cNvPr>
        <xdr:cNvCxnSpPr/>
      </xdr:nvCxnSpPr>
      <xdr:spPr>
        <a:xfrm>
          <a:off x="7398809" y="944034"/>
          <a:ext cx="0" cy="26974800"/>
        </a:xfrm>
        <a:prstGeom prst="line">
          <a:avLst/>
        </a:prstGeom>
        <a:noFill/>
        <a:ln w="6350" cap="flat" cmpd="sng" algn="ctr">
          <a:solidFill>
            <a:srgbClr val="737B82"/>
          </a:solidFill>
          <a:prstDash val="dash"/>
          <a:miter lim="800000"/>
        </a:ln>
        <a:effectLst/>
      </xdr:spPr>
    </xdr:cxnSp>
    <xdr:clientData/>
  </xdr:twoCellAnchor>
  <xdr:twoCellAnchor>
    <xdr:from>
      <xdr:col>0</xdr:col>
      <xdr:colOff>151282</xdr:colOff>
      <xdr:row>0</xdr:row>
      <xdr:rowOff>158377</xdr:rowOff>
    </xdr:from>
    <xdr:to>
      <xdr:col>0</xdr:col>
      <xdr:colOff>1360730</xdr:colOff>
      <xdr:row>0</xdr:row>
      <xdr:rowOff>683809</xdr:rowOff>
    </xdr:to>
    <xdr:pic>
      <xdr:nvPicPr>
        <xdr:cNvPr id="8" name="Logo">
          <a:extLst>
            <a:ext uri="{FF2B5EF4-FFF2-40B4-BE49-F238E27FC236}">
              <a16:creationId xmlns:a16="http://schemas.microsoft.com/office/drawing/2014/main" id="{3161B3DC-9FDC-4D74-B781-7425CE8EA5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twoCellAnchor>
    <xdr:from>
      <xdr:col>0</xdr:col>
      <xdr:colOff>151282</xdr:colOff>
      <xdr:row>0</xdr:row>
      <xdr:rowOff>158377</xdr:rowOff>
    </xdr:from>
    <xdr:to>
      <xdr:col>0</xdr:col>
      <xdr:colOff>1360730</xdr:colOff>
      <xdr:row>0</xdr:row>
      <xdr:rowOff>683809</xdr:rowOff>
    </xdr:to>
    <xdr:pic>
      <xdr:nvPicPr>
        <xdr:cNvPr id="9" name="Logo">
          <a:extLst>
            <a:ext uri="{FF2B5EF4-FFF2-40B4-BE49-F238E27FC236}">
              <a16:creationId xmlns:a16="http://schemas.microsoft.com/office/drawing/2014/main" id="{41C721E2-7ABD-4872-8856-16538055F0B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151282</xdr:colOff>
      <xdr:row>0</xdr:row>
      <xdr:rowOff>158377</xdr:rowOff>
    </xdr:from>
    <xdr:to>
      <xdr:col>0</xdr:col>
      <xdr:colOff>1360730</xdr:colOff>
      <xdr:row>0</xdr:row>
      <xdr:rowOff>683809</xdr:rowOff>
    </xdr:to>
    <xdr:pic>
      <xdr:nvPicPr>
        <xdr:cNvPr id="2" name="Logo">
          <a:extLst>
            <a:ext uri="{FF2B5EF4-FFF2-40B4-BE49-F238E27FC236}">
              <a16:creationId xmlns:a16="http://schemas.microsoft.com/office/drawing/2014/main" id="{82C3D3FA-B27A-4FA0-BB82-C02EC3CF74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twoCellAnchor>
    <xdr:from>
      <xdr:col>6</xdr:col>
      <xdr:colOff>432859</xdr:colOff>
      <xdr:row>1</xdr:row>
      <xdr:rowOff>124884</xdr:rowOff>
    </xdr:from>
    <xdr:to>
      <xdr:col>6</xdr:col>
      <xdr:colOff>432859</xdr:colOff>
      <xdr:row>38</xdr:row>
      <xdr:rowOff>197274</xdr:rowOff>
    </xdr:to>
    <xdr:cxnSp macro="">
      <xdr:nvCxnSpPr>
        <xdr:cNvPr id="3" name="Straight Connector 2">
          <a:extLst>
            <a:ext uri="{FF2B5EF4-FFF2-40B4-BE49-F238E27FC236}">
              <a16:creationId xmlns:a16="http://schemas.microsoft.com/office/drawing/2014/main" id="{8160ACB7-4245-47E4-BD13-2E87D45E73AF}"/>
            </a:ext>
          </a:extLst>
        </xdr:cNvPr>
        <xdr:cNvCxnSpPr/>
      </xdr:nvCxnSpPr>
      <xdr:spPr>
        <a:xfrm>
          <a:off x="7624234" y="944034"/>
          <a:ext cx="0" cy="8549640"/>
        </a:xfrm>
        <a:prstGeom prst="line">
          <a:avLst/>
        </a:prstGeom>
        <a:noFill/>
        <a:ln w="6350" cap="flat" cmpd="sng" algn="ctr">
          <a:solidFill>
            <a:srgbClr val="737B82"/>
          </a:solidFill>
          <a:prstDash val="dash"/>
          <a:miter lim="800000"/>
        </a:ln>
        <a:effectLst/>
      </xdr:spPr>
    </xdr:cxnSp>
    <xdr:clientData/>
  </xdr:twoCellAnchor>
  <xdr:twoCellAnchor>
    <xdr:from>
      <xdr:col>0</xdr:col>
      <xdr:colOff>151282</xdr:colOff>
      <xdr:row>0</xdr:row>
      <xdr:rowOff>158377</xdr:rowOff>
    </xdr:from>
    <xdr:to>
      <xdr:col>0</xdr:col>
      <xdr:colOff>1360730</xdr:colOff>
      <xdr:row>0</xdr:row>
      <xdr:rowOff>683809</xdr:rowOff>
    </xdr:to>
    <xdr:pic>
      <xdr:nvPicPr>
        <xdr:cNvPr id="12" name="Logo">
          <a:extLst>
            <a:ext uri="{FF2B5EF4-FFF2-40B4-BE49-F238E27FC236}">
              <a16:creationId xmlns:a16="http://schemas.microsoft.com/office/drawing/2014/main" id="{F7CAD929-8A6B-44E8-BEB1-F140AF04C9D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151282</xdr:colOff>
      <xdr:row>0</xdr:row>
      <xdr:rowOff>158377</xdr:rowOff>
    </xdr:from>
    <xdr:to>
      <xdr:col>0</xdr:col>
      <xdr:colOff>1360730</xdr:colOff>
      <xdr:row>0</xdr:row>
      <xdr:rowOff>683809</xdr:rowOff>
    </xdr:to>
    <xdr:pic>
      <xdr:nvPicPr>
        <xdr:cNvPr id="2" name="Logo">
          <a:extLst>
            <a:ext uri="{FF2B5EF4-FFF2-40B4-BE49-F238E27FC236}">
              <a16:creationId xmlns:a16="http://schemas.microsoft.com/office/drawing/2014/main" id="{11FBEA3B-5CDF-4359-A3DF-4B709D89167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twoCellAnchor>
    <xdr:from>
      <xdr:col>1</xdr:col>
      <xdr:colOff>0</xdr:colOff>
      <xdr:row>0</xdr:row>
      <xdr:rowOff>0</xdr:rowOff>
    </xdr:from>
    <xdr:to>
      <xdr:col>1</xdr:col>
      <xdr:colOff>0</xdr:colOff>
      <xdr:row>36</xdr:row>
      <xdr:rowOff>120015</xdr:rowOff>
    </xdr:to>
    <xdr:cxnSp macro="">
      <xdr:nvCxnSpPr>
        <xdr:cNvPr id="3" name="Straight Connector 2">
          <a:extLst>
            <a:ext uri="{FF2B5EF4-FFF2-40B4-BE49-F238E27FC236}">
              <a16:creationId xmlns:a16="http://schemas.microsoft.com/office/drawing/2014/main" id="{8CE5C682-F868-494B-9B63-B9DDF3A86BEF}"/>
            </a:ext>
          </a:extLst>
        </xdr:cNvPr>
        <xdr:cNvCxnSpPr/>
      </xdr:nvCxnSpPr>
      <xdr:spPr>
        <a:xfrm>
          <a:off x="4114800" y="0"/>
          <a:ext cx="0" cy="8549640"/>
        </a:xfrm>
        <a:prstGeom prst="line">
          <a:avLst/>
        </a:prstGeom>
        <a:noFill/>
        <a:ln w="6350" cap="flat" cmpd="sng" algn="ctr">
          <a:solidFill>
            <a:srgbClr val="737B82"/>
          </a:solidFill>
          <a:prstDash val="dash"/>
          <a:miter lim="800000"/>
        </a:ln>
        <a:effectLst/>
      </xdr:spPr>
    </xdr:cxnSp>
    <xdr:clientData/>
  </xdr:twoCellAnchor>
  <xdr:twoCellAnchor>
    <xdr:from>
      <xdr:col>6</xdr:col>
      <xdr:colOff>0</xdr:colOff>
      <xdr:row>2</xdr:row>
      <xdr:rowOff>57150</xdr:rowOff>
    </xdr:from>
    <xdr:to>
      <xdr:col>6</xdr:col>
      <xdr:colOff>0</xdr:colOff>
      <xdr:row>40</xdr:row>
      <xdr:rowOff>36195</xdr:rowOff>
    </xdr:to>
    <xdr:cxnSp macro="">
      <xdr:nvCxnSpPr>
        <xdr:cNvPr id="4" name="Straight Connector 3">
          <a:extLst>
            <a:ext uri="{FF2B5EF4-FFF2-40B4-BE49-F238E27FC236}">
              <a16:creationId xmlns:a16="http://schemas.microsoft.com/office/drawing/2014/main" id="{59939496-218B-4A72-A08F-E9F657DEC634}"/>
            </a:ext>
          </a:extLst>
        </xdr:cNvPr>
        <xdr:cNvCxnSpPr/>
      </xdr:nvCxnSpPr>
      <xdr:spPr>
        <a:xfrm>
          <a:off x="7019925" y="876300"/>
          <a:ext cx="0" cy="8046720"/>
        </a:xfrm>
        <a:prstGeom prst="line">
          <a:avLst/>
        </a:prstGeom>
        <a:noFill/>
        <a:ln w="6350" cap="flat" cmpd="sng" algn="ctr">
          <a:solidFill>
            <a:srgbClr val="737B82"/>
          </a:solidFill>
          <a:prstDash val="dash"/>
          <a:miter lim="800000"/>
        </a:ln>
        <a:effec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151282</xdr:colOff>
      <xdr:row>0</xdr:row>
      <xdr:rowOff>158377</xdr:rowOff>
    </xdr:from>
    <xdr:to>
      <xdr:col>0</xdr:col>
      <xdr:colOff>1360730</xdr:colOff>
      <xdr:row>0</xdr:row>
      <xdr:rowOff>683809</xdr:rowOff>
    </xdr:to>
    <xdr:pic>
      <xdr:nvPicPr>
        <xdr:cNvPr id="2" name="Logo">
          <a:extLst>
            <a:ext uri="{FF2B5EF4-FFF2-40B4-BE49-F238E27FC236}">
              <a16:creationId xmlns:a16="http://schemas.microsoft.com/office/drawing/2014/main" id="{F2E19544-9C14-4E2B-B520-461C99A2E8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twoCellAnchor>
    <xdr:from>
      <xdr:col>6</xdr:col>
      <xdr:colOff>455519</xdr:colOff>
      <xdr:row>1</xdr:row>
      <xdr:rowOff>124884</xdr:rowOff>
    </xdr:from>
    <xdr:to>
      <xdr:col>6</xdr:col>
      <xdr:colOff>455519</xdr:colOff>
      <xdr:row>76</xdr:row>
      <xdr:rowOff>0</xdr:rowOff>
    </xdr:to>
    <xdr:cxnSp macro="">
      <xdr:nvCxnSpPr>
        <xdr:cNvPr id="3" name="Straight Connector 2">
          <a:extLst>
            <a:ext uri="{FF2B5EF4-FFF2-40B4-BE49-F238E27FC236}">
              <a16:creationId xmlns:a16="http://schemas.microsoft.com/office/drawing/2014/main" id="{70FB8E6D-3A4B-44CB-A82D-0E81A3929B3C}"/>
            </a:ext>
          </a:extLst>
        </xdr:cNvPr>
        <xdr:cNvCxnSpPr/>
      </xdr:nvCxnSpPr>
      <xdr:spPr>
        <a:xfrm>
          <a:off x="8075519" y="944034"/>
          <a:ext cx="0" cy="20116800"/>
        </a:xfrm>
        <a:prstGeom prst="line">
          <a:avLst/>
        </a:prstGeom>
        <a:noFill/>
        <a:ln w="6350" cap="flat" cmpd="sng" algn="ctr">
          <a:solidFill>
            <a:srgbClr val="737B82"/>
          </a:solidFill>
          <a:prstDash val="dash"/>
          <a:miter lim="800000"/>
        </a:ln>
        <a:effectLst/>
      </xdr:spPr>
    </xdr:cxn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151282</xdr:colOff>
      <xdr:row>0</xdr:row>
      <xdr:rowOff>158377</xdr:rowOff>
    </xdr:from>
    <xdr:to>
      <xdr:col>0</xdr:col>
      <xdr:colOff>1360730</xdr:colOff>
      <xdr:row>0</xdr:row>
      <xdr:rowOff>683809</xdr:rowOff>
    </xdr:to>
    <xdr:pic>
      <xdr:nvPicPr>
        <xdr:cNvPr id="2" name="Logo">
          <a:extLst>
            <a:ext uri="{FF2B5EF4-FFF2-40B4-BE49-F238E27FC236}">
              <a16:creationId xmlns:a16="http://schemas.microsoft.com/office/drawing/2014/main" id="{674DDD4B-8B69-49F9-AF2D-AB0953EFC8C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2611"/>
          <a:ext cx="1209448" cy="521198"/>
        </a:xfrm>
        <a:prstGeom prst="rect">
          <a:avLst/>
        </a:prstGeom>
      </xdr:spPr>
    </xdr:pic>
    <xdr:clientData fLocksWithSheet="0"/>
  </xdr:twoCellAnchor>
  <xdr:twoCellAnchor editAs="absolute">
    <xdr:from>
      <xdr:col>0</xdr:col>
      <xdr:colOff>0</xdr:colOff>
      <xdr:row>5</xdr:row>
      <xdr:rowOff>1652284</xdr:rowOff>
    </xdr:from>
    <xdr:to>
      <xdr:col>0</xdr:col>
      <xdr:colOff>0</xdr:colOff>
      <xdr:row>5</xdr:row>
      <xdr:rowOff>1656818</xdr:rowOff>
    </xdr:to>
    <xdr:cxnSp macro="">
      <xdr:nvCxnSpPr>
        <xdr:cNvPr id="4" name="Straight Connector 3">
          <a:extLst>
            <a:ext uri="{FF2B5EF4-FFF2-40B4-BE49-F238E27FC236}">
              <a16:creationId xmlns:a16="http://schemas.microsoft.com/office/drawing/2014/main" id="{7B162364-64D4-44F2-830C-63440A696D28}"/>
            </a:ext>
          </a:extLst>
        </xdr:cNvPr>
        <xdr:cNvCxnSpPr/>
      </xdr:nvCxnSpPr>
      <xdr:spPr>
        <a:xfrm flipV="1">
          <a:off x="0" y="5078558"/>
          <a:ext cx="0" cy="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151282</xdr:colOff>
      <xdr:row>0</xdr:row>
      <xdr:rowOff>158377</xdr:rowOff>
    </xdr:from>
    <xdr:to>
      <xdr:col>0</xdr:col>
      <xdr:colOff>1360730</xdr:colOff>
      <xdr:row>0</xdr:row>
      <xdr:rowOff>683809</xdr:rowOff>
    </xdr:to>
    <xdr:pic>
      <xdr:nvPicPr>
        <xdr:cNvPr id="5" name="Logo">
          <a:extLst>
            <a:ext uri="{FF2B5EF4-FFF2-40B4-BE49-F238E27FC236}">
              <a16:creationId xmlns:a16="http://schemas.microsoft.com/office/drawing/2014/main" id="{BC9657A5-6D26-416F-8702-693471C7FF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twoCellAnchor>
    <xdr:from>
      <xdr:col>0</xdr:col>
      <xdr:colOff>151282</xdr:colOff>
      <xdr:row>0</xdr:row>
      <xdr:rowOff>158377</xdr:rowOff>
    </xdr:from>
    <xdr:to>
      <xdr:col>0</xdr:col>
      <xdr:colOff>1360730</xdr:colOff>
      <xdr:row>0</xdr:row>
      <xdr:rowOff>683809</xdr:rowOff>
    </xdr:to>
    <xdr:pic>
      <xdr:nvPicPr>
        <xdr:cNvPr id="6" name="Logo">
          <a:extLst>
            <a:ext uri="{FF2B5EF4-FFF2-40B4-BE49-F238E27FC236}">
              <a16:creationId xmlns:a16="http://schemas.microsoft.com/office/drawing/2014/main" id="{51551F9C-49F1-43DD-ADBE-150731A908F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twoCellAnchor>
    <xdr:from>
      <xdr:col>0</xdr:col>
      <xdr:colOff>151282</xdr:colOff>
      <xdr:row>0</xdr:row>
      <xdr:rowOff>158377</xdr:rowOff>
    </xdr:from>
    <xdr:to>
      <xdr:col>0</xdr:col>
      <xdr:colOff>1360730</xdr:colOff>
      <xdr:row>0</xdr:row>
      <xdr:rowOff>683809</xdr:rowOff>
    </xdr:to>
    <xdr:pic>
      <xdr:nvPicPr>
        <xdr:cNvPr id="7" name="Logo">
          <a:extLst>
            <a:ext uri="{FF2B5EF4-FFF2-40B4-BE49-F238E27FC236}">
              <a16:creationId xmlns:a16="http://schemas.microsoft.com/office/drawing/2014/main" id="{D4528BC6-8B75-4A2F-B51E-69F1F4C4481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151282" y="160494"/>
          <a:ext cx="1209448" cy="523315"/>
        </a:xfrm>
        <a:prstGeom prst="rect">
          <a:avLst/>
        </a:prstGeom>
      </xdr:spPr>
    </xdr:pic>
    <xdr:clientData fLocksWithSheet="0"/>
  </xdr:twoCellAnchor>
  <xdr:twoCellAnchor>
    <xdr:from>
      <xdr:col>5</xdr:col>
      <xdr:colOff>621394</xdr:colOff>
      <xdr:row>0</xdr:row>
      <xdr:rowOff>224066</xdr:rowOff>
    </xdr:from>
    <xdr:to>
      <xdr:col>5</xdr:col>
      <xdr:colOff>621394</xdr:colOff>
      <xdr:row>0</xdr:row>
      <xdr:rowOff>608997</xdr:rowOff>
    </xdr:to>
    <xdr:cxnSp macro="">
      <xdr:nvCxnSpPr>
        <xdr:cNvPr id="15" name="Straight Connector 14">
          <a:extLst>
            <a:ext uri="{FF2B5EF4-FFF2-40B4-BE49-F238E27FC236}">
              <a16:creationId xmlns:a16="http://schemas.microsoft.com/office/drawing/2014/main" id="{486AB3D5-79A2-449B-AFE5-BB009CDC8154}"/>
            </a:ext>
          </a:extLst>
        </xdr:cNvPr>
        <xdr:cNvCxnSpPr/>
      </xdr:nvCxnSpPr>
      <xdr:spPr>
        <a:xfrm>
          <a:off x="4685394" y="224066"/>
          <a:ext cx="0" cy="384931"/>
        </a:xfrm>
        <a:prstGeom prst="line">
          <a:avLst/>
        </a:prstGeom>
        <a:noFill/>
        <a:ln w="9525" cap="flat" cmpd="sng" algn="ctr">
          <a:solidFill>
            <a:schemeClr val="accent1"/>
          </a:solidFill>
          <a:prstDash val="solid"/>
          <a:miter lim="800000"/>
        </a:ln>
        <a:effectLst/>
      </xdr:spPr>
    </xdr:cxnSp>
    <xdr:clientData/>
  </xdr:twoCellAnchor>
  <xdr:twoCellAnchor>
    <xdr:from>
      <xdr:col>10</xdr:col>
      <xdr:colOff>316594</xdr:colOff>
      <xdr:row>5</xdr:row>
      <xdr:rowOff>199571</xdr:rowOff>
    </xdr:from>
    <xdr:to>
      <xdr:col>10</xdr:col>
      <xdr:colOff>316594</xdr:colOff>
      <xdr:row>9</xdr:row>
      <xdr:rowOff>3018971</xdr:rowOff>
    </xdr:to>
    <xdr:cxnSp macro="">
      <xdr:nvCxnSpPr>
        <xdr:cNvPr id="21" name="Straight Connector 20">
          <a:extLst>
            <a:ext uri="{FF2B5EF4-FFF2-40B4-BE49-F238E27FC236}">
              <a16:creationId xmlns:a16="http://schemas.microsoft.com/office/drawing/2014/main" id="{B4E6533D-B5E2-4CB3-9BF1-49C77B7D7569}"/>
            </a:ext>
          </a:extLst>
        </xdr:cNvPr>
        <xdr:cNvCxnSpPr/>
      </xdr:nvCxnSpPr>
      <xdr:spPr>
        <a:xfrm>
          <a:off x="7022194" y="3666671"/>
          <a:ext cx="0" cy="9144000"/>
        </a:xfrm>
        <a:prstGeom prst="line">
          <a:avLst/>
        </a:prstGeom>
        <a:noFill/>
        <a:ln w="6350" cap="flat" cmpd="sng" algn="ctr">
          <a:solidFill>
            <a:srgbClr val="737B82"/>
          </a:solidFill>
          <a:prstDash val="dash"/>
          <a:miter lim="800000"/>
        </a:ln>
        <a:effectLst/>
      </xdr:spPr>
    </xdr:cxn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HASI">
  <a:themeElements>
    <a:clrScheme name="HASI">
      <a:dk1>
        <a:srgbClr val="000000"/>
      </a:dk1>
      <a:lt1>
        <a:srgbClr val="FFFFFF"/>
      </a:lt1>
      <a:dk2>
        <a:srgbClr val="003366"/>
      </a:dk2>
      <a:lt2>
        <a:srgbClr val="FFFFFF"/>
      </a:lt2>
      <a:accent1>
        <a:srgbClr val="FFA415"/>
      </a:accent1>
      <a:accent2>
        <a:srgbClr val="008DD2"/>
      </a:accent2>
      <a:accent3>
        <a:srgbClr val="737B82"/>
      </a:accent3>
      <a:accent4>
        <a:srgbClr val="008571"/>
      </a:accent4>
      <a:accent5>
        <a:srgbClr val="ACD3B3"/>
      </a:accent5>
      <a:accent6>
        <a:srgbClr val="ADDBF0"/>
      </a:accent6>
      <a:hlink>
        <a:srgbClr val="0000FF"/>
      </a:hlink>
      <a:folHlink>
        <a:srgbClr val="800080"/>
      </a:folHlink>
    </a:clrScheme>
    <a:fontScheme name="HASI">
      <a:majorFont>
        <a:latin typeface="Tw Cen MT"/>
        <a:ea typeface=""/>
        <a:cs typeface=""/>
      </a:majorFont>
      <a:minorFont>
        <a:latin typeface="Tw Cen M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Black">
      <a:srgbClr val="000000"/>
    </a:custClr>
    <a:custClr name="White">
      <a:srgbClr val="FFFFFF"/>
    </a:custClr>
    <a:custClr name="BLANK">
      <a:srgbClr val="FFFFFF"/>
    </a:custClr>
    <a:custClr name="BLANK">
      <a:srgbClr val="FFFFFF"/>
    </a:custClr>
    <a:custClr name="BLANK">
      <a:srgbClr val="FFFFFF"/>
    </a:custClr>
    <a:custClr name="BLANK">
      <a:srgbClr val="FFFFFF"/>
    </a:custClr>
    <a:custClr name="BLANK">
      <a:srgbClr val="FFFFFF"/>
    </a:custClr>
    <a:custClr name="BLANK">
      <a:srgbClr val="FFFFFF"/>
    </a:custClr>
    <a:custClr name="BLANK">
      <a:srgbClr val="FFFFFF"/>
    </a:custClr>
    <a:custClr name="BLANK">
      <a:srgbClr val="FFFFFF"/>
    </a:custClr>
    <a:custClr name="Annapolis Navy">
      <a:srgbClr val="003366"/>
    </a:custClr>
    <a:custClr name="Chesapeake Sunrise Orange">
      <a:srgbClr val="FFA415"/>
    </a:custClr>
    <a:custClr name="Clean Air Blue">
      <a:srgbClr val="008DD2"/>
    </a:custClr>
    <a:custClr name="BLANK">
      <a:srgbClr val="FFFFFF"/>
    </a:custClr>
    <a:custClr name="BLANK">
      <a:srgbClr val="FFFFFF"/>
    </a:custClr>
    <a:custClr name="BLANK">
      <a:srgbClr val="FFFFFF"/>
    </a:custClr>
    <a:custClr name="BLANK">
      <a:srgbClr val="FFFFFF"/>
    </a:custClr>
    <a:custClr name="BLANK">
      <a:srgbClr val="FFFFFF"/>
    </a:custClr>
    <a:custClr name="BLANK">
      <a:srgbClr val="FFFFFF"/>
    </a:custClr>
    <a:custClr name="BLANK">
      <a:srgbClr val="FFFFFF"/>
    </a:custClr>
    <a:custClr name="Bay Stone">
      <a:srgbClr val="737B82"/>
    </a:custClr>
    <a:custClr name="Moss Green">
      <a:srgbClr val="ACD3B3"/>
    </a:custClr>
    <a:custClr name="Frost">
      <a:srgbClr val="ADDBF0"/>
    </a:custClr>
    <a:custClr name="Sea Green">
      <a:srgbClr val="008571"/>
    </a:custClr>
    <a:custClr name="Power">
      <a:srgbClr val="FF6434"/>
    </a:custClr>
  </a:custClrLst>
  <a:extLst>
    <a:ext uri="{05A4C25C-085E-4340-85A3-A5531E510DB2}">
      <thm15:themeFamily xmlns:thm15="http://schemas.microsoft.com/office/thememl/2012/main" name="HASI" id="{B78F1763-5B78-4414-83DC-2C8D572B4873}" vid="{0A713CF0-0329-4633-A185-054F8B1EAA7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2BC39-848D-4DF5-BE2C-AABFC27BE07A}">
  <sheetPr>
    <tabColor theme="3"/>
    <pageSetUpPr fitToPage="1"/>
  </sheetPr>
  <dimension ref="A1:X47"/>
  <sheetViews>
    <sheetView tabSelected="1" zoomScale="85" zoomScaleNormal="85" zoomScalePageLayoutView="70" workbookViewId="0">
      <selection activeCell="O34" sqref="O34"/>
    </sheetView>
  </sheetViews>
  <sheetFormatPr defaultColWidth="0" defaultRowHeight="12.75" zeroHeight="1" x14ac:dyDescent="0.2"/>
  <cols>
    <col min="1" max="23" width="8.7109375" customWidth="1"/>
    <col min="24" max="24" width="0" hidden="1" customWidth="1"/>
    <col min="25" max="16384" width="9.140625" hidden="1"/>
  </cols>
  <sheetData>
    <row r="1" spans="1:23" x14ac:dyDescent="0.2">
      <c r="A1" s="1"/>
      <c r="B1" s="1"/>
      <c r="C1" s="1"/>
      <c r="D1" s="1"/>
      <c r="E1" s="1"/>
      <c r="F1" s="1"/>
      <c r="G1" s="1"/>
      <c r="H1" s="1"/>
      <c r="I1" s="1"/>
      <c r="J1" s="1"/>
      <c r="K1" s="1"/>
      <c r="L1" s="1"/>
      <c r="M1" s="1"/>
      <c r="N1" s="1"/>
      <c r="O1" s="1"/>
      <c r="P1" s="1"/>
      <c r="Q1" s="1"/>
      <c r="R1" s="1"/>
      <c r="S1" s="1"/>
      <c r="T1" s="1"/>
      <c r="U1" s="1"/>
      <c r="V1" s="1"/>
      <c r="W1" s="1"/>
    </row>
    <row r="2" spans="1:23" x14ac:dyDescent="0.2">
      <c r="A2" s="1"/>
      <c r="B2" s="1"/>
      <c r="C2" s="1"/>
      <c r="D2" s="1"/>
      <c r="E2" s="1"/>
      <c r="F2" s="1"/>
      <c r="G2" s="1"/>
      <c r="H2" s="1"/>
      <c r="I2" s="1"/>
      <c r="J2" s="1"/>
      <c r="K2" s="1"/>
      <c r="L2" s="1"/>
      <c r="M2" s="1"/>
      <c r="N2" s="1"/>
      <c r="O2" s="1"/>
      <c r="P2" s="1"/>
      <c r="Q2" s="1"/>
      <c r="R2" s="1"/>
      <c r="S2" s="1"/>
      <c r="T2" s="1"/>
      <c r="U2" s="1"/>
      <c r="V2" s="1"/>
      <c r="W2" s="1"/>
    </row>
    <row r="3" spans="1:23" x14ac:dyDescent="0.2">
      <c r="A3" s="1"/>
      <c r="B3" s="1"/>
      <c r="C3" s="1"/>
      <c r="D3" s="1"/>
      <c r="E3" s="1"/>
      <c r="F3" s="1"/>
      <c r="G3" s="1"/>
      <c r="H3" s="1"/>
      <c r="I3" s="1"/>
      <c r="J3" s="1"/>
      <c r="K3" s="1"/>
      <c r="L3" s="1"/>
      <c r="M3" s="1"/>
      <c r="N3" s="1"/>
      <c r="O3" s="1"/>
      <c r="P3" s="1"/>
      <c r="Q3" s="1"/>
      <c r="R3" s="1"/>
      <c r="S3" s="1"/>
      <c r="T3" s="1"/>
      <c r="U3" s="1"/>
      <c r="V3" s="1"/>
      <c r="W3" s="1"/>
    </row>
    <row r="4" spans="1:23" ht="45" x14ac:dyDescent="0.6">
      <c r="A4" s="1"/>
      <c r="B4" s="294" t="e" vm="1">
        <v>#VALUE!</v>
      </c>
      <c r="C4" s="294"/>
      <c r="D4" s="294"/>
      <c r="E4" s="1"/>
      <c r="F4" s="298" t="s">
        <v>142</v>
      </c>
      <c r="G4" s="298"/>
      <c r="H4" s="298"/>
      <c r="I4" s="298"/>
      <c r="J4" s="298"/>
      <c r="K4" s="298"/>
      <c r="L4" s="298"/>
      <c r="M4" s="298"/>
      <c r="N4" s="298"/>
      <c r="O4" s="298"/>
      <c r="P4" s="1"/>
      <c r="Q4" s="1"/>
      <c r="R4" s="1"/>
      <c r="S4" s="1"/>
      <c r="T4" s="1"/>
      <c r="U4" s="1"/>
      <c r="V4" s="1"/>
      <c r="W4" s="1"/>
    </row>
    <row r="5" spans="1:23" ht="30" x14ac:dyDescent="0.4">
      <c r="A5" s="1"/>
      <c r="B5" s="294"/>
      <c r="C5" s="294"/>
      <c r="D5" s="294"/>
      <c r="E5" s="1"/>
      <c r="F5" s="297" t="s">
        <v>140</v>
      </c>
      <c r="G5" s="297"/>
      <c r="H5" s="297"/>
      <c r="I5" s="297"/>
      <c r="J5" s="297"/>
      <c r="K5" s="297"/>
      <c r="L5" s="297"/>
      <c r="M5" s="297"/>
      <c r="N5" s="297"/>
      <c r="O5" s="297"/>
      <c r="P5" s="1"/>
      <c r="Q5" s="1"/>
      <c r="R5" s="1"/>
      <c r="S5" s="1"/>
      <c r="T5" s="1"/>
      <c r="U5" s="1"/>
      <c r="V5" s="1"/>
      <c r="W5" s="1"/>
    </row>
    <row r="6" spans="1:23" ht="20.25" x14ac:dyDescent="0.3">
      <c r="A6" s="1"/>
      <c r="B6" s="1"/>
      <c r="C6" s="1"/>
      <c r="D6" s="1"/>
      <c r="E6" s="1"/>
      <c r="F6" s="160"/>
      <c r="G6" s="161"/>
      <c r="H6" s="161"/>
      <c r="I6" s="161"/>
      <c r="J6" s="1"/>
      <c r="K6" s="1"/>
      <c r="L6" s="1"/>
      <c r="M6" s="1"/>
      <c r="N6" s="159"/>
      <c r="O6" s="159"/>
      <c r="P6" s="159"/>
      <c r="Q6" s="159"/>
      <c r="R6" s="159"/>
      <c r="S6" s="1"/>
      <c r="T6" s="1"/>
      <c r="U6" s="1"/>
      <c r="V6" s="1"/>
      <c r="W6" s="1"/>
    </row>
    <row r="7" spans="1:23" ht="20.100000000000001" customHeight="1" x14ac:dyDescent="0.3">
      <c r="A7" s="1"/>
      <c r="B7" s="1"/>
      <c r="C7" s="1"/>
      <c r="D7" s="1"/>
      <c r="E7" s="1"/>
      <c r="F7" s="157"/>
      <c r="G7" s="157"/>
      <c r="H7" s="157"/>
      <c r="I7" s="157"/>
      <c r="J7" s="157"/>
      <c r="K7" s="157"/>
      <c r="L7" s="157"/>
      <c r="M7" s="158"/>
      <c r="N7" s="159"/>
      <c r="O7" s="295"/>
      <c r="P7" s="295"/>
      <c r="Q7" s="295"/>
      <c r="R7" s="295"/>
      <c r="S7" s="1"/>
      <c r="T7" s="1"/>
      <c r="U7" s="1"/>
      <c r="V7" s="1"/>
      <c r="W7" s="1"/>
    </row>
    <row r="8" spans="1:23" ht="20.25" x14ac:dyDescent="0.3">
      <c r="A8" s="1"/>
      <c r="B8" s="1"/>
      <c r="C8" s="1"/>
      <c r="D8" s="1"/>
      <c r="E8" s="1"/>
      <c r="F8" s="296" t="s">
        <v>141</v>
      </c>
      <c r="G8" s="296"/>
      <c r="H8" s="296"/>
      <c r="I8" s="296"/>
      <c r="J8" s="296"/>
      <c r="K8" s="296"/>
      <c r="L8" s="296"/>
      <c r="M8" s="296"/>
      <c r="N8" s="159"/>
      <c r="O8" s="295"/>
      <c r="P8" s="295"/>
      <c r="Q8" s="295"/>
      <c r="R8" s="295"/>
      <c r="S8" s="1"/>
      <c r="T8" s="1"/>
      <c r="U8" s="1"/>
      <c r="V8" s="1"/>
      <c r="W8" s="1"/>
    </row>
    <row r="9" spans="1:23" ht="18" customHeight="1" x14ac:dyDescent="0.3">
      <c r="A9" s="1"/>
      <c r="B9" s="1"/>
      <c r="C9" s="1"/>
      <c r="D9" s="1"/>
      <c r="E9" s="1"/>
      <c r="F9" s="296"/>
      <c r="G9" s="296"/>
      <c r="H9" s="296"/>
      <c r="I9" s="296"/>
      <c r="J9" s="296"/>
      <c r="K9" s="296"/>
      <c r="L9" s="296"/>
      <c r="M9" s="296"/>
      <c r="N9" s="1"/>
      <c r="O9" s="295"/>
      <c r="P9" s="295"/>
      <c r="Q9" s="295"/>
      <c r="R9" s="295"/>
      <c r="S9" s="1"/>
      <c r="T9" s="1"/>
      <c r="U9" s="1"/>
      <c r="V9" s="1"/>
      <c r="W9" s="1"/>
    </row>
    <row r="10" spans="1:23" ht="17.850000000000001" customHeight="1" x14ac:dyDescent="0.2">
      <c r="A10" s="1"/>
      <c r="B10" s="1"/>
      <c r="C10" s="1"/>
      <c r="D10" s="1"/>
      <c r="E10" s="1"/>
      <c r="F10" s="296"/>
      <c r="G10" s="296"/>
      <c r="H10" s="296"/>
      <c r="I10" s="296"/>
      <c r="J10" s="296"/>
      <c r="K10" s="296"/>
      <c r="L10" s="296"/>
      <c r="M10" s="296"/>
      <c r="N10" s="156"/>
      <c r="O10" s="156"/>
      <c r="P10" s="1"/>
      <c r="Q10" s="1"/>
      <c r="R10" s="1"/>
      <c r="S10" s="1"/>
      <c r="T10" s="1"/>
      <c r="U10" s="1"/>
      <c r="V10" s="1"/>
      <c r="W10" s="1"/>
    </row>
    <row r="11" spans="1:23" ht="17.850000000000001" customHeight="1" x14ac:dyDescent="0.2">
      <c r="A11" s="1"/>
      <c r="B11" s="1"/>
      <c r="C11" s="1"/>
      <c r="D11" s="1"/>
      <c r="E11" s="1"/>
      <c r="F11" s="296"/>
      <c r="G11" s="296"/>
      <c r="H11" s="296"/>
      <c r="I11" s="296"/>
      <c r="J11" s="296"/>
      <c r="K11" s="296"/>
      <c r="L11" s="296"/>
      <c r="M11" s="296"/>
      <c r="N11" s="156"/>
      <c r="O11" s="156"/>
      <c r="P11" s="1"/>
      <c r="Q11" s="1"/>
      <c r="R11" s="1"/>
      <c r="S11" s="1"/>
      <c r="T11" s="1"/>
      <c r="U11" s="1"/>
      <c r="V11" s="1"/>
      <c r="W11" s="1"/>
    </row>
    <row r="12" spans="1:23" ht="17.850000000000001" customHeight="1" x14ac:dyDescent="0.2">
      <c r="A12" s="1"/>
      <c r="B12" s="1"/>
      <c r="C12" s="1"/>
      <c r="D12" s="1"/>
      <c r="E12" s="1"/>
      <c r="F12" s="157"/>
      <c r="G12" s="157"/>
      <c r="H12" s="157"/>
      <c r="I12" s="157"/>
      <c r="J12" s="157"/>
      <c r="K12" s="157"/>
      <c r="L12" s="157"/>
      <c r="M12" s="158"/>
      <c r="N12" s="156"/>
      <c r="O12" s="156"/>
      <c r="P12" s="1"/>
      <c r="Q12" s="1"/>
      <c r="R12" s="1"/>
      <c r="S12" s="1"/>
      <c r="T12" s="1"/>
      <c r="U12" s="1"/>
      <c r="V12" s="1"/>
      <c r="W12" s="1"/>
    </row>
    <row r="13" spans="1:23" ht="17.850000000000001" customHeight="1" x14ac:dyDescent="0.2">
      <c r="A13" s="1"/>
      <c r="B13" s="1"/>
      <c r="C13" s="1"/>
      <c r="D13" s="1"/>
      <c r="E13" s="1"/>
      <c r="F13" s="157"/>
      <c r="G13" s="157"/>
      <c r="H13" s="157"/>
      <c r="I13" s="157"/>
      <c r="J13" s="157"/>
      <c r="K13" s="157"/>
      <c r="L13" s="157"/>
      <c r="M13" s="156"/>
      <c r="N13" s="156"/>
      <c r="O13" s="156"/>
      <c r="P13" s="1"/>
      <c r="Q13" s="1"/>
      <c r="R13" s="1"/>
      <c r="S13" s="1"/>
      <c r="T13" s="1"/>
      <c r="U13" s="1"/>
      <c r="V13" s="1"/>
      <c r="W13" s="1"/>
    </row>
    <row r="14" spans="1:23" ht="12.95" customHeight="1" x14ac:dyDescent="0.2">
      <c r="A14" s="1"/>
      <c r="B14" s="1"/>
      <c r="C14" s="1"/>
      <c r="D14" s="1"/>
      <c r="E14" s="1"/>
      <c r="F14" s="293" t="s">
        <v>171</v>
      </c>
      <c r="G14" s="293"/>
      <c r="H14" s="293"/>
      <c r="I14" s="293"/>
      <c r="J14" s="293"/>
      <c r="K14" s="293"/>
      <c r="L14" s="293"/>
      <c r="M14" s="293"/>
      <c r="N14" s="293"/>
      <c r="O14" s="293"/>
      <c r="P14" s="293"/>
      <c r="Q14" s="293"/>
      <c r="R14" s="293"/>
      <c r="S14" s="1"/>
      <c r="T14" s="1"/>
      <c r="U14" s="1"/>
      <c r="V14" s="1"/>
      <c r="W14" s="1"/>
    </row>
    <row r="15" spans="1:23" x14ac:dyDescent="0.2">
      <c r="A15" s="1"/>
      <c r="B15" s="1"/>
      <c r="C15" s="1"/>
      <c r="D15" s="1"/>
      <c r="E15" s="1"/>
      <c r="F15" s="293"/>
      <c r="G15" s="293"/>
      <c r="H15" s="293"/>
      <c r="I15" s="293"/>
      <c r="J15" s="293"/>
      <c r="K15" s="293"/>
      <c r="L15" s="293"/>
      <c r="M15" s="293"/>
      <c r="N15" s="293"/>
      <c r="O15" s="293"/>
      <c r="P15" s="293"/>
      <c r="Q15" s="293"/>
      <c r="R15" s="293"/>
      <c r="S15" s="1"/>
      <c r="T15" s="1"/>
      <c r="U15" s="1"/>
      <c r="V15" s="1"/>
      <c r="W15" s="1"/>
    </row>
    <row r="16" spans="1:23" x14ac:dyDescent="0.2">
      <c r="A16" s="1"/>
      <c r="B16" s="1"/>
      <c r="C16" s="1"/>
      <c r="D16" s="1"/>
      <c r="E16" s="1"/>
      <c r="F16" s="293"/>
      <c r="G16" s="293"/>
      <c r="H16" s="293"/>
      <c r="I16" s="293"/>
      <c r="J16" s="293"/>
      <c r="K16" s="293"/>
      <c r="L16" s="293"/>
      <c r="M16" s="293"/>
      <c r="N16" s="293"/>
      <c r="O16" s="293"/>
      <c r="P16" s="293"/>
      <c r="Q16" s="293"/>
      <c r="R16" s="293"/>
      <c r="S16" s="1"/>
      <c r="T16" s="1"/>
      <c r="U16" s="1"/>
      <c r="V16" s="1"/>
      <c r="W16" s="1"/>
    </row>
    <row r="17" spans="1:23" ht="12.95" customHeight="1" x14ac:dyDescent="0.2">
      <c r="A17" s="1"/>
      <c r="B17" s="1"/>
      <c r="C17" s="1"/>
      <c r="D17" s="1"/>
      <c r="E17" s="1"/>
      <c r="F17" s="293"/>
      <c r="G17" s="293"/>
      <c r="H17" s="293"/>
      <c r="I17" s="293"/>
      <c r="J17" s="293"/>
      <c r="K17" s="293"/>
      <c r="L17" s="293"/>
      <c r="M17" s="293"/>
      <c r="N17" s="293"/>
      <c r="O17" s="293"/>
      <c r="P17" s="293"/>
      <c r="Q17" s="293"/>
      <c r="R17" s="293"/>
      <c r="S17" s="1"/>
      <c r="T17" s="1"/>
      <c r="U17" s="1"/>
      <c r="V17" s="1"/>
      <c r="W17" s="1"/>
    </row>
    <row r="18" spans="1:23" x14ac:dyDescent="0.2">
      <c r="A18" s="1"/>
      <c r="B18" s="1"/>
      <c r="C18" s="1"/>
      <c r="D18" s="1"/>
      <c r="E18" s="1"/>
      <c r="F18" s="293"/>
      <c r="G18" s="293"/>
      <c r="H18" s="293"/>
      <c r="I18" s="293"/>
      <c r="J18" s="293"/>
      <c r="K18" s="293"/>
      <c r="L18" s="293"/>
      <c r="M18" s="293"/>
      <c r="N18" s="293"/>
      <c r="O18" s="293"/>
      <c r="P18" s="293"/>
      <c r="Q18" s="293"/>
      <c r="R18" s="293"/>
      <c r="S18" s="1"/>
      <c r="T18" s="1"/>
      <c r="U18" s="1"/>
      <c r="V18" s="1"/>
      <c r="W18" s="1"/>
    </row>
    <row r="19" spans="1:23" x14ac:dyDescent="0.2">
      <c r="A19" s="1"/>
      <c r="B19" s="1"/>
      <c r="C19" s="1"/>
      <c r="D19" s="1"/>
      <c r="E19" s="1"/>
      <c r="F19" s="293"/>
      <c r="G19" s="293"/>
      <c r="H19" s="293"/>
      <c r="I19" s="293"/>
      <c r="J19" s="293"/>
      <c r="K19" s="293"/>
      <c r="L19" s="293"/>
      <c r="M19" s="293"/>
      <c r="N19" s="293"/>
      <c r="O19" s="293"/>
      <c r="P19" s="293"/>
      <c r="Q19" s="293"/>
      <c r="R19" s="293"/>
      <c r="S19" s="1"/>
      <c r="T19" s="1"/>
      <c r="U19" s="1"/>
      <c r="V19" s="1"/>
      <c r="W19" s="1"/>
    </row>
    <row r="20" spans="1:23" x14ac:dyDescent="0.2">
      <c r="A20" s="1"/>
      <c r="B20" s="1"/>
      <c r="C20" s="1"/>
      <c r="D20" s="1"/>
      <c r="E20" s="1"/>
      <c r="F20" s="293"/>
      <c r="G20" s="293"/>
      <c r="H20" s="293"/>
      <c r="I20" s="293"/>
      <c r="J20" s="293"/>
      <c r="K20" s="293"/>
      <c r="L20" s="293"/>
      <c r="M20" s="293"/>
      <c r="N20" s="293"/>
      <c r="O20" s="293"/>
      <c r="P20" s="293"/>
      <c r="Q20" s="293"/>
      <c r="R20" s="293"/>
      <c r="S20" s="1"/>
      <c r="T20" s="1"/>
      <c r="U20" s="1"/>
      <c r="V20" s="1"/>
      <c r="W20" s="1"/>
    </row>
    <row r="21" spans="1:23" x14ac:dyDescent="0.2">
      <c r="A21" s="1"/>
      <c r="B21" s="1"/>
      <c r="C21" s="1"/>
      <c r="D21" s="1"/>
      <c r="E21" s="1"/>
      <c r="F21" s="293"/>
      <c r="G21" s="293"/>
      <c r="H21" s="293"/>
      <c r="I21" s="293"/>
      <c r="J21" s="293"/>
      <c r="K21" s="293"/>
      <c r="L21" s="293"/>
      <c r="M21" s="293"/>
      <c r="N21" s="293"/>
      <c r="O21" s="293"/>
      <c r="P21" s="293"/>
      <c r="Q21" s="293"/>
      <c r="R21" s="293"/>
      <c r="S21" s="1"/>
      <c r="T21" s="1"/>
      <c r="U21" s="1"/>
      <c r="V21" s="1"/>
      <c r="W21" s="1"/>
    </row>
    <row r="22" spans="1:23" x14ac:dyDescent="0.2">
      <c r="A22" s="1"/>
      <c r="B22" s="1"/>
      <c r="C22" s="1"/>
      <c r="D22" s="1"/>
      <c r="E22" s="1"/>
      <c r="F22" s="293"/>
      <c r="G22" s="293"/>
      <c r="H22" s="293"/>
      <c r="I22" s="293"/>
      <c r="J22" s="293"/>
      <c r="K22" s="293"/>
      <c r="L22" s="293"/>
      <c r="M22" s="293"/>
      <c r="N22" s="293"/>
      <c r="O22" s="293"/>
      <c r="P22" s="293"/>
      <c r="Q22" s="293"/>
      <c r="R22" s="293"/>
      <c r="S22" s="1"/>
      <c r="T22" s="1"/>
      <c r="U22" s="1"/>
      <c r="V22" s="1"/>
      <c r="W22" s="1"/>
    </row>
    <row r="23" spans="1:23" x14ac:dyDescent="0.2">
      <c r="A23" s="1"/>
      <c r="B23" s="1"/>
      <c r="C23" s="1"/>
      <c r="D23" s="1"/>
      <c r="E23" s="1"/>
      <c r="F23" s="293"/>
      <c r="G23" s="293"/>
      <c r="H23" s="293"/>
      <c r="I23" s="293"/>
      <c r="J23" s="293"/>
      <c r="K23" s="293"/>
      <c r="L23" s="293"/>
      <c r="M23" s="293"/>
      <c r="N23" s="293"/>
      <c r="O23" s="293"/>
      <c r="P23" s="293"/>
      <c r="Q23" s="293"/>
      <c r="R23" s="293"/>
      <c r="S23" s="1"/>
      <c r="T23" s="1"/>
      <c r="U23" s="1"/>
      <c r="V23" s="1"/>
      <c r="W23" s="1"/>
    </row>
    <row r="24" spans="1:23" x14ac:dyDescent="0.2">
      <c r="A24" s="1"/>
      <c r="B24" s="1"/>
      <c r="C24" s="1"/>
      <c r="D24" s="1"/>
      <c r="E24" s="1"/>
      <c r="F24" s="293"/>
      <c r="G24" s="293"/>
      <c r="H24" s="293"/>
      <c r="I24" s="293"/>
      <c r="J24" s="293"/>
      <c r="K24" s="293"/>
      <c r="L24" s="293"/>
      <c r="M24" s="293"/>
      <c r="N24" s="293"/>
      <c r="O24" s="293"/>
      <c r="P24" s="293"/>
      <c r="Q24" s="293"/>
      <c r="R24" s="293"/>
      <c r="S24" s="1"/>
      <c r="T24" s="1"/>
      <c r="U24" s="1"/>
      <c r="V24" s="1"/>
      <c r="W24" s="1"/>
    </row>
    <row r="25" spans="1:23" x14ac:dyDescent="0.2">
      <c r="A25" s="1"/>
      <c r="B25" s="1"/>
      <c r="C25" s="1"/>
      <c r="D25" s="1"/>
      <c r="E25" s="1"/>
      <c r="F25" s="293"/>
      <c r="G25" s="293"/>
      <c r="H25" s="293"/>
      <c r="I25" s="293"/>
      <c r="J25" s="293"/>
      <c r="K25" s="293"/>
      <c r="L25" s="293"/>
      <c r="M25" s="293"/>
      <c r="N25" s="293"/>
      <c r="O25" s="293"/>
      <c r="P25" s="293"/>
      <c r="Q25" s="293"/>
      <c r="R25" s="293"/>
      <c r="S25" s="1"/>
      <c r="T25" s="1"/>
      <c r="U25" s="1"/>
      <c r="V25" s="1"/>
      <c r="W25" s="1"/>
    </row>
    <row r="26" spans="1:23" x14ac:dyDescent="0.2">
      <c r="A26" s="1"/>
      <c r="B26" s="1"/>
      <c r="C26" s="1"/>
      <c r="D26" s="1"/>
      <c r="E26" s="1"/>
      <c r="F26" s="293"/>
      <c r="G26" s="293"/>
      <c r="H26" s="293"/>
      <c r="I26" s="293"/>
      <c r="J26" s="293"/>
      <c r="K26" s="293"/>
      <c r="L26" s="293"/>
      <c r="M26" s="293"/>
      <c r="N26" s="293"/>
      <c r="O26" s="293"/>
      <c r="P26" s="293"/>
      <c r="Q26" s="293"/>
      <c r="R26" s="293"/>
      <c r="S26" s="1"/>
      <c r="T26" s="1"/>
      <c r="U26" s="1"/>
      <c r="V26" s="1"/>
      <c r="W26" s="1"/>
    </row>
    <row r="27" spans="1:23" x14ac:dyDescent="0.2">
      <c r="A27" s="1"/>
      <c r="B27" s="1"/>
      <c r="C27" s="1"/>
      <c r="D27" s="1"/>
      <c r="E27" s="1"/>
      <c r="F27" s="78"/>
      <c r="G27" s="78"/>
      <c r="H27" s="78"/>
      <c r="I27" s="78"/>
      <c r="J27" s="78"/>
      <c r="K27" s="78"/>
      <c r="L27" s="78"/>
      <c r="M27" s="78"/>
      <c r="N27" s="78"/>
      <c r="O27" s="78"/>
      <c r="P27" s="78"/>
      <c r="Q27" s="78"/>
      <c r="R27" s="78"/>
      <c r="S27" s="1"/>
      <c r="T27" s="1"/>
      <c r="U27" s="1"/>
      <c r="V27" s="1"/>
      <c r="W27" s="1"/>
    </row>
    <row r="28" spans="1:23" x14ac:dyDescent="0.2">
      <c r="A28" s="1"/>
      <c r="B28" s="1"/>
      <c r="C28" s="1"/>
      <c r="D28" s="1"/>
      <c r="E28" s="1"/>
      <c r="F28" s="78"/>
      <c r="G28" s="78"/>
      <c r="H28" s="78"/>
      <c r="I28" s="78"/>
      <c r="J28" s="78"/>
      <c r="K28" s="78"/>
      <c r="L28" s="78"/>
      <c r="M28" s="78"/>
      <c r="N28" s="78"/>
      <c r="O28" s="78"/>
      <c r="P28" s="78"/>
      <c r="Q28" s="78"/>
      <c r="R28" s="78"/>
      <c r="S28" s="1"/>
      <c r="T28" s="1"/>
      <c r="U28" s="1"/>
      <c r="V28" s="1"/>
      <c r="W28" s="1"/>
    </row>
    <row r="29" spans="1:23" x14ac:dyDescent="0.2">
      <c r="A29" s="1"/>
      <c r="B29" s="1"/>
      <c r="C29" s="1"/>
      <c r="D29" s="1"/>
      <c r="E29" s="1"/>
      <c r="F29" s="78"/>
      <c r="G29" s="78"/>
      <c r="H29" s="78"/>
      <c r="I29" s="78"/>
      <c r="J29" s="78"/>
      <c r="K29" s="78"/>
      <c r="L29" s="78"/>
      <c r="M29" s="78"/>
      <c r="N29" s="78"/>
      <c r="O29" s="78"/>
      <c r="P29" s="78"/>
      <c r="Q29" s="78"/>
      <c r="R29" s="78"/>
      <c r="S29" s="1"/>
      <c r="T29" s="1"/>
      <c r="U29" s="1"/>
      <c r="V29" s="1"/>
      <c r="W29" s="1"/>
    </row>
    <row r="30" spans="1:23" x14ac:dyDescent="0.2">
      <c r="A30" s="1"/>
      <c r="B30" s="1"/>
      <c r="C30" s="1"/>
      <c r="D30" s="1"/>
      <c r="E30" s="1"/>
      <c r="F30" s="78"/>
      <c r="G30" s="78"/>
      <c r="H30" s="78"/>
      <c r="I30" s="78"/>
      <c r="J30" s="78"/>
      <c r="K30" s="78"/>
      <c r="L30" s="78"/>
      <c r="M30" s="78"/>
      <c r="N30" s="78"/>
      <c r="O30" s="78"/>
      <c r="P30" s="78"/>
      <c r="Q30" s="78"/>
      <c r="R30" s="78"/>
      <c r="S30" s="1"/>
      <c r="T30" s="1"/>
      <c r="U30" s="1"/>
      <c r="V30" s="1"/>
      <c r="W30" s="1"/>
    </row>
    <row r="31" spans="1:23" x14ac:dyDescent="0.2">
      <c r="A31" s="1"/>
      <c r="B31" s="1"/>
      <c r="C31" s="1"/>
      <c r="D31" s="1"/>
      <c r="E31" s="1"/>
      <c r="F31" s="78"/>
      <c r="G31" s="78"/>
      <c r="H31" s="78"/>
      <c r="I31" s="78"/>
      <c r="J31" s="78"/>
      <c r="K31" s="78"/>
      <c r="L31" s="78"/>
      <c r="M31" s="78"/>
      <c r="N31" s="78"/>
      <c r="O31" s="78"/>
      <c r="P31" s="78"/>
      <c r="Q31" s="78"/>
      <c r="R31" s="78"/>
      <c r="S31" s="1"/>
      <c r="T31" s="1"/>
      <c r="U31" s="1"/>
      <c r="V31" s="1"/>
      <c r="W31" s="1"/>
    </row>
    <row r="32" spans="1:23" x14ac:dyDescent="0.2">
      <c r="A32" s="1"/>
      <c r="B32" s="1"/>
      <c r="C32" s="1"/>
      <c r="D32" s="1"/>
      <c r="E32" s="1"/>
      <c r="F32" s="78"/>
      <c r="G32" s="78"/>
      <c r="H32" s="78"/>
      <c r="I32" s="78"/>
      <c r="J32" s="78"/>
      <c r="K32" s="78"/>
      <c r="L32" s="78"/>
      <c r="M32" s="78"/>
      <c r="N32" s="78"/>
      <c r="O32" s="78"/>
      <c r="P32" s="78"/>
      <c r="Q32" s="78"/>
      <c r="R32" s="78"/>
      <c r="S32" s="1"/>
      <c r="T32" s="1"/>
      <c r="U32" s="1"/>
      <c r="V32" s="1"/>
      <c r="W32" s="1"/>
    </row>
    <row r="33" spans="1:23" x14ac:dyDescent="0.2">
      <c r="A33" s="1"/>
      <c r="B33" s="1"/>
      <c r="C33" s="1"/>
      <c r="D33" s="1"/>
      <c r="E33" s="1"/>
      <c r="F33" s="78"/>
      <c r="G33" s="78"/>
      <c r="H33" s="78"/>
      <c r="I33" s="78"/>
      <c r="J33" s="78"/>
      <c r="K33" s="78"/>
      <c r="L33" s="78"/>
      <c r="M33" s="78"/>
      <c r="N33" s="78"/>
      <c r="O33" s="78"/>
      <c r="P33" s="78"/>
      <c r="Q33" s="78"/>
      <c r="R33" s="78"/>
      <c r="S33" s="1"/>
      <c r="T33" s="1"/>
      <c r="U33" s="1"/>
      <c r="V33" s="1"/>
      <c r="W33" s="1"/>
    </row>
    <row r="34" spans="1:23" x14ac:dyDescent="0.2">
      <c r="A34" s="1"/>
      <c r="B34" s="1"/>
      <c r="C34" s="1"/>
      <c r="D34" s="1"/>
      <c r="E34" s="1"/>
      <c r="F34" s="78"/>
      <c r="G34" s="78"/>
      <c r="H34" s="78"/>
      <c r="I34" s="78"/>
      <c r="J34" s="78"/>
      <c r="K34" s="78"/>
      <c r="L34" s="78"/>
      <c r="M34" s="78"/>
      <c r="N34" s="78"/>
      <c r="O34" s="78"/>
      <c r="P34" s="78"/>
      <c r="Q34" s="78"/>
      <c r="R34" s="78"/>
      <c r="S34" s="1"/>
      <c r="T34" s="1"/>
      <c r="U34" s="1"/>
      <c r="V34" s="1"/>
      <c r="W34" s="1"/>
    </row>
    <row r="35" spans="1:23" x14ac:dyDescent="0.2">
      <c r="A35" s="1"/>
      <c r="B35" s="1"/>
      <c r="C35" s="1"/>
      <c r="D35" s="1"/>
      <c r="E35" s="1"/>
      <c r="F35" s="78"/>
      <c r="G35" s="78"/>
      <c r="H35" s="78"/>
      <c r="I35" s="78"/>
      <c r="J35" s="78"/>
      <c r="K35" s="78"/>
      <c r="L35" s="78"/>
      <c r="M35" s="78"/>
      <c r="N35" s="78"/>
      <c r="O35" s="78"/>
      <c r="P35" s="78"/>
      <c r="Q35" s="78"/>
      <c r="R35" s="78"/>
      <c r="S35" s="1"/>
      <c r="T35" s="1"/>
      <c r="U35" s="1"/>
      <c r="V35" s="1"/>
      <c r="W35" s="1"/>
    </row>
    <row r="36" spans="1:23" x14ac:dyDescent="0.2">
      <c r="A36" s="1"/>
      <c r="B36" s="1"/>
      <c r="C36" s="1"/>
      <c r="D36" s="1"/>
      <c r="E36" s="1"/>
      <c r="F36" s="78"/>
      <c r="G36" s="78"/>
      <c r="H36" s="78"/>
      <c r="I36" s="78"/>
      <c r="J36" s="78"/>
      <c r="K36" s="78"/>
      <c r="L36" s="78"/>
      <c r="M36" s="78"/>
      <c r="N36" s="78"/>
      <c r="O36" s="78"/>
      <c r="P36" s="78"/>
      <c r="Q36" s="78"/>
      <c r="R36" s="78"/>
      <c r="S36" s="1"/>
      <c r="T36" s="1"/>
      <c r="U36" s="1"/>
      <c r="V36" s="1"/>
      <c r="W36" s="1"/>
    </row>
    <row r="37" spans="1:23" x14ac:dyDescent="0.2">
      <c r="A37" s="1"/>
      <c r="B37" s="1"/>
      <c r="C37" s="1"/>
      <c r="D37" s="1"/>
      <c r="E37" s="1"/>
      <c r="F37" s="156"/>
      <c r="G37" s="156"/>
      <c r="H37" s="156"/>
      <c r="I37" s="156"/>
      <c r="J37" s="156"/>
      <c r="K37" s="156"/>
      <c r="L37" s="156"/>
      <c r="M37" s="156"/>
      <c r="N37" s="156"/>
      <c r="O37" s="156"/>
      <c r="P37" s="156"/>
      <c r="Q37" s="1"/>
      <c r="R37" s="1"/>
      <c r="S37" s="1"/>
      <c r="T37" s="1"/>
      <c r="U37" s="1"/>
      <c r="V37" s="1"/>
      <c r="W37" s="1"/>
    </row>
    <row r="38" spans="1:23" x14ac:dyDescent="0.2">
      <c r="A38" s="1"/>
      <c r="B38" s="1"/>
      <c r="C38" s="1"/>
      <c r="D38" s="1"/>
      <c r="E38" s="1"/>
      <c r="F38" s="1"/>
      <c r="G38" s="1"/>
      <c r="H38" s="1"/>
      <c r="I38" s="1"/>
      <c r="J38" s="1"/>
      <c r="K38" s="1"/>
      <c r="L38" s="1"/>
      <c r="M38" s="1"/>
      <c r="N38" s="1"/>
      <c r="O38" s="1"/>
      <c r="P38" s="1"/>
      <c r="Q38" s="1"/>
      <c r="R38" s="1"/>
      <c r="S38" s="1"/>
      <c r="T38" s="1"/>
      <c r="U38" s="1"/>
      <c r="V38" s="1"/>
      <c r="W38" s="1"/>
    </row>
    <row r="39" spans="1:23" hidden="1" x14ac:dyDescent="0.2">
      <c r="A39" s="1"/>
      <c r="B39" s="1"/>
      <c r="C39" s="1"/>
      <c r="D39" s="1"/>
      <c r="E39" s="1"/>
      <c r="F39" s="1"/>
      <c r="G39" s="1"/>
      <c r="H39" s="1"/>
      <c r="I39" s="1"/>
      <c r="J39" s="1"/>
      <c r="K39" s="1"/>
      <c r="L39" s="1"/>
      <c r="M39" s="1"/>
      <c r="N39" s="1"/>
      <c r="O39" s="1"/>
      <c r="P39" s="1"/>
      <c r="Q39" s="1"/>
      <c r="R39" s="1"/>
      <c r="S39" s="1"/>
      <c r="T39" s="1"/>
      <c r="U39" s="1"/>
      <c r="V39" s="1"/>
      <c r="W39" s="1"/>
    </row>
    <row r="40" spans="1:23" hidden="1" x14ac:dyDescent="0.2">
      <c r="A40" s="1"/>
      <c r="B40" s="1"/>
      <c r="C40" s="1"/>
      <c r="D40" s="1"/>
      <c r="E40" s="1"/>
      <c r="F40" s="1"/>
      <c r="G40" s="1"/>
      <c r="H40" s="1"/>
      <c r="I40" s="1"/>
      <c r="J40" s="1"/>
      <c r="K40" s="1"/>
      <c r="L40" s="1"/>
      <c r="M40" s="1"/>
      <c r="N40" s="1"/>
      <c r="O40" s="1"/>
      <c r="P40" s="1"/>
      <c r="Q40" s="1"/>
      <c r="R40" s="1"/>
      <c r="S40" s="1"/>
      <c r="T40" s="1"/>
      <c r="U40" s="1"/>
      <c r="V40" s="1"/>
      <c r="W40" s="1"/>
    </row>
    <row r="41" spans="1:23" hidden="1" x14ac:dyDescent="0.2">
      <c r="A41" s="1"/>
      <c r="B41" s="1"/>
      <c r="C41" s="1"/>
      <c r="D41" s="1"/>
      <c r="E41" s="1"/>
      <c r="F41" s="1"/>
      <c r="G41" s="1"/>
      <c r="H41" s="1"/>
      <c r="I41" s="1"/>
      <c r="J41" s="1"/>
      <c r="K41" s="1"/>
      <c r="L41" s="1"/>
      <c r="M41" s="1"/>
      <c r="N41" s="1"/>
      <c r="O41" s="1"/>
      <c r="P41" s="1"/>
      <c r="Q41" s="1"/>
      <c r="R41" s="1"/>
      <c r="S41" s="1"/>
      <c r="T41" s="1"/>
      <c r="U41" s="1"/>
      <c r="V41" s="1"/>
      <c r="W41" s="1"/>
    </row>
    <row r="42" spans="1:23" hidden="1" x14ac:dyDescent="0.2">
      <c r="A42" s="1"/>
      <c r="B42" s="1"/>
      <c r="C42" s="1"/>
      <c r="D42" s="1"/>
      <c r="E42" s="1"/>
      <c r="F42" s="1"/>
      <c r="G42" s="1"/>
      <c r="H42" s="1"/>
      <c r="I42" s="1"/>
      <c r="J42" s="1"/>
      <c r="K42" s="1"/>
      <c r="L42" s="1"/>
      <c r="M42" s="1"/>
      <c r="N42" s="1"/>
      <c r="O42" s="1"/>
      <c r="P42" s="1"/>
      <c r="Q42" s="1"/>
      <c r="R42" s="1"/>
      <c r="S42" s="1"/>
      <c r="T42" s="1"/>
      <c r="U42" s="1"/>
      <c r="V42" s="1"/>
      <c r="W42" s="1"/>
    </row>
    <row r="43" spans="1:23" hidden="1" x14ac:dyDescent="0.2">
      <c r="A43" s="1"/>
      <c r="B43" s="1"/>
      <c r="C43" s="1"/>
      <c r="D43" s="1"/>
      <c r="E43" s="1"/>
      <c r="F43" s="1"/>
      <c r="G43" s="1"/>
      <c r="H43" s="1"/>
      <c r="I43" s="1"/>
      <c r="J43" s="1"/>
      <c r="K43" s="1"/>
      <c r="L43" s="1"/>
      <c r="M43" s="1"/>
      <c r="N43" s="1"/>
      <c r="O43" s="1"/>
      <c r="P43" s="1"/>
      <c r="Q43" s="1"/>
      <c r="R43" s="1"/>
      <c r="S43" s="1"/>
      <c r="T43" s="1"/>
      <c r="U43" s="1"/>
      <c r="V43" s="1"/>
      <c r="W43" s="1"/>
    </row>
    <row r="44" spans="1:23" hidden="1" x14ac:dyDescent="0.2">
      <c r="A44" s="1"/>
      <c r="B44" s="1"/>
      <c r="C44" s="1"/>
      <c r="D44" s="1"/>
      <c r="E44" s="1"/>
      <c r="F44" s="1"/>
      <c r="G44" s="1"/>
      <c r="H44" s="1"/>
      <c r="I44" s="1"/>
      <c r="J44" s="1"/>
      <c r="K44" s="1"/>
      <c r="L44" s="1"/>
      <c r="M44" s="1"/>
      <c r="N44" s="1"/>
      <c r="O44" s="1"/>
      <c r="P44" s="1"/>
      <c r="Q44" s="1"/>
      <c r="R44" s="1"/>
      <c r="S44" s="1"/>
      <c r="T44" s="1"/>
      <c r="U44" s="1"/>
      <c r="V44" s="1"/>
      <c r="W44" s="1"/>
    </row>
    <row r="45" spans="1:23" x14ac:dyDescent="0.2">
      <c r="A45" s="1"/>
      <c r="B45" s="1"/>
      <c r="C45" s="1"/>
      <c r="D45" s="1"/>
      <c r="E45" s="1"/>
      <c r="F45" s="1"/>
      <c r="G45" s="1"/>
      <c r="H45" s="1"/>
      <c r="I45" s="1"/>
      <c r="J45" s="1"/>
      <c r="K45" s="1"/>
      <c r="L45" s="1"/>
      <c r="M45" s="1"/>
      <c r="N45" s="1"/>
      <c r="O45" s="1"/>
      <c r="P45" s="1"/>
      <c r="Q45" s="1"/>
      <c r="R45" s="1"/>
      <c r="S45" s="1"/>
      <c r="T45" s="1"/>
      <c r="U45" s="1"/>
      <c r="V45" s="1"/>
      <c r="W45" s="1"/>
    </row>
    <row r="46" spans="1:23" hidden="1" x14ac:dyDescent="0.2">
      <c r="A46" s="1"/>
      <c r="B46" s="1"/>
      <c r="C46" s="1"/>
      <c r="D46" s="1"/>
      <c r="E46" s="1"/>
      <c r="F46" s="1"/>
      <c r="G46" s="1"/>
      <c r="H46" s="1"/>
      <c r="I46" s="1"/>
      <c r="J46" s="1"/>
      <c r="K46" s="1"/>
      <c r="L46" s="1"/>
      <c r="M46" s="1"/>
      <c r="N46" s="1"/>
      <c r="O46" s="1"/>
      <c r="P46" s="1"/>
      <c r="Q46" s="1"/>
      <c r="R46" s="1"/>
      <c r="S46" s="1"/>
      <c r="T46" s="1"/>
      <c r="U46" s="1"/>
      <c r="V46" s="1"/>
      <c r="W46" s="1"/>
    </row>
    <row r="47" spans="1:23" hidden="1" x14ac:dyDescent="0.2">
      <c r="A47" s="1"/>
      <c r="B47" s="1"/>
      <c r="C47" s="1"/>
      <c r="D47" s="1"/>
      <c r="E47" s="1"/>
      <c r="F47" s="1"/>
      <c r="G47" s="1"/>
      <c r="H47" s="1"/>
      <c r="I47" s="1"/>
      <c r="J47" s="1"/>
      <c r="K47" s="1"/>
      <c r="L47" s="1"/>
      <c r="M47" s="1"/>
      <c r="N47" s="1"/>
      <c r="O47" s="1"/>
      <c r="P47" s="1"/>
      <c r="Q47" s="1"/>
      <c r="R47" s="1"/>
      <c r="S47" s="1"/>
      <c r="T47" s="1"/>
      <c r="U47" s="1"/>
      <c r="V47" s="1"/>
      <c r="W47" s="1"/>
    </row>
  </sheetData>
  <mergeCells count="8">
    <mergeCell ref="F14:R26"/>
    <mergeCell ref="B4:D5"/>
    <mergeCell ref="O7:R7"/>
    <mergeCell ref="O8:R8"/>
    <mergeCell ref="O9:R9"/>
    <mergeCell ref="F8:M11"/>
    <mergeCell ref="F5:O5"/>
    <mergeCell ref="F4:O4"/>
  </mergeCells>
  <pageMargins left="0.7" right="0.7" top="0.75" bottom="0.75" header="0.3" footer="0.3"/>
  <pageSetup scale="6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9183B-BD99-446E-BEC1-EE1AD2B06AD9}">
  <sheetPr>
    <tabColor theme="3" tint="0.79998168889431442"/>
    <pageSetUpPr fitToPage="1"/>
  </sheetPr>
  <dimension ref="A1:BH170"/>
  <sheetViews>
    <sheetView zoomScale="70" zoomScaleNormal="70" workbookViewId="0">
      <pane ySplit="1" topLeftCell="A2" activePane="bottomLeft" state="frozen"/>
      <selection pane="bottomLeft" activeCell="N3" sqref="N3"/>
    </sheetView>
  </sheetViews>
  <sheetFormatPr defaultColWidth="0" defaultRowHeight="12.95" customHeight="1" zeroHeight="1" x14ac:dyDescent="0.2"/>
  <cols>
    <col min="1" max="1" width="21.7109375" customWidth="1"/>
    <col min="2" max="22" width="8.7109375" customWidth="1"/>
    <col min="23" max="23" width="2.85546875" customWidth="1"/>
    <col min="24" max="59" width="8.7109375" hidden="1" customWidth="1"/>
    <col min="60" max="60" width="8.7109375" hidden="1"/>
    <col min="61" max="16383" width="9.140625" hidden="1"/>
    <col min="16384" max="16384" width="9.140625" hidden="1" customWidth="1"/>
  </cols>
  <sheetData>
    <row r="1" spans="1:59" s="5" customFormat="1" ht="65.099999999999994" customHeight="1" x14ac:dyDescent="0.2">
      <c r="A1" s="200"/>
      <c r="B1" s="303" t="s">
        <v>0</v>
      </c>
      <c r="C1" s="303"/>
      <c r="D1" s="303"/>
      <c r="E1" s="303"/>
      <c r="F1" s="303"/>
      <c r="G1" s="303"/>
      <c r="H1" s="302" t="s">
        <v>167</v>
      </c>
      <c r="I1" s="302"/>
      <c r="J1" s="302"/>
      <c r="K1" s="302"/>
      <c r="L1" s="302"/>
      <c r="M1" s="302"/>
      <c r="N1" s="302"/>
      <c r="O1" s="302"/>
      <c r="P1" s="302"/>
      <c r="Q1" s="302"/>
      <c r="R1" s="302"/>
      <c r="S1" s="302"/>
      <c r="T1" s="302"/>
      <c r="U1" s="302"/>
      <c r="V1" s="302"/>
      <c r="W1" s="201"/>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row>
    <row r="2" spans="1:59" s="5" customFormat="1" ht="18" customHeight="1" x14ac:dyDescent="0.2">
      <c r="A2" s="165"/>
      <c r="B2" s="167"/>
      <c r="C2" s="167"/>
      <c r="D2" s="167"/>
      <c r="E2" s="167"/>
      <c r="F2" s="167"/>
      <c r="G2" s="167"/>
      <c r="H2" s="166"/>
      <c r="I2" s="166"/>
      <c r="J2" s="166"/>
      <c r="K2" s="166"/>
      <c r="L2" s="166"/>
      <c r="M2" s="166"/>
      <c r="N2" s="166"/>
      <c r="O2" s="166"/>
      <c r="P2" s="166"/>
      <c r="Q2" s="166"/>
      <c r="R2" s="166"/>
      <c r="S2" s="166"/>
      <c r="T2" s="166"/>
      <c r="U2" s="166"/>
      <c r="V2" s="166"/>
      <c r="W2" s="193"/>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row>
    <row r="3" spans="1:59" s="5" customFormat="1" ht="18" customHeight="1" x14ac:dyDescent="0.2">
      <c r="A3" s="165"/>
      <c r="B3" s="167"/>
      <c r="C3" s="167"/>
      <c r="D3" s="167"/>
      <c r="E3" s="167"/>
      <c r="F3" s="167"/>
      <c r="G3" s="167"/>
      <c r="H3" s="166"/>
      <c r="I3" s="166"/>
      <c r="J3" s="166"/>
      <c r="K3" s="166"/>
      <c r="L3" s="166"/>
      <c r="M3" s="166"/>
      <c r="N3" s="166"/>
      <c r="O3" s="166"/>
      <c r="P3" s="166"/>
      <c r="Q3" s="166"/>
      <c r="R3" s="166"/>
      <c r="S3" s="166"/>
      <c r="T3" s="166"/>
      <c r="U3" s="166"/>
      <c r="V3" s="166"/>
      <c r="W3" s="193"/>
      <c r="X3" s="164"/>
      <c r="Y3" s="164"/>
      <c r="Z3" s="164"/>
      <c r="AA3" s="164"/>
      <c r="AB3" s="164"/>
      <c r="AC3" s="164"/>
      <c r="AD3" s="164"/>
      <c r="AE3" s="164"/>
      <c r="AF3" s="164"/>
      <c r="AG3" s="164"/>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row>
    <row r="4" spans="1:59" s="5" customFormat="1" ht="18" customHeight="1" x14ac:dyDescent="0.2">
      <c r="A4" s="165"/>
      <c r="B4" s="167"/>
      <c r="C4" s="167"/>
      <c r="D4" s="167"/>
      <c r="E4" s="167"/>
      <c r="F4" s="167"/>
      <c r="G4" s="167"/>
      <c r="H4" s="166"/>
      <c r="I4" s="166"/>
      <c r="J4" s="166"/>
      <c r="K4" s="166"/>
      <c r="L4" s="166"/>
      <c r="M4" s="166"/>
      <c r="N4" s="166"/>
      <c r="O4" s="166"/>
      <c r="P4" s="166"/>
      <c r="Q4" s="166"/>
      <c r="R4" s="166"/>
      <c r="S4" s="166"/>
      <c r="T4" s="166"/>
      <c r="U4" s="166"/>
      <c r="V4" s="166"/>
      <c r="W4" s="193"/>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row>
    <row r="5" spans="1:59" s="5" customFormat="1" ht="18" customHeight="1" x14ac:dyDescent="0.2">
      <c r="A5" s="165"/>
      <c r="B5" s="167"/>
      <c r="C5" s="167"/>
      <c r="D5" s="167"/>
      <c r="E5" s="167"/>
      <c r="F5" s="167"/>
      <c r="G5" s="167"/>
      <c r="H5" s="166"/>
      <c r="I5" s="166"/>
      <c r="J5" s="166"/>
      <c r="K5" s="166"/>
      <c r="L5" s="166"/>
      <c r="M5" s="166"/>
      <c r="N5" s="166"/>
      <c r="O5" s="166"/>
      <c r="P5" s="166"/>
      <c r="Q5" s="166"/>
      <c r="R5" s="166"/>
      <c r="S5" s="166"/>
      <c r="T5" s="166"/>
      <c r="U5" s="166"/>
      <c r="V5" s="166"/>
      <c r="W5" s="193"/>
      <c r="X5" s="164"/>
      <c r="Y5" s="164"/>
      <c r="Z5" s="164"/>
      <c r="AA5" s="164"/>
      <c r="AB5" s="164"/>
      <c r="AC5" s="164"/>
      <c r="AD5" s="164"/>
      <c r="AE5" s="164"/>
      <c r="AF5" s="164"/>
      <c r="AG5" s="164"/>
      <c r="AH5" s="164"/>
      <c r="AI5" s="164"/>
      <c r="AJ5" s="164"/>
      <c r="AK5" s="164"/>
      <c r="AL5" s="164"/>
      <c r="AM5" s="164"/>
      <c r="AN5" s="164"/>
      <c r="AO5" s="164"/>
      <c r="AP5" s="164"/>
      <c r="AQ5" s="164"/>
      <c r="AR5" s="164"/>
      <c r="AS5" s="164"/>
      <c r="AT5" s="164"/>
      <c r="AU5" s="164"/>
      <c r="AV5" s="164"/>
      <c r="AW5" s="164"/>
      <c r="AX5" s="164"/>
      <c r="AY5" s="164"/>
      <c r="AZ5" s="164"/>
      <c r="BA5" s="164"/>
      <c r="BB5" s="164"/>
      <c r="BC5" s="164"/>
      <c r="BD5" s="164"/>
      <c r="BE5" s="164"/>
      <c r="BF5" s="164"/>
      <c r="BG5" s="164"/>
    </row>
    <row r="6" spans="1:59" s="5" customFormat="1" ht="18" customHeight="1" x14ac:dyDescent="0.2">
      <c r="A6" s="165"/>
      <c r="B6" s="167"/>
      <c r="C6" s="167"/>
      <c r="D6" s="167"/>
      <c r="E6" s="167"/>
      <c r="F6" s="167"/>
      <c r="G6" s="167"/>
      <c r="H6" s="166"/>
      <c r="I6" s="166"/>
      <c r="J6" s="166"/>
      <c r="K6" s="166"/>
      <c r="L6" s="166"/>
      <c r="M6" s="166"/>
      <c r="N6" s="166"/>
      <c r="O6" s="166"/>
      <c r="P6" s="166"/>
      <c r="Q6" s="166"/>
      <c r="R6" s="166"/>
      <c r="S6" s="166"/>
      <c r="T6" s="166"/>
      <c r="U6" s="166"/>
      <c r="V6" s="166"/>
      <c r="W6" s="193"/>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row>
    <row r="7" spans="1:59" s="5" customFormat="1" ht="18" customHeight="1" x14ac:dyDescent="0.2">
      <c r="A7" s="165"/>
      <c r="B7" s="167"/>
      <c r="C7" s="167"/>
      <c r="D7" s="167"/>
      <c r="E7" s="167"/>
      <c r="F7" s="167"/>
      <c r="G7" s="167"/>
      <c r="H7" s="166"/>
      <c r="I7" s="166"/>
      <c r="J7" s="166"/>
      <c r="K7" s="166"/>
      <c r="L7" s="166"/>
      <c r="M7" s="166"/>
      <c r="N7" s="166"/>
      <c r="O7" s="166"/>
      <c r="P7" s="166"/>
      <c r="Q7" s="166"/>
      <c r="R7" s="166"/>
      <c r="S7" s="166"/>
      <c r="T7" s="166"/>
      <c r="U7" s="166"/>
      <c r="V7" s="166"/>
      <c r="W7" s="193"/>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164"/>
      <c r="BD7" s="164"/>
      <c r="BE7" s="164"/>
      <c r="BF7" s="164"/>
      <c r="BG7" s="164"/>
    </row>
    <row r="8" spans="1:59" s="5" customFormat="1" ht="18" customHeight="1" x14ac:dyDescent="0.2">
      <c r="A8" s="165"/>
      <c r="B8" s="167"/>
      <c r="C8" s="167"/>
      <c r="D8" s="167"/>
      <c r="E8" s="167"/>
      <c r="F8" s="167"/>
      <c r="G8" s="167"/>
      <c r="H8" s="166"/>
      <c r="I8" s="166"/>
      <c r="J8" s="166"/>
      <c r="K8" s="166"/>
      <c r="L8" s="166"/>
      <c r="M8" s="166"/>
      <c r="N8" s="166"/>
      <c r="O8" s="166"/>
      <c r="P8" s="166"/>
      <c r="Q8" s="166"/>
      <c r="R8" s="166"/>
      <c r="S8" s="166"/>
      <c r="T8" s="166"/>
      <c r="U8" s="166"/>
      <c r="V8" s="166"/>
      <c r="W8" s="193"/>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row>
    <row r="9" spans="1:59" s="5" customFormat="1" ht="18" customHeight="1" x14ac:dyDescent="0.2">
      <c r="A9" s="165"/>
      <c r="B9" s="167"/>
      <c r="C9" s="167"/>
      <c r="D9" s="167"/>
      <c r="E9" s="167"/>
      <c r="F9" s="167"/>
      <c r="G9" s="167"/>
      <c r="H9" s="166"/>
      <c r="I9" s="166"/>
      <c r="J9" s="166"/>
      <c r="K9" s="166"/>
      <c r="L9" s="166"/>
      <c r="M9" s="166"/>
      <c r="N9" s="166"/>
      <c r="O9" s="166"/>
      <c r="P9" s="166"/>
      <c r="Q9" s="166"/>
      <c r="R9" s="166"/>
      <c r="S9" s="166"/>
      <c r="T9" s="166"/>
      <c r="U9" s="166"/>
      <c r="V9" s="166"/>
      <c r="W9" s="193"/>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164"/>
      <c r="BD9" s="164"/>
      <c r="BE9" s="164"/>
      <c r="BF9" s="164"/>
      <c r="BG9" s="164"/>
    </row>
    <row r="10" spans="1:59" s="5" customFormat="1" ht="18" customHeight="1" x14ac:dyDescent="0.2">
      <c r="A10" s="165"/>
      <c r="B10" s="167"/>
      <c r="C10" s="167"/>
      <c r="D10" s="167"/>
      <c r="E10" s="167"/>
      <c r="F10" s="167"/>
      <c r="G10" s="167"/>
      <c r="H10" s="166"/>
      <c r="I10" s="166"/>
      <c r="J10" s="166"/>
      <c r="K10" s="166"/>
      <c r="L10" s="166"/>
      <c r="M10" s="166"/>
      <c r="N10" s="166"/>
      <c r="O10" s="166"/>
      <c r="P10" s="166"/>
      <c r="Q10" s="166"/>
      <c r="R10" s="166"/>
      <c r="S10" s="166"/>
      <c r="T10" s="166"/>
      <c r="U10" s="166"/>
      <c r="V10" s="166"/>
      <c r="W10" s="193"/>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164"/>
      <c r="BD10" s="164"/>
      <c r="BE10" s="164"/>
      <c r="BF10" s="164"/>
      <c r="BG10" s="164"/>
    </row>
    <row r="11" spans="1:59" s="5" customFormat="1" ht="18" customHeight="1" x14ac:dyDescent="0.2">
      <c r="A11" s="165"/>
      <c r="B11" s="167"/>
      <c r="C11" s="167"/>
      <c r="D11" s="167"/>
      <c r="E11" s="167"/>
      <c r="F11" s="167"/>
      <c r="G11" s="167"/>
      <c r="H11" s="166"/>
      <c r="I11" s="166"/>
      <c r="J11" s="166"/>
      <c r="K11" s="166"/>
      <c r="L11" s="166"/>
      <c r="M11" s="166"/>
      <c r="N11" s="166"/>
      <c r="O11" s="166"/>
      <c r="P11" s="166"/>
      <c r="Q11" s="166"/>
      <c r="R11" s="166"/>
      <c r="S11" s="166"/>
      <c r="T11" s="166"/>
      <c r="U11" s="166"/>
      <c r="V11" s="166"/>
      <c r="W11" s="193"/>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4"/>
    </row>
    <row r="12" spans="1:59" s="5" customFormat="1" ht="18" customHeight="1" x14ac:dyDescent="0.2">
      <c r="A12" s="165"/>
      <c r="B12" s="167"/>
      <c r="C12" s="167"/>
      <c r="D12" s="167"/>
      <c r="E12" s="167"/>
      <c r="F12" s="167"/>
      <c r="G12" s="167"/>
      <c r="H12" s="166"/>
      <c r="I12" s="166"/>
      <c r="J12" s="166"/>
      <c r="K12" s="166"/>
      <c r="L12" s="166"/>
      <c r="M12" s="166"/>
      <c r="N12" s="166"/>
      <c r="O12" s="166"/>
      <c r="P12" s="166"/>
      <c r="Q12" s="166"/>
      <c r="R12" s="166"/>
      <c r="S12" s="166"/>
      <c r="T12" s="166"/>
      <c r="U12" s="166"/>
      <c r="V12" s="166"/>
      <c r="W12" s="193"/>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164"/>
      <c r="BD12" s="164"/>
      <c r="BE12" s="164"/>
      <c r="BF12" s="164"/>
      <c r="BG12" s="164"/>
    </row>
    <row r="13" spans="1:59" s="5" customFormat="1" ht="18" customHeight="1" x14ac:dyDescent="0.2">
      <c r="A13" s="165"/>
      <c r="B13" s="167"/>
      <c r="C13" s="167"/>
      <c r="D13" s="167"/>
      <c r="E13" s="167"/>
      <c r="F13" s="167"/>
      <c r="G13" s="167"/>
      <c r="H13" s="166"/>
      <c r="I13" s="166"/>
      <c r="J13" s="166"/>
      <c r="K13" s="166"/>
      <c r="L13" s="166"/>
      <c r="M13" s="166"/>
      <c r="N13" s="166"/>
      <c r="O13" s="166"/>
      <c r="P13" s="166"/>
      <c r="Q13" s="166"/>
      <c r="R13" s="166"/>
      <c r="S13" s="166"/>
      <c r="T13" s="166"/>
      <c r="U13" s="166"/>
      <c r="V13" s="166"/>
      <c r="W13" s="193"/>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164"/>
      <c r="BD13" s="164"/>
      <c r="BE13" s="164"/>
      <c r="BF13" s="164"/>
      <c r="BG13" s="164"/>
    </row>
    <row r="14" spans="1:59" s="5" customFormat="1" ht="18" customHeight="1" x14ac:dyDescent="0.2">
      <c r="A14" s="165"/>
      <c r="B14" s="167"/>
      <c r="C14" s="167"/>
      <c r="D14" s="167"/>
      <c r="E14" s="167"/>
      <c r="F14" s="167"/>
      <c r="G14" s="167"/>
      <c r="H14" s="166"/>
      <c r="I14" s="166"/>
      <c r="J14" s="166"/>
      <c r="K14" s="166"/>
      <c r="L14" s="166"/>
      <c r="M14" s="166"/>
      <c r="N14" s="166"/>
      <c r="O14" s="166"/>
      <c r="P14" s="166"/>
      <c r="Q14" s="166"/>
      <c r="R14" s="166"/>
      <c r="S14" s="166"/>
      <c r="T14" s="166"/>
      <c r="U14" s="166"/>
      <c r="V14" s="166"/>
      <c r="W14" s="193"/>
      <c r="X14" s="164"/>
      <c r="Y14" s="164"/>
      <c r="Z14" s="164"/>
      <c r="AA14" s="164"/>
      <c r="AB14" s="164"/>
      <c r="AC14" s="164"/>
      <c r="AD14" s="164"/>
      <c r="AE14" s="164"/>
      <c r="AF14" s="164"/>
      <c r="AG14" s="164"/>
      <c r="AH14" s="164"/>
      <c r="AI14" s="164"/>
      <c r="AJ14" s="164"/>
      <c r="AK14" s="164"/>
      <c r="AL14" s="164"/>
      <c r="AM14" s="164"/>
      <c r="AN14" s="164"/>
      <c r="AO14" s="164"/>
      <c r="AP14" s="164"/>
      <c r="AQ14" s="164"/>
      <c r="AR14" s="164"/>
      <c r="AS14" s="164"/>
      <c r="AT14" s="164"/>
      <c r="AU14" s="164"/>
      <c r="AV14" s="164"/>
      <c r="AW14" s="164"/>
      <c r="AX14" s="164"/>
      <c r="AY14" s="164"/>
      <c r="AZ14" s="164"/>
      <c r="BA14" s="164"/>
      <c r="BB14" s="164"/>
      <c r="BC14" s="164"/>
      <c r="BD14" s="164"/>
      <c r="BE14" s="164"/>
      <c r="BF14" s="164"/>
      <c r="BG14" s="164"/>
    </row>
    <row r="15" spans="1:59" s="5" customFormat="1" ht="18" customHeight="1" x14ac:dyDescent="0.2">
      <c r="A15" s="165"/>
      <c r="B15" s="167"/>
      <c r="C15" s="167"/>
      <c r="D15" s="167"/>
      <c r="E15" s="167"/>
      <c r="F15" s="167"/>
      <c r="G15" s="167"/>
      <c r="H15" s="166"/>
      <c r="I15" s="166"/>
      <c r="J15" s="166"/>
      <c r="K15" s="166"/>
      <c r="L15" s="166"/>
      <c r="M15" s="166"/>
      <c r="N15" s="166"/>
      <c r="O15" s="166"/>
      <c r="P15" s="166"/>
      <c r="Q15" s="166"/>
      <c r="R15" s="166"/>
      <c r="S15" s="166"/>
      <c r="T15" s="166"/>
      <c r="U15" s="166"/>
      <c r="V15" s="166"/>
      <c r="W15" s="193"/>
      <c r="X15" s="164"/>
      <c r="Y15" s="164"/>
      <c r="Z15" s="164"/>
      <c r="AA15" s="164"/>
      <c r="AB15" s="164"/>
      <c r="AC15" s="164"/>
      <c r="AD15" s="164"/>
      <c r="AE15" s="164"/>
      <c r="AF15" s="164"/>
      <c r="AG15" s="164"/>
      <c r="AH15" s="164"/>
      <c r="AI15" s="164"/>
      <c r="AJ15" s="164"/>
      <c r="AK15" s="164"/>
      <c r="AL15" s="164"/>
      <c r="AM15" s="164"/>
      <c r="AN15" s="164"/>
      <c r="AO15" s="164"/>
      <c r="AP15" s="164"/>
      <c r="AQ15" s="164"/>
      <c r="AR15" s="164"/>
      <c r="AS15" s="164"/>
      <c r="AT15" s="164"/>
      <c r="AU15" s="164"/>
      <c r="AV15" s="164"/>
      <c r="AW15" s="164"/>
      <c r="AX15" s="164"/>
      <c r="AY15" s="164"/>
      <c r="AZ15" s="164"/>
      <c r="BA15" s="164"/>
      <c r="BB15" s="164"/>
      <c r="BC15" s="164"/>
      <c r="BD15" s="164"/>
      <c r="BE15" s="164"/>
      <c r="BF15" s="164"/>
      <c r="BG15" s="164"/>
    </row>
    <row r="16" spans="1:59" s="5" customFormat="1" ht="18" customHeight="1" x14ac:dyDescent="0.2">
      <c r="A16" s="165"/>
      <c r="B16" s="167"/>
      <c r="C16" s="167"/>
      <c r="D16" s="167"/>
      <c r="E16" s="167"/>
      <c r="F16" s="167"/>
      <c r="G16" s="167"/>
      <c r="H16" s="166"/>
      <c r="I16" s="166"/>
      <c r="J16" s="166"/>
      <c r="K16" s="166"/>
      <c r="L16" s="166"/>
      <c r="M16" s="166"/>
      <c r="N16" s="166"/>
      <c r="O16" s="166"/>
      <c r="P16" s="166"/>
      <c r="Q16" s="166"/>
      <c r="R16" s="166"/>
      <c r="S16" s="166"/>
      <c r="T16" s="166"/>
      <c r="U16" s="166"/>
      <c r="V16" s="166"/>
      <c r="W16" s="193"/>
      <c r="X16" s="164"/>
      <c r="Y16" s="164"/>
      <c r="Z16" s="164"/>
      <c r="AA16" s="164"/>
      <c r="AB16" s="164"/>
      <c r="AC16" s="164"/>
      <c r="AD16" s="164"/>
      <c r="AE16" s="164"/>
      <c r="AF16" s="164"/>
      <c r="AG16" s="164"/>
      <c r="AH16" s="164"/>
      <c r="AI16" s="164"/>
      <c r="AJ16" s="164"/>
      <c r="AK16" s="164"/>
      <c r="AL16" s="164"/>
      <c r="AM16" s="164"/>
      <c r="AN16" s="164"/>
      <c r="AO16" s="164"/>
      <c r="AP16" s="164"/>
      <c r="AQ16" s="164"/>
      <c r="AR16" s="164"/>
      <c r="AS16" s="164"/>
      <c r="AT16" s="164"/>
      <c r="AU16" s="164"/>
      <c r="AV16" s="164"/>
      <c r="AW16" s="164"/>
      <c r="AX16" s="164"/>
      <c r="AY16" s="164"/>
      <c r="AZ16" s="164"/>
      <c r="BA16" s="164"/>
      <c r="BB16" s="164"/>
      <c r="BC16" s="164"/>
      <c r="BD16" s="164"/>
      <c r="BE16" s="164"/>
      <c r="BF16" s="164"/>
      <c r="BG16" s="164"/>
    </row>
    <row r="17" spans="1:59" s="204" customFormat="1" ht="18" customHeight="1" x14ac:dyDescent="0.2">
      <c r="A17" s="299"/>
      <c r="B17" s="299"/>
      <c r="C17" s="299"/>
      <c r="D17" s="299"/>
      <c r="E17" s="299"/>
      <c r="F17" s="299"/>
      <c r="G17" s="299"/>
      <c r="H17" s="299"/>
      <c r="I17" s="299"/>
      <c r="J17" s="299"/>
      <c r="K17" s="299"/>
      <c r="L17" s="299"/>
      <c r="M17" s="299"/>
      <c r="N17" s="299"/>
      <c r="O17" s="299"/>
      <c r="P17" s="299"/>
      <c r="Q17" s="299"/>
      <c r="R17" s="299"/>
      <c r="S17" s="299"/>
      <c r="T17" s="299"/>
      <c r="U17" s="299"/>
      <c r="V17" s="299"/>
      <c r="W17" s="192"/>
      <c r="X17" s="202"/>
      <c r="Y17" s="202"/>
      <c r="Z17" s="202"/>
      <c r="AA17" s="202"/>
      <c r="AB17" s="202"/>
      <c r="AC17" s="202"/>
      <c r="AD17" s="202"/>
      <c r="AE17" s="202"/>
      <c r="AF17" s="202"/>
      <c r="AG17" s="202"/>
      <c r="AH17" s="202"/>
      <c r="AI17" s="202"/>
      <c r="AJ17" s="202"/>
      <c r="AK17" s="202"/>
      <c r="AL17" s="202"/>
      <c r="AM17" s="202"/>
      <c r="AN17" s="202"/>
      <c r="AO17" s="202"/>
      <c r="AP17" s="308"/>
      <c r="AQ17" s="308"/>
      <c r="AR17" s="308"/>
      <c r="AS17" s="308"/>
      <c r="AT17" s="308"/>
      <c r="AU17" s="308"/>
      <c r="AV17" s="308"/>
      <c r="AW17" s="308"/>
      <c r="AX17" s="308"/>
      <c r="AY17" s="308"/>
      <c r="AZ17" s="308"/>
      <c r="BA17" s="308"/>
      <c r="BB17" s="308"/>
      <c r="BC17" s="308"/>
      <c r="BD17" s="308"/>
      <c r="BE17" s="308"/>
      <c r="BF17" s="308"/>
      <c r="BG17" s="203"/>
    </row>
    <row r="18" spans="1:59" s="24" customFormat="1" ht="18" customHeight="1" x14ac:dyDescent="0.2">
      <c r="A18" s="307"/>
      <c r="B18" s="307"/>
      <c r="C18" s="307"/>
      <c r="D18" s="307"/>
      <c r="E18" s="307"/>
      <c r="F18" s="307"/>
      <c r="G18" s="307"/>
      <c r="H18" s="307"/>
      <c r="I18" s="307"/>
      <c r="J18" s="307"/>
      <c r="K18" s="307"/>
      <c r="L18" s="307"/>
      <c r="M18" s="307"/>
      <c r="N18" s="307"/>
      <c r="O18" s="307"/>
      <c r="P18" s="307"/>
      <c r="Q18" s="307"/>
      <c r="R18" s="307"/>
      <c r="S18" s="307"/>
      <c r="T18" s="307"/>
      <c r="U18" s="307"/>
      <c r="V18" s="307"/>
      <c r="W18" s="193"/>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205"/>
      <c r="BD18" s="205"/>
      <c r="BE18" s="205"/>
      <c r="BF18" s="205"/>
      <c r="BG18" s="205"/>
    </row>
    <row r="19" spans="1:59" s="25" customFormat="1" ht="18" customHeight="1" x14ac:dyDescent="0.2">
      <c r="A19" s="193"/>
      <c r="B19" s="193"/>
      <c r="C19" s="193"/>
      <c r="D19" s="193"/>
      <c r="E19" s="193"/>
      <c r="F19" s="193"/>
      <c r="G19" s="193"/>
      <c r="H19" s="193"/>
      <c r="I19" s="193"/>
      <c r="J19" s="193"/>
      <c r="K19" s="188"/>
      <c r="L19" s="193"/>
      <c r="M19" s="193"/>
      <c r="N19" s="193"/>
      <c r="O19" s="193"/>
      <c r="P19" s="193"/>
      <c r="Q19" s="193"/>
      <c r="R19" s="193"/>
      <c r="S19" s="193"/>
      <c r="T19" s="193"/>
      <c r="U19" s="193"/>
      <c r="V19" s="193"/>
      <c r="W19" s="193"/>
      <c r="X19" s="26"/>
      <c r="Y19" s="26"/>
      <c r="Z19" s="26"/>
      <c r="AA19" s="26"/>
      <c r="AB19" s="26"/>
      <c r="AC19" s="26"/>
      <c r="AD19" s="26"/>
      <c r="AE19" s="26"/>
      <c r="AF19" s="26"/>
      <c r="AG19" s="26"/>
      <c r="AH19" s="26"/>
      <c r="AI19" s="26"/>
      <c r="AJ19" s="26"/>
      <c r="AK19" s="26"/>
      <c r="AL19" s="26"/>
      <c r="AM19" s="26"/>
      <c r="AN19" s="26"/>
      <c r="AO19" s="26"/>
      <c r="AP19" s="188"/>
      <c r="AQ19" s="188"/>
      <c r="AR19" s="188"/>
      <c r="AS19" s="188"/>
      <c r="AT19" s="188"/>
      <c r="AU19" s="188"/>
      <c r="AV19" s="188"/>
      <c r="AW19" s="188"/>
      <c r="AX19" s="188"/>
      <c r="AY19" s="188"/>
      <c r="AZ19" s="188"/>
      <c r="BA19" s="188"/>
      <c r="BB19" s="188"/>
      <c r="BC19" s="188"/>
      <c r="BD19" s="188"/>
      <c r="BE19" s="188"/>
      <c r="BF19" s="188"/>
      <c r="BG19" s="206"/>
    </row>
    <row r="20" spans="1:59" s="207" customFormat="1" ht="18" customHeight="1" x14ac:dyDescent="0.2">
      <c r="A20" s="299"/>
      <c r="B20" s="299"/>
      <c r="C20" s="299"/>
      <c r="D20" s="299"/>
      <c r="E20" s="299"/>
      <c r="F20" s="299"/>
      <c r="G20" s="299"/>
      <c r="H20" s="299"/>
      <c r="I20" s="299"/>
      <c r="J20" s="299"/>
      <c r="K20" s="194"/>
      <c r="L20" s="304"/>
      <c r="M20" s="304"/>
      <c r="N20" s="304"/>
      <c r="O20" s="304"/>
      <c r="P20" s="304"/>
      <c r="Q20" s="304"/>
      <c r="R20" s="304"/>
      <c r="S20" s="304"/>
      <c r="T20" s="304"/>
      <c r="U20" s="304"/>
      <c r="V20" s="304"/>
      <c r="W20" s="304"/>
    </row>
    <row r="21" spans="1:59" s="210" customFormat="1" ht="18" customHeight="1" x14ac:dyDescent="0.2">
      <c r="A21" s="305"/>
      <c r="B21" s="305"/>
      <c r="C21" s="305"/>
      <c r="D21" s="305"/>
      <c r="E21" s="305"/>
      <c r="F21" s="305"/>
      <c r="G21" s="305"/>
      <c r="H21" s="305"/>
      <c r="I21" s="305"/>
      <c r="J21" s="305"/>
      <c r="K21" s="174"/>
      <c r="L21" s="306"/>
      <c r="M21" s="306"/>
      <c r="N21" s="306"/>
      <c r="O21" s="306"/>
      <c r="P21" s="306"/>
      <c r="Q21" s="306"/>
      <c r="R21" s="306"/>
      <c r="S21" s="306"/>
      <c r="T21" s="306"/>
      <c r="U21" s="306"/>
      <c r="V21" s="306"/>
      <c r="W21" s="196"/>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8"/>
      <c r="BA21" s="208"/>
      <c r="BB21" s="208"/>
      <c r="BC21" s="208"/>
      <c r="BD21" s="208"/>
      <c r="BE21" s="208"/>
      <c r="BF21" s="208"/>
      <c r="BG21" s="209"/>
    </row>
    <row r="22" spans="1:59" s="210" customFormat="1" ht="18" customHeight="1" x14ac:dyDescent="0.2">
      <c r="A22" s="299"/>
      <c r="B22" s="299"/>
      <c r="C22" s="299"/>
      <c r="D22" s="299"/>
      <c r="E22" s="299"/>
      <c r="F22" s="299"/>
      <c r="G22" s="299"/>
      <c r="H22" s="299"/>
      <c r="I22" s="299"/>
      <c r="J22" s="299"/>
      <c r="K22" s="194"/>
      <c r="L22" s="304"/>
      <c r="M22" s="304"/>
      <c r="N22" s="304"/>
      <c r="O22" s="304"/>
      <c r="P22" s="304"/>
      <c r="Q22" s="304"/>
      <c r="R22" s="304"/>
      <c r="S22" s="304"/>
      <c r="T22" s="304"/>
      <c r="U22" s="304"/>
      <c r="V22" s="304"/>
      <c r="W22" s="304"/>
      <c r="X22" s="211"/>
      <c r="Y22" s="211"/>
      <c r="Z22" s="211"/>
      <c r="AA22" s="211"/>
      <c r="AB22" s="211"/>
      <c r="AC22" s="211"/>
      <c r="AD22" s="211"/>
      <c r="AE22" s="211"/>
      <c r="AF22" s="211"/>
      <c r="AG22" s="211"/>
      <c r="AH22" s="211"/>
      <c r="AI22" s="211"/>
      <c r="AJ22" s="211"/>
      <c r="AK22" s="211"/>
      <c r="AL22" s="211"/>
      <c r="AM22" s="211"/>
      <c r="AN22" s="211"/>
      <c r="AO22" s="211"/>
      <c r="AP22" s="211"/>
      <c r="AQ22" s="211"/>
      <c r="AR22" s="211"/>
      <c r="AS22" s="211"/>
      <c r="AT22" s="211"/>
      <c r="AU22" s="211"/>
      <c r="AV22" s="211"/>
      <c r="AW22" s="211"/>
      <c r="AX22" s="211"/>
      <c r="AY22" s="211"/>
      <c r="AZ22" s="211"/>
      <c r="BA22" s="211"/>
      <c r="BB22" s="211"/>
      <c r="BC22" s="211"/>
      <c r="BD22" s="211"/>
      <c r="BE22" s="211"/>
      <c r="BF22" s="211"/>
      <c r="BG22" s="209"/>
    </row>
    <row r="23" spans="1:59" s="210" customFormat="1" ht="18" customHeight="1" x14ac:dyDescent="0.2">
      <c r="A23" s="305"/>
      <c r="B23" s="305"/>
      <c r="C23" s="305"/>
      <c r="D23" s="305"/>
      <c r="E23" s="305"/>
      <c r="F23" s="305"/>
      <c r="G23" s="305"/>
      <c r="H23" s="305"/>
      <c r="I23" s="305"/>
      <c r="J23" s="305"/>
      <c r="K23" s="174"/>
      <c r="L23" s="306"/>
      <c r="M23" s="306"/>
      <c r="N23" s="306"/>
      <c r="O23" s="306"/>
      <c r="P23" s="306"/>
      <c r="Q23" s="306"/>
      <c r="R23" s="306"/>
      <c r="S23" s="306"/>
      <c r="T23" s="306"/>
      <c r="U23" s="306"/>
      <c r="V23" s="306"/>
      <c r="W23" s="196"/>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c r="BE23" s="208"/>
      <c r="BF23" s="208"/>
      <c r="BG23" s="209"/>
    </row>
    <row r="24" spans="1:59" s="210" customFormat="1" ht="18" customHeight="1" x14ac:dyDescent="0.2">
      <c r="A24" s="299"/>
      <c r="B24" s="299"/>
      <c r="C24" s="299"/>
      <c r="D24" s="299"/>
      <c r="E24" s="299"/>
      <c r="F24" s="299"/>
      <c r="G24" s="299"/>
      <c r="H24" s="299"/>
      <c r="I24" s="299"/>
      <c r="J24" s="299"/>
      <c r="K24" s="194"/>
      <c r="L24" s="304"/>
      <c r="M24" s="304"/>
      <c r="N24" s="304"/>
      <c r="O24" s="304"/>
      <c r="P24" s="304"/>
      <c r="Q24" s="304"/>
      <c r="R24" s="304"/>
      <c r="S24" s="304"/>
      <c r="T24" s="304"/>
      <c r="U24" s="304"/>
      <c r="V24" s="304"/>
      <c r="W24" s="304"/>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09"/>
    </row>
    <row r="25" spans="1:59" s="210" customFormat="1" ht="18" customHeight="1" x14ac:dyDescent="0.2">
      <c r="A25" s="191"/>
      <c r="B25" s="191"/>
      <c r="C25" s="191"/>
      <c r="D25" s="191"/>
      <c r="E25" s="191"/>
      <c r="F25" s="191"/>
      <c r="G25" s="191"/>
      <c r="H25" s="191"/>
      <c r="I25" s="191"/>
      <c r="J25" s="191"/>
      <c r="K25" s="194"/>
      <c r="L25" s="195"/>
      <c r="M25" s="195"/>
      <c r="N25" s="195"/>
      <c r="O25" s="195"/>
      <c r="P25" s="195"/>
      <c r="Q25" s="195"/>
      <c r="R25" s="195"/>
      <c r="S25" s="195"/>
      <c r="T25" s="195"/>
      <c r="U25" s="195"/>
      <c r="V25" s="195"/>
      <c r="W25" s="195"/>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c r="AY25" s="211"/>
      <c r="AZ25" s="211"/>
      <c r="BA25" s="211"/>
      <c r="BB25" s="211"/>
      <c r="BC25" s="211"/>
      <c r="BD25" s="211"/>
      <c r="BE25" s="211"/>
      <c r="BF25" s="211"/>
      <c r="BG25" s="209"/>
    </row>
    <row r="26" spans="1:59" s="210" customFormat="1" ht="18" customHeight="1" x14ac:dyDescent="0.2">
      <c r="A26" s="191"/>
      <c r="B26" s="191"/>
      <c r="C26" s="191"/>
      <c r="D26" s="191"/>
      <c r="E26" s="191"/>
      <c r="F26" s="191"/>
      <c r="G26" s="191"/>
      <c r="H26" s="191"/>
      <c r="I26" s="191"/>
      <c r="J26" s="191"/>
      <c r="K26" s="194"/>
      <c r="L26" s="195"/>
      <c r="M26" s="195"/>
      <c r="N26" s="195"/>
      <c r="O26" s="195"/>
      <c r="P26" s="195"/>
      <c r="Q26" s="195"/>
      <c r="R26" s="195"/>
      <c r="S26" s="195"/>
      <c r="T26" s="195"/>
      <c r="U26" s="195"/>
      <c r="V26" s="195"/>
      <c r="W26" s="195"/>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c r="AY26" s="211"/>
      <c r="AZ26" s="211"/>
      <c r="BA26" s="211"/>
      <c r="BB26" s="211"/>
      <c r="BC26" s="211"/>
      <c r="BD26" s="211"/>
      <c r="BE26" s="211"/>
      <c r="BF26" s="211"/>
      <c r="BG26" s="209"/>
    </row>
    <row r="27" spans="1:59" s="210" customFormat="1" ht="18" customHeight="1" x14ac:dyDescent="0.2">
      <c r="A27" s="191"/>
      <c r="B27" s="191"/>
      <c r="C27" s="191"/>
      <c r="D27" s="191"/>
      <c r="E27" s="191"/>
      <c r="F27" s="191"/>
      <c r="G27" s="191"/>
      <c r="H27" s="191"/>
      <c r="I27" s="191"/>
      <c r="J27" s="191"/>
      <c r="K27" s="194"/>
      <c r="L27" s="195"/>
      <c r="M27" s="195"/>
      <c r="N27" s="195"/>
      <c r="O27" s="195"/>
      <c r="P27" s="195"/>
      <c r="Q27" s="195"/>
      <c r="R27" s="195"/>
      <c r="S27" s="195"/>
      <c r="T27" s="195"/>
      <c r="U27" s="195"/>
      <c r="V27" s="195"/>
      <c r="W27" s="195"/>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1"/>
      <c r="AZ27" s="211"/>
      <c r="BA27" s="211"/>
      <c r="BB27" s="211"/>
      <c r="BC27" s="211"/>
      <c r="BD27" s="211"/>
      <c r="BE27" s="211"/>
      <c r="BF27" s="211"/>
      <c r="BG27" s="209"/>
    </row>
    <row r="28" spans="1:59" s="210" customFormat="1" ht="18" customHeight="1" x14ac:dyDescent="0.2">
      <c r="A28" s="191"/>
      <c r="B28" s="191"/>
      <c r="C28" s="191"/>
      <c r="D28" s="191"/>
      <c r="E28" s="191"/>
      <c r="F28" s="191"/>
      <c r="G28" s="191"/>
      <c r="H28" s="191"/>
      <c r="I28" s="191"/>
      <c r="J28" s="191"/>
      <c r="K28" s="194"/>
      <c r="L28" s="195"/>
      <c r="M28" s="195"/>
      <c r="N28" s="195"/>
      <c r="O28" s="195"/>
      <c r="P28" s="195"/>
      <c r="Q28" s="195"/>
      <c r="R28" s="195"/>
      <c r="S28" s="195"/>
      <c r="T28" s="195"/>
      <c r="U28" s="195"/>
      <c r="V28" s="195"/>
      <c r="W28" s="195"/>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c r="AX28" s="211"/>
      <c r="AY28" s="211"/>
      <c r="AZ28" s="211"/>
      <c r="BA28" s="211"/>
      <c r="BB28" s="211"/>
      <c r="BC28" s="211"/>
      <c r="BD28" s="211"/>
      <c r="BE28" s="211"/>
      <c r="BF28" s="211"/>
      <c r="BG28" s="209"/>
    </row>
    <row r="29" spans="1:59" s="210" customFormat="1" ht="18" customHeight="1" x14ac:dyDescent="0.2">
      <c r="A29" s="191"/>
      <c r="B29" s="191"/>
      <c r="C29" s="191"/>
      <c r="D29" s="191"/>
      <c r="E29" s="191"/>
      <c r="F29" s="191"/>
      <c r="G29" s="191"/>
      <c r="H29" s="191"/>
      <c r="I29" s="191"/>
      <c r="J29" s="191"/>
      <c r="K29" s="194"/>
      <c r="L29" s="195"/>
      <c r="M29" s="195"/>
      <c r="N29" s="195"/>
      <c r="O29" s="195"/>
      <c r="P29" s="195"/>
      <c r="Q29" s="195"/>
      <c r="R29" s="195"/>
      <c r="S29" s="195"/>
      <c r="T29" s="195"/>
      <c r="U29" s="195"/>
      <c r="V29" s="195"/>
      <c r="W29" s="195"/>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c r="AX29" s="211"/>
      <c r="AY29" s="211"/>
      <c r="AZ29" s="211"/>
      <c r="BA29" s="211"/>
      <c r="BB29" s="211"/>
      <c r="BC29" s="211"/>
      <c r="BD29" s="211"/>
      <c r="BE29" s="211"/>
      <c r="BF29" s="211"/>
      <c r="BG29" s="209"/>
    </row>
    <row r="30" spans="1:59" s="210" customFormat="1" ht="18" customHeight="1" x14ac:dyDescent="0.2">
      <c r="A30" s="305"/>
      <c r="B30" s="305"/>
      <c r="C30" s="305"/>
      <c r="D30" s="305"/>
      <c r="E30" s="305"/>
      <c r="F30" s="305"/>
      <c r="G30" s="305"/>
      <c r="H30" s="305"/>
      <c r="I30" s="305"/>
      <c r="J30" s="305"/>
      <c r="K30" s="174"/>
      <c r="L30" s="306"/>
      <c r="M30" s="306"/>
      <c r="N30" s="306"/>
      <c r="O30" s="306"/>
      <c r="P30" s="306"/>
      <c r="Q30" s="306"/>
      <c r="R30" s="306"/>
      <c r="S30" s="306"/>
      <c r="T30" s="306"/>
      <c r="U30" s="306"/>
      <c r="V30" s="306"/>
      <c r="W30" s="196"/>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09"/>
    </row>
    <row r="31" spans="1:59" s="25" customFormat="1" ht="18" customHeight="1" x14ac:dyDescent="0.2">
      <c r="A31" s="197"/>
      <c r="B31" s="189"/>
      <c r="C31" s="189"/>
      <c r="D31" s="189"/>
      <c r="E31" s="189"/>
      <c r="F31" s="189"/>
      <c r="G31" s="189"/>
      <c r="H31" s="189"/>
      <c r="I31" s="189"/>
      <c r="J31" s="189"/>
      <c r="K31" s="189"/>
      <c r="L31" s="189"/>
      <c r="M31" s="198"/>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206"/>
    </row>
    <row r="32" spans="1:59" s="25" customFormat="1" ht="18" customHeight="1" x14ac:dyDescent="0.2">
      <c r="A32" s="299"/>
      <c r="B32" s="299"/>
      <c r="C32" s="299"/>
      <c r="D32" s="299"/>
      <c r="E32" s="299"/>
      <c r="F32" s="299"/>
      <c r="G32" s="299"/>
      <c r="H32" s="299"/>
      <c r="I32" s="299"/>
      <c r="J32" s="299"/>
      <c r="K32" s="299"/>
      <c r="L32" s="299"/>
      <c r="M32" s="299"/>
      <c r="N32" s="299"/>
      <c r="O32" s="299"/>
      <c r="P32" s="299"/>
      <c r="Q32" s="299"/>
      <c r="R32" s="299"/>
      <c r="S32" s="299"/>
      <c r="T32" s="299"/>
      <c r="U32" s="299"/>
      <c r="V32" s="299"/>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06"/>
    </row>
    <row r="33" spans="1:59" s="25" customFormat="1" ht="18" customHeight="1" x14ac:dyDescent="0.2">
      <c r="A33" s="307"/>
      <c r="B33" s="307"/>
      <c r="C33" s="307"/>
      <c r="D33" s="307"/>
      <c r="E33" s="307"/>
      <c r="F33" s="307"/>
      <c r="G33" s="307"/>
      <c r="H33" s="307"/>
      <c r="I33" s="307"/>
      <c r="J33" s="307"/>
      <c r="K33" s="307"/>
      <c r="L33" s="307"/>
      <c r="M33" s="307"/>
      <c r="N33" s="307"/>
      <c r="O33" s="307"/>
      <c r="P33" s="307"/>
      <c r="Q33" s="307"/>
      <c r="R33" s="307"/>
      <c r="S33" s="307"/>
      <c r="T33" s="307"/>
      <c r="U33" s="307"/>
      <c r="V33" s="307"/>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206"/>
    </row>
    <row r="34" spans="1:59" s="25" customFormat="1" ht="18" customHeight="1" x14ac:dyDescent="0.2">
      <c r="A34" s="197"/>
      <c r="B34" s="189"/>
      <c r="C34" s="189"/>
      <c r="D34" s="189"/>
      <c r="E34" s="189"/>
      <c r="F34" s="189"/>
      <c r="G34" s="189"/>
      <c r="H34" s="189"/>
      <c r="I34" s="189"/>
      <c r="J34" s="189"/>
      <c r="K34" s="189"/>
      <c r="L34" s="189"/>
      <c r="M34" s="198"/>
      <c r="N34" s="189"/>
      <c r="O34" s="189"/>
      <c r="P34" s="189"/>
      <c r="Q34" s="189"/>
      <c r="R34" s="189"/>
      <c r="S34" s="189"/>
      <c r="T34" s="189"/>
      <c r="U34" s="189"/>
      <c r="V34" s="189"/>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06"/>
    </row>
    <row r="35" spans="1:59" s="25" customFormat="1" ht="18" customHeight="1" x14ac:dyDescent="0.2">
      <c r="A35" s="299"/>
      <c r="B35" s="299"/>
      <c r="C35" s="299"/>
      <c r="D35" s="299"/>
      <c r="E35" s="299"/>
      <c r="F35" s="299"/>
      <c r="G35" s="299"/>
      <c r="H35" s="299"/>
      <c r="I35" s="299"/>
      <c r="J35" s="299"/>
      <c r="K35" s="299"/>
      <c r="L35" s="299"/>
      <c r="M35" s="299"/>
      <c r="N35" s="299"/>
      <c r="O35" s="299"/>
      <c r="P35" s="299"/>
      <c r="Q35" s="299"/>
      <c r="R35" s="299"/>
      <c r="S35" s="299"/>
      <c r="T35" s="299"/>
      <c r="U35" s="299"/>
      <c r="V35" s="299"/>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206"/>
    </row>
    <row r="36" spans="1:59" s="25" customFormat="1" ht="18" customHeight="1" x14ac:dyDescent="0.2">
      <c r="A36" s="300"/>
      <c r="B36" s="300"/>
      <c r="C36" s="300"/>
      <c r="D36" s="300"/>
      <c r="E36" s="300"/>
      <c r="F36" s="300"/>
      <c r="G36" s="300"/>
      <c r="H36" s="300"/>
      <c r="I36" s="300"/>
      <c r="J36" s="300"/>
      <c r="K36" s="300"/>
      <c r="L36" s="300"/>
      <c r="M36" s="300"/>
      <c r="N36" s="300"/>
      <c r="O36" s="300"/>
      <c r="P36" s="300"/>
      <c r="Q36" s="300"/>
      <c r="R36" s="300"/>
      <c r="S36" s="300"/>
      <c r="T36" s="300"/>
      <c r="U36" s="300"/>
      <c r="V36" s="300"/>
      <c r="W36" s="199"/>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06"/>
    </row>
    <row r="37" spans="1:59" s="2" customFormat="1" ht="38.1" customHeight="1" x14ac:dyDescent="0.2">
      <c r="A37" s="238"/>
      <c r="B37" s="239"/>
      <c r="C37" s="239"/>
      <c r="D37" s="239"/>
      <c r="E37" s="239"/>
      <c r="F37" s="239"/>
      <c r="G37" s="239"/>
      <c r="H37" s="239"/>
      <c r="I37" s="239"/>
      <c r="J37" s="239"/>
      <c r="K37" s="239"/>
      <c r="L37" s="239"/>
      <c r="M37" s="240"/>
      <c r="N37" s="240"/>
      <c r="O37" s="240"/>
      <c r="P37" s="240"/>
      <c r="Q37" s="240"/>
      <c r="R37" s="240"/>
      <c r="S37" s="240"/>
      <c r="T37" s="240"/>
      <c r="U37" s="240"/>
      <c r="V37" s="240"/>
      <c r="W37" s="240"/>
      <c r="X37" s="28"/>
      <c r="Y37" s="28"/>
      <c r="Z37" s="28"/>
      <c r="AA37" s="28"/>
      <c r="AB37" s="28"/>
      <c r="AC37" s="28"/>
      <c r="AD37" s="28"/>
      <c r="AE37" s="28"/>
      <c r="AF37" s="28"/>
      <c r="AG37" s="28"/>
      <c r="AH37" s="28"/>
      <c r="AI37" s="28"/>
      <c r="AJ37" s="28"/>
      <c r="AK37" s="28"/>
      <c r="AL37" s="28"/>
      <c r="AM37" s="28"/>
      <c r="AN37" s="28"/>
      <c r="AO37" s="28"/>
      <c r="AP37" s="186"/>
      <c r="AQ37" s="186"/>
      <c r="AR37" s="186"/>
      <c r="AS37" s="186"/>
      <c r="AT37" s="186"/>
      <c r="AU37" s="186"/>
      <c r="AV37" s="186"/>
      <c r="AW37" s="186"/>
      <c r="AX37" s="186"/>
      <c r="AY37" s="186"/>
      <c r="AZ37" s="186"/>
      <c r="BA37" s="186"/>
      <c r="BB37" s="186"/>
      <c r="BC37" s="186"/>
      <c r="BD37" s="186"/>
      <c r="BE37" s="186"/>
      <c r="BF37" s="186"/>
      <c r="BG37" s="38"/>
    </row>
    <row r="38" spans="1:59" s="2" customFormat="1" ht="139.69999999999999" hidden="1" customHeight="1" x14ac:dyDescent="0.2">
      <c r="A38" s="301" t="s">
        <v>1</v>
      </c>
      <c r="B38" s="301"/>
      <c r="C38" s="301"/>
      <c r="D38" s="301"/>
      <c r="E38" s="301"/>
      <c r="F38" s="301"/>
      <c r="G38" s="301"/>
      <c r="H38" s="301"/>
      <c r="I38" s="301"/>
      <c r="J38" s="301"/>
      <c r="K38" s="301"/>
      <c r="L38" s="301"/>
      <c r="M38" s="301"/>
      <c r="N38" s="301"/>
      <c r="O38" s="301"/>
      <c r="P38" s="301"/>
      <c r="Q38" s="301"/>
      <c r="R38" s="301"/>
      <c r="S38" s="301"/>
      <c r="T38" s="301"/>
      <c r="U38" s="301"/>
      <c r="V38" s="301"/>
      <c r="W38" s="301"/>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row>
    <row r="39" spans="1:59" s="2" customFormat="1" ht="18" hidden="1" customHeight="1" x14ac:dyDescent="0.2">
      <c r="A39" s="187"/>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row>
    <row r="40" spans="1:59" s="3" customFormat="1" ht="38.1" hidden="1" customHeight="1" x14ac:dyDescent="0.2">
      <c r="A40" s="5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65"/>
      <c r="AU40" s="65"/>
      <c r="AV40" s="65"/>
      <c r="AW40" s="65"/>
      <c r="AX40" s="65"/>
      <c r="AY40" s="65"/>
      <c r="AZ40" s="65"/>
      <c r="BA40" s="65"/>
      <c r="BB40" s="65"/>
      <c r="BC40" s="65"/>
      <c r="BD40" s="65"/>
      <c r="BE40" s="65"/>
      <c r="BF40" s="65"/>
      <c r="BG40" s="65"/>
    </row>
    <row r="41" spans="1:59" s="3" customFormat="1" ht="139.69999999999999" hidden="1" customHeight="1" x14ac:dyDescent="0.2">
      <c r="A41" s="55"/>
      <c r="B41" s="38"/>
      <c r="C41" s="3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38"/>
      <c r="AG41" s="38"/>
      <c r="AH41" s="38"/>
      <c r="AI41" s="38"/>
      <c r="AJ41" s="38"/>
      <c r="AK41" s="38"/>
      <c r="AL41" s="38"/>
      <c r="AM41" s="38"/>
      <c r="AN41" s="38"/>
      <c r="AO41" s="38"/>
      <c r="AP41" s="38"/>
      <c r="AQ41" s="38"/>
      <c r="AR41" s="38"/>
      <c r="AS41" s="38"/>
      <c r="AT41" s="65"/>
      <c r="AU41" s="65"/>
      <c r="AV41" s="65"/>
      <c r="AW41" s="65"/>
      <c r="AX41" s="65"/>
      <c r="AY41" s="65"/>
      <c r="AZ41" s="65"/>
      <c r="BA41" s="65"/>
      <c r="BB41" s="65"/>
      <c r="BC41" s="65"/>
      <c r="BD41" s="65"/>
      <c r="BE41" s="65"/>
      <c r="BF41" s="65"/>
      <c r="BG41" s="65"/>
    </row>
    <row r="42" spans="1:59" s="3" customFormat="1" ht="39.950000000000003" hidden="1" customHeight="1" x14ac:dyDescent="0.2">
      <c r="A42" s="44"/>
      <c r="B42" s="42"/>
      <c r="C42" s="42"/>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row>
    <row r="43" spans="1:59" s="3" customFormat="1" ht="18" hidden="1" customHeight="1" x14ac:dyDescent="0.2">
      <c r="A43" s="43"/>
      <c r="B43" s="15"/>
      <c r="C43" s="15"/>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row>
    <row r="44" spans="1:59" s="3" customFormat="1" ht="18" hidden="1" customHeight="1" x14ac:dyDescent="0.2">
      <c r="A44" s="43"/>
      <c r="B44" s="15"/>
      <c r="C44" s="15"/>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1:59" s="3" customFormat="1" ht="18" hidden="1" customHeight="1" x14ac:dyDescent="0.2">
      <c r="A45" s="43"/>
      <c r="B45" s="15"/>
      <c r="C45" s="15"/>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row>
    <row r="46" spans="1:59" s="3" customFormat="1" ht="18" hidden="1" customHeight="1" x14ac:dyDescent="0.2">
      <c r="A46" s="43"/>
      <c r="B46" s="15"/>
      <c r="C46" s="15"/>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row>
    <row r="47" spans="1:59" s="3" customFormat="1" ht="18" hidden="1" customHeight="1" x14ac:dyDescent="0.2">
      <c r="A47" s="43"/>
      <c r="B47" s="15"/>
      <c r="C47" s="15"/>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row>
    <row r="48" spans="1:59" s="3" customFormat="1" ht="18" hidden="1" customHeight="1" x14ac:dyDescent="0.2">
      <c r="A48" s="43"/>
      <c r="B48" s="15"/>
      <c r="C48" s="15"/>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row>
    <row r="49" spans="1:59" s="3" customFormat="1" ht="18" hidden="1" customHeight="1" x14ac:dyDescent="0.2">
      <c r="A49" s="43"/>
      <c r="B49" s="15"/>
      <c r="C49" s="15"/>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row>
    <row r="50" spans="1:59" s="3" customFormat="1" ht="18" hidden="1" customHeight="1" x14ac:dyDescent="0.2">
      <c r="A50" s="20"/>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row>
    <row r="51" spans="1:59" s="3" customFormat="1" ht="18" hidden="1" customHeight="1" x14ac:dyDescent="0.2">
      <c r="A51" s="20"/>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59" s="3" customFormat="1" ht="18" hidden="1" customHeight="1" x14ac:dyDescent="0.2">
      <c r="A52" s="20"/>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59" s="3" customFormat="1" ht="18" hidden="1" customHeight="1" x14ac:dyDescent="0.2">
      <c r="A53" s="20"/>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row>
    <row r="54" spans="1:59" s="3" customFormat="1" ht="18" hidden="1" customHeight="1" x14ac:dyDescent="0.2">
      <c r="A54" s="20"/>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row>
    <row r="55" spans="1:59" s="3" customFormat="1" ht="18" hidden="1" customHeight="1" x14ac:dyDescent="0.2">
      <c r="A55" s="20"/>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row>
    <row r="56" spans="1:59" s="3" customFormat="1" ht="18" hidden="1" customHeight="1" x14ac:dyDescent="0.2">
      <c r="A56" s="20"/>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row>
    <row r="57" spans="1:59" s="3" customFormat="1" ht="18" hidden="1" customHeight="1" x14ac:dyDescent="0.2">
      <c r="A57" s="20"/>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row>
    <row r="58" spans="1:59" s="3" customFormat="1" ht="18" hidden="1" customHeight="1" x14ac:dyDescent="0.2">
      <c r="A58" s="20"/>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row>
    <row r="59" spans="1:59" s="3" customFormat="1" ht="18" hidden="1" customHeight="1" x14ac:dyDescent="0.2">
      <c r="A59" s="20"/>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row>
    <row r="60" spans="1:59" s="3" customFormat="1" ht="18" hidden="1" customHeight="1" x14ac:dyDescent="0.2">
      <c r="A60" s="20"/>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row>
    <row r="61" spans="1:59" s="3" customFormat="1" ht="18" hidden="1" customHeight="1" x14ac:dyDescent="0.2">
      <c r="A61" s="20"/>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row>
    <row r="62" spans="1:59" s="3" customFormat="1" ht="18" hidden="1" customHeight="1" x14ac:dyDescent="0.2">
      <c r="A62" s="20"/>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row>
    <row r="63" spans="1:59" s="3" customFormat="1" ht="18" hidden="1" customHeight="1" x14ac:dyDescent="0.2">
      <c r="A63" s="20"/>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row>
    <row r="64" spans="1:59" s="3" customFormat="1" ht="18" hidden="1" customHeight="1" x14ac:dyDescent="0.2">
      <c r="A64" s="20"/>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row>
    <row r="65" spans="1:59" s="3" customFormat="1" ht="18" hidden="1" customHeight="1" x14ac:dyDescent="0.2">
      <c r="A65" s="20"/>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row>
    <row r="66" spans="1:59" s="3" customFormat="1" ht="18" hidden="1" customHeight="1" x14ac:dyDescent="0.2">
      <c r="A66" s="20"/>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s="3" customFormat="1" ht="18" hidden="1" customHeight="1" x14ac:dyDescent="0.2">
      <c r="A67" s="20"/>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row>
    <row r="68" spans="1:59" s="3" customFormat="1" ht="18" hidden="1" customHeight="1" x14ac:dyDescent="0.2">
      <c r="A68" s="20"/>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row>
    <row r="69" spans="1:59" s="3" customFormat="1" ht="18" hidden="1" customHeight="1" x14ac:dyDescent="0.2">
      <c r="A69" s="20"/>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row>
    <row r="70" spans="1:59" s="3" customFormat="1" ht="18" hidden="1" customHeight="1" x14ac:dyDescent="0.2">
      <c r="A70" s="20"/>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row>
    <row r="71" spans="1:59" s="3" customFormat="1" ht="18" hidden="1" customHeight="1" x14ac:dyDescent="0.2">
      <c r="A71" s="20"/>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row>
    <row r="72" spans="1:59" s="3" customFormat="1" ht="18" hidden="1" customHeight="1" x14ac:dyDescent="0.2">
      <c r="A72" s="20"/>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row>
    <row r="73" spans="1:59" s="3" customFormat="1" ht="18" hidden="1" customHeight="1" x14ac:dyDescent="0.2">
      <c r="A73" s="20"/>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row>
    <row r="74" spans="1:59" s="3" customFormat="1" ht="18" hidden="1" customHeight="1" x14ac:dyDescent="0.2">
      <c r="A74" s="20"/>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row>
    <row r="75" spans="1:59" s="3" customFormat="1" ht="18" hidden="1" customHeight="1" x14ac:dyDescent="0.2">
      <c r="A75" s="20"/>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row>
    <row r="76" spans="1:59" s="3" customFormat="1" ht="18" hidden="1" customHeight="1" x14ac:dyDescent="0.2">
      <c r="A76" s="20"/>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row>
    <row r="77" spans="1:59" s="3" customFormat="1" ht="18" hidden="1" customHeight="1" x14ac:dyDescent="0.2">
      <c r="A77" s="20"/>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row>
    <row r="78" spans="1:59" s="3" customFormat="1" ht="18" hidden="1" customHeight="1" x14ac:dyDescent="0.2">
      <c r="A78" s="20"/>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row>
    <row r="79" spans="1:59" s="3" customFormat="1" ht="18" hidden="1" customHeight="1" x14ac:dyDescent="0.2">
      <c r="A79" s="20"/>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row>
    <row r="80" spans="1:59" s="3" customFormat="1" ht="18" hidden="1" customHeight="1" x14ac:dyDescent="0.2">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row>
    <row r="81" spans="1:59" s="3" customFormat="1" ht="18" hidden="1" customHeight="1" x14ac:dyDescent="0.2">
      <c r="A81" s="20"/>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row>
    <row r="82" spans="1:59" s="3" customFormat="1" ht="18" hidden="1" customHeight="1" x14ac:dyDescent="0.2">
      <c r="A82" s="20"/>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row>
    <row r="83" spans="1:59" s="3" customFormat="1" ht="18" hidden="1" customHeight="1" x14ac:dyDescent="0.2">
      <c r="A83" s="20"/>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row>
    <row r="84" spans="1:59" s="3" customFormat="1" ht="18" hidden="1" customHeight="1" x14ac:dyDescent="0.2">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row>
    <row r="85" spans="1:59" s="3" customFormat="1" ht="18" hidden="1" customHeight="1" x14ac:dyDescent="0.2">
      <c r="A85" s="20"/>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row>
    <row r="86" spans="1:59" s="3" customFormat="1" ht="18" hidden="1" customHeight="1" x14ac:dyDescent="0.2">
      <c r="A86" s="20"/>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row>
    <row r="87" spans="1:59" s="3" customFormat="1" ht="18" hidden="1" customHeight="1" x14ac:dyDescent="0.2">
      <c r="A87" s="20"/>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row>
    <row r="88" spans="1:59" s="3" customFormat="1" ht="18" hidden="1" customHeight="1" x14ac:dyDescent="0.2">
      <c r="A88" s="20"/>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row>
    <row r="89" spans="1:59" s="3" customFormat="1" ht="18" hidden="1" customHeight="1" x14ac:dyDescent="0.2">
      <c r="A89" s="20"/>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row>
    <row r="90" spans="1:59" s="3" customFormat="1" ht="18" hidden="1" customHeight="1" x14ac:dyDescent="0.2">
      <c r="A90" s="20"/>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row>
    <row r="91" spans="1:59" s="3" customFormat="1" ht="18" hidden="1" customHeight="1" x14ac:dyDescent="0.2">
      <c r="A91" s="20"/>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row>
    <row r="92" spans="1:59" s="3" customFormat="1" ht="18" hidden="1" customHeight="1" x14ac:dyDescent="0.2">
      <c r="A92" s="20"/>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row>
    <row r="93" spans="1:59" s="3" customFormat="1" ht="18" hidden="1" customHeight="1" x14ac:dyDescent="0.2">
      <c r="A93" s="20"/>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row>
    <row r="94" spans="1:59" s="3" customFormat="1" ht="18" hidden="1" customHeight="1" x14ac:dyDescent="0.2">
      <c r="A94" s="20"/>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row>
    <row r="95" spans="1:59" s="3" customFormat="1" ht="18" hidden="1" customHeight="1" x14ac:dyDescent="0.2">
      <c r="A95" s="20"/>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row>
    <row r="96" spans="1:59" s="3" customFormat="1" ht="18" hidden="1" customHeight="1" x14ac:dyDescent="0.2">
      <c r="A96" s="20"/>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row>
    <row r="97" spans="1:59" s="3" customFormat="1" ht="18" hidden="1" customHeight="1" x14ac:dyDescent="0.2">
      <c r="A97" s="20"/>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row>
    <row r="98" spans="1:59" s="3" customFormat="1" ht="18" hidden="1" customHeight="1" x14ac:dyDescent="0.2">
      <c r="A98" s="20"/>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row>
    <row r="99" spans="1:59" s="3" customFormat="1" ht="18" hidden="1" customHeight="1" x14ac:dyDescent="0.2">
      <c r="A99" s="20"/>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row>
    <row r="100" spans="1:59" s="3" customFormat="1" ht="18" hidden="1" customHeight="1" x14ac:dyDescent="0.2">
      <c r="A100" s="20"/>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row>
    <row r="101" spans="1:59" s="3" customFormat="1" ht="18" hidden="1" customHeight="1" x14ac:dyDescent="0.2">
      <c r="A101" s="20"/>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row>
    <row r="102" spans="1:59" s="3" customFormat="1" ht="18" hidden="1" customHeight="1" x14ac:dyDescent="0.2">
      <c r="A102" s="20"/>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row>
    <row r="103" spans="1:59" s="3" customFormat="1" ht="18" hidden="1" customHeight="1" x14ac:dyDescent="0.2">
      <c r="A103" s="20"/>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row>
    <row r="104" spans="1:59" s="3" customFormat="1" ht="18" hidden="1" customHeight="1" x14ac:dyDescent="0.2">
      <c r="A104" s="20"/>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row>
    <row r="105" spans="1:59" s="3" customFormat="1" ht="18" hidden="1" customHeight="1" x14ac:dyDescent="0.2">
      <c r="A105" s="20"/>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row>
    <row r="106" spans="1:59" s="3" customFormat="1" ht="18" hidden="1" customHeight="1" x14ac:dyDescent="0.2">
      <c r="A106" s="20"/>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row>
    <row r="107" spans="1:59" s="3" customFormat="1" ht="18" hidden="1" customHeight="1" x14ac:dyDescent="0.2">
      <c r="A107" s="20"/>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row>
    <row r="108" spans="1:59" s="3" customFormat="1" ht="18" hidden="1" customHeight="1" x14ac:dyDescent="0.2">
      <c r="A108" s="20"/>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row>
    <row r="109" spans="1:59" s="3" customFormat="1" ht="18" hidden="1" customHeight="1" x14ac:dyDescent="0.2">
      <c r="A109" s="20"/>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row>
    <row r="110" spans="1:59" s="3" customFormat="1" ht="18" hidden="1" customHeight="1" x14ac:dyDescent="0.2">
      <c r="A110" s="20"/>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row>
    <row r="111" spans="1:59" s="3" customFormat="1" ht="18" hidden="1" customHeight="1" x14ac:dyDescent="0.2">
      <c r="A111" s="20"/>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row>
    <row r="112" spans="1:59" s="3" customFormat="1" ht="18" hidden="1" customHeight="1" x14ac:dyDescent="0.2">
      <c r="A112" s="20"/>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row>
    <row r="113" spans="1:59" s="3" customFormat="1" ht="18" hidden="1" customHeight="1" x14ac:dyDescent="0.2">
      <c r="A113" s="20"/>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row>
    <row r="114" spans="1:59" s="3" customFormat="1" ht="18" hidden="1" customHeight="1" x14ac:dyDescent="0.2">
      <c r="A114" s="20"/>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row>
    <row r="115" spans="1:59" s="3" customFormat="1" ht="18" hidden="1" customHeight="1" x14ac:dyDescent="0.2">
      <c r="A115" s="20"/>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row>
    <row r="116" spans="1:59" s="3" customFormat="1" ht="18" hidden="1" customHeight="1" x14ac:dyDescent="0.2">
      <c r="A116" s="20"/>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row>
    <row r="117" spans="1:59" s="3" customFormat="1" ht="18" hidden="1" customHeight="1" x14ac:dyDescent="0.2">
      <c r="A117" s="20"/>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row>
    <row r="118" spans="1:59" s="3" customFormat="1" ht="18" hidden="1" customHeight="1" x14ac:dyDescent="0.2">
      <c r="A118" s="20"/>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row>
    <row r="119" spans="1:59" s="3" customFormat="1" ht="18" hidden="1" customHeight="1" x14ac:dyDescent="0.2">
      <c r="A119" s="20"/>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row>
    <row r="120" spans="1:59" s="3" customFormat="1" ht="18" hidden="1" customHeight="1" x14ac:dyDescent="0.2">
      <c r="A120" s="20"/>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row>
    <row r="121" spans="1:59" s="3" customFormat="1" ht="18" hidden="1" customHeight="1" x14ac:dyDescent="0.2">
      <c r="A121" s="20"/>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row>
    <row r="122" spans="1:59" s="3" customFormat="1" ht="18" hidden="1" customHeight="1" x14ac:dyDescent="0.2">
      <c r="A122" s="20"/>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row>
    <row r="123" spans="1:59" s="3" customFormat="1" ht="18" hidden="1" customHeight="1" x14ac:dyDescent="0.2">
      <c r="A123" s="20"/>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row>
    <row r="124" spans="1:59" s="3" customFormat="1" ht="18" hidden="1" customHeight="1" x14ac:dyDescent="0.2">
      <c r="A124" s="20"/>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row>
    <row r="125" spans="1:59" s="3" customFormat="1" ht="18" hidden="1" customHeight="1" x14ac:dyDescent="0.2">
      <c r="A125" s="20"/>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row>
    <row r="126" spans="1:59" s="3" customFormat="1" ht="18" hidden="1" customHeight="1" x14ac:dyDescent="0.2">
      <c r="A126" s="20"/>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row>
    <row r="127" spans="1:59" s="3" customFormat="1" ht="18" hidden="1" customHeight="1" x14ac:dyDescent="0.2">
      <c r="A127" s="20"/>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row>
    <row r="128" spans="1:59" s="3" customFormat="1" ht="18" hidden="1" customHeight="1" x14ac:dyDescent="0.2">
      <c r="A128" s="20"/>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row>
    <row r="129" spans="1:59" s="3" customFormat="1" ht="18" hidden="1" customHeight="1" x14ac:dyDescent="0.2">
      <c r="A129" s="20"/>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row>
    <row r="130" spans="1:59" s="3" customFormat="1" ht="18" hidden="1" customHeight="1" x14ac:dyDescent="0.2">
      <c r="A130" s="20"/>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row>
    <row r="131" spans="1:59" s="3" customFormat="1" ht="18" hidden="1" customHeight="1" x14ac:dyDescent="0.2">
      <c r="A131" s="20"/>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row>
    <row r="132" spans="1:59" s="3" customFormat="1" ht="18" hidden="1" customHeight="1" x14ac:dyDescent="0.2">
      <c r="A132" s="20"/>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row>
    <row r="133" spans="1:59" s="3" customFormat="1" ht="18" hidden="1" customHeight="1" x14ac:dyDescent="0.2">
      <c r="A133" s="20"/>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row>
    <row r="134" spans="1:59" s="3" customFormat="1" ht="18" hidden="1" customHeight="1" x14ac:dyDescent="0.2">
      <c r="A134" s="20"/>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row>
    <row r="135" spans="1:59" s="3" customFormat="1" ht="18" hidden="1" customHeight="1" x14ac:dyDescent="0.2">
      <c r="A135" s="20"/>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row>
    <row r="136" spans="1:59" s="3" customFormat="1" ht="18" hidden="1" customHeight="1" x14ac:dyDescent="0.2">
      <c r="A136" s="20"/>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row>
    <row r="137" spans="1:59" s="3" customFormat="1" ht="18" hidden="1" customHeight="1" x14ac:dyDescent="0.2">
      <c r="A137" s="20"/>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row>
    <row r="138" spans="1:59" s="3" customFormat="1" ht="18" hidden="1" customHeight="1" x14ac:dyDescent="0.2">
      <c r="A138" s="20"/>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row>
    <row r="139" spans="1:59" s="3" customFormat="1" ht="18" hidden="1" customHeight="1" x14ac:dyDescent="0.2">
      <c r="A139" s="20"/>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row>
    <row r="140" spans="1:59" s="3" customFormat="1" ht="18" hidden="1" customHeight="1" x14ac:dyDescent="0.2">
      <c r="A140" s="20"/>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row>
    <row r="141" spans="1:59" s="3" customFormat="1" ht="18" hidden="1" customHeight="1" x14ac:dyDescent="0.2">
      <c r="A141" s="20"/>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row>
    <row r="142" spans="1:59" s="3" customFormat="1" ht="18" hidden="1" customHeight="1" x14ac:dyDescent="0.2">
      <c r="A142" s="20"/>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row>
    <row r="143" spans="1:59" s="3" customFormat="1" ht="18" hidden="1" customHeight="1" x14ac:dyDescent="0.2">
      <c r="A143" s="20"/>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row>
    <row r="144" spans="1:59" s="3" customFormat="1" ht="18" hidden="1" customHeight="1" x14ac:dyDescent="0.2">
      <c r="A144" s="20"/>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row>
    <row r="145" spans="1:59" s="3" customFormat="1" ht="18" hidden="1" customHeight="1" x14ac:dyDescent="0.2">
      <c r="A145" s="20"/>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row>
    <row r="146" spans="1:59" s="3" customFormat="1" ht="18" hidden="1" customHeight="1" x14ac:dyDescent="0.2">
      <c r="A146" s="20"/>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row>
    <row r="147" spans="1:59" s="3" customFormat="1" ht="18" hidden="1" customHeight="1" x14ac:dyDescent="0.2">
      <c r="A147" s="20"/>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row>
    <row r="148" spans="1:59" s="3" customFormat="1" ht="18" hidden="1" customHeight="1" x14ac:dyDescent="0.2">
      <c r="A148" s="20"/>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row>
    <row r="149" spans="1:59" s="3" customFormat="1" ht="18" hidden="1" customHeight="1" x14ac:dyDescent="0.2">
      <c r="A149" s="20"/>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row>
    <row r="150" spans="1:59" s="3" customFormat="1" ht="18" hidden="1" customHeight="1" x14ac:dyDescent="0.2">
      <c r="A150" s="20"/>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row>
    <row r="151" spans="1:59" s="3" customFormat="1" ht="18" hidden="1" customHeight="1" x14ac:dyDescent="0.2">
      <c r="A151" s="20"/>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row>
    <row r="152" spans="1:59" s="3" customFormat="1" ht="18" hidden="1" customHeight="1" x14ac:dyDescent="0.2">
      <c r="A152" s="20"/>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row>
    <row r="153" spans="1:59" s="3" customFormat="1" ht="18" hidden="1" customHeight="1" x14ac:dyDescent="0.2">
      <c r="A153" s="20"/>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row>
    <row r="154" spans="1:59" s="3" customFormat="1" ht="18" hidden="1" customHeight="1" x14ac:dyDescent="0.2">
      <c r="A154" s="20"/>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2"/>
      <c r="BE154" s="22"/>
      <c r="BF154" s="22"/>
      <c r="BG154" s="22"/>
    </row>
    <row r="155" spans="1:59" s="3" customFormat="1" ht="18" hidden="1" customHeight="1" x14ac:dyDescent="0.2">
      <c r="A155" s="20"/>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row>
    <row r="156" spans="1:59" s="3" customFormat="1" ht="18" hidden="1" customHeight="1" x14ac:dyDescent="0.2">
      <c r="A156" s="20"/>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2"/>
      <c r="BE156" s="22"/>
      <c r="BF156" s="22"/>
      <c r="BG156" s="22"/>
    </row>
    <row r="157" spans="1:59" s="3" customFormat="1" ht="18" hidden="1" customHeight="1" x14ac:dyDescent="0.2">
      <c r="A157" s="20"/>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2"/>
      <c r="BE157" s="22"/>
      <c r="BF157" s="22"/>
      <c r="BG157" s="22"/>
    </row>
    <row r="158" spans="1:59" s="3" customFormat="1" ht="18" hidden="1" customHeight="1" x14ac:dyDescent="0.2">
      <c r="A158" s="20"/>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2"/>
      <c r="BE158" s="22"/>
      <c r="BF158" s="22"/>
      <c r="BG158" s="22"/>
    </row>
    <row r="159" spans="1:59" s="3" customFormat="1" ht="18" hidden="1" customHeight="1" x14ac:dyDescent="0.2">
      <c r="A159" s="20"/>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row>
    <row r="160" spans="1:59" s="3" customFormat="1" ht="18" hidden="1" customHeight="1" x14ac:dyDescent="0.2">
      <c r="A160" s="20"/>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row>
    <row r="161" spans="1:59" s="3" customFormat="1" ht="18" hidden="1" customHeight="1" x14ac:dyDescent="0.2">
      <c r="A161" s="20"/>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row>
    <row r="162" spans="1:59" s="3" customFormat="1" ht="18" hidden="1" customHeight="1" x14ac:dyDescent="0.2">
      <c r="A162" s="20"/>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row>
    <row r="163" spans="1:59" s="3" customFormat="1" ht="18" hidden="1" customHeight="1" x14ac:dyDescent="0.2">
      <c r="A163" s="20"/>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row>
    <row r="164" spans="1:59" s="3" customFormat="1" ht="18" hidden="1" customHeight="1" x14ac:dyDescent="0.2">
      <c r="A164" s="20"/>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row>
    <row r="165" spans="1:59" s="3" customFormat="1" ht="18" hidden="1" customHeight="1" x14ac:dyDescent="0.2">
      <c r="A165" s="20"/>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row>
    <row r="166" spans="1:59" s="3" customFormat="1" ht="18" hidden="1" customHeight="1" x14ac:dyDescent="0.2">
      <c r="A166" s="20"/>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row>
    <row r="167" spans="1:59" s="3" customFormat="1" ht="18" hidden="1" customHeight="1" x14ac:dyDescent="0.2">
      <c r="A167" s="20"/>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row>
    <row r="168" spans="1:59" s="3" customFormat="1" ht="18" hidden="1" customHeight="1" x14ac:dyDescent="0.2">
      <c r="A168" s="20"/>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row>
    <row r="169" spans="1:59" s="3" customFormat="1" ht="18" hidden="1" customHeight="1" x14ac:dyDescent="0.2">
      <c r="A169" s="20"/>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row>
    <row r="170" spans="1:59" s="3" customFormat="1" ht="18" hidden="1" customHeight="1" x14ac:dyDescent="0.2">
      <c r="A170" s="20"/>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row>
  </sheetData>
  <mergeCells count="22">
    <mergeCell ref="L23:V23"/>
    <mergeCell ref="A17:V17"/>
    <mergeCell ref="AP17:BF17"/>
    <mergeCell ref="A18:V18"/>
    <mergeCell ref="A20:J20"/>
    <mergeCell ref="L20:W20"/>
    <mergeCell ref="A35:V35"/>
    <mergeCell ref="A36:V36"/>
    <mergeCell ref="A38:W38"/>
    <mergeCell ref="H1:V1"/>
    <mergeCell ref="B1:G1"/>
    <mergeCell ref="A24:J24"/>
    <mergeCell ref="L24:W24"/>
    <mergeCell ref="A30:J30"/>
    <mergeCell ref="L30:V30"/>
    <mergeCell ref="A32:V32"/>
    <mergeCell ref="A33:V33"/>
    <mergeCell ref="A21:J21"/>
    <mergeCell ref="L21:V21"/>
    <mergeCell ref="A22:J22"/>
    <mergeCell ref="L22:W22"/>
    <mergeCell ref="A23:J23"/>
  </mergeCells>
  <pageMargins left="0.7" right="0.7" top="0.75" bottom="0.75" header="0.3" footer="0.3"/>
  <pageSetup scale="6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1730C-5EAF-4385-9B0F-192584FCB2BB}">
  <sheetPr>
    <tabColor theme="4" tint="0.79998168889431442"/>
    <pageSetUpPr fitToPage="1"/>
  </sheetPr>
  <dimension ref="A1:BH150"/>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ColWidth="0" defaultRowHeight="12.75" zeroHeight="1" x14ac:dyDescent="0.2"/>
  <cols>
    <col min="1" max="1" width="60.7109375" customWidth="1"/>
    <col min="2" max="6" width="8.7109375" customWidth="1"/>
    <col min="7" max="7" width="12.7109375" customWidth="1"/>
    <col min="8" max="13" width="8.7109375" customWidth="1"/>
    <col min="14" max="14" width="3.7109375" customWidth="1"/>
    <col min="15" max="20" width="0" hidden="1" customWidth="1"/>
    <col min="21" max="47" width="8.7109375" hidden="1" customWidth="1"/>
    <col min="48" max="60" width="0" hidden="1" customWidth="1"/>
    <col min="61" max="16384" width="9.140625" hidden="1"/>
  </cols>
  <sheetData>
    <row r="1" spans="1:14" s="5" customFormat="1" ht="65.099999999999994" customHeight="1" x14ac:dyDescent="0.2">
      <c r="A1" s="76" t="s">
        <v>2</v>
      </c>
      <c r="B1" s="305" t="s">
        <v>168</v>
      </c>
      <c r="C1" s="305"/>
      <c r="D1" s="305"/>
      <c r="E1" s="305"/>
      <c r="F1" s="305"/>
      <c r="G1" s="305"/>
      <c r="H1" s="305"/>
      <c r="I1" s="305"/>
      <c r="J1" s="305"/>
      <c r="K1" s="305"/>
      <c r="L1" s="305"/>
      <c r="M1" s="305"/>
      <c r="N1" s="305"/>
    </row>
    <row r="2" spans="1:14" s="6" customFormat="1" ht="38.1" customHeight="1" x14ac:dyDescent="0.2">
      <c r="A2" s="69" t="s">
        <v>3</v>
      </c>
      <c r="B2" s="309" t="s">
        <v>4</v>
      </c>
      <c r="C2" s="309"/>
      <c r="D2" s="309"/>
      <c r="E2" s="309"/>
      <c r="F2" s="309"/>
      <c r="G2" s="77"/>
      <c r="H2" s="309" t="s">
        <v>5</v>
      </c>
      <c r="I2" s="309"/>
      <c r="J2" s="309"/>
      <c r="K2" s="309"/>
      <c r="L2" s="309"/>
      <c r="M2" s="309"/>
      <c r="N2" s="49"/>
    </row>
    <row r="3" spans="1:14" s="7" customFormat="1" ht="18" customHeight="1" x14ac:dyDescent="0.2">
      <c r="A3" s="74" t="s">
        <v>6</v>
      </c>
      <c r="B3" s="72">
        <v>2020</v>
      </c>
      <c r="C3" s="72">
        <v>2021</v>
      </c>
      <c r="D3" s="72">
        <v>2022</v>
      </c>
      <c r="E3" s="72">
        <v>2023</v>
      </c>
      <c r="F3" s="72">
        <v>2024</v>
      </c>
      <c r="G3" s="72"/>
      <c r="H3" s="72" t="s">
        <v>7</v>
      </c>
      <c r="I3" s="72" t="s">
        <v>8</v>
      </c>
      <c r="J3" s="72" t="s">
        <v>9</v>
      </c>
      <c r="K3" s="72" t="s">
        <v>10</v>
      </c>
      <c r="L3" s="72" t="s">
        <v>11</v>
      </c>
      <c r="M3" s="72" t="s">
        <v>140</v>
      </c>
      <c r="N3" s="72"/>
    </row>
    <row r="4" spans="1:14" s="3" customFormat="1" ht="18" customHeight="1" x14ac:dyDescent="0.2">
      <c r="A4" s="66" t="s">
        <v>34</v>
      </c>
      <c r="B4" s="278">
        <f>Reconciliatons!B53</f>
        <v>1.5544736654036577</v>
      </c>
      <c r="C4" s="278">
        <f>Reconciliatons!C53</f>
        <v>1.8835424800875096</v>
      </c>
      <c r="D4" s="278">
        <f>Reconciliatons!D53</f>
        <v>2.0792246001151331</v>
      </c>
      <c r="E4" s="278">
        <f>Reconciliatons!E53</f>
        <v>2.226307885186479</v>
      </c>
      <c r="F4" s="278">
        <f>Reconciliatons!F53</f>
        <v>2.449561466499071</v>
      </c>
      <c r="G4" s="279"/>
      <c r="H4" s="278">
        <f>Reconciliatons!H53</f>
        <v>0.68375993719453643</v>
      </c>
      <c r="I4" s="278">
        <f>Reconciliatons!I53</f>
        <v>0.62705699488788091</v>
      </c>
      <c r="J4" s="278">
        <f>Reconciliatons!J53</f>
        <v>0.52273796194548783</v>
      </c>
      <c r="K4" s="278">
        <f>Reconciliatons!K53</f>
        <v>0.61901470865783781</v>
      </c>
      <c r="L4" s="278">
        <f>Reconciliatons!L53</f>
        <v>0.63669139114732354</v>
      </c>
      <c r="M4" s="278">
        <f>Reconciliatons!M53</f>
        <v>0.59840818061361489</v>
      </c>
      <c r="N4" s="9"/>
    </row>
    <row r="5" spans="1:14" s="3" customFormat="1" ht="18" customHeight="1" x14ac:dyDescent="0.2">
      <c r="A5" s="67"/>
      <c r="B5" s="21"/>
      <c r="C5" s="21"/>
      <c r="D5" s="21"/>
      <c r="E5" s="21"/>
      <c r="F5" s="21"/>
      <c r="G5" s="21"/>
      <c r="H5" s="21"/>
      <c r="I5" s="21"/>
      <c r="J5" s="21"/>
      <c r="K5" s="21"/>
      <c r="L5" s="21"/>
      <c r="M5" s="21"/>
      <c r="N5" s="15"/>
    </row>
    <row r="6" spans="1:14" s="3" customFormat="1" ht="18" customHeight="1" x14ac:dyDescent="0.2">
      <c r="A6" s="68" t="s">
        <v>173</v>
      </c>
      <c r="B6" s="33">
        <f>Reconciliatons!B69</f>
        <v>94.612999999999971</v>
      </c>
      <c r="C6" s="33">
        <f>Reconciliatons!C69</f>
        <v>143.67099999999996</v>
      </c>
      <c r="D6" s="33">
        <f>Reconciliatons!D69</f>
        <v>198.13800000000001</v>
      </c>
      <c r="E6" s="33">
        <f>Reconciliatons!E69</f>
        <v>236.52600000000004</v>
      </c>
      <c r="F6" s="33">
        <f>Reconciliatons!F69</f>
        <v>289.12399999999997</v>
      </c>
      <c r="G6" s="33"/>
      <c r="H6" s="33">
        <f>Reconciliatons!H69</f>
        <v>69.197000000000003</v>
      </c>
      <c r="I6" s="33">
        <f>Reconciliatons!I69</f>
        <v>67.73299999999999</v>
      </c>
      <c r="J6" s="33">
        <f>Reconciliatons!J69</f>
        <v>74.082999999999998</v>
      </c>
      <c r="K6" s="33">
        <f>Reconciliatons!K69</f>
        <v>78.10899999999998</v>
      </c>
      <c r="L6" s="33">
        <f>Reconciliatons!L69</f>
        <v>78.234999999999985</v>
      </c>
      <c r="M6" s="33">
        <f>Reconciliatons!M69</f>
        <v>85.323999999999998</v>
      </c>
      <c r="N6" s="9"/>
    </row>
    <row r="7" spans="1:14" s="3" customFormat="1" ht="18" customHeight="1" x14ac:dyDescent="0.2">
      <c r="A7" s="67"/>
      <c r="B7" s="21"/>
      <c r="C7" s="21"/>
      <c r="D7" s="21"/>
      <c r="E7" s="21"/>
      <c r="F7" s="21"/>
      <c r="G7" s="21"/>
      <c r="H7" s="21"/>
      <c r="I7" s="21"/>
      <c r="J7" s="21"/>
      <c r="K7" s="21"/>
      <c r="L7" s="21"/>
      <c r="M7" s="21"/>
      <c r="N7" s="15"/>
    </row>
    <row r="8" spans="1:14" s="3" customFormat="1" ht="18" hidden="1" customHeight="1" x14ac:dyDescent="0.2">
      <c r="A8" s="67"/>
      <c r="B8" s="21"/>
      <c r="C8" s="21"/>
      <c r="D8" s="21"/>
      <c r="E8" s="21"/>
      <c r="F8" s="21"/>
      <c r="G8" s="21"/>
      <c r="H8" s="21"/>
      <c r="I8" s="21"/>
      <c r="J8" s="21"/>
      <c r="K8" s="21"/>
      <c r="L8" s="21"/>
      <c r="M8" s="21"/>
      <c r="N8" s="15"/>
    </row>
    <row r="9" spans="1:14" s="2" customFormat="1" ht="18" customHeight="1" x14ac:dyDescent="0.2">
      <c r="A9" s="74" t="s">
        <v>13</v>
      </c>
      <c r="B9" s="27">
        <v>44196</v>
      </c>
      <c r="C9" s="27">
        <v>44561</v>
      </c>
      <c r="D9" s="27">
        <v>44926</v>
      </c>
      <c r="E9" s="27">
        <v>45291</v>
      </c>
      <c r="F9" s="27">
        <v>45657</v>
      </c>
      <c r="G9" s="75"/>
      <c r="H9" s="27">
        <v>191479</v>
      </c>
      <c r="I9" s="27">
        <v>191570</v>
      </c>
      <c r="J9" s="27">
        <v>191662</v>
      </c>
      <c r="K9" s="27">
        <v>191754</v>
      </c>
      <c r="L9" s="27">
        <v>45747</v>
      </c>
      <c r="M9" s="27">
        <v>45838</v>
      </c>
      <c r="N9" s="38"/>
    </row>
    <row r="10" spans="1:14" s="3" customFormat="1" ht="18" customHeight="1" x14ac:dyDescent="0.2">
      <c r="A10" s="67"/>
      <c r="B10" s="21"/>
      <c r="C10" s="21"/>
      <c r="D10" s="21"/>
      <c r="E10" s="21"/>
      <c r="F10" s="21"/>
      <c r="G10" s="21"/>
      <c r="H10" s="21"/>
      <c r="I10" s="21"/>
      <c r="J10" s="21"/>
      <c r="K10" s="21"/>
      <c r="L10" s="21"/>
      <c r="M10" s="21"/>
      <c r="N10" s="15"/>
    </row>
    <row r="11" spans="1:14" s="3" customFormat="1" ht="18" customHeight="1" x14ac:dyDescent="0.2">
      <c r="A11" s="68" t="s">
        <v>14</v>
      </c>
      <c r="B11" s="33">
        <f>Reconciliatons!B14</f>
        <v>7216</v>
      </c>
      <c r="C11" s="33">
        <f>Reconciliatons!C14</f>
        <v>8779</v>
      </c>
      <c r="D11" s="33">
        <f>Reconciliatons!D14</f>
        <v>9794</v>
      </c>
      <c r="E11" s="33">
        <f>Reconciliatons!E14</f>
        <v>12253</v>
      </c>
      <c r="F11" s="33">
        <f>Reconciliatons!F14</f>
        <v>13703</v>
      </c>
      <c r="G11" s="23"/>
      <c r="H11" s="33">
        <f>Reconciliatons!H14</f>
        <v>12893</v>
      </c>
      <c r="I11" s="33">
        <f>Reconciliatons!I14</f>
        <v>12967</v>
      </c>
      <c r="J11" s="33">
        <f>Reconciliatons!J14</f>
        <v>13117</v>
      </c>
      <c r="K11" s="33">
        <f>Reconciliatons!K14</f>
        <v>13703</v>
      </c>
      <c r="L11" s="33">
        <f>Reconciliatons!L14</f>
        <v>14496</v>
      </c>
      <c r="M11" s="33">
        <f>Reconciliatons!M14</f>
        <v>14619</v>
      </c>
      <c r="N11" s="9"/>
    </row>
    <row r="12" spans="1:14" s="3" customFormat="1" ht="18" customHeight="1" x14ac:dyDescent="0.2">
      <c r="A12" s="67"/>
      <c r="B12" s="21"/>
      <c r="C12" s="21"/>
      <c r="D12" s="21"/>
      <c r="E12" s="21"/>
      <c r="F12" s="21"/>
      <c r="G12" s="21"/>
      <c r="H12" s="21"/>
      <c r="I12" s="21"/>
      <c r="J12" s="21"/>
      <c r="K12" s="21"/>
      <c r="L12" s="21"/>
      <c r="M12" s="21"/>
      <c r="N12" s="15"/>
    </row>
    <row r="13" spans="1:14" s="3" customFormat="1" ht="18" customHeight="1" x14ac:dyDescent="0.2">
      <c r="A13" s="68" t="s">
        <v>15</v>
      </c>
      <c r="B13" s="33">
        <f>Reconciliatons!B24</f>
        <v>2908</v>
      </c>
      <c r="C13" s="33">
        <f>Reconciliatons!C24</f>
        <v>3580</v>
      </c>
      <c r="D13" s="33">
        <f>Reconciliatons!D24</f>
        <v>4308</v>
      </c>
      <c r="E13" s="33">
        <f>Reconciliatons!E24</f>
        <v>6193</v>
      </c>
      <c r="F13" s="33">
        <f>Reconciliatons!F24</f>
        <v>6594</v>
      </c>
      <c r="G13" s="23"/>
      <c r="H13" s="33">
        <f>Reconciliatons!H24</f>
        <v>6391</v>
      </c>
      <c r="I13" s="33">
        <f>Reconciliatons!I24</f>
        <v>6186</v>
      </c>
      <c r="J13" s="33">
        <f>Reconciliatons!J24</f>
        <v>6296</v>
      </c>
      <c r="K13" s="33">
        <f>Reconciliatons!K24</f>
        <v>6594</v>
      </c>
      <c r="L13" s="33">
        <f>Reconciliatons!L24</f>
        <v>7056</v>
      </c>
      <c r="M13" s="33">
        <f>Reconciliatons!M24</f>
        <v>7168</v>
      </c>
      <c r="N13" s="9"/>
    </row>
    <row r="14" spans="1:14" s="3" customFormat="1" ht="18" customHeight="1" x14ac:dyDescent="0.2">
      <c r="A14" s="67"/>
      <c r="B14" s="21"/>
      <c r="C14" s="21"/>
      <c r="D14" s="21"/>
      <c r="E14" s="21"/>
      <c r="F14" s="21"/>
      <c r="G14" s="21"/>
      <c r="H14" s="21"/>
      <c r="I14" s="21"/>
      <c r="J14" s="21"/>
      <c r="K14" s="21"/>
      <c r="L14" s="21"/>
      <c r="M14" s="21"/>
      <c r="N14" s="15"/>
    </row>
    <row r="15" spans="1:14" s="3" customFormat="1" ht="18" customHeight="1" x14ac:dyDescent="0.2">
      <c r="A15" s="68" t="s">
        <v>16</v>
      </c>
      <c r="B15" s="35">
        <f>Reconciliatons!B105</f>
        <v>1.8088466792105764</v>
      </c>
      <c r="C15" s="35">
        <f>Reconciliatons!C105</f>
        <v>1.5913859745996688</v>
      </c>
      <c r="D15" s="35">
        <f>Reconciliatons!D105</f>
        <v>1.7872324066253951</v>
      </c>
      <c r="E15" s="35">
        <f>Reconciliatons!E105</f>
        <v>1.9832697134185491</v>
      </c>
      <c r="F15" s="35">
        <f>Reconciliatons!F105</f>
        <v>1.8292697732918932</v>
      </c>
      <c r="G15" s="23"/>
      <c r="H15" s="35">
        <f>Reconciliatons!H105</f>
        <v>1.8697782850909317</v>
      </c>
      <c r="I15" s="35">
        <f>Reconciliatons!I105</f>
        <v>1.7705477049217726</v>
      </c>
      <c r="J15" s="35">
        <f>Reconciliatons!J105</f>
        <v>1.7780477715327676</v>
      </c>
      <c r="K15" s="35">
        <f>Reconciliatons!K105</f>
        <v>1.8292697732918932</v>
      </c>
      <c r="L15" s="35">
        <f>Reconciliatons!L105</f>
        <v>1.9114185848473173</v>
      </c>
      <c r="M15" s="35">
        <f>Reconciliatons!M105</f>
        <v>1.821599800667147</v>
      </c>
      <c r="N15" s="9"/>
    </row>
    <row r="16" spans="1:14" s="3" customFormat="1" ht="18" customHeight="1" x14ac:dyDescent="0.2">
      <c r="A16" s="52"/>
      <c r="B16" s="15"/>
      <c r="C16" s="15"/>
      <c r="D16" s="15"/>
      <c r="E16" s="15"/>
      <c r="F16" s="15"/>
      <c r="G16" s="15"/>
      <c r="H16" s="15"/>
      <c r="I16" s="15"/>
      <c r="J16" s="15"/>
      <c r="K16" s="15"/>
      <c r="L16" s="15"/>
      <c r="M16" s="15"/>
      <c r="N16" s="15"/>
    </row>
    <row r="17" spans="1:14" s="3" customFormat="1" ht="18" customHeight="1" x14ac:dyDescent="0.2">
      <c r="A17" s="52"/>
      <c r="B17" s="15"/>
      <c r="C17" s="15"/>
      <c r="D17" s="15"/>
      <c r="E17" s="15"/>
      <c r="F17" s="15"/>
      <c r="G17" s="15"/>
      <c r="H17" s="15"/>
      <c r="I17" s="15"/>
      <c r="J17" s="15"/>
      <c r="K17" s="15"/>
      <c r="L17" s="15"/>
      <c r="M17" s="15"/>
      <c r="N17" s="15"/>
    </row>
    <row r="18" spans="1:14" s="3" customFormat="1" ht="38.1" customHeight="1" x14ac:dyDescent="0.2">
      <c r="A18" s="233"/>
      <c r="B18" s="38"/>
      <c r="C18" s="38"/>
      <c r="D18" s="38"/>
      <c r="E18" s="38"/>
      <c r="F18" s="38"/>
      <c r="G18" s="38"/>
      <c r="H18" s="65"/>
      <c r="I18" s="65"/>
      <c r="J18" s="65"/>
      <c r="K18" s="65"/>
      <c r="L18" s="65"/>
      <c r="M18" s="65"/>
      <c r="N18" s="65"/>
    </row>
    <row r="19" spans="1:14" s="3" customFormat="1" ht="139.69999999999999" hidden="1" customHeight="1" x14ac:dyDescent="0.2">
      <c r="A19" s="55" t="s">
        <v>17</v>
      </c>
      <c r="B19" s="28"/>
      <c r="C19" s="28"/>
      <c r="D19" s="28"/>
      <c r="E19" s="28"/>
      <c r="F19" s="28"/>
      <c r="G19" s="28"/>
      <c r="H19" s="65"/>
      <c r="I19" s="65"/>
      <c r="J19" s="65"/>
      <c r="K19" s="65"/>
      <c r="L19" s="65"/>
      <c r="M19" s="65"/>
      <c r="N19" s="65"/>
    </row>
    <row r="20" spans="1:14" s="3" customFormat="1" ht="39.950000000000003" hidden="1" customHeight="1" x14ac:dyDescent="0.2">
      <c r="A20" s="44"/>
      <c r="B20" s="21"/>
      <c r="C20" s="21"/>
      <c r="D20" s="21"/>
      <c r="E20" s="21"/>
      <c r="F20" s="21"/>
      <c r="G20" s="21"/>
      <c r="H20" s="15"/>
      <c r="I20" s="15"/>
      <c r="J20" s="15"/>
      <c r="K20" s="15"/>
      <c r="L20" s="15"/>
      <c r="M20" s="15"/>
      <c r="N20" s="15"/>
    </row>
    <row r="21" spans="1:14" s="3" customFormat="1" ht="18" hidden="1" customHeight="1" x14ac:dyDescent="0.2">
      <c r="A21" s="43"/>
      <c r="B21" s="21"/>
      <c r="C21" s="21"/>
      <c r="D21" s="21"/>
      <c r="E21" s="21"/>
      <c r="F21" s="21"/>
      <c r="G21" s="21"/>
      <c r="H21" s="22"/>
      <c r="I21" s="22"/>
      <c r="J21" s="22"/>
      <c r="K21" s="22"/>
      <c r="L21" s="22"/>
      <c r="M21" s="22"/>
      <c r="N21" s="22"/>
    </row>
    <row r="22" spans="1:14" s="3" customFormat="1" ht="18" hidden="1" customHeight="1" x14ac:dyDescent="0.2">
      <c r="A22" s="43"/>
      <c r="B22" s="21"/>
      <c r="C22" s="21"/>
      <c r="D22" s="21"/>
      <c r="E22" s="21"/>
      <c r="F22" s="21"/>
      <c r="G22" s="21"/>
      <c r="H22" s="22"/>
      <c r="I22" s="22"/>
      <c r="J22" s="22"/>
      <c r="K22" s="22"/>
      <c r="L22" s="22"/>
      <c r="M22" s="22"/>
      <c r="N22" s="22"/>
    </row>
    <row r="23" spans="1:14" s="3" customFormat="1" ht="18" hidden="1" customHeight="1" x14ac:dyDescent="0.2">
      <c r="A23" s="43"/>
      <c r="B23" s="21"/>
      <c r="C23" s="21"/>
      <c r="D23" s="21"/>
      <c r="E23" s="21"/>
      <c r="F23" s="21"/>
      <c r="G23" s="21"/>
      <c r="H23" s="22"/>
      <c r="I23" s="22"/>
      <c r="J23" s="22"/>
      <c r="K23" s="22"/>
      <c r="L23" s="22"/>
      <c r="M23" s="22"/>
      <c r="N23" s="22"/>
    </row>
    <row r="24" spans="1:14" s="3" customFormat="1" ht="18" hidden="1" customHeight="1" x14ac:dyDescent="0.2">
      <c r="A24" s="43"/>
      <c r="B24" s="21"/>
      <c r="C24" s="21"/>
      <c r="D24" s="21"/>
      <c r="E24" s="21"/>
      <c r="F24" s="21"/>
      <c r="G24" s="21"/>
      <c r="H24" s="22"/>
      <c r="I24" s="22"/>
      <c r="J24" s="22"/>
      <c r="K24" s="22"/>
      <c r="L24" s="22"/>
      <c r="M24" s="22"/>
      <c r="N24" s="22"/>
    </row>
    <row r="25" spans="1:14" s="3" customFormat="1" ht="18" hidden="1" customHeight="1" x14ac:dyDescent="0.2">
      <c r="A25" s="43"/>
      <c r="B25" s="21"/>
      <c r="C25" s="21"/>
      <c r="D25" s="21"/>
      <c r="E25" s="21"/>
      <c r="F25" s="21"/>
      <c r="G25" s="21"/>
      <c r="H25" s="22"/>
      <c r="I25" s="22"/>
      <c r="J25" s="22"/>
      <c r="K25" s="22"/>
      <c r="L25" s="22"/>
      <c r="M25" s="22"/>
      <c r="N25" s="22"/>
    </row>
    <row r="26" spans="1:14" s="3" customFormat="1" ht="18" hidden="1" customHeight="1" x14ac:dyDescent="0.2">
      <c r="A26" s="43"/>
      <c r="B26" s="21"/>
      <c r="C26" s="21"/>
      <c r="D26" s="21"/>
      <c r="E26" s="21"/>
      <c r="F26" s="21"/>
      <c r="G26" s="21"/>
      <c r="H26" s="22"/>
      <c r="I26" s="22"/>
      <c r="J26" s="22"/>
      <c r="K26" s="22"/>
      <c r="L26" s="22"/>
      <c r="M26" s="22"/>
      <c r="N26" s="22"/>
    </row>
    <row r="27" spans="1:14" s="3" customFormat="1" ht="18" hidden="1" customHeight="1" x14ac:dyDescent="0.2">
      <c r="A27" s="43"/>
      <c r="B27" s="21"/>
      <c r="C27" s="21"/>
      <c r="D27" s="21"/>
      <c r="E27" s="21"/>
      <c r="F27" s="21"/>
      <c r="G27" s="21"/>
      <c r="H27" s="22"/>
      <c r="I27" s="22"/>
      <c r="J27" s="22"/>
      <c r="K27" s="22"/>
      <c r="L27" s="22"/>
      <c r="M27" s="22"/>
      <c r="N27" s="22"/>
    </row>
    <row r="28" spans="1:14" s="3" customFormat="1" ht="18" hidden="1" customHeight="1" x14ac:dyDescent="0.2">
      <c r="A28" s="20"/>
      <c r="B28" s="21"/>
      <c r="C28" s="21"/>
      <c r="D28" s="21"/>
      <c r="E28" s="21"/>
      <c r="F28" s="21"/>
      <c r="G28" s="21"/>
      <c r="H28" s="22"/>
      <c r="I28" s="22"/>
      <c r="J28" s="22"/>
      <c r="K28" s="22"/>
      <c r="L28" s="22"/>
      <c r="M28" s="22"/>
      <c r="N28" s="22"/>
    </row>
    <row r="29" spans="1:14" s="3" customFormat="1" ht="18" hidden="1" customHeight="1" x14ac:dyDescent="0.2">
      <c r="A29" s="20"/>
      <c r="B29" s="21"/>
      <c r="C29" s="21"/>
      <c r="D29" s="21"/>
      <c r="E29" s="21"/>
      <c r="F29" s="21"/>
      <c r="G29" s="21"/>
      <c r="H29" s="22"/>
      <c r="I29" s="22"/>
      <c r="J29" s="22"/>
      <c r="K29" s="22"/>
      <c r="L29" s="22"/>
      <c r="M29" s="22"/>
      <c r="N29" s="22"/>
    </row>
    <row r="30" spans="1:14" s="3" customFormat="1" ht="18" hidden="1" customHeight="1" x14ac:dyDescent="0.2">
      <c r="A30" s="20"/>
      <c r="B30" s="21"/>
      <c r="C30" s="21"/>
      <c r="D30" s="21"/>
      <c r="E30" s="21"/>
      <c r="F30" s="21"/>
      <c r="G30" s="21"/>
      <c r="H30" s="22"/>
      <c r="I30" s="22"/>
      <c r="J30" s="22"/>
      <c r="K30" s="22"/>
      <c r="L30" s="22"/>
      <c r="M30" s="22"/>
      <c r="N30" s="22"/>
    </row>
    <row r="31" spans="1:14" s="3" customFormat="1" ht="18" hidden="1" customHeight="1" x14ac:dyDescent="0.2">
      <c r="A31" s="20"/>
      <c r="B31" s="21"/>
      <c r="C31" s="21"/>
      <c r="D31" s="21"/>
      <c r="E31" s="21"/>
      <c r="F31" s="21"/>
      <c r="G31" s="21"/>
      <c r="H31" s="22"/>
      <c r="I31" s="22"/>
      <c r="J31" s="22"/>
      <c r="K31" s="22"/>
      <c r="L31" s="22"/>
      <c r="M31" s="22"/>
      <c r="N31" s="22"/>
    </row>
    <row r="32" spans="1:14" s="3" customFormat="1" ht="18" hidden="1" customHeight="1" x14ac:dyDescent="0.2">
      <c r="A32" s="20"/>
      <c r="B32" s="21"/>
      <c r="C32" s="21"/>
      <c r="D32" s="21"/>
      <c r="E32" s="21"/>
      <c r="F32" s="21"/>
      <c r="G32" s="21"/>
      <c r="H32" s="22"/>
      <c r="I32" s="22"/>
      <c r="J32" s="22"/>
      <c r="K32" s="22"/>
      <c r="L32" s="22"/>
      <c r="M32" s="22"/>
      <c r="N32" s="22"/>
    </row>
    <row r="33" spans="1:14" s="3" customFormat="1" ht="18" hidden="1" customHeight="1" x14ac:dyDescent="0.2">
      <c r="A33" s="20"/>
      <c r="B33" s="21"/>
      <c r="C33" s="21"/>
      <c r="D33" s="21"/>
      <c r="E33" s="21"/>
      <c r="F33" s="21"/>
      <c r="G33" s="21"/>
      <c r="H33" s="22"/>
      <c r="I33" s="22"/>
      <c r="J33" s="22"/>
      <c r="K33" s="22"/>
      <c r="L33" s="22"/>
      <c r="M33" s="22"/>
      <c r="N33" s="22"/>
    </row>
    <row r="34" spans="1:14" s="3" customFormat="1" ht="18" hidden="1" customHeight="1" x14ac:dyDescent="0.2">
      <c r="A34" s="20"/>
      <c r="B34" s="21"/>
      <c r="C34" s="21"/>
      <c r="D34" s="21"/>
      <c r="E34" s="21"/>
      <c r="F34" s="21"/>
      <c r="G34" s="21"/>
      <c r="H34" s="22"/>
      <c r="I34" s="22"/>
      <c r="J34" s="22"/>
      <c r="K34" s="22"/>
      <c r="L34" s="22"/>
      <c r="M34" s="22"/>
      <c r="N34" s="22"/>
    </row>
    <row r="35" spans="1:14" s="3" customFormat="1" ht="18" hidden="1" customHeight="1" x14ac:dyDescent="0.2">
      <c r="A35" s="20"/>
      <c r="B35" s="21"/>
      <c r="C35" s="21"/>
      <c r="D35" s="21"/>
      <c r="E35" s="21"/>
      <c r="F35" s="21"/>
      <c r="G35" s="21"/>
      <c r="H35" s="22"/>
      <c r="I35" s="22"/>
      <c r="J35" s="22"/>
      <c r="K35" s="22"/>
      <c r="L35" s="22"/>
      <c r="M35" s="22"/>
      <c r="N35" s="22"/>
    </row>
    <row r="36" spans="1:14" s="3" customFormat="1" ht="18" hidden="1" customHeight="1" x14ac:dyDescent="0.2">
      <c r="A36" s="20"/>
      <c r="B36" s="21"/>
      <c r="C36" s="21"/>
      <c r="D36" s="21"/>
      <c r="E36" s="21"/>
      <c r="F36" s="21"/>
      <c r="G36" s="21"/>
      <c r="H36" s="22"/>
      <c r="I36" s="22"/>
      <c r="J36" s="22"/>
      <c r="K36" s="22"/>
      <c r="L36" s="22"/>
      <c r="M36" s="22"/>
      <c r="N36" s="22"/>
    </row>
    <row r="37" spans="1:14" s="3" customFormat="1" ht="18" hidden="1" customHeight="1" x14ac:dyDescent="0.2">
      <c r="A37" s="20"/>
      <c r="B37" s="21"/>
      <c r="C37" s="21"/>
      <c r="D37" s="21"/>
      <c r="E37" s="21"/>
      <c r="F37" s="21"/>
      <c r="G37" s="21"/>
      <c r="H37" s="22"/>
      <c r="I37" s="22"/>
      <c r="J37" s="22"/>
      <c r="K37" s="22"/>
      <c r="L37" s="22"/>
      <c r="M37" s="22"/>
      <c r="N37" s="22"/>
    </row>
    <row r="38" spans="1:14" s="3" customFormat="1" ht="18" hidden="1" customHeight="1" x14ac:dyDescent="0.2">
      <c r="A38" s="20"/>
      <c r="B38" s="21"/>
      <c r="C38" s="21"/>
      <c r="D38" s="21"/>
      <c r="E38" s="21"/>
      <c r="F38" s="21"/>
      <c r="G38" s="21"/>
      <c r="H38" s="22"/>
      <c r="I38" s="22"/>
      <c r="J38" s="22"/>
      <c r="K38" s="22"/>
      <c r="L38" s="22"/>
      <c r="M38" s="22"/>
      <c r="N38" s="22"/>
    </row>
    <row r="39" spans="1:14" s="3" customFormat="1" ht="18" hidden="1" customHeight="1" x14ac:dyDescent="0.2">
      <c r="A39" s="20"/>
      <c r="B39" s="21"/>
      <c r="C39" s="21"/>
      <c r="D39" s="21"/>
      <c r="E39" s="21"/>
      <c r="F39" s="21"/>
      <c r="G39" s="21"/>
      <c r="H39" s="22"/>
      <c r="I39" s="22"/>
      <c r="J39" s="22"/>
      <c r="K39" s="22"/>
      <c r="L39" s="22"/>
      <c r="M39" s="22"/>
      <c r="N39" s="22"/>
    </row>
    <row r="40" spans="1:14" s="3" customFormat="1" ht="18" hidden="1" customHeight="1" x14ac:dyDescent="0.2">
      <c r="A40" s="20"/>
      <c r="B40" s="21"/>
      <c r="C40" s="21"/>
      <c r="D40" s="21"/>
      <c r="E40" s="21"/>
      <c r="F40" s="21"/>
      <c r="G40" s="21"/>
      <c r="H40" s="22"/>
      <c r="I40" s="22"/>
      <c r="J40" s="22"/>
      <c r="K40" s="22"/>
      <c r="L40" s="22"/>
      <c r="M40" s="22"/>
      <c r="N40" s="22"/>
    </row>
    <row r="41" spans="1:14" s="3" customFormat="1" ht="18" hidden="1" customHeight="1" x14ac:dyDescent="0.2">
      <c r="A41" s="20"/>
      <c r="B41" s="21"/>
      <c r="C41" s="21"/>
      <c r="D41" s="21"/>
      <c r="E41" s="21"/>
      <c r="F41" s="21"/>
      <c r="G41" s="21"/>
      <c r="H41" s="22"/>
      <c r="I41" s="22"/>
      <c r="J41" s="22"/>
      <c r="K41" s="22"/>
      <c r="L41" s="22"/>
      <c r="M41" s="22"/>
      <c r="N41" s="22"/>
    </row>
    <row r="42" spans="1:14" s="3" customFormat="1" ht="18" hidden="1" customHeight="1" x14ac:dyDescent="0.2">
      <c r="A42" s="20"/>
      <c r="B42" s="21"/>
      <c r="C42" s="21"/>
      <c r="D42" s="21"/>
      <c r="E42" s="21"/>
      <c r="F42" s="21"/>
      <c r="G42" s="21"/>
      <c r="H42" s="22"/>
      <c r="I42" s="22"/>
      <c r="J42" s="22"/>
      <c r="K42" s="22"/>
      <c r="L42" s="22"/>
      <c r="M42" s="22"/>
      <c r="N42" s="22"/>
    </row>
    <row r="43" spans="1:14" s="3" customFormat="1" ht="18" hidden="1" customHeight="1" x14ac:dyDescent="0.2">
      <c r="A43" s="20"/>
      <c r="B43" s="21"/>
      <c r="C43" s="21"/>
      <c r="D43" s="21"/>
      <c r="E43" s="21"/>
      <c r="F43" s="21"/>
      <c r="G43" s="21"/>
      <c r="H43" s="22"/>
      <c r="I43" s="22"/>
      <c r="J43" s="22"/>
      <c r="K43" s="22"/>
      <c r="L43" s="22"/>
      <c r="M43" s="22"/>
      <c r="N43" s="22"/>
    </row>
    <row r="44" spans="1:14" s="3" customFormat="1" ht="18" hidden="1" customHeight="1" x14ac:dyDescent="0.2">
      <c r="A44" s="20"/>
      <c r="B44" s="21"/>
      <c r="C44" s="21"/>
      <c r="D44" s="21"/>
      <c r="E44" s="21"/>
      <c r="F44" s="21"/>
      <c r="G44" s="21"/>
      <c r="H44" s="22"/>
      <c r="I44" s="22"/>
      <c r="J44" s="22"/>
      <c r="K44" s="22"/>
      <c r="L44" s="22"/>
      <c r="M44" s="22"/>
      <c r="N44" s="22"/>
    </row>
    <row r="45" spans="1:14" s="3" customFormat="1" ht="18" hidden="1" customHeight="1" x14ac:dyDescent="0.2">
      <c r="A45" s="20"/>
      <c r="B45" s="21"/>
      <c r="C45" s="21"/>
      <c r="D45" s="21"/>
      <c r="E45" s="21"/>
      <c r="F45" s="21"/>
      <c r="G45" s="21"/>
      <c r="H45" s="22"/>
      <c r="I45" s="22"/>
      <c r="J45" s="22"/>
      <c r="K45" s="22"/>
      <c r="L45" s="22"/>
      <c r="M45" s="22"/>
      <c r="N45" s="22"/>
    </row>
    <row r="46" spans="1:14" s="3" customFormat="1" ht="18" hidden="1" customHeight="1" x14ac:dyDescent="0.2">
      <c r="A46" s="20"/>
      <c r="B46" s="21"/>
      <c r="C46" s="21"/>
      <c r="D46" s="21"/>
      <c r="E46" s="21"/>
      <c r="F46" s="21"/>
      <c r="G46" s="21"/>
      <c r="H46" s="22"/>
      <c r="I46" s="22"/>
      <c r="J46" s="22"/>
      <c r="K46" s="22"/>
      <c r="L46" s="22"/>
      <c r="M46" s="22"/>
      <c r="N46" s="22"/>
    </row>
    <row r="47" spans="1:14" s="3" customFormat="1" ht="18" hidden="1" customHeight="1" x14ac:dyDescent="0.2">
      <c r="A47" s="20"/>
      <c r="B47" s="21"/>
      <c r="C47" s="21"/>
      <c r="D47" s="21"/>
      <c r="E47" s="21"/>
      <c r="F47" s="21"/>
      <c r="G47" s="21"/>
      <c r="H47" s="22"/>
      <c r="I47" s="22"/>
      <c r="J47" s="22"/>
      <c r="K47" s="22"/>
      <c r="L47" s="22"/>
      <c r="M47" s="22"/>
      <c r="N47" s="22"/>
    </row>
    <row r="48" spans="1:14" s="3" customFormat="1" ht="18" hidden="1" customHeight="1" x14ac:dyDescent="0.2">
      <c r="A48" s="20"/>
      <c r="B48" s="21"/>
      <c r="C48" s="21"/>
      <c r="D48" s="21"/>
      <c r="E48" s="21"/>
      <c r="F48" s="21"/>
      <c r="G48" s="21"/>
      <c r="H48" s="22"/>
      <c r="I48" s="22"/>
      <c r="J48" s="22"/>
      <c r="K48" s="22"/>
      <c r="L48" s="22"/>
      <c r="M48" s="22"/>
      <c r="N48" s="22"/>
    </row>
    <row r="49" spans="1:14" s="3" customFormat="1" ht="18" hidden="1" customHeight="1" x14ac:dyDescent="0.2">
      <c r="A49" s="20"/>
      <c r="B49" s="21"/>
      <c r="C49" s="21"/>
      <c r="D49" s="21"/>
      <c r="E49" s="21"/>
      <c r="F49" s="21"/>
      <c r="G49" s="21"/>
      <c r="H49" s="22"/>
      <c r="I49" s="22"/>
      <c r="J49" s="22"/>
      <c r="K49" s="22"/>
      <c r="L49" s="22"/>
      <c r="M49" s="22"/>
      <c r="N49" s="22"/>
    </row>
    <row r="50" spans="1:14" s="3" customFormat="1" ht="18" hidden="1" customHeight="1" x14ac:dyDescent="0.2">
      <c r="A50" s="20"/>
      <c r="B50" s="21"/>
      <c r="C50" s="21"/>
      <c r="D50" s="21"/>
      <c r="E50" s="21"/>
      <c r="F50" s="21"/>
      <c r="G50" s="21"/>
      <c r="H50" s="22"/>
      <c r="I50" s="22"/>
      <c r="J50" s="22"/>
      <c r="K50" s="22"/>
      <c r="L50" s="22"/>
      <c r="M50" s="22"/>
      <c r="N50" s="22"/>
    </row>
    <row r="51" spans="1:14" s="3" customFormat="1" ht="18" hidden="1" customHeight="1" x14ac:dyDescent="0.2">
      <c r="A51" s="20"/>
      <c r="B51" s="21"/>
      <c r="C51" s="21"/>
      <c r="D51" s="21"/>
      <c r="E51" s="21"/>
      <c r="F51" s="21"/>
      <c r="G51" s="21"/>
      <c r="H51" s="22"/>
      <c r="I51" s="22"/>
      <c r="J51" s="22"/>
      <c r="K51" s="22"/>
      <c r="L51" s="22"/>
      <c r="M51" s="22"/>
      <c r="N51" s="22"/>
    </row>
    <row r="52" spans="1:14" s="3" customFormat="1" ht="18" hidden="1" customHeight="1" x14ac:dyDescent="0.2">
      <c r="A52" s="20"/>
      <c r="B52" s="21"/>
      <c r="C52" s="21"/>
      <c r="D52" s="21"/>
      <c r="E52" s="21"/>
      <c r="F52" s="21"/>
      <c r="G52" s="21"/>
      <c r="H52" s="22"/>
      <c r="I52" s="22"/>
      <c r="J52" s="22"/>
      <c r="K52" s="22"/>
      <c r="L52" s="22"/>
      <c r="M52" s="22"/>
      <c r="N52" s="22"/>
    </row>
    <row r="53" spans="1:14" s="3" customFormat="1" ht="18" hidden="1" customHeight="1" x14ac:dyDescent="0.2">
      <c r="A53" s="20"/>
      <c r="B53" s="21"/>
      <c r="C53" s="21"/>
      <c r="D53" s="21"/>
      <c r="E53" s="21"/>
      <c r="F53" s="21"/>
      <c r="G53" s="21"/>
      <c r="H53" s="22"/>
      <c r="I53" s="22"/>
      <c r="J53" s="22"/>
      <c r="K53" s="22"/>
      <c r="L53" s="22"/>
      <c r="M53" s="22"/>
      <c r="N53" s="22"/>
    </row>
    <row r="54" spans="1:14" s="3" customFormat="1" ht="18" hidden="1" customHeight="1" x14ac:dyDescent="0.2">
      <c r="A54" s="20"/>
      <c r="B54" s="21"/>
      <c r="C54" s="21"/>
      <c r="D54" s="21"/>
      <c r="E54" s="21"/>
      <c r="F54" s="21"/>
      <c r="G54" s="21"/>
      <c r="H54" s="22"/>
      <c r="I54" s="22"/>
      <c r="J54" s="22"/>
      <c r="K54" s="22"/>
      <c r="L54" s="22"/>
      <c r="M54" s="22"/>
      <c r="N54" s="22"/>
    </row>
    <row r="55" spans="1:14" s="3" customFormat="1" ht="18" hidden="1" customHeight="1" x14ac:dyDescent="0.2">
      <c r="A55" s="20"/>
      <c r="B55" s="21"/>
      <c r="C55" s="21"/>
      <c r="D55" s="21"/>
      <c r="E55" s="21"/>
      <c r="F55" s="21"/>
      <c r="G55" s="21"/>
      <c r="H55" s="22"/>
      <c r="I55" s="22"/>
      <c r="J55" s="22"/>
      <c r="K55" s="22"/>
      <c r="L55" s="22"/>
      <c r="M55" s="22"/>
      <c r="N55" s="22"/>
    </row>
    <row r="56" spans="1:14" s="3" customFormat="1" ht="18" hidden="1" customHeight="1" x14ac:dyDescent="0.2">
      <c r="A56" s="20"/>
      <c r="B56" s="21"/>
      <c r="C56" s="21"/>
      <c r="D56" s="21"/>
      <c r="E56" s="21"/>
      <c r="F56" s="21"/>
      <c r="G56" s="21"/>
      <c r="H56" s="22"/>
      <c r="I56" s="22"/>
      <c r="J56" s="22"/>
      <c r="K56" s="22"/>
      <c r="L56" s="22"/>
      <c r="M56" s="22"/>
      <c r="N56" s="22"/>
    </row>
    <row r="57" spans="1:14" s="3" customFormat="1" ht="18" hidden="1" customHeight="1" x14ac:dyDescent="0.2">
      <c r="A57" s="20"/>
      <c r="B57" s="21"/>
      <c r="C57" s="21"/>
      <c r="D57" s="21"/>
      <c r="E57" s="21"/>
      <c r="F57" s="21"/>
      <c r="G57" s="21"/>
      <c r="H57" s="22"/>
      <c r="I57" s="22"/>
      <c r="J57" s="22"/>
      <c r="K57" s="22"/>
      <c r="L57" s="22"/>
      <c r="M57" s="22"/>
      <c r="N57" s="22"/>
    </row>
    <row r="58" spans="1:14" s="3" customFormat="1" ht="18" hidden="1" customHeight="1" x14ac:dyDescent="0.2">
      <c r="A58" s="20"/>
      <c r="B58" s="21"/>
      <c r="C58" s="21"/>
      <c r="D58" s="21"/>
      <c r="E58" s="21"/>
      <c r="F58" s="21"/>
      <c r="G58" s="21"/>
      <c r="H58" s="22"/>
      <c r="I58" s="22"/>
      <c r="J58" s="22"/>
      <c r="K58" s="22"/>
      <c r="L58" s="22"/>
      <c r="M58" s="22"/>
      <c r="N58" s="22"/>
    </row>
    <row r="59" spans="1:14" s="3" customFormat="1" ht="18" hidden="1" customHeight="1" x14ac:dyDescent="0.2">
      <c r="A59" s="20"/>
      <c r="B59" s="21"/>
      <c r="C59" s="21"/>
      <c r="D59" s="21"/>
      <c r="E59" s="21"/>
      <c r="F59" s="21"/>
      <c r="G59" s="21"/>
      <c r="H59" s="22"/>
      <c r="I59" s="22"/>
      <c r="J59" s="22"/>
      <c r="K59" s="22"/>
      <c r="L59" s="22"/>
      <c r="M59" s="22"/>
      <c r="N59" s="22"/>
    </row>
    <row r="60" spans="1:14" s="3" customFormat="1" ht="18" hidden="1" customHeight="1" x14ac:dyDescent="0.2">
      <c r="A60" s="20"/>
      <c r="B60" s="21"/>
      <c r="C60" s="21"/>
      <c r="D60" s="21"/>
      <c r="E60" s="21"/>
      <c r="F60" s="21"/>
      <c r="G60" s="21"/>
      <c r="H60" s="22"/>
      <c r="I60" s="22"/>
      <c r="J60" s="22"/>
      <c r="K60" s="22"/>
      <c r="L60" s="22"/>
      <c r="M60" s="22"/>
      <c r="N60" s="22"/>
    </row>
    <row r="61" spans="1:14" s="3" customFormat="1" ht="18" hidden="1" customHeight="1" x14ac:dyDescent="0.2">
      <c r="A61" s="20"/>
      <c r="B61" s="21"/>
      <c r="C61" s="21"/>
      <c r="D61" s="21"/>
      <c r="E61" s="21"/>
      <c r="F61" s="21"/>
      <c r="G61" s="21"/>
      <c r="H61" s="22"/>
      <c r="I61" s="22"/>
      <c r="J61" s="22"/>
      <c r="K61" s="22"/>
      <c r="L61" s="22"/>
      <c r="M61" s="22"/>
      <c r="N61" s="22"/>
    </row>
    <row r="62" spans="1:14" s="3" customFormat="1" ht="18" hidden="1" customHeight="1" x14ac:dyDescent="0.2">
      <c r="A62" s="20"/>
      <c r="B62" s="21"/>
      <c r="C62" s="21"/>
      <c r="D62" s="21"/>
      <c r="E62" s="21"/>
      <c r="F62" s="21"/>
      <c r="G62" s="21"/>
      <c r="H62" s="22"/>
      <c r="I62" s="22"/>
      <c r="J62" s="22"/>
      <c r="K62" s="22"/>
      <c r="L62" s="22"/>
      <c r="M62" s="22"/>
      <c r="N62" s="22"/>
    </row>
    <row r="63" spans="1:14" s="3" customFormat="1" ht="18" hidden="1" customHeight="1" x14ac:dyDescent="0.2">
      <c r="A63" s="20"/>
      <c r="B63" s="21"/>
      <c r="C63" s="21"/>
      <c r="D63" s="21"/>
      <c r="E63" s="21"/>
      <c r="F63" s="21"/>
      <c r="G63" s="21"/>
      <c r="H63" s="22"/>
      <c r="I63" s="22"/>
      <c r="J63" s="22"/>
      <c r="K63" s="22"/>
      <c r="L63" s="22"/>
      <c r="M63" s="22"/>
      <c r="N63" s="22"/>
    </row>
    <row r="64" spans="1:14" s="3" customFormat="1" ht="18" hidden="1" customHeight="1" x14ac:dyDescent="0.2">
      <c r="A64" s="20"/>
      <c r="B64" s="21"/>
      <c r="C64" s="21"/>
      <c r="D64" s="21"/>
      <c r="E64" s="21"/>
      <c r="F64" s="21"/>
      <c r="G64" s="21"/>
      <c r="H64" s="22"/>
      <c r="I64" s="22"/>
      <c r="J64" s="22"/>
      <c r="K64" s="22"/>
      <c r="L64" s="22"/>
      <c r="M64" s="22"/>
      <c r="N64" s="22"/>
    </row>
    <row r="65" spans="1:14" s="3" customFormat="1" ht="18" hidden="1" customHeight="1" x14ac:dyDescent="0.2">
      <c r="A65" s="20"/>
      <c r="B65" s="21"/>
      <c r="C65" s="21"/>
      <c r="D65" s="21"/>
      <c r="E65" s="21"/>
      <c r="F65" s="21"/>
      <c r="G65" s="21"/>
      <c r="H65" s="22"/>
      <c r="I65" s="22"/>
      <c r="J65" s="22"/>
      <c r="K65" s="22"/>
      <c r="L65" s="22"/>
      <c r="M65" s="22"/>
      <c r="N65" s="22"/>
    </row>
    <row r="66" spans="1:14" s="3" customFormat="1" ht="18" hidden="1" customHeight="1" x14ac:dyDescent="0.2">
      <c r="A66" s="20"/>
      <c r="B66" s="21"/>
      <c r="C66" s="21"/>
      <c r="D66" s="21"/>
      <c r="E66" s="21"/>
      <c r="F66" s="21"/>
      <c r="G66" s="21"/>
      <c r="H66" s="22"/>
      <c r="I66" s="22"/>
      <c r="J66" s="22"/>
      <c r="K66" s="22"/>
      <c r="L66" s="22"/>
      <c r="M66" s="22"/>
      <c r="N66" s="22"/>
    </row>
    <row r="67" spans="1:14" s="3" customFormat="1" ht="18" hidden="1" customHeight="1" x14ac:dyDescent="0.2">
      <c r="A67" s="20"/>
      <c r="B67" s="21"/>
      <c r="C67" s="21"/>
      <c r="D67" s="21"/>
      <c r="E67" s="21"/>
      <c r="F67" s="21"/>
      <c r="G67" s="21"/>
      <c r="H67" s="22"/>
      <c r="I67" s="22"/>
      <c r="J67" s="22"/>
      <c r="K67" s="22"/>
      <c r="L67" s="22"/>
      <c r="M67" s="22"/>
      <c r="N67" s="22"/>
    </row>
    <row r="68" spans="1:14" s="3" customFormat="1" ht="18" hidden="1" customHeight="1" x14ac:dyDescent="0.2">
      <c r="A68" s="20"/>
      <c r="B68" s="21"/>
      <c r="C68" s="21"/>
      <c r="D68" s="21"/>
      <c r="E68" s="21"/>
      <c r="F68" s="21"/>
      <c r="G68" s="21"/>
      <c r="H68" s="22"/>
      <c r="I68" s="22"/>
      <c r="J68" s="22"/>
      <c r="K68" s="22"/>
      <c r="L68" s="22"/>
      <c r="M68" s="22"/>
      <c r="N68" s="22"/>
    </row>
    <row r="69" spans="1:14" s="3" customFormat="1" ht="18" hidden="1" customHeight="1" x14ac:dyDescent="0.2">
      <c r="A69" s="20"/>
      <c r="B69" s="21"/>
      <c r="C69" s="21"/>
      <c r="D69" s="21"/>
      <c r="E69" s="21"/>
      <c r="F69" s="21"/>
      <c r="G69" s="21"/>
      <c r="H69" s="22"/>
      <c r="I69" s="22"/>
      <c r="J69" s="22"/>
      <c r="K69" s="22"/>
      <c r="L69" s="22"/>
      <c r="M69" s="22"/>
      <c r="N69" s="22"/>
    </row>
    <row r="70" spans="1:14" s="3" customFormat="1" ht="18" hidden="1" customHeight="1" x14ac:dyDescent="0.2">
      <c r="A70" s="20"/>
      <c r="B70" s="21"/>
      <c r="C70" s="21"/>
      <c r="D70" s="21"/>
      <c r="E70" s="21"/>
      <c r="F70" s="21"/>
      <c r="G70" s="21"/>
      <c r="H70" s="22"/>
      <c r="I70" s="22"/>
      <c r="J70" s="22"/>
      <c r="K70" s="22"/>
      <c r="L70" s="22"/>
      <c r="M70" s="22"/>
      <c r="N70" s="22"/>
    </row>
    <row r="71" spans="1:14" s="3" customFormat="1" ht="18" hidden="1" customHeight="1" x14ac:dyDescent="0.2">
      <c r="A71" s="20"/>
      <c r="B71" s="21"/>
      <c r="C71" s="21"/>
      <c r="D71" s="21"/>
      <c r="E71" s="21"/>
      <c r="F71" s="21"/>
      <c r="G71" s="21"/>
      <c r="H71" s="22"/>
      <c r="I71" s="22"/>
      <c r="J71" s="22"/>
      <c r="K71" s="22"/>
      <c r="L71" s="22"/>
      <c r="M71" s="22"/>
      <c r="N71" s="22"/>
    </row>
    <row r="72" spans="1:14" s="3" customFormat="1" ht="18" hidden="1" customHeight="1" x14ac:dyDescent="0.2">
      <c r="A72" s="20"/>
      <c r="B72" s="21"/>
      <c r="C72" s="21"/>
      <c r="D72" s="21"/>
      <c r="E72" s="21"/>
      <c r="F72" s="21"/>
      <c r="G72" s="21"/>
      <c r="H72" s="22"/>
      <c r="I72" s="22"/>
      <c r="J72" s="22"/>
      <c r="K72" s="22"/>
      <c r="L72" s="22"/>
      <c r="M72" s="22"/>
      <c r="N72" s="22"/>
    </row>
    <row r="73" spans="1:14" s="3" customFormat="1" ht="18" hidden="1" customHeight="1" x14ac:dyDescent="0.2">
      <c r="A73" s="20"/>
      <c r="B73" s="21"/>
      <c r="C73" s="21"/>
      <c r="D73" s="21"/>
      <c r="E73" s="21"/>
      <c r="F73" s="21"/>
      <c r="G73" s="21"/>
      <c r="H73" s="22"/>
      <c r="I73" s="22"/>
      <c r="J73" s="22"/>
      <c r="K73" s="22"/>
      <c r="L73" s="22"/>
      <c r="M73" s="22"/>
      <c r="N73" s="22"/>
    </row>
    <row r="74" spans="1:14" s="3" customFormat="1" ht="18" hidden="1" customHeight="1" x14ac:dyDescent="0.2">
      <c r="A74" s="20"/>
      <c r="B74" s="21"/>
      <c r="C74" s="21"/>
      <c r="D74" s="21"/>
      <c r="E74" s="21"/>
      <c r="F74" s="21"/>
      <c r="G74" s="21"/>
      <c r="H74" s="22"/>
      <c r="I74" s="22"/>
      <c r="J74" s="22"/>
      <c r="K74" s="22"/>
      <c r="L74" s="22"/>
      <c r="M74" s="22"/>
      <c r="N74" s="22"/>
    </row>
    <row r="75" spans="1:14" s="3" customFormat="1" ht="18" hidden="1" customHeight="1" x14ac:dyDescent="0.2">
      <c r="A75" s="20"/>
      <c r="B75" s="21"/>
      <c r="C75" s="21"/>
      <c r="D75" s="21"/>
      <c r="E75" s="21"/>
      <c r="F75" s="21"/>
      <c r="G75" s="21"/>
      <c r="H75" s="22"/>
      <c r="I75" s="22"/>
      <c r="J75" s="22"/>
      <c r="K75" s="22"/>
      <c r="L75" s="22"/>
      <c r="M75" s="22"/>
      <c r="N75" s="22"/>
    </row>
    <row r="76" spans="1:14" s="3" customFormat="1" ht="18" hidden="1" customHeight="1" x14ac:dyDescent="0.2">
      <c r="A76" s="20"/>
      <c r="B76" s="21"/>
      <c r="C76" s="21"/>
      <c r="D76" s="21"/>
      <c r="E76" s="21"/>
      <c r="F76" s="21"/>
      <c r="G76" s="21"/>
      <c r="H76" s="22"/>
      <c r="I76" s="22"/>
      <c r="J76" s="22"/>
      <c r="K76" s="22"/>
      <c r="L76" s="22"/>
      <c r="M76" s="22"/>
      <c r="N76" s="22"/>
    </row>
    <row r="77" spans="1:14" s="3" customFormat="1" ht="18" hidden="1" customHeight="1" x14ac:dyDescent="0.2">
      <c r="A77" s="20"/>
      <c r="B77" s="21"/>
      <c r="C77" s="21"/>
      <c r="D77" s="21"/>
      <c r="E77" s="21"/>
      <c r="F77" s="21"/>
      <c r="G77" s="21"/>
      <c r="H77" s="22"/>
      <c r="I77" s="22"/>
      <c r="J77" s="22"/>
      <c r="K77" s="22"/>
      <c r="L77" s="22"/>
      <c r="M77" s="22"/>
      <c r="N77" s="22"/>
    </row>
    <row r="78" spans="1:14" s="3" customFormat="1" ht="18" hidden="1" customHeight="1" x14ac:dyDescent="0.2">
      <c r="A78" s="20"/>
      <c r="B78" s="21"/>
      <c r="C78" s="21"/>
      <c r="D78" s="21"/>
      <c r="E78" s="21"/>
      <c r="F78" s="21"/>
      <c r="G78" s="21"/>
      <c r="H78" s="22"/>
      <c r="I78" s="22"/>
      <c r="J78" s="22"/>
      <c r="K78" s="22"/>
      <c r="L78" s="22"/>
      <c r="M78" s="22"/>
      <c r="N78" s="22"/>
    </row>
    <row r="79" spans="1:14" s="3" customFormat="1" ht="18" hidden="1" customHeight="1" x14ac:dyDescent="0.2">
      <c r="A79" s="20"/>
      <c r="B79" s="21"/>
      <c r="C79" s="21"/>
      <c r="D79" s="21"/>
      <c r="E79" s="21"/>
      <c r="F79" s="21"/>
      <c r="G79" s="21"/>
      <c r="H79" s="22"/>
      <c r="I79" s="22"/>
      <c r="J79" s="22"/>
      <c r="K79" s="22"/>
      <c r="L79" s="22"/>
      <c r="M79" s="22"/>
      <c r="N79" s="22"/>
    </row>
    <row r="80" spans="1:14" s="3" customFormat="1" ht="18" hidden="1" customHeight="1" x14ac:dyDescent="0.2">
      <c r="A80" s="20"/>
      <c r="B80" s="21"/>
      <c r="C80" s="21"/>
      <c r="D80" s="21"/>
      <c r="E80" s="21"/>
      <c r="F80" s="21"/>
      <c r="G80" s="21"/>
      <c r="H80" s="22"/>
      <c r="I80" s="22"/>
      <c r="J80" s="22"/>
      <c r="K80" s="22"/>
      <c r="L80" s="22"/>
      <c r="M80" s="22"/>
      <c r="N80" s="22"/>
    </row>
    <row r="81" spans="1:14" s="3" customFormat="1" ht="18" hidden="1" customHeight="1" x14ac:dyDescent="0.2">
      <c r="A81" s="20"/>
      <c r="B81" s="21"/>
      <c r="C81" s="21"/>
      <c r="D81" s="21"/>
      <c r="E81" s="21"/>
      <c r="F81" s="21"/>
      <c r="G81" s="21"/>
      <c r="H81" s="22"/>
      <c r="I81" s="22"/>
      <c r="J81" s="22"/>
      <c r="K81" s="22"/>
      <c r="L81" s="22"/>
      <c r="M81" s="22"/>
      <c r="N81" s="22"/>
    </row>
    <row r="82" spans="1:14" s="3" customFormat="1" ht="18" hidden="1" customHeight="1" x14ac:dyDescent="0.2">
      <c r="A82" s="20"/>
      <c r="B82" s="21"/>
      <c r="C82" s="21"/>
      <c r="D82" s="21"/>
      <c r="E82" s="21"/>
      <c r="F82" s="21"/>
      <c r="G82" s="21"/>
      <c r="H82" s="22"/>
      <c r="I82" s="22"/>
      <c r="J82" s="22"/>
      <c r="K82" s="22"/>
      <c r="L82" s="22"/>
      <c r="M82" s="22"/>
      <c r="N82" s="22"/>
    </row>
    <row r="83" spans="1:14" s="3" customFormat="1" ht="18" hidden="1" customHeight="1" x14ac:dyDescent="0.2">
      <c r="A83" s="20"/>
      <c r="B83" s="21"/>
      <c r="C83" s="21"/>
      <c r="D83" s="21"/>
      <c r="E83" s="21"/>
      <c r="F83" s="21"/>
      <c r="G83" s="21"/>
      <c r="H83" s="22"/>
      <c r="I83" s="22"/>
      <c r="J83" s="22"/>
      <c r="K83" s="22"/>
      <c r="L83" s="22"/>
      <c r="M83" s="22"/>
      <c r="N83" s="22"/>
    </row>
    <row r="84" spans="1:14" s="3" customFormat="1" ht="18" hidden="1" customHeight="1" x14ac:dyDescent="0.2">
      <c r="A84" s="20"/>
      <c r="B84" s="21"/>
      <c r="C84" s="21"/>
      <c r="D84" s="21"/>
      <c r="E84" s="21"/>
      <c r="F84" s="21"/>
      <c r="G84" s="21"/>
      <c r="H84" s="22"/>
      <c r="I84" s="22"/>
      <c r="J84" s="22"/>
      <c r="K84" s="22"/>
      <c r="L84" s="22"/>
      <c r="M84" s="22"/>
      <c r="N84" s="22"/>
    </row>
    <row r="85" spans="1:14" s="3" customFormat="1" ht="18" hidden="1" customHeight="1" x14ac:dyDescent="0.2">
      <c r="A85" s="20"/>
      <c r="B85" s="21"/>
      <c r="C85" s="21"/>
      <c r="D85" s="21"/>
      <c r="E85" s="21"/>
      <c r="F85" s="21"/>
      <c r="G85" s="21"/>
      <c r="H85" s="22"/>
      <c r="I85" s="22"/>
      <c r="J85" s="22"/>
      <c r="K85" s="22"/>
      <c r="L85" s="22"/>
      <c r="M85" s="22"/>
      <c r="N85" s="22"/>
    </row>
    <row r="86" spans="1:14" s="3" customFormat="1" ht="18" hidden="1" customHeight="1" x14ac:dyDescent="0.2">
      <c r="A86" s="20"/>
      <c r="B86" s="21"/>
      <c r="C86" s="21"/>
      <c r="D86" s="21"/>
      <c r="E86" s="21"/>
      <c r="F86" s="21"/>
      <c r="G86" s="21"/>
      <c r="H86" s="22"/>
      <c r="I86" s="22"/>
      <c r="J86" s="22"/>
      <c r="K86" s="22"/>
      <c r="L86" s="22"/>
      <c r="M86" s="22"/>
      <c r="N86" s="22"/>
    </row>
    <row r="87" spans="1:14" s="3" customFormat="1" ht="18" hidden="1" customHeight="1" x14ac:dyDescent="0.2">
      <c r="A87" s="20"/>
      <c r="B87" s="21"/>
      <c r="C87" s="21"/>
      <c r="D87" s="21"/>
      <c r="E87" s="21"/>
      <c r="F87" s="21"/>
      <c r="G87" s="21"/>
      <c r="H87" s="22"/>
      <c r="I87" s="22"/>
      <c r="J87" s="22"/>
      <c r="K87" s="22"/>
      <c r="L87" s="22"/>
      <c r="M87" s="22"/>
      <c r="N87" s="22"/>
    </row>
    <row r="88" spans="1:14" s="3" customFormat="1" ht="18" hidden="1" customHeight="1" x14ac:dyDescent="0.2">
      <c r="A88" s="20"/>
      <c r="B88" s="21"/>
      <c r="C88" s="21"/>
      <c r="D88" s="21"/>
      <c r="E88" s="21"/>
      <c r="F88" s="21"/>
      <c r="G88" s="21"/>
      <c r="H88" s="22"/>
      <c r="I88" s="22"/>
      <c r="J88" s="22"/>
      <c r="K88" s="22"/>
      <c r="L88" s="22"/>
      <c r="M88" s="22"/>
      <c r="N88" s="22"/>
    </row>
    <row r="89" spans="1:14" s="3" customFormat="1" ht="18" hidden="1" customHeight="1" x14ac:dyDescent="0.2">
      <c r="A89" s="20"/>
      <c r="B89" s="21"/>
      <c r="C89" s="21"/>
      <c r="D89" s="21"/>
      <c r="E89" s="21"/>
      <c r="F89" s="21"/>
      <c r="G89" s="21"/>
      <c r="H89" s="22"/>
      <c r="I89" s="22"/>
      <c r="J89" s="22"/>
      <c r="K89" s="22"/>
      <c r="L89" s="22"/>
      <c r="M89" s="22"/>
      <c r="N89" s="22"/>
    </row>
    <row r="90" spans="1:14" s="3" customFormat="1" ht="18" hidden="1" customHeight="1" x14ac:dyDescent="0.2">
      <c r="A90" s="20"/>
      <c r="B90" s="21"/>
      <c r="C90" s="21"/>
      <c r="D90" s="21"/>
      <c r="E90" s="21"/>
      <c r="F90" s="21"/>
      <c r="G90" s="21"/>
      <c r="H90" s="22"/>
      <c r="I90" s="22"/>
      <c r="J90" s="22"/>
      <c r="K90" s="22"/>
      <c r="L90" s="22"/>
      <c r="M90" s="22"/>
      <c r="N90" s="22"/>
    </row>
    <row r="91" spans="1:14" s="3" customFormat="1" ht="18" hidden="1" customHeight="1" x14ac:dyDescent="0.2">
      <c r="A91" s="20"/>
      <c r="B91" s="21"/>
      <c r="C91" s="21"/>
      <c r="D91" s="21"/>
      <c r="E91" s="21"/>
      <c r="F91" s="21"/>
      <c r="G91" s="21"/>
      <c r="H91" s="22"/>
      <c r="I91" s="22"/>
      <c r="J91" s="22"/>
      <c r="K91" s="22"/>
      <c r="L91" s="22"/>
      <c r="M91" s="22"/>
      <c r="N91" s="22"/>
    </row>
    <row r="92" spans="1:14" s="3" customFormat="1" ht="18" hidden="1" customHeight="1" x14ac:dyDescent="0.2">
      <c r="A92" s="20"/>
      <c r="B92" s="21"/>
      <c r="C92" s="21"/>
      <c r="D92" s="21"/>
      <c r="E92" s="21"/>
      <c r="F92" s="21"/>
      <c r="G92" s="21"/>
      <c r="H92" s="22"/>
      <c r="I92" s="22"/>
      <c r="J92" s="22"/>
      <c r="K92" s="22"/>
      <c r="L92" s="22"/>
      <c r="M92" s="22"/>
      <c r="N92" s="22"/>
    </row>
    <row r="93" spans="1:14" s="3" customFormat="1" ht="18" hidden="1" customHeight="1" x14ac:dyDescent="0.2">
      <c r="A93" s="20"/>
      <c r="B93" s="21"/>
      <c r="C93" s="21"/>
      <c r="D93" s="21"/>
      <c r="E93" s="21"/>
      <c r="F93" s="21"/>
      <c r="G93" s="21"/>
      <c r="H93" s="22"/>
      <c r="I93" s="22"/>
      <c r="J93" s="22"/>
      <c r="K93" s="22"/>
      <c r="L93" s="22"/>
      <c r="M93" s="22"/>
      <c r="N93" s="22"/>
    </row>
    <row r="94" spans="1:14" s="3" customFormat="1" ht="18" hidden="1" customHeight="1" x14ac:dyDescent="0.2">
      <c r="A94" s="20"/>
      <c r="B94" s="21"/>
      <c r="C94" s="21"/>
      <c r="D94" s="21"/>
      <c r="E94" s="21"/>
      <c r="F94" s="21"/>
      <c r="G94" s="21"/>
      <c r="H94" s="22"/>
      <c r="I94" s="22"/>
      <c r="J94" s="22"/>
      <c r="K94" s="22"/>
      <c r="L94" s="22"/>
      <c r="M94" s="22"/>
      <c r="N94" s="22"/>
    </row>
    <row r="95" spans="1:14" s="3" customFormat="1" ht="18" hidden="1" customHeight="1" x14ac:dyDescent="0.2">
      <c r="A95" s="20"/>
      <c r="B95" s="21"/>
      <c r="C95" s="21"/>
      <c r="D95" s="21"/>
      <c r="E95" s="21"/>
      <c r="F95" s="21"/>
      <c r="G95" s="21"/>
      <c r="H95" s="22"/>
      <c r="I95" s="22"/>
      <c r="J95" s="22"/>
      <c r="K95" s="22"/>
      <c r="L95" s="22"/>
      <c r="M95" s="22"/>
      <c r="N95" s="22"/>
    </row>
    <row r="96" spans="1:14" s="3" customFormat="1" ht="18" hidden="1" customHeight="1" x14ac:dyDescent="0.2">
      <c r="A96" s="20"/>
      <c r="B96" s="21"/>
      <c r="C96" s="21"/>
      <c r="D96" s="21"/>
      <c r="E96" s="21"/>
      <c r="F96" s="21"/>
      <c r="G96" s="21"/>
      <c r="H96" s="22"/>
      <c r="I96" s="22"/>
      <c r="J96" s="22"/>
      <c r="K96" s="22"/>
      <c r="L96" s="22"/>
      <c r="M96" s="22"/>
      <c r="N96" s="22"/>
    </row>
    <row r="97" spans="1:14" s="3" customFormat="1" ht="18" hidden="1" customHeight="1" x14ac:dyDescent="0.2">
      <c r="A97" s="20"/>
      <c r="B97" s="21"/>
      <c r="C97" s="21"/>
      <c r="D97" s="21"/>
      <c r="E97" s="21"/>
      <c r="F97" s="21"/>
      <c r="G97" s="21"/>
      <c r="H97" s="22"/>
      <c r="I97" s="22"/>
      <c r="J97" s="22"/>
      <c r="K97" s="22"/>
      <c r="L97" s="22"/>
      <c r="M97" s="22"/>
      <c r="N97" s="22"/>
    </row>
    <row r="98" spans="1:14" s="3" customFormat="1" ht="18" hidden="1" customHeight="1" x14ac:dyDescent="0.2">
      <c r="A98" s="20"/>
      <c r="B98" s="21"/>
      <c r="C98" s="21"/>
      <c r="D98" s="21"/>
      <c r="E98" s="21"/>
      <c r="F98" s="21"/>
      <c r="G98" s="21"/>
      <c r="H98" s="22"/>
      <c r="I98" s="22"/>
      <c r="J98" s="22"/>
      <c r="K98" s="22"/>
      <c r="L98" s="22"/>
      <c r="M98" s="22"/>
      <c r="N98" s="22"/>
    </row>
    <row r="99" spans="1:14" s="3" customFormat="1" ht="18" hidden="1" customHeight="1" x14ac:dyDescent="0.2">
      <c r="A99" s="20"/>
      <c r="B99" s="21"/>
      <c r="C99" s="21"/>
      <c r="D99" s="21"/>
      <c r="E99" s="21"/>
      <c r="F99" s="21"/>
      <c r="G99" s="21"/>
      <c r="H99" s="22"/>
      <c r="I99" s="22"/>
      <c r="J99" s="22"/>
      <c r="K99" s="22"/>
      <c r="L99" s="22"/>
      <c r="M99" s="22"/>
      <c r="N99" s="22"/>
    </row>
    <row r="100" spans="1:14" s="3" customFormat="1" ht="18" hidden="1" customHeight="1" x14ac:dyDescent="0.2">
      <c r="A100" s="20"/>
      <c r="B100" s="21"/>
      <c r="C100" s="21"/>
      <c r="D100" s="21"/>
      <c r="E100" s="21"/>
      <c r="F100" s="21"/>
      <c r="G100" s="21"/>
      <c r="H100" s="22"/>
      <c r="I100" s="22"/>
      <c r="J100" s="22"/>
      <c r="K100" s="22"/>
      <c r="L100" s="22"/>
      <c r="M100" s="22"/>
      <c r="N100" s="22"/>
    </row>
    <row r="101" spans="1:14" s="3" customFormat="1" ht="18" hidden="1" customHeight="1" x14ac:dyDescent="0.2">
      <c r="A101" s="20"/>
      <c r="B101" s="21"/>
      <c r="C101" s="21"/>
      <c r="D101" s="21"/>
      <c r="E101" s="21"/>
      <c r="F101" s="21"/>
      <c r="G101" s="21"/>
      <c r="H101" s="22"/>
      <c r="I101" s="22"/>
      <c r="J101" s="22"/>
      <c r="K101" s="22"/>
      <c r="L101" s="22"/>
      <c r="M101" s="22"/>
      <c r="N101" s="22"/>
    </row>
    <row r="102" spans="1:14" s="3" customFormat="1" ht="18" hidden="1" customHeight="1" x14ac:dyDescent="0.2">
      <c r="A102" s="20"/>
      <c r="B102" s="21"/>
      <c r="C102" s="21"/>
      <c r="D102" s="21"/>
      <c r="E102" s="21"/>
      <c r="F102" s="21"/>
      <c r="G102" s="21"/>
      <c r="H102" s="22"/>
      <c r="I102" s="22"/>
      <c r="J102" s="22"/>
      <c r="K102" s="22"/>
      <c r="L102" s="22"/>
      <c r="M102" s="22"/>
      <c r="N102" s="22"/>
    </row>
    <row r="103" spans="1:14" s="3" customFormat="1" ht="18" hidden="1" customHeight="1" x14ac:dyDescent="0.2">
      <c r="A103" s="20"/>
      <c r="B103" s="21"/>
      <c r="C103" s="21"/>
      <c r="D103" s="21"/>
      <c r="E103" s="21"/>
      <c r="F103" s="21"/>
      <c r="G103" s="21"/>
      <c r="H103" s="22"/>
      <c r="I103" s="22"/>
      <c r="J103" s="22"/>
      <c r="K103" s="22"/>
      <c r="L103" s="22"/>
      <c r="M103" s="22"/>
      <c r="N103" s="22"/>
    </row>
    <row r="104" spans="1:14" s="3" customFormat="1" ht="18" hidden="1" customHeight="1" x14ac:dyDescent="0.2">
      <c r="A104" s="20"/>
      <c r="B104" s="21"/>
      <c r="C104" s="21"/>
      <c r="D104" s="21"/>
      <c r="E104" s="21"/>
      <c r="F104" s="21"/>
      <c r="G104" s="21"/>
      <c r="H104" s="22"/>
      <c r="I104" s="22"/>
      <c r="J104" s="22"/>
      <c r="K104" s="22"/>
      <c r="L104" s="22"/>
      <c r="M104" s="22"/>
      <c r="N104" s="22"/>
    </row>
    <row r="105" spans="1:14" s="3" customFormat="1" ht="18" hidden="1" customHeight="1" x14ac:dyDescent="0.2">
      <c r="A105" s="20"/>
      <c r="B105" s="21"/>
      <c r="C105" s="21"/>
      <c r="D105" s="21"/>
      <c r="E105" s="21"/>
      <c r="F105" s="21"/>
      <c r="G105" s="21"/>
      <c r="H105" s="22"/>
      <c r="I105" s="22"/>
      <c r="J105" s="22"/>
      <c r="K105" s="22"/>
      <c r="L105" s="22"/>
      <c r="M105" s="22"/>
      <c r="N105" s="22"/>
    </row>
    <row r="106" spans="1:14" s="3" customFormat="1" ht="18" hidden="1" customHeight="1" x14ac:dyDescent="0.2">
      <c r="A106" s="20"/>
      <c r="B106" s="21"/>
      <c r="C106" s="21"/>
      <c r="D106" s="21"/>
      <c r="E106" s="21"/>
      <c r="F106" s="21"/>
      <c r="G106" s="21"/>
      <c r="H106" s="22"/>
      <c r="I106" s="22"/>
      <c r="J106" s="22"/>
      <c r="K106" s="22"/>
      <c r="L106" s="22"/>
      <c r="M106" s="22"/>
      <c r="N106" s="22"/>
    </row>
    <row r="107" spans="1:14" s="3" customFormat="1" ht="18" hidden="1" customHeight="1" x14ac:dyDescent="0.2">
      <c r="A107" s="20"/>
      <c r="B107" s="21"/>
      <c r="C107" s="21"/>
      <c r="D107" s="21"/>
      <c r="E107" s="21"/>
      <c r="F107" s="21"/>
      <c r="G107" s="21"/>
      <c r="H107" s="22"/>
      <c r="I107" s="22"/>
      <c r="J107" s="22"/>
      <c r="K107" s="22"/>
      <c r="L107" s="22"/>
      <c r="M107" s="22"/>
      <c r="N107" s="22"/>
    </row>
    <row r="108" spans="1:14" s="3" customFormat="1" ht="18" hidden="1" customHeight="1" x14ac:dyDescent="0.2">
      <c r="A108" s="20"/>
      <c r="B108" s="21"/>
      <c r="C108" s="21"/>
      <c r="D108" s="21"/>
      <c r="E108" s="21"/>
      <c r="F108" s="21"/>
      <c r="G108" s="21"/>
      <c r="H108" s="22"/>
      <c r="I108" s="22"/>
      <c r="J108" s="22"/>
      <c r="K108" s="22"/>
      <c r="L108" s="22"/>
      <c r="M108" s="22"/>
      <c r="N108" s="22"/>
    </row>
    <row r="109" spans="1:14" s="3" customFormat="1" ht="18" hidden="1" customHeight="1" x14ac:dyDescent="0.2">
      <c r="A109" s="20"/>
      <c r="B109" s="21"/>
      <c r="C109" s="21"/>
      <c r="D109" s="21"/>
      <c r="E109" s="21"/>
      <c r="F109" s="21"/>
      <c r="G109" s="21"/>
      <c r="H109" s="22"/>
      <c r="I109" s="22"/>
      <c r="J109" s="22"/>
      <c r="K109" s="22"/>
      <c r="L109" s="22"/>
      <c r="M109" s="22"/>
      <c r="N109" s="22"/>
    </row>
    <row r="110" spans="1:14" s="3" customFormat="1" ht="18" hidden="1" customHeight="1" x14ac:dyDescent="0.2">
      <c r="A110" s="20"/>
      <c r="B110" s="21"/>
      <c r="C110" s="21"/>
      <c r="D110" s="21"/>
      <c r="E110" s="21"/>
      <c r="F110" s="21"/>
      <c r="G110" s="21"/>
      <c r="H110" s="22"/>
      <c r="I110" s="22"/>
      <c r="J110" s="22"/>
      <c r="K110" s="22"/>
      <c r="L110" s="22"/>
      <c r="M110" s="22"/>
      <c r="N110" s="22"/>
    </row>
    <row r="111" spans="1:14" s="3" customFormat="1" ht="18" hidden="1" customHeight="1" x14ac:dyDescent="0.2">
      <c r="A111" s="20"/>
      <c r="B111" s="21"/>
      <c r="C111" s="21"/>
      <c r="D111" s="21"/>
      <c r="E111" s="21"/>
      <c r="F111" s="21"/>
      <c r="G111" s="21"/>
      <c r="H111" s="22"/>
      <c r="I111" s="22"/>
      <c r="J111" s="22"/>
      <c r="K111" s="22"/>
      <c r="L111" s="22"/>
      <c r="M111" s="22"/>
      <c r="N111" s="22"/>
    </row>
    <row r="112" spans="1:14" s="3" customFormat="1" ht="18" hidden="1" customHeight="1" x14ac:dyDescent="0.2">
      <c r="A112" s="20"/>
      <c r="B112" s="21"/>
      <c r="C112" s="21"/>
      <c r="D112" s="21"/>
      <c r="E112" s="21"/>
      <c r="F112" s="21"/>
      <c r="G112" s="21"/>
      <c r="H112" s="22"/>
      <c r="I112" s="22"/>
      <c r="J112" s="22"/>
      <c r="K112" s="22"/>
      <c r="L112" s="22"/>
      <c r="M112" s="22"/>
      <c r="N112" s="22"/>
    </row>
    <row r="113" spans="1:14" s="3" customFormat="1" ht="18" hidden="1" customHeight="1" x14ac:dyDescent="0.2">
      <c r="A113" s="20"/>
      <c r="B113" s="21"/>
      <c r="C113" s="21"/>
      <c r="D113" s="21"/>
      <c r="E113" s="21"/>
      <c r="F113" s="21"/>
      <c r="G113" s="21"/>
      <c r="H113" s="22"/>
      <c r="I113" s="22"/>
      <c r="J113" s="22"/>
      <c r="K113" s="22"/>
      <c r="L113" s="22"/>
      <c r="M113" s="22"/>
      <c r="N113" s="22"/>
    </row>
    <row r="114" spans="1:14" s="3" customFormat="1" ht="18" hidden="1" customHeight="1" x14ac:dyDescent="0.2">
      <c r="A114" s="20"/>
      <c r="B114" s="21"/>
      <c r="C114" s="21"/>
      <c r="D114" s="21"/>
      <c r="E114" s="21"/>
      <c r="F114" s="21"/>
      <c r="G114" s="21"/>
      <c r="H114" s="22"/>
      <c r="I114" s="22"/>
      <c r="J114" s="22"/>
      <c r="K114" s="22"/>
      <c r="L114" s="22"/>
      <c r="M114" s="22"/>
      <c r="N114" s="22"/>
    </row>
    <row r="115" spans="1:14" s="3" customFormat="1" ht="18" hidden="1" customHeight="1" x14ac:dyDescent="0.2">
      <c r="A115" s="20"/>
      <c r="B115" s="21"/>
      <c r="C115" s="21"/>
      <c r="D115" s="21"/>
      <c r="E115" s="21"/>
      <c r="F115" s="21"/>
      <c r="G115" s="21"/>
      <c r="H115" s="22"/>
      <c r="I115" s="22"/>
      <c r="J115" s="22"/>
      <c r="K115" s="22"/>
      <c r="L115" s="22"/>
      <c r="M115" s="22"/>
      <c r="N115" s="22"/>
    </row>
    <row r="116" spans="1:14" s="3" customFormat="1" ht="18" hidden="1" customHeight="1" x14ac:dyDescent="0.2">
      <c r="A116" s="20"/>
      <c r="B116" s="21"/>
      <c r="C116" s="21"/>
      <c r="D116" s="21"/>
      <c r="E116" s="21"/>
      <c r="F116" s="21"/>
      <c r="G116" s="21"/>
      <c r="H116" s="22"/>
      <c r="I116" s="22"/>
      <c r="J116" s="22"/>
      <c r="K116" s="22"/>
      <c r="L116" s="22"/>
      <c r="M116" s="22"/>
      <c r="N116" s="22"/>
    </row>
    <row r="117" spans="1:14" s="3" customFormat="1" ht="18" hidden="1" customHeight="1" x14ac:dyDescent="0.2">
      <c r="A117" s="20"/>
      <c r="B117" s="21"/>
      <c r="C117" s="21"/>
      <c r="D117" s="21"/>
      <c r="E117" s="21"/>
      <c r="F117" s="21"/>
      <c r="G117" s="21"/>
      <c r="H117" s="22"/>
      <c r="I117" s="22"/>
      <c r="J117" s="22"/>
      <c r="K117" s="22"/>
      <c r="L117" s="22"/>
      <c r="M117" s="22"/>
      <c r="N117" s="22"/>
    </row>
    <row r="118" spans="1:14" s="3" customFormat="1" ht="18" hidden="1" customHeight="1" x14ac:dyDescent="0.2">
      <c r="A118" s="20"/>
      <c r="B118" s="21"/>
      <c r="C118" s="21"/>
      <c r="D118" s="21"/>
      <c r="E118" s="21"/>
      <c r="F118" s="21"/>
      <c r="G118" s="21"/>
      <c r="H118" s="22"/>
      <c r="I118" s="22"/>
      <c r="J118" s="22"/>
      <c r="K118" s="22"/>
      <c r="L118" s="22"/>
      <c r="M118" s="22"/>
      <c r="N118" s="22"/>
    </row>
    <row r="119" spans="1:14" s="3" customFormat="1" ht="18" hidden="1" customHeight="1" x14ac:dyDescent="0.2">
      <c r="A119" s="20"/>
      <c r="B119" s="21"/>
      <c r="C119" s="21"/>
      <c r="D119" s="21"/>
      <c r="E119" s="21"/>
      <c r="F119" s="21"/>
      <c r="G119" s="21"/>
      <c r="H119" s="22"/>
      <c r="I119" s="22"/>
      <c r="J119" s="22"/>
      <c r="K119" s="22"/>
      <c r="L119" s="22"/>
      <c r="M119" s="22"/>
      <c r="N119" s="22"/>
    </row>
    <row r="120" spans="1:14" s="3" customFormat="1" ht="18" hidden="1" customHeight="1" x14ac:dyDescent="0.2">
      <c r="A120" s="20"/>
      <c r="B120" s="21"/>
      <c r="C120" s="21"/>
      <c r="D120" s="21"/>
      <c r="E120" s="21"/>
      <c r="F120" s="21"/>
      <c r="G120" s="21"/>
      <c r="H120" s="22"/>
      <c r="I120" s="22"/>
      <c r="J120" s="22"/>
      <c r="K120" s="22"/>
      <c r="L120" s="22"/>
      <c r="M120" s="22"/>
      <c r="N120" s="22"/>
    </row>
    <row r="121" spans="1:14" s="3" customFormat="1" ht="18" hidden="1" customHeight="1" x14ac:dyDescent="0.2">
      <c r="A121" s="20"/>
      <c r="B121" s="21"/>
      <c r="C121" s="21"/>
      <c r="D121" s="21"/>
      <c r="E121" s="21"/>
      <c r="F121" s="21"/>
      <c r="G121" s="21"/>
      <c r="H121" s="22"/>
      <c r="I121" s="22"/>
      <c r="J121" s="22"/>
      <c r="K121" s="22"/>
      <c r="L121" s="22"/>
      <c r="M121" s="22"/>
      <c r="N121" s="22"/>
    </row>
    <row r="122" spans="1:14" s="3" customFormat="1" ht="18" hidden="1" customHeight="1" x14ac:dyDescent="0.2">
      <c r="A122" s="20"/>
      <c r="B122" s="21"/>
      <c r="C122" s="21"/>
      <c r="D122" s="21"/>
      <c r="E122" s="21"/>
      <c r="F122" s="21"/>
      <c r="G122" s="21"/>
      <c r="H122" s="22"/>
      <c r="I122" s="22"/>
      <c r="J122" s="22"/>
      <c r="K122" s="22"/>
      <c r="L122" s="22"/>
      <c r="M122" s="22"/>
      <c r="N122" s="22"/>
    </row>
    <row r="123" spans="1:14" s="3" customFormat="1" ht="18" hidden="1" customHeight="1" x14ac:dyDescent="0.2">
      <c r="A123" s="20"/>
      <c r="B123" s="21"/>
      <c r="C123" s="21"/>
      <c r="D123" s="21"/>
      <c r="E123" s="21"/>
      <c r="F123" s="21"/>
      <c r="G123" s="21"/>
      <c r="H123" s="22"/>
      <c r="I123" s="22"/>
      <c r="J123" s="22"/>
      <c r="K123" s="22"/>
      <c r="L123" s="22"/>
      <c r="M123" s="22"/>
      <c r="N123" s="22"/>
    </row>
    <row r="124" spans="1:14" s="3" customFormat="1" ht="18" hidden="1" customHeight="1" x14ac:dyDescent="0.2">
      <c r="A124" s="20"/>
      <c r="B124" s="21"/>
      <c r="C124" s="21"/>
      <c r="D124" s="21"/>
      <c r="E124" s="21"/>
      <c r="F124" s="21"/>
      <c r="G124" s="21"/>
      <c r="H124" s="22"/>
      <c r="I124" s="22"/>
      <c r="J124" s="22"/>
      <c r="K124" s="22"/>
      <c r="L124" s="22"/>
      <c r="M124" s="22"/>
      <c r="N124" s="22"/>
    </row>
    <row r="125" spans="1:14" s="3" customFormat="1" ht="18" hidden="1" customHeight="1" x14ac:dyDescent="0.2">
      <c r="A125" s="20"/>
      <c r="B125" s="21"/>
      <c r="C125" s="21"/>
      <c r="D125" s="21"/>
      <c r="E125" s="21"/>
      <c r="F125" s="21"/>
      <c r="G125" s="21"/>
      <c r="H125" s="22"/>
      <c r="I125" s="22"/>
      <c r="J125" s="22"/>
      <c r="K125" s="22"/>
      <c r="L125" s="22"/>
      <c r="M125" s="22"/>
      <c r="N125" s="22"/>
    </row>
    <row r="126" spans="1:14" s="3" customFormat="1" ht="18" hidden="1" customHeight="1" x14ac:dyDescent="0.2">
      <c r="A126" s="20"/>
      <c r="B126" s="21"/>
      <c r="C126" s="21"/>
      <c r="D126" s="21"/>
      <c r="E126" s="21"/>
      <c r="F126" s="21"/>
      <c r="G126" s="21"/>
      <c r="H126" s="22"/>
      <c r="I126" s="22"/>
      <c r="J126" s="22"/>
      <c r="K126" s="22"/>
      <c r="L126" s="22"/>
      <c r="M126" s="22"/>
      <c r="N126" s="22"/>
    </row>
    <row r="127" spans="1:14" s="3" customFormat="1" ht="18" hidden="1" customHeight="1" x14ac:dyDescent="0.2">
      <c r="A127" s="20"/>
      <c r="B127" s="21"/>
      <c r="C127" s="21"/>
      <c r="D127" s="21"/>
      <c r="E127" s="21"/>
      <c r="F127" s="21"/>
      <c r="G127" s="21"/>
      <c r="H127" s="22"/>
      <c r="I127" s="22"/>
      <c r="J127" s="22"/>
      <c r="K127" s="22"/>
      <c r="L127" s="22"/>
      <c r="M127" s="22"/>
      <c r="N127" s="22"/>
    </row>
    <row r="128" spans="1:14" s="3" customFormat="1" ht="18" hidden="1" customHeight="1" x14ac:dyDescent="0.2">
      <c r="A128" s="20"/>
      <c r="B128" s="21"/>
      <c r="C128" s="21"/>
      <c r="D128" s="21"/>
      <c r="E128" s="21"/>
      <c r="F128" s="21"/>
      <c r="G128" s="21"/>
      <c r="H128" s="22"/>
      <c r="I128" s="22"/>
      <c r="J128" s="22"/>
      <c r="K128" s="22"/>
      <c r="L128" s="22"/>
      <c r="M128" s="22"/>
      <c r="N128" s="22"/>
    </row>
    <row r="129" spans="1:14" s="3" customFormat="1" ht="18" hidden="1" customHeight="1" x14ac:dyDescent="0.2">
      <c r="A129" s="20"/>
      <c r="B129" s="21"/>
      <c r="C129" s="21"/>
      <c r="D129" s="21"/>
      <c r="E129" s="21"/>
      <c r="F129" s="21"/>
      <c r="G129" s="21"/>
      <c r="H129" s="22"/>
      <c r="I129" s="22"/>
      <c r="J129" s="22"/>
      <c r="K129" s="22"/>
      <c r="L129" s="22"/>
      <c r="M129" s="22"/>
      <c r="N129" s="22"/>
    </row>
    <row r="130" spans="1:14" s="3" customFormat="1" ht="18" hidden="1" customHeight="1" x14ac:dyDescent="0.2">
      <c r="A130" s="20"/>
      <c r="B130" s="21"/>
      <c r="C130" s="21"/>
      <c r="D130" s="21"/>
      <c r="E130" s="21"/>
      <c r="F130" s="21"/>
      <c r="G130" s="21"/>
      <c r="H130" s="22"/>
      <c r="I130" s="22"/>
      <c r="J130" s="22"/>
      <c r="K130" s="22"/>
      <c r="L130" s="22"/>
      <c r="M130" s="22"/>
      <c r="N130" s="22"/>
    </row>
    <row r="131" spans="1:14" s="3" customFormat="1" ht="18" hidden="1" customHeight="1" x14ac:dyDescent="0.2">
      <c r="A131" s="20"/>
      <c r="B131" s="21"/>
      <c r="C131" s="21"/>
      <c r="D131" s="21"/>
      <c r="E131" s="21"/>
      <c r="F131" s="21"/>
      <c r="G131" s="21"/>
      <c r="H131" s="22"/>
      <c r="I131" s="22"/>
      <c r="J131" s="22"/>
      <c r="K131" s="22"/>
      <c r="L131" s="22"/>
      <c r="M131" s="22"/>
      <c r="N131" s="22"/>
    </row>
    <row r="132" spans="1:14" s="3" customFormat="1" ht="18" hidden="1" customHeight="1" x14ac:dyDescent="0.2">
      <c r="A132" s="20"/>
      <c r="B132" s="21"/>
      <c r="C132" s="21"/>
      <c r="D132" s="21"/>
      <c r="E132" s="21"/>
      <c r="F132" s="21"/>
      <c r="G132" s="21"/>
      <c r="H132" s="22"/>
      <c r="I132" s="22"/>
      <c r="J132" s="22"/>
      <c r="K132" s="22"/>
      <c r="L132" s="22"/>
      <c r="M132" s="22"/>
      <c r="N132" s="22"/>
    </row>
    <row r="133" spans="1:14" s="3" customFormat="1" ht="18" hidden="1" customHeight="1" x14ac:dyDescent="0.2">
      <c r="A133" s="20"/>
      <c r="B133" s="21"/>
      <c r="C133" s="21"/>
      <c r="D133" s="21"/>
      <c r="E133" s="21"/>
      <c r="F133" s="21"/>
      <c r="G133" s="21"/>
      <c r="H133" s="22"/>
      <c r="I133" s="22"/>
      <c r="J133" s="22"/>
      <c r="K133" s="22"/>
      <c r="L133" s="22"/>
      <c r="M133" s="22"/>
      <c r="N133" s="22"/>
    </row>
    <row r="134" spans="1:14" s="3" customFormat="1" ht="18" hidden="1" customHeight="1" x14ac:dyDescent="0.2">
      <c r="A134" s="20"/>
      <c r="B134" s="21"/>
      <c r="C134" s="21"/>
      <c r="D134" s="21"/>
      <c r="E134" s="21"/>
      <c r="F134" s="21"/>
      <c r="G134" s="21"/>
      <c r="H134" s="22"/>
      <c r="I134" s="22"/>
      <c r="J134" s="22"/>
      <c r="K134" s="22"/>
      <c r="L134" s="22"/>
      <c r="M134" s="22"/>
      <c r="N134" s="22"/>
    </row>
    <row r="135" spans="1:14" s="3" customFormat="1" ht="18" hidden="1" customHeight="1" x14ac:dyDescent="0.2">
      <c r="A135" s="20"/>
      <c r="B135" s="21"/>
      <c r="C135" s="21"/>
      <c r="D135" s="21"/>
      <c r="E135" s="21"/>
      <c r="F135" s="21"/>
      <c r="G135" s="21"/>
      <c r="H135" s="22"/>
      <c r="I135" s="22"/>
      <c r="J135" s="22"/>
      <c r="K135" s="22"/>
      <c r="L135" s="22"/>
      <c r="M135" s="22"/>
      <c r="N135" s="22"/>
    </row>
    <row r="136" spans="1:14" s="3" customFormat="1" ht="18" hidden="1" customHeight="1" x14ac:dyDescent="0.2">
      <c r="A136" s="20"/>
      <c r="B136" s="21"/>
      <c r="C136" s="21"/>
      <c r="D136" s="21"/>
      <c r="E136" s="21"/>
      <c r="F136" s="21"/>
      <c r="G136" s="21"/>
      <c r="H136" s="22"/>
      <c r="I136" s="22"/>
      <c r="J136" s="22"/>
      <c r="K136" s="22"/>
      <c r="L136" s="22"/>
      <c r="M136" s="22"/>
      <c r="N136" s="22"/>
    </row>
    <row r="137" spans="1:14" s="3" customFormat="1" ht="18" hidden="1" customHeight="1" x14ac:dyDescent="0.2">
      <c r="A137" s="20"/>
      <c r="B137" s="21"/>
      <c r="C137" s="21"/>
      <c r="D137" s="21"/>
      <c r="E137" s="21"/>
      <c r="F137" s="21"/>
      <c r="G137" s="21"/>
      <c r="H137" s="22"/>
      <c r="I137" s="22"/>
      <c r="J137" s="22"/>
      <c r="K137" s="22"/>
      <c r="L137" s="22"/>
      <c r="M137" s="22"/>
      <c r="N137" s="22"/>
    </row>
    <row r="138" spans="1:14" s="3" customFormat="1" ht="18" hidden="1" customHeight="1" x14ac:dyDescent="0.2">
      <c r="A138" s="20"/>
      <c r="B138" s="21"/>
      <c r="C138" s="21"/>
      <c r="D138" s="21"/>
      <c r="E138" s="21"/>
      <c r="F138" s="21"/>
      <c r="G138" s="21"/>
      <c r="H138" s="22"/>
      <c r="I138" s="22"/>
      <c r="J138" s="22"/>
      <c r="K138" s="22"/>
      <c r="L138" s="22"/>
      <c r="M138" s="22"/>
      <c r="N138" s="22"/>
    </row>
    <row r="139" spans="1:14" s="3" customFormat="1" ht="18" hidden="1" customHeight="1" x14ac:dyDescent="0.2">
      <c r="A139" s="20"/>
      <c r="B139" s="21"/>
      <c r="C139" s="21"/>
      <c r="D139" s="21"/>
      <c r="E139" s="21"/>
      <c r="F139" s="21"/>
      <c r="G139" s="21"/>
      <c r="H139" s="22"/>
      <c r="I139" s="22"/>
      <c r="J139" s="22"/>
      <c r="K139" s="22"/>
      <c r="L139" s="22"/>
      <c r="M139" s="22"/>
      <c r="N139" s="22"/>
    </row>
    <row r="140" spans="1:14" s="3" customFormat="1" ht="18" hidden="1" customHeight="1" x14ac:dyDescent="0.2">
      <c r="A140" s="20"/>
      <c r="B140" s="21"/>
      <c r="C140" s="21"/>
      <c r="D140" s="21"/>
      <c r="E140" s="21"/>
      <c r="F140" s="21"/>
      <c r="G140" s="21"/>
      <c r="H140" s="22"/>
      <c r="I140" s="22"/>
      <c r="J140" s="22"/>
      <c r="K140" s="22"/>
      <c r="L140" s="22"/>
      <c r="M140" s="22"/>
      <c r="N140" s="22"/>
    </row>
    <row r="141" spans="1:14" s="3" customFormat="1" ht="18" hidden="1" customHeight="1" x14ac:dyDescent="0.2">
      <c r="A141" s="20"/>
      <c r="B141" s="21"/>
      <c r="C141" s="21"/>
      <c r="D141" s="21"/>
      <c r="E141" s="21"/>
      <c r="F141" s="21"/>
      <c r="G141" s="21"/>
      <c r="H141" s="22"/>
      <c r="I141" s="22"/>
      <c r="J141" s="22"/>
      <c r="K141" s="22"/>
      <c r="L141" s="22"/>
      <c r="M141" s="22"/>
      <c r="N141" s="22"/>
    </row>
    <row r="142" spans="1:14" s="3" customFormat="1" ht="18" hidden="1" customHeight="1" x14ac:dyDescent="0.2">
      <c r="A142" s="20"/>
      <c r="B142" s="21"/>
      <c r="C142" s="21"/>
      <c r="D142" s="21"/>
      <c r="E142" s="21"/>
      <c r="F142" s="21"/>
      <c r="G142" s="21"/>
      <c r="H142" s="22"/>
      <c r="I142" s="22"/>
      <c r="J142" s="22"/>
      <c r="K142" s="22"/>
      <c r="L142" s="22"/>
      <c r="M142" s="22"/>
      <c r="N142" s="22"/>
    </row>
    <row r="143" spans="1:14" s="3" customFormat="1" ht="18" hidden="1" customHeight="1" x14ac:dyDescent="0.2">
      <c r="A143" s="20"/>
      <c r="B143" s="21"/>
      <c r="C143" s="21"/>
      <c r="D143" s="21"/>
      <c r="E143" s="21"/>
      <c r="F143" s="21"/>
      <c r="G143" s="21"/>
      <c r="H143" s="22"/>
      <c r="I143" s="22"/>
      <c r="J143" s="22"/>
      <c r="K143" s="22"/>
      <c r="L143" s="22"/>
      <c r="M143" s="22"/>
      <c r="N143" s="22"/>
    </row>
    <row r="144" spans="1:14" s="3" customFormat="1" ht="18" hidden="1" customHeight="1" x14ac:dyDescent="0.2">
      <c r="A144" s="20"/>
      <c r="B144" s="21"/>
      <c r="C144" s="21"/>
      <c r="D144" s="21"/>
      <c r="E144" s="21"/>
      <c r="F144" s="21"/>
      <c r="G144" s="21"/>
      <c r="H144" s="22"/>
      <c r="I144" s="22"/>
      <c r="J144" s="22"/>
      <c r="K144" s="22"/>
      <c r="L144" s="22"/>
      <c r="M144" s="22"/>
      <c r="N144" s="22"/>
    </row>
    <row r="145" spans="1:14" s="3" customFormat="1" ht="18" hidden="1" customHeight="1" x14ac:dyDescent="0.2">
      <c r="A145" s="20"/>
      <c r="B145" s="21"/>
      <c r="C145" s="21"/>
      <c r="D145" s="21"/>
      <c r="E145" s="21"/>
      <c r="F145" s="21"/>
      <c r="G145" s="21"/>
      <c r="H145" s="22"/>
      <c r="I145" s="22"/>
      <c r="J145" s="22"/>
      <c r="K145" s="22"/>
      <c r="L145" s="22"/>
      <c r="M145" s="22"/>
      <c r="N145" s="22"/>
    </row>
    <row r="146" spans="1:14" s="3" customFormat="1" ht="18" hidden="1" customHeight="1" x14ac:dyDescent="0.2">
      <c r="A146" s="20"/>
      <c r="B146" s="21"/>
      <c r="C146" s="21"/>
      <c r="D146" s="21"/>
      <c r="E146" s="21"/>
      <c r="F146" s="21"/>
      <c r="G146" s="21"/>
      <c r="H146" s="22"/>
      <c r="I146" s="22"/>
      <c r="J146" s="22"/>
      <c r="K146" s="22"/>
      <c r="L146" s="22"/>
      <c r="M146" s="22"/>
      <c r="N146" s="22"/>
    </row>
    <row r="147" spans="1:14" s="3" customFormat="1" ht="18" hidden="1" customHeight="1" x14ac:dyDescent="0.2">
      <c r="A147" s="20"/>
      <c r="B147" s="21"/>
      <c r="C147" s="21"/>
      <c r="D147" s="21"/>
      <c r="E147" s="21"/>
      <c r="F147" s="21"/>
      <c r="G147" s="21"/>
      <c r="H147" s="22"/>
      <c r="I147" s="22"/>
      <c r="J147" s="22"/>
      <c r="K147" s="22"/>
      <c r="L147" s="22"/>
      <c r="M147" s="22"/>
      <c r="N147" s="22"/>
    </row>
    <row r="148" spans="1:14" s="3" customFormat="1" ht="18" hidden="1" customHeight="1" x14ac:dyDescent="0.2">
      <c r="A148" s="20"/>
      <c r="B148" s="21"/>
      <c r="C148" s="21"/>
      <c r="D148" s="21"/>
      <c r="E148" s="21"/>
      <c r="F148" s="21"/>
      <c r="G148" s="21"/>
      <c r="H148" s="22"/>
      <c r="I148" s="22"/>
      <c r="J148" s="22"/>
      <c r="K148" s="22"/>
      <c r="L148" s="22"/>
      <c r="M148" s="22"/>
      <c r="N148" s="22"/>
    </row>
    <row r="149" spans="1:14" x14ac:dyDescent="0.2"/>
    <row r="150" spans="1:14" x14ac:dyDescent="0.2"/>
  </sheetData>
  <mergeCells count="3">
    <mergeCell ref="B2:F2"/>
    <mergeCell ref="B1:N1"/>
    <mergeCell ref="H2:M2"/>
  </mergeCells>
  <pageMargins left="0.7" right="0.7" top="0.75" bottom="0.75" header="0.3" footer="0.3"/>
  <pageSetup scale="7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5C5D1-D059-4731-AE60-4E7CAAA963E8}">
  <sheetPr>
    <tabColor theme="6" tint="0.59999389629810485"/>
  </sheetPr>
  <dimension ref="A1:BH132"/>
  <sheetViews>
    <sheetView zoomScale="92" zoomScaleNormal="92" workbookViewId="0">
      <pane xSplit="1" ySplit="2" topLeftCell="B3" activePane="bottomRight" state="frozen"/>
      <selection pane="topRight" activeCell="B1" sqref="B1"/>
      <selection pane="bottomLeft" activeCell="A3" sqref="A3"/>
      <selection pane="bottomRight" activeCell="A2" sqref="A2"/>
    </sheetView>
  </sheetViews>
  <sheetFormatPr defaultColWidth="0" defaultRowHeight="14.1" customHeight="1" zeroHeight="1" x14ac:dyDescent="0.2"/>
  <cols>
    <col min="1" max="1" width="66.85546875" customWidth="1"/>
    <col min="2" max="6" width="8.7109375" customWidth="1"/>
    <col min="7" max="7" width="12.7109375" customWidth="1"/>
    <col min="8" max="13" width="8.7109375" customWidth="1"/>
    <col min="14" max="14" width="3.7109375" customWidth="1"/>
    <col min="15" max="15" width="9.140625" hidden="1" customWidth="1"/>
    <col min="16" max="51" width="8.7109375" hidden="1" customWidth="1"/>
    <col min="52" max="54" width="0" hidden="1" customWidth="1"/>
    <col min="55" max="55" width="9.140625" hidden="1" customWidth="1"/>
    <col min="56" max="57" width="8.7109375" hidden="1" customWidth="1"/>
    <col min="58" max="60" width="0" hidden="1" customWidth="1"/>
    <col min="61" max="16384" width="9.140625" hidden="1"/>
  </cols>
  <sheetData>
    <row r="1" spans="1:15" s="5" customFormat="1" ht="65.099999999999994" customHeight="1" x14ac:dyDescent="0.2">
      <c r="A1" s="73" t="s">
        <v>18</v>
      </c>
      <c r="B1" s="312" t="s">
        <v>169</v>
      </c>
      <c r="C1" s="312"/>
      <c r="D1" s="312"/>
      <c r="E1" s="312"/>
      <c r="F1" s="312"/>
      <c r="G1" s="312"/>
      <c r="H1" s="312"/>
      <c r="I1" s="312"/>
      <c r="J1" s="312"/>
      <c r="K1" s="312"/>
      <c r="L1" s="312"/>
      <c r="M1" s="312"/>
      <c r="N1" s="288"/>
    </row>
    <row r="2" spans="1:15" s="106" customFormat="1" ht="38.1" customHeight="1" x14ac:dyDescent="0.2">
      <c r="A2" s="141" t="s">
        <v>3</v>
      </c>
      <c r="B2" s="311" t="s">
        <v>4</v>
      </c>
      <c r="C2" s="311"/>
      <c r="D2" s="311"/>
      <c r="E2" s="311"/>
      <c r="F2" s="311"/>
      <c r="H2" s="310" t="s">
        <v>5</v>
      </c>
      <c r="I2" s="310"/>
      <c r="J2" s="310"/>
      <c r="K2" s="310"/>
      <c r="L2" s="310"/>
      <c r="M2" s="310"/>
    </row>
    <row r="3" spans="1:15" s="112" customFormat="1" ht="18" customHeight="1" x14ac:dyDescent="0.2">
      <c r="A3" s="56" t="s">
        <v>19</v>
      </c>
      <c r="B3" s="107">
        <v>2020</v>
      </c>
      <c r="C3" s="107">
        <v>2021</v>
      </c>
      <c r="D3" s="107">
        <v>2022</v>
      </c>
      <c r="E3" s="107">
        <v>2023</v>
      </c>
      <c r="F3" s="107">
        <v>2024</v>
      </c>
      <c r="G3" s="108"/>
      <c r="H3" s="109">
        <v>191479</v>
      </c>
      <c r="I3" s="109">
        <v>191570</v>
      </c>
      <c r="J3" s="109">
        <v>191662</v>
      </c>
      <c r="K3" s="109">
        <v>191754</v>
      </c>
      <c r="L3" s="109">
        <v>45747</v>
      </c>
      <c r="M3" s="109">
        <v>45838</v>
      </c>
      <c r="N3" s="110"/>
      <c r="O3" s="111"/>
    </row>
    <row r="4" spans="1:15" s="86" customFormat="1" ht="27.95" customHeight="1" x14ac:dyDescent="0.2">
      <c r="A4" s="87" t="s">
        <v>20</v>
      </c>
      <c r="B4" s="245">
        <v>1904</v>
      </c>
      <c r="C4" s="245">
        <v>1664</v>
      </c>
      <c r="D4" s="245">
        <v>1827</v>
      </c>
      <c r="E4" s="245">
        <v>2292</v>
      </c>
      <c r="F4" s="245">
        <v>2348</v>
      </c>
      <c r="G4" s="113"/>
      <c r="H4" s="212">
        <v>562</v>
      </c>
      <c r="I4" s="212">
        <v>260</v>
      </c>
      <c r="J4" s="212">
        <v>396</v>
      </c>
      <c r="K4" s="212">
        <v>1129</v>
      </c>
      <c r="L4" s="245">
        <v>706</v>
      </c>
      <c r="M4" s="212">
        <v>189</v>
      </c>
      <c r="O4" s="111"/>
    </row>
    <row r="5" spans="1:15" s="86" customFormat="1" ht="18" customHeight="1" x14ac:dyDescent="0.2">
      <c r="A5" s="142"/>
      <c r="B5" s="114"/>
      <c r="C5" s="114"/>
      <c r="D5" s="114"/>
      <c r="E5" s="114"/>
      <c r="F5" s="114"/>
      <c r="G5" s="114"/>
      <c r="H5" s="114"/>
      <c r="I5" s="114"/>
      <c r="J5" s="114"/>
      <c r="K5" s="114"/>
      <c r="L5" s="114"/>
      <c r="M5" s="114"/>
      <c r="N5" s="114"/>
      <c r="O5" s="111"/>
    </row>
    <row r="6" spans="1:15" s="86" customFormat="1" ht="27.95" customHeight="1" x14ac:dyDescent="0.2">
      <c r="A6" s="143" t="s">
        <v>21</v>
      </c>
      <c r="B6" s="115">
        <f>SUM(B27:B28)</f>
        <v>1175</v>
      </c>
      <c r="C6" s="115">
        <f>SUM(C27:C28)</f>
        <v>1004</v>
      </c>
      <c r="D6" s="115">
        <f>SUM(D27:D28)</f>
        <v>1082</v>
      </c>
      <c r="E6" s="115">
        <f>SUM(E27:E28)</f>
        <v>2241</v>
      </c>
      <c r="F6" s="115">
        <f>SUM(F27:F28)</f>
        <v>1143</v>
      </c>
      <c r="G6" s="115"/>
      <c r="H6" s="115">
        <f t="shared" ref="H6:M6" si="0">SUM(H27:H28)</f>
        <v>358</v>
      </c>
      <c r="I6" s="115">
        <f t="shared" si="0"/>
        <v>167</v>
      </c>
      <c r="J6" s="115">
        <f t="shared" si="0"/>
        <v>208</v>
      </c>
      <c r="K6" s="115">
        <f t="shared" si="0"/>
        <v>410</v>
      </c>
      <c r="L6" s="115">
        <f t="shared" si="0"/>
        <v>412</v>
      </c>
      <c r="M6" s="115">
        <f t="shared" si="0"/>
        <v>203</v>
      </c>
      <c r="O6" s="111"/>
    </row>
    <row r="7" spans="1:15" s="86" customFormat="1" ht="18" customHeight="1" x14ac:dyDescent="0.2">
      <c r="A7" s="144"/>
      <c r="B7" s="114"/>
      <c r="C7" s="114"/>
      <c r="D7" s="114"/>
      <c r="E7" s="114"/>
      <c r="F7" s="114"/>
      <c r="G7" s="114"/>
      <c r="H7" s="114"/>
      <c r="I7" s="114"/>
      <c r="J7" s="114"/>
      <c r="K7" s="114"/>
      <c r="L7" s="114"/>
      <c r="M7" s="114"/>
      <c r="N7" s="114"/>
      <c r="O7" s="111"/>
    </row>
    <row r="8" spans="1:15" s="86" customFormat="1" ht="18" customHeight="1" x14ac:dyDescent="0.2">
      <c r="A8" s="144"/>
      <c r="B8" s="114"/>
      <c r="C8" s="114"/>
      <c r="D8" s="114"/>
      <c r="E8" s="114"/>
      <c r="F8" s="114"/>
      <c r="G8" s="114"/>
      <c r="H8" s="114"/>
      <c r="I8" s="114"/>
      <c r="J8" s="114"/>
      <c r="K8" s="114"/>
      <c r="L8" s="114"/>
      <c r="M8" s="114"/>
      <c r="N8" s="114"/>
      <c r="O8" s="111"/>
    </row>
    <row r="9" spans="1:15" s="86" customFormat="1" ht="18" customHeight="1" x14ac:dyDescent="0.2">
      <c r="A9" s="56" t="s">
        <v>22</v>
      </c>
      <c r="B9" s="107">
        <v>2020</v>
      </c>
      <c r="C9" s="107">
        <v>2021</v>
      </c>
      <c r="D9" s="107">
        <v>2022</v>
      </c>
      <c r="E9" s="107">
        <v>2023</v>
      </c>
      <c r="F9" s="107">
        <v>2024</v>
      </c>
      <c r="G9" s="117"/>
      <c r="H9" s="109">
        <v>191479</v>
      </c>
      <c r="I9" s="109">
        <v>191570</v>
      </c>
      <c r="J9" s="109">
        <v>191662</v>
      </c>
      <c r="K9" s="109">
        <v>191754</v>
      </c>
      <c r="L9" s="109">
        <v>45747</v>
      </c>
      <c r="M9" s="109">
        <v>45838</v>
      </c>
      <c r="N9" s="110"/>
      <c r="O9" s="111"/>
    </row>
    <row r="10" spans="1:15" s="86" customFormat="1" ht="18" customHeight="1" x14ac:dyDescent="0.2">
      <c r="A10" s="87" t="s">
        <v>23</v>
      </c>
      <c r="B10" s="245">
        <f>B24</f>
        <v>2908</v>
      </c>
      <c r="C10" s="245">
        <f>C24</f>
        <v>3580</v>
      </c>
      <c r="D10" s="245">
        <f>D24</f>
        <v>4308</v>
      </c>
      <c r="E10" s="245">
        <f>E24</f>
        <v>6193</v>
      </c>
      <c r="F10" s="245">
        <f>F24</f>
        <v>6594</v>
      </c>
      <c r="G10" s="212"/>
      <c r="H10" s="212">
        <f t="shared" ref="H10:K10" si="1">H24</f>
        <v>6391</v>
      </c>
      <c r="I10" s="212">
        <f t="shared" si="1"/>
        <v>6186</v>
      </c>
      <c r="J10" s="212">
        <f t="shared" si="1"/>
        <v>6296</v>
      </c>
      <c r="K10" s="212">
        <f t="shared" si="1"/>
        <v>6594</v>
      </c>
      <c r="L10" s="245">
        <f>L24</f>
        <v>7056</v>
      </c>
      <c r="M10" s="245">
        <f>M24</f>
        <v>7168</v>
      </c>
      <c r="N10" s="212"/>
      <c r="O10" s="111"/>
    </row>
    <row r="11" spans="1:15" s="86" customFormat="1" ht="18" customHeight="1" x14ac:dyDescent="0.2">
      <c r="A11" s="87" t="s">
        <v>24</v>
      </c>
      <c r="B11" s="115">
        <v>4308</v>
      </c>
      <c r="C11" s="115">
        <v>5199</v>
      </c>
      <c r="D11" s="115">
        <v>5486</v>
      </c>
      <c r="E11" s="115">
        <v>6060</v>
      </c>
      <c r="F11" s="115">
        <v>6809</v>
      </c>
      <c r="G11" s="115"/>
      <c r="H11" s="115">
        <v>6502</v>
      </c>
      <c r="I11" s="115">
        <v>6724</v>
      </c>
      <c r="J11" s="115">
        <v>6747</v>
      </c>
      <c r="K11" s="115">
        <v>6809</v>
      </c>
      <c r="L11" s="115">
        <v>6946</v>
      </c>
      <c r="M11" s="115">
        <v>6901</v>
      </c>
      <c r="O11" s="111"/>
    </row>
    <row r="12" spans="1:15" s="86" customFormat="1" ht="18" customHeight="1" x14ac:dyDescent="0.2">
      <c r="A12" s="87" t="s">
        <v>192</v>
      </c>
      <c r="B12" s="115">
        <v>0</v>
      </c>
      <c r="C12" s="115">
        <v>0</v>
      </c>
      <c r="D12" s="115">
        <v>0</v>
      </c>
      <c r="E12" s="115">
        <v>0</v>
      </c>
      <c r="F12" s="115">
        <v>300</v>
      </c>
      <c r="G12" s="115"/>
      <c r="H12" s="115">
        <v>0</v>
      </c>
      <c r="I12" s="115">
        <v>57</v>
      </c>
      <c r="J12" s="115">
        <v>74</v>
      </c>
      <c r="K12" s="115">
        <v>300</v>
      </c>
      <c r="L12" s="115">
        <v>494</v>
      </c>
      <c r="M12" s="115">
        <v>550</v>
      </c>
      <c r="O12" s="111"/>
    </row>
    <row r="13" spans="1:15" s="86" customFormat="1" ht="18" customHeight="1" x14ac:dyDescent="0.2">
      <c r="A13" s="145"/>
      <c r="B13" s="79"/>
      <c r="C13" s="79"/>
      <c r="D13" s="79"/>
      <c r="E13" s="79"/>
      <c r="F13" s="79"/>
      <c r="G13" s="79"/>
      <c r="H13" s="79"/>
      <c r="I13" s="79"/>
      <c r="J13" s="79"/>
      <c r="K13" s="79"/>
      <c r="L13" s="79"/>
      <c r="M13" s="79"/>
      <c r="N13" s="79"/>
      <c r="O13" s="111"/>
    </row>
    <row r="14" spans="1:15" s="86" customFormat="1" ht="18" customHeight="1" x14ac:dyDescent="0.2">
      <c r="A14" s="146" t="s">
        <v>14</v>
      </c>
      <c r="B14" s="252">
        <f>SUM(B10:B12)</f>
        <v>7216</v>
      </c>
      <c r="C14" s="252">
        <f>SUM(C10:C12)</f>
        <v>8779</v>
      </c>
      <c r="D14" s="252">
        <f>SUM(D10:D12)</f>
        <v>9794</v>
      </c>
      <c r="E14" s="252">
        <f>SUM(E10:E12)</f>
        <v>12253</v>
      </c>
      <c r="F14" s="252">
        <f>SUM(F10:F12)</f>
        <v>13703</v>
      </c>
      <c r="G14" s="253"/>
      <c r="H14" s="252">
        <f t="shared" ref="H14:M14" si="2">SUM(H10:H12)</f>
        <v>12893</v>
      </c>
      <c r="I14" s="252">
        <f t="shared" si="2"/>
        <v>12967</v>
      </c>
      <c r="J14" s="252">
        <f t="shared" si="2"/>
        <v>13117</v>
      </c>
      <c r="K14" s="252">
        <f t="shared" si="2"/>
        <v>13703</v>
      </c>
      <c r="L14" s="252">
        <f t="shared" si="2"/>
        <v>14496</v>
      </c>
      <c r="M14" s="252">
        <f t="shared" si="2"/>
        <v>14619</v>
      </c>
      <c r="N14" s="120"/>
      <c r="O14" s="116"/>
    </row>
    <row r="15" spans="1:15" s="86" customFormat="1" ht="18" customHeight="1" x14ac:dyDescent="0.2">
      <c r="A15" s="145"/>
      <c r="B15" s="79"/>
      <c r="C15" s="79"/>
      <c r="D15" s="79"/>
      <c r="E15" s="79"/>
      <c r="F15" s="79"/>
      <c r="G15" s="79"/>
      <c r="H15" s="79"/>
      <c r="I15" s="79"/>
      <c r="J15" s="79"/>
      <c r="K15" s="79"/>
      <c r="L15" s="79"/>
      <c r="M15" s="79"/>
      <c r="N15" s="79"/>
      <c r="O15" s="111"/>
    </row>
    <row r="16" spans="1:15" s="86" customFormat="1" ht="18" customHeight="1" x14ac:dyDescent="0.2">
      <c r="A16" s="145"/>
      <c r="B16" s="79"/>
      <c r="C16" s="79"/>
      <c r="D16" s="79"/>
      <c r="E16" s="79"/>
      <c r="F16" s="79"/>
      <c r="G16" s="79"/>
      <c r="H16" s="79"/>
      <c r="I16" s="79"/>
      <c r="J16" s="79"/>
      <c r="K16" s="79"/>
      <c r="L16" s="79"/>
      <c r="M16" s="79"/>
      <c r="N16" s="79"/>
      <c r="O16" s="111"/>
    </row>
    <row r="17" spans="1:15" s="86" customFormat="1" ht="18" customHeight="1" x14ac:dyDescent="0.2">
      <c r="A17" s="56" t="s">
        <v>23</v>
      </c>
      <c r="B17" s="107">
        <v>2020</v>
      </c>
      <c r="C17" s="107">
        <v>2021</v>
      </c>
      <c r="D17" s="107">
        <v>2022</v>
      </c>
      <c r="E17" s="107">
        <v>2023</v>
      </c>
      <c r="F17" s="107">
        <v>2024</v>
      </c>
      <c r="G17" s="121"/>
      <c r="H17" s="109">
        <v>191479</v>
      </c>
      <c r="I17" s="109">
        <v>191570</v>
      </c>
      <c r="J17" s="109">
        <v>191662</v>
      </c>
      <c r="K17" s="109">
        <v>191754</v>
      </c>
      <c r="L17" s="109">
        <v>45747</v>
      </c>
      <c r="M17" s="109">
        <v>45838</v>
      </c>
      <c r="N17" s="110"/>
      <c r="O17" s="111"/>
    </row>
    <row r="18" spans="1:15" s="86" customFormat="1" ht="18" customHeight="1" x14ac:dyDescent="0.2">
      <c r="A18" s="147" t="s">
        <v>25</v>
      </c>
      <c r="B18" s="246">
        <f>ROUND('Balance Sheet'!B6,0)</f>
        <v>1280</v>
      </c>
      <c r="C18" s="246">
        <f>ROUND('Balance Sheet'!C6,0)</f>
        <v>1760</v>
      </c>
      <c r="D18" s="246">
        <f>ROUND('Balance Sheet'!D6,0)</f>
        <v>1870</v>
      </c>
      <c r="E18" s="246">
        <f>ROUND('Balance Sheet'!E6,0)</f>
        <v>2966</v>
      </c>
      <c r="F18" s="246">
        <f>ROUND('Balance Sheet'!K6,0)</f>
        <v>3612</v>
      </c>
      <c r="G18" s="247"/>
      <c r="H18" s="247">
        <f>ROUND('Balance Sheet'!H6,0)</f>
        <v>3263</v>
      </c>
      <c r="I18" s="247">
        <f>ROUND('Balance Sheet'!I6,0)</f>
        <v>3371</v>
      </c>
      <c r="J18" s="247">
        <f>ROUND('Balance Sheet'!J6,0)</f>
        <v>3353</v>
      </c>
      <c r="K18" s="247">
        <f>ROUND('Balance Sheet'!K6,0)</f>
        <v>3612</v>
      </c>
      <c r="L18" s="247">
        <f>ROUND('Balance Sheet'!L6,0)</f>
        <v>3993</v>
      </c>
      <c r="M18" s="247">
        <f>ROUND('Balance Sheet'!M6,0)</f>
        <v>4083</v>
      </c>
      <c r="N18" s="213"/>
      <c r="O18" s="111"/>
    </row>
    <row r="19" spans="1:15" s="86" customFormat="1" ht="18" customHeight="1" x14ac:dyDescent="0.2">
      <c r="A19" s="89" t="s">
        <v>26</v>
      </c>
      <c r="B19" s="123">
        <f>ROUND('Balance Sheet'!B7,0)</f>
        <v>1214</v>
      </c>
      <c r="C19" s="123">
        <f>ROUND('Balance Sheet'!C7,0)</f>
        <v>1424</v>
      </c>
      <c r="D19" s="123">
        <f>ROUND('Balance Sheet'!D7,0)</f>
        <v>1990</v>
      </c>
      <c r="E19" s="123">
        <f>ROUND('Balance Sheet'!E7,0)</f>
        <v>3074</v>
      </c>
      <c r="F19" s="123">
        <f>ROUND('Balance Sheet'!K7,0)</f>
        <v>2896</v>
      </c>
      <c r="G19" s="124"/>
      <c r="H19" s="125">
        <f>ROUND('Balance Sheet'!H7,0)</f>
        <v>3113</v>
      </c>
      <c r="I19" s="125">
        <f>ROUND('Balance Sheet'!I7,0)</f>
        <v>2769</v>
      </c>
      <c r="J19" s="125">
        <f>ROUND('Balance Sheet'!J7,0)</f>
        <v>2900</v>
      </c>
      <c r="K19" s="125">
        <f>ROUND('Balance Sheet'!K7,0)</f>
        <v>2896</v>
      </c>
      <c r="L19" s="125">
        <f>ROUND('Balance Sheet'!L7,0)</f>
        <v>2961</v>
      </c>
      <c r="M19" s="125">
        <f>ROUND('Balance Sheet'!M7,0)</f>
        <v>3026</v>
      </c>
      <c r="N19" s="126"/>
      <c r="O19" s="111"/>
    </row>
    <row r="20" spans="1:15" s="86" customFormat="1" ht="18" customHeight="1" x14ac:dyDescent="0.2">
      <c r="A20" s="53" t="s">
        <v>27</v>
      </c>
      <c r="B20" s="119">
        <f>ROUND('Balance Sheet'!B8,0)</f>
        <v>0</v>
      </c>
      <c r="C20" s="119">
        <f>ROUND('Balance Sheet'!C8,0)</f>
        <v>22</v>
      </c>
      <c r="D20" s="119">
        <f>ROUND('Balance Sheet'!D8,0)</f>
        <v>85</v>
      </c>
      <c r="E20" s="119">
        <f>ROUND('Balance Sheet'!E8,0)</f>
        <v>35</v>
      </c>
      <c r="F20" s="119">
        <f>ROUND('Balance Sheet'!K8,0)</f>
        <v>76</v>
      </c>
      <c r="G20" s="119"/>
      <c r="H20" s="119">
        <f>ROUND('Balance Sheet'!H8,0)</f>
        <v>5</v>
      </c>
      <c r="I20" s="119">
        <f>ROUND('Balance Sheet'!I8,0)</f>
        <v>36</v>
      </c>
      <c r="J20" s="119">
        <f>ROUND('Balance Sheet'!J8,0)</f>
        <v>22</v>
      </c>
      <c r="K20" s="119">
        <f>ROUND('Balance Sheet'!K8,0)</f>
        <v>76</v>
      </c>
      <c r="L20" s="119">
        <f>ROUND('Balance Sheet'!L8,0)</f>
        <v>92</v>
      </c>
      <c r="M20" s="119">
        <f>ROUND('Balance Sheet'!M8,0)</f>
        <v>43</v>
      </c>
      <c r="N20" s="118"/>
      <c r="O20" s="111"/>
    </row>
    <row r="21" spans="1:15" s="86" customFormat="1" ht="18" customHeight="1" x14ac:dyDescent="0.2">
      <c r="A21" s="53" t="s">
        <v>28</v>
      </c>
      <c r="B21" s="119">
        <f>ROUND('Balance Sheet'!B9,0)</f>
        <v>359</v>
      </c>
      <c r="C21" s="119">
        <f>ROUND('Balance Sheet'!C9,0)</f>
        <v>356</v>
      </c>
      <c r="D21" s="119">
        <f>ROUND('Balance Sheet'!D9,0)</f>
        <v>353</v>
      </c>
      <c r="E21" s="119">
        <f>ROUND('Balance Sheet'!E9,0)</f>
        <v>111</v>
      </c>
      <c r="F21" s="119">
        <f>ROUND('Balance Sheet'!K9,0)</f>
        <v>3</v>
      </c>
      <c r="G21" s="119"/>
      <c r="H21" s="119">
        <f>ROUND('Balance Sheet'!H9,0)</f>
        <v>3</v>
      </c>
      <c r="I21" s="119">
        <f>ROUND('Balance Sheet'!I9,0)</f>
        <v>3</v>
      </c>
      <c r="J21" s="119">
        <f>ROUND('Balance Sheet'!J9,0)</f>
        <v>3</v>
      </c>
      <c r="K21" s="119">
        <f>ROUND('Balance Sheet'!K9,0)</f>
        <v>3</v>
      </c>
      <c r="L21" s="119">
        <f>ROUND('Balance Sheet'!L9,0)</f>
        <v>3</v>
      </c>
      <c r="M21" s="119">
        <f>ROUND('Balance Sheet'!M9,0)</f>
        <v>0</v>
      </c>
      <c r="N21" s="118"/>
      <c r="O21" s="111"/>
    </row>
    <row r="22" spans="1:15" s="86" customFormat="1" ht="18" customHeight="1" x14ac:dyDescent="0.2">
      <c r="A22" s="53" t="s">
        <v>172</v>
      </c>
      <c r="B22" s="119">
        <f>ROUND('Balance Sheet'!B10,0)</f>
        <v>55</v>
      </c>
      <c r="C22" s="119">
        <f>ROUND('Balance Sheet'!C10,0)</f>
        <v>18</v>
      </c>
      <c r="D22" s="119">
        <f>ROUND('Balance Sheet'!D10,0)</f>
        <v>10</v>
      </c>
      <c r="E22" s="119">
        <f>ROUND('Balance Sheet'!E10,0)</f>
        <v>7</v>
      </c>
      <c r="F22" s="119">
        <f>ROUND('Balance Sheet'!K10,0)</f>
        <v>7</v>
      </c>
      <c r="G22" s="119"/>
      <c r="H22" s="119">
        <f>ROUND('Balance Sheet'!H10,0)</f>
        <v>7</v>
      </c>
      <c r="I22" s="119">
        <f>ROUND('Balance Sheet'!I10,0)</f>
        <v>7</v>
      </c>
      <c r="J22" s="119">
        <f>ROUND('Balance Sheet'!J10,0)</f>
        <v>18</v>
      </c>
      <c r="K22" s="119">
        <f>ROUND('Balance Sheet'!K10,0)</f>
        <v>7</v>
      </c>
      <c r="L22" s="119">
        <f>ROUND('Balance Sheet'!L10,0)</f>
        <v>7</v>
      </c>
      <c r="M22" s="119">
        <f>ROUND('Balance Sheet'!M10,0)</f>
        <v>16</v>
      </c>
      <c r="N22" s="118"/>
      <c r="O22" s="111"/>
    </row>
    <row r="23" spans="1:15" s="86" customFormat="1" ht="18" customHeight="1" x14ac:dyDescent="0.2">
      <c r="A23" s="145"/>
      <c r="B23" s="79"/>
      <c r="C23" s="79"/>
      <c r="D23" s="79"/>
      <c r="E23" s="79"/>
      <c r="F23" s="79"/>
      <c r="G23" s="79"/>
      <c r="H23" s="79"/>
      <c r="I23" s="79"/>
      <c r="J23" s="79"/>
      <c r="K23" s="79"/>
      <c r="L23" s="79"/>
      <c r="M23" s="79"/>
      <c r="N23" s="79"/>
      <c r="O23" s="111"/>
    </row>
    <row r="24" spans="1:15" s="86" customFormat="1" ht="18" customHeight="1" x14ac:dyDescent="0.2">
      <c r="A24" s="148" t="s">
        <v>15</v>
      </c>
      <c r="B24" s="248">
        <f>SUM(B18:B22)</f>
        <v>2908</v>
      </c>
      <c r="C24" s="248">
        <f>SUM(C18:C22)</f>
        <v>3580</v>
      </c>
      <c r="D24" s="248">
        <f>SUM(D18:D22)</f>
        <v>4308</v>
      </c>
      <c r="E24" s="248">
        <f>SUM(E18:E22)</f>
        <v>6193</v>
      </c>
      <c r="F24" s="248">
        <f>SUM(F18:F22)</f>
        <v>6594</v>
      </c>
      <c r="G24" s="249"/>
      <c r="H24" s="248">
        <f t="shared" ref="H24:M24" si="3">SUM(H18:H22)</f>
        <v>6391</v>
      </c>
      <c r="I24" s="248">
        <f t="shared" si="3"/>
        <v>6186</v>
      </c>
      <c r="J24" s="248">
        <f t="shared" si="3"/>
        <v>6296</v>
      </c>
      <c r="K24" s="248">
        <f t="shared" si="3"/>
        <v>6594</v>
      </c>
      <c r="L24" s="248">
        <f t="shared" si="3"/>
        <v>7056</v>
      </c>
      <c r="M24" s="248">
        <f t="shared" si="3"/>
        <v>7168</v>
      </c>
      <c r="N24" s="215"/>
      <c r="O24" s="116"/>
    </row>
    <row r="25" spans="1:15" s="86" customFormat="1" ht="18" customHeight="1" x14ac:dyDescent="0.2">
      <c r="A25" s="145"/>
      <c r="B25" s="79"/>
      <c r="C25" s="79"/>
      <c r="D25" s="79"/>
      <c r="E25" s="79"/>
      <c r="F25" s="79"/>
      <c r="G25" s="79"/>
      <c r="H25" s="79"/>
      <c r="I25" s="79"/>
      <c r="J25" s="79"/>
      <c r="K25" s="79"/>
      <c r="L25" s="79"/>
      <c r="M25" s="79"/>
      <c r="N25" s="79"/>
      <c r="O25" s="111"/>
    </row>
    <row r="26" spans="1:15" s="86" customFormat="1" ht="18" customHeight="1" x14ac:dyDescent="0.2">
      <c r="A26" s="53" t="s">
        <v>29</v>
      </c>
      <c r="B26" s="251">
        <v>2095.0329999999999</v>
      </c>
      <c r="C26" s="251">
        <f>B33</f>
        <v>2908.0329999999999</v>
      </c>
      <c r="D26" s="251">
        <f>C33</f>
        <v>3580.0329999999999</v>
      </c>
      <c r="E26" s="251">
        <f>D24</f>
        <v>4308</v>
      </c>
      <c r="F26" s="251">
        <f>E24</f>
        <v>6193</v>
      </c>
      <c r="G26" s="251"/>
      <c r="H26" s="251">
        <f>E24</f>
        <v>6193</v>
      </c>
      <c r="I26" s="251">
        <f>H33</f>
        <v>6391</v>
      </c>
      <c r="J26" s="251">
        <f>I33</f>
        <v>6186</v>
      </c>
      <c r="K26" s="251">
        <f>J33</f>
        <v>6296</v>
      </c>
      <c r="L26" s="251">
        <f>K33</f>
        <v>6594</v>
      </c>
      <c r="M26" s="251">
        <f>L33</f>
        <v>7056</v>
      </c>
      <c r="N26" s="216"/>
      <c r="O26" s="111"/>
    </row>
    <row r="27" spans="1:15" s="86" customFormat="1" ht="18" customHeight="1" x14ac:dyDescent="0.2">
      <c r="A27" s="53" t="s">
        <v>30</v>
      </c>
      <c r="B27" s="119">
        <v>720</v>
      </c>
      <c r="C27" s="119">
        <v>292</v>
      </c>
      <c r="D27" s="119">
        <v>856</v>
      </c>
      <c r="E27" s="119">
        <v>1178</v>
      </c>
      <c r="F27" s="119">
        <v>448</v>
      </c>
      <c r="G27" s="119"/>
      <c r="H27" s="119">
        <v>106</v>
      </c>
      <c r="I27" s="119">
        <v>46</v>
      </c>
      <c r="J27" s="119">
        <v>46</v>
      </c>
      <c r="K27" s="119">
        <v>250</v>
      </c>
      <c r="L27" s="119">
        <v>232</v>
      </c>
      <c r="M27" s="119">
        <v>6</v>
      </c>
      <c r="N27" s="118"/>
      <c r="O27" s="111"/>
    </row>
    <row r="28" spans="1:15" s="86" customFormat="1" ht="18" customHeight="1" x14ac:dyDescent="0.2">
      <c r="A28" s="53" t="s">
        <v>31</v>
      </c>
      <c r="B28" s="119">
        <v>455</v>
      </c>
      <c r="C28" s="119">
        <v>712</v>
      </c>
      <c r="D28" s="119">
        <v>226</v>
      </c>
      <c r="E28" s="119">
        <v>1063</v>
      </c>
      <c r="F28" s="119">
        <v>695</v>
      </c>
      <c r="G28" s="119"/>
      <c r="H28" s="119">
        <v>252</v>
      </c>
      <c r="I28" s="119">
        <v>121</v>
      </c>
      <c r="J28" s="119">
        <v>162</v>
      </c>
      <c r="K28" s="119">
        <v>160</v>
      </c>
      <c r="L28" s="119">
        <v>180</v>
      </c>
      <c r="M28" s="119">
        <v>197</v>
      </c>
      <c r="N28" s="118"/>
      <c r="O28" s="111"/>
    </row>
    <row r="29" spans="1:15" s="86" customFormat="1" ht="18" customHeight="1" x14ac:dyDescent="0.2">
      <c r="A29" s="87" t="s">
        <v>193</v>
      </c>
      <c r="B29" s="119">
        <v>-289</v>
      </c>
      <c r="C29" s="119">
        <v>-200</v>
      </c>
      <c r="D29" s="119">
        <v>-285</v>
      </c>
      <c r="E29" s="119">
        <v>-265</v>
      </c>
      <c r="F29" s="119">
        <v>-708</v>
      </c>
      <c r="G29" s="119"/>
      <c r="H29" s="119">
        <v>-158</v>
      </c>
      <c r="I29" s="119">
        <v>-348</v>
      </c>
      <c r="J29" s="119">
        <v>-70</v>
      </c>
      <c r="K29" s="119">
        <v>-132</v>
      </c>
      <c r="L29" s="119">
        <v>-67</v>
      </c>
      <c r="M29" s="119">
        <v>-200</v>
      </c>
      <c r="N29" s="118"/>
      <c r="O29" s="111"/>
    </row>
    <row r="30" spans="1:15" s="86" customFormat="1" ht="18" customHeight="1" x14ac:dyDescent="0.2">
      <c r="A30" s="53" t="s">
        <v>32</v>
      </c>
      <c r="B30" s="119">
        <v>-114</v>
      </c>
      <c r="C30" s="119">
        <v>-253</v>
      </c>
      <c r="D30" s="119">
        <v>-160</v>
      </c>
      <c r="E30" s="119">
        <v>-279</v>
      </c>
      <c r="F30" s="119">
        <v>-317</v>
      </c>
      <c r="G30" s="119"/>
      <c r="H30" s="119">
        <v>-158</v>
      </c>
      <c r="I30" s="119">
        <v>-75</v>
      </c>
      <c r="J30" s="119">
        <v>-31</v>
      </c>
      <c r="K30" s="119">
        <v>-53</v>
      </c>
      <c r="L30" s="119">
        <v>-13</v>
      </c>
      <c r="M30" s="119">
        <v>-48</v>
      </c>
      <c r="N30" s="118"/>
      <c r="O30" s="111"/>
    </row>
    <row r="31" spans="1:15" s="86" customFormat="1" ht="18" customHeight="1" x14ac:dyDescent="0.2">
      <c r="A31" s="53" t="s">
        <v>33</v>
      </c>
      <c r="B31" s="119">
        <v>41</v>
      </c>
      <c r="C31" s="119">
        <v>121</v>
      </c>
      <c r="D31" s="119">
        <v>90</v>
      </c>
      <c r="E31" s="119">
        <v>186</v>
      </c>
      <c r="F31" s="119">
        <v>283</v>
      </c>
      <c r="G31" s="119"/>
      <c r="H31" s="119">
        <v>156</v>
      </c>
      <c r="I31" s="119">
        <v>51</v>
      </c>
      <c r="J31" s="119">
        <v>3</v>
      </c>
      <c r="K31" s="119">
        <v>73</v>
      </c>
      <c r="L31" s="119">
        <v>130</v>
      </c>
      <c r="M31" s="119">
        <v>157</v>
      </c>
      <c r="N31" s="118"/>
      <c r="O31" s="111"/>
    </row>
    <row r="32" spans="1:15" s="86" customFormat="1" ht="18" customHeight="1" x14ac:dyDescent="0.2">
      <c r="A32" s="145"/>
      <c r="B32" s="79"/>
      <c r="C32" s="79"/>
      <c r="D32" s="79"/>
      <c r="E32" s="79"/>
      <c r="F32" s="79"/>
      <c r="G32" s="79"/>
      <c r="H32" s="79"/>
      <c r="I32" s="79"/>
      <c r="J32" s="79"/>
      <c r="K32" s="79"/>
      <c r="L32" s="79"/>
      <c r="M32" s="79"/>
      <c r="N32" s="79"/>
      <c r="O32" s="111"/>
    </row>
    <row r="33" spans="1:15" s="86" customFormat="1" ht="18" customHeight="1" x14ac:dyDescent="0.2">
      <c r="A33" s="148" t="s">
        <v>15</v>
      </c>
      <c r="B33" s="214">
        <f>SUM(B26:B32)</f>
        <v>2908.0329999999999</v>
      </c>
      <c r="C33" s="214">
        <f>SUM(C26:C32)</f>
        <v>3580.0329999999999</v>
      </c>
      <c r="D33" s="214">
        <f>SUM(D26:D32)</f>
        <v>4307.0329999999994</v>
      </c>
      <c r="E33" s="214">
        <f>SUM(E26:E32)</f>
        <v>6191</v>
      </c>
      <c r="F33" s="214">
        <f>SUM(F26:F32)</f>
        <v>6594</v>
      </c>
      <c r="G33" s="217"/>
      <c r="H33" s="215">
        <f t="shared" ref="H33:K33" si="4">SUM(H26:H32)</f>
        <v>6391</v>
      </c>
      <c r="I33" s="215">
        <f t="shared" si="4"/>
        <v>6186</v>
      </c>
      <c r="J33" s="215">
        <f t="shared" si="4"/>
        <v>6296</v>
      </c>
      <c r="K33" s="215">
        <f t="shared" si="4"/>
        <v>6594</v>
      </c>
      <c r="L33" s="215">
        <f>SUM(L26:L32)</f>
        <v>7056</v>
      </c>
      <c r="M33" s="215">
        <f>SUM(M26:M32)</f>
        <v>7168</v>
      </c>
      <c r="N33" s="218"/>
      <c r="O33" s="116"/>
    </row>
    <row r="34" spans="1:15" s="86" customFormat="1" ht="18" customHeight="1" x14ac:dyDescent="0.2">
      <c r="A34" s="145"/>
      <c r="B34" s="79"/>
      <c r="C34" s="79"/>
      <c r="D34" s="79"/>
      <c r="E34" s="79"/>
      <c r="F34" s="79"/>
      <c r="G34" s="79"/>
      <c r="H34" s="79"/>
      <c r="I34" s="79"/>
      <c r="J34" s="79"/>
      <c r="K34" s="79"/>
      <c r="L34" s="79"/>
      <c r="M34" s="79"/>
      <c r="N34" s="79"/>
      <c r="O34" s="111"/>
    </row>
    <row r="35" spans="1:15" s="86" customFormat="1" ht="18" customHeight="1" x14ac:dyDescent="0.2">
      <c r="A35" s="145"/>
      <c r="B35" s="79"/>
      <c r="C35" s="79"/>
      <c r="D35" s="79"/>
      <c r="E35" s="79"/>
      <c r="F35" s="79"/>
      <c r="G35" s="79"/>
      <c r="H35" s="79"/>
      <c r="I35" s="79"/>
      <c r="J35" s="79"/>
      <c r="K35" s="79"/>
      <c r="L35" s="79"/>
      <c r="M35" s="79"/>
      <c r="N35" s="79"/>
      <c r="O35" s="111"/>
    </row>
    <row r="36" spans="1:15" s="86" customFormat="1" ht="18" customHeight="1" x14ac:dyDescent="0.2">
      <c r="A36" s="149" t="s">
        <v>34</v>
      </c>
      <c r="B36" s="127">
        <v>2020</v>
      </c>
      <c r="C36" s="127">
        <v>2021</v>
      </c>
      <c r="D36" s="127">
        <v>2022</v>
      </c>
      <c r="E36" s="127">
        <v>2023</v>
      </c>
      <c r="F36" s="127">
        <v>2024</v>
      </c>
      <c r="G36" s="128"/>
      <c r="H36" s="129" t="s">
        <v>7</v>
      </c>
      <c r="I36" s="129" t="s">
        <v>8</v>
      </c>
      <c r="J36" s="129" t="s">
        <v>9</v>
      </c>
      <c r="K36" s="129" t="s">
        <v>10</v>
      </c>
      <c r="L36" s="129" t="s">
        <v>11</v>
      </c>
      <c r="M36" s="129" t="s">
        <v>140</v>
      </c>
      <c r="N36" s="130"/>
      <c r="O36" s="131"/>
    </row>
    <row r="37" spans="1:15" s="86" customFormat="1" ht="18" customHeight="1" x14ac:dyDescent="0.2">
      <c r="A37" s="53" t="s">
        <v>35</v>
      </c>
      <c r="B37" s="259">
        <f>'Income Statement'!B33</f>
        <v>82.415999999999983</v>
      </c>
      <c r="C37" s="259">
        <f>'Income Statement'!C33</f>
        <v>126.57900000000002</v>
      </c>
      <c r="D37" s="259">
        <f>'Income Statement'!D33</f>
        <v>41.502000000000031</v>
      </c>
      <c r="E37" s="259">
        <f>'Income Statement'!E33</f>
        <v>148.83600000000004</v>
      </c>
      <c r="F37" s="259">
        <f>'Income Statement'!F33</f>
        <v>200.03699999999992</v>
      </c>
      <c r="G37" s="250"/>
      <c r="H37" s="259">
        <f>'Income Statement'!H33</f>
        <v>123.02500000000003</v>
      </c>
      <c r="I37" s="259">
        <f>'Income Statement'!I33</f>
        <v>26.540000000000006</v>
      </c>
      <c r="J37" s="259">
        <f>'Income Statement'!J33</f>
        <v>-19.615999999999996</v>
      </c>
      <c r="K37" s="259">
        <f>'Income Statement'!K33</f>
        <v>70.087999999999923</v>
      </c>
      <c r="L37" s="259">
        <f>'Income Statement'!L33</f>
        <v>56.612000000000002</v>
      </c>
      <c r="M37" s="259">
        <f>'Income Statement'!M33</f>
        <v>98.445000000000036</v>
      </c>
      <c r="N37" s="118"/>
      <c r="O37" s="111"/>
    </row>
    <row r="38" spans="1:15" s="86" customFormat="1" ht="18" customHeight="1" x14ac:dyDescent="0.2">
      <c r="A38" s="145"/>
      <c r="B38" s="79"/>
      <c r="C38" s="79"/>
      <c r="D38" s="79"/>
      <c r="E38" s="79"/>
      <c r="F38" s="79"/>
      <c r="G38" s="79"/>
      <c r="H38" s="79"/>
      <c r="I38" s="79"/>
      <c r="J38" s="79"/>
      <c r="K38" s="79"/>
      <c r="L38" s="79"/>
      <c r="M38" s="79"/>
      <c r="N38" s="79"/>
      <c r="O38" s="111"/>
    </row>
    <row r="39" spans="1:15" s="86" customFormat="1" ht="18" customHeight="1" x14ac:dyDescent="0.2">
      <c r="A39" s="62" t="s">
        <v>36</v>
      </c>
      <c r="B39" s="260">
        <f>-'Income Statement'!B23</f>
        <v>-47.963000000000001</v>
      </c>
      <c r="C39" s="260">
        <f>-'Income Statement'!C23</f>
        <v>-126.42100000000001</v>
      </c>
      <c r="D39" s="260">
        <f>-'Income Statement'!D23</f>
        <v>-31.291</v>
      </c>
      <c r="E39" s="260">
        <f>-'Income Statement'!E23</f>
        <v>-140.97399999999999</v>
      </c>
      <c r="F39" s="260">
        <f>-'Income Statement'!F23</f>
        <v>-247.87799999999999</v>
      </c>
      <c r="G39" s="261"/>
      <c r="H39" s="260">
        <f>-'Income Statement'!H23</f>
        <v>-158.55000000000001</v>
      </c>
      <c r="I39" s="260">
        <f>-'Income Statement'!I23</f>
        <v>-26.873999999999999</v>
      </c>
      <c r="J39" s="260">
        <f>-'Income Statement'!J23</f>
        <v>23.405000000000001</v>
      </c>
      <c r="K39" s="260">
        <f>-'Income Statement'!K23</f>
        <v>-85.85899999999998</v>
      </c>
      <c r="L39" s="260">
        <f>-'Income Statement'!L23</f>
        <v>-87.989000000000004</v>
      </c>
      <c r="M39" s="260">
        <f>-'Income Statement'!M23</f>
        <v>-157.68</v>
      </c>
      <c r="N39" s="118"/>
      <c r="O39" s="111"/>
    </row>
    <row r="40" spans="1:15" s="86" customFormat="1" ht="18" customHeight="1" x14ac:dyDescent="0.2">
      <c r="A40" s="291" t="s">
        <v>195</v>
      </c>
      <c r="B40" s="262">
        <f>B87</f>
        <v>55.305</v>
      </c>
      <c r="C40" s="262">
        <f>C87</f>
        <v>103.70699999999999</v>
      </c>
      <c r="D40" s="262">
        <f>D87</f>
        <v>131.762</v>
      </c>
      <c r="E40" s="262">
        <f>E87</f>
        <v>156.75700000000001</v>
      </c>
      <c r="F40" s="262">
        <f>F87</f>
        <v>239.03200000000001</v>
      </c>
      <c r="G40" s="263"/>
      <c r="H40" s="262">
        <f t="shared" ref="H40:M40" si="5">H87</f>
        <v>55.462000000000003</v>
      </c>
      <c r="I40" s="262">
        <f t="shared" si="5"/>
        <v>59.290999999999997</v>
      </c>
      <c r="J40" s="262">
        <f t="shared" si="5"/>
        <v>59.436</v>
      </c>
      <c r="K40" s="262">
        <f t="shared" si="5"/>
        <v>64.843000000000004</v>
      </c>
      <c r="L40" s="262">
        <f t="shared" si="5"/>
        <v>69.863</v>
      </c>
      <c r="M40" s="262">
        <f t="shared" si="5"/>
        <v>79.093999999999994</v>
      </c>
      <c r="N40" s="122"/>
      <c r="O40" s="111"/>
    </row>
    <row r="41" spans="1:15" s="86" customFormat="1" ht="17.25" customHeight="1" x14ac:dyDescent="0.2">
      <c r="A41" s="143" t="s">
        <v>194</v>
      </c>
      <c r="B41" s="264">
        <v>0</v>
      </c>
      <c r="C41" s="264">
        <v>0</v>
      </c>
      <c r="D41" s="264">
        <v>0</v>
      </c>
      <c r="E41" s="264">
        <v>0</v>
      </c>
      <c r="F41" s="264">
        <v>-2.1440000000000001</v>
      </c>
      <c r="G41" s="265"/>
      <c r="H41" s="264">
        <v>0</v>
      </c>
      <c r="I41" s="266">
        <v>-0.11100000000000021</v>
      </c>
      <c r="J41" s="264">
        <v>-0.23599999999999999</v>
      </c>
      <c r="K41" s="264">
        <v>-1.7969999999999999</v>
      </c>
      <c r="L41" s="264">
        <v>-2.7029999999999998</v>
      </c>
      <c r="M41" s="264">
        <v>-1.5720000000000001</v>
      </c>
      <c r="O41" s="111"/>
    </row>
    <row r="42" spans="1:15" s="86" customFormat="1" ht="18" customHeight="1" x14ac:dyDescent="0.2">
      <c r="A42" s="143" t="s">
        <v>37</v>
      </c>
      <c r="B42" s="264">
        <v>16.791</v>
      </c>
      <c r="C42" s="264">
        <v>17.047000000000001</v>
      </c>
      <c r="D42" s="264">
        <v>20.100999999999999</v>
      </c>
      <c r="E42" s="264">
        <v>19.782</v>
      </c>
      <c r="F42" s="264">
        <v>25.608000000000001</v>
      </c>
      <c r="G42" s="265"/>
      <c r="H42" s="264">
        <v>9.0579999999999998</v>
      </c>
      <c r="I42" s="264">
        <v>8.282</v>
      </c>
      <c r="J42" s="264">
        <v>4.1180000000000003</v>
      </c>
      <c r="K42" s="264">
        <v>4.149</v>
      </c>
      <c r="L42" s="264">
        <v>12.678000000000001</v>
      </c>
      <c r="M42" s="264">
        <v>5.5949999999999998</v>
      </c>
      <c r="O42" s="111"/>
    </row>
    <row r="43" spans="1:15" s="86" customFormat="1" ht="18" customHeight="1" x14ac:dyDescent="0.2">
      <c r="A43" s="143" t="s">
        <v>181</v>
      </c>
      <c r="B43" s="264">
        <f>'Income Statement'!B14</f>
        <v>10.096</v>
      </c>
      <c r="C43" s="264">
        <f>'Income Statement'!C14</f>
        <v>0.496</v>
      </c>
      <c r="D43" s="264">
        <f>'Income Statement'!D14</f>
        <v>12.798</v>
      </c>
      <c r="E43" s="264">
        <f>'Income Statement'!E14</f>
        <v>11.832000000000001</v>
      </c>
      <c r="F43" s="264">
        <f>'Income Statement'!F14</f>
        <v>1.0589999999999999</v>
      </c>
      <c r="G43" s="265"/>
      <c r="H43" s="264">
        <f>'Income Statement'!H14</f>
        <v>2.0219999999999998</v>
      </c>
      <c r="I43" s="264">
        <f>'Income Statement'!I14</f>
        <v>-4.1980000000000004</v>
      </c>
      <c r="J43" s="264">
        <f>'Income Statement'!J14</f>
        <v>1.2330000000000001</v>
      </c>
      <c r="K43" s="264">
        <f>'Income Statement'!K14</f>
        <v>2.0020000000000007</v>
      </c>
      <c r="L43" s="264">
        <f>'Income Statement'!L14</f>
        <v>3.8119999999999998</v>
      </c>
      <c r="M43" s="264">
        <f>'Income Statement'!M14</f>
        <v>1.038</v>
      </c>
      <c r="O43" s="111"/>
    </row>
    <row r="44" spans="1:15" s="86" customFormat="1" ht="18" customHeight="1" x14ac:dyDescent="0.2">
      <c r="A44" s="87" t="s">
        <v>38</v>
      </c>
      <c r="B44" s="264">
        <v>3.2909999999999999</v>
      </c>
      <c r="C44" s="264">
        <v>3.3069999999999982</v>
      </c>
      <c r="D44" s="264">
        <v>3.129</v>
      </c>
      <c r="E44" s="264">
        <v>2.4729999999999999</v>
      </c>
      <c r="F44" s="264">
        <v>0.18</v>
      </c>
      <c r="G44" s="265"/>
      <c r="H44" s="264">
        <v>0.17100000000000001</v>
      </c>
      <c r="I44" s="264">
        <v>3.0000000000000001E-3</v>
      </c>
      <c r="J44" s="264">
        <v>3.0000000000000001E-3</v>
      </c>
      <c r="K44" s="264">
        <v>1E-3</v>
      </c>
      <c r="L44" s="264">
        <v>2E-3</v>
      </c>
      <c r="M44" s="264">
        <v>3.0000000000000001E-3</v>
      </c>
      <c r="O44" s="111"/>
    </row>
    <row r="45" spans="1:15" s="86" customFormat="1" ht="18" customHeight="1" x14ac:dyDescent="0.2">
      <c r="A45" s="143" t="s">
        <v>39</v>
      </c>
      <c r="B45" s="264">
        <f>-'Income Statement'!B27</f>
        <v>-2.7789999999999999</v>
      </c>
      <c r="C45" s="264">
        <f>-'Income Statement'!C27</f>
        <v>17.158000000000001</v>
      </c>
      <c r="D45" s="264">
        <f>-'Income Statement'!D27</f>
        <v>7.3810000000000002</v>
      </c>
      <c r="E45" s="264">
        <f>-'Income Statement'!E27</f>
        <v>31.620999999999999</v>
      </c>
      <c r="F45" s="264">
        <f>-'Income Statement'!F27</f>
        <v>70.197999999999993</v>
      </c>
      <c r="G45" s="265"/>
      <c r="H45" s="264">
        <f>-'Income Statement'!H27</f>
        <v>46.195</v>
      </c>
      <c r="I45" s="264">
        <f>-'Income Statement'!I27</f>
        <v>10.346</v>
      </c>
      <c r="J45" s="264">
        <f>-'Income Statement'!J27</f>
        <v>-7.1120000000000001</v>
      </c>
      <c r="K45" s="264">
        <f>-'Income Statement'!K27</f>
        <v>20.768999999999998</v>
      </c>
      <c r="L45" s="264">
        <f>-'Income Statement'!L27</f>
        <v>23.898</v>
      </c>
      <c r="M45" s="264">
        <f>-'Income Statement'!M27</f>
        <v>38.158000000000001</v>
      </c>
      <c r="O45" s="111"/>
    </row>
    <row r="46" spans="1:15" s="86" customFormat="1" ht="18" customHeight="1" x14ac:dyDescent="0.2">
      <c r="A46" s="143" t="s">
        <v>40</v>
      </c>
      <c r="B46" s="264">
        <f>'Income Statement'!B31</f>
        <v>0.34300000000000003</v>
      </c>
      <c r="C46" s="264">
        <f>'Income Statement'!C31</f>
        <v>0.76700000000000002</v>
      </c>
      <c r="D46" s="264">
        <f>'Income Statement'!D31</f>
        <v>0.40899999999999997</v>
      </c>
      <c r="E46" s="264">
        <f>'Income Statement'!E31</f>
        <v>1.921</v>
      </c>
      <c r="F46" s="264">
        <f>'Income Statement'!F31</f>
        <v>3.5910000000000002</v>
      </c>
      <c r="G46" s="265"/>
      <c r="H46" s="264">
        <f>'Income Statement'!H31</f>
        <v>1.5229999999999999</v>
      </c>
      <c r="I46" s="264">
        <f>'Income Statement'!I31</f>
        <v>0.40400000000000003</v>
      </c>
      <c r="J46" s="264">
        <f>'Income Statement'!J31</f>
        <v>0.44</v>
      </c>
      <c r="K46" s="264">
        <f>'Income Statement'!K31</f>
        <v>1.2240000000000002</v>
      </c>
      <c r="L46" s="264">
        <f>'Income Statement'!L31</f>
        <v>1.573</v>
      </c>
      <c r="M46" s="264">
        <f>'Income Statement'!M31</f>
        <v>1.35</v>
      </c>
      <c r="O46" s="111"/>
    </row>
    <row r="47" spans="1:15" s="86" customFormat="1" ht="18" customHeight="1" x14ac:dyDescent="0.2">
      <c r="A47" s="143" t="s">
        <v>41</v>
      </c>
      <c r="B47" s="264">
        <v>0</v>
      </c>
      <c r="C47" s="264">
        <v>16.082999999999998</v>
      </c>
      <c r="D47" s="264">
        <v>0</v>
      </c>
      <c r="E47" s="264">
        <v>0</v>
      </c>
      <c r="F47" s="264">
        <v>0.95299999999999996</v>
      </c>
      <c r="G47" s="265"/>
      <c r="H47" s="264">
        <v>0</v>
      </c>
      <c r="I47" s="264">
        <v>0</v>
      </c>
      <c r="J47" s="264">
        <v>0.95299999999999996</v>
      </c>
      <c r="K47" s="264">
        <v>0</v>
      </c>
      <c r="L47" s="264">
        <v>0.32100000000000001</v>
      </c>
      <c r="M47" s="264">
        <v>10.557</v>
      </c>
      <c r="O47" s="111"/>
    </row>
    <row r="48" spans="1:15" s="86" customFormat="1" ht="18" customHeight="1" x14ac:dyDescent="0.2">
      <c r="A48" s="100"/>
      <c r="B48" s="222"/>
      <c r="C48" s="222"/>
      <c r="D48" s="222"/>
      <c r="E48" s="222"/>
      <c r="F48" s="222"/>
      <c r="G48" s="222"/>
      <c r="H48" s="222"/>
      <c r="I48" s="222"/>
      <c r="J48" s="222"/>
      <c r="K48" s="222"/>
      <c r="L48" s="222"/>
      <c r="M48" s="222"/>
      <c r="N48" s="222"/>
      <c r="O48" s="111"/>
    </row>
    <row r="49" spans="1:15" s="226" customFormat="1" ht="18" customHeight="1" x14ac:dyDescent="0.2">
      <c r="A49" s="280" t="s">
        <v>42</v>
      </c>
      <c r="B49" s="281">
        <f>SUM(B37:B47)</f>
        <v>117.49999999999999</v>
      </c>
      <c r="C49" s="281">
        <f t="shared" ref="C49:F49" si="6">SUM(C37:C47)</f>
        <v>158.72299999999998</v>
      </c>
      <c r="D49" s="281">
        <f t="shared" si="6"/>
        <v>185.79100000000003</v>
      </c>
      <c r="E49" s="281">
        <f t="shared" si="6"/>
        <v>232.24800000000008</v>
      </c>
      <c r="F49" s="281">
        <f t="shared" si="6"/>
        <v>290.63599999999991</v>
      </c>
      <c r="G49" s="282"/>
      <c r="H49" s="281">
        <f t="shared" ref="H49:K49" si="7">SUM(H37:H48)</f>
        <v>78.90600000000002</v>
      </c>
      <c r="I49" s="281">
        <f t="shared" si="7"/>
        <v>73.683000000000007</v>
      </c>
      <c r="J49" s="281">
        <f t="shared" si="7"/>
        <v>62.624000000000017</v>
      </c>
      <c r="K49" s="281">
        <f t="shared" si="7"/>
        <v>75.419999999999945</v>
      </c>
      <c r="L49" s="281">
        <f>SUM(L37:L47)</f>
        <v>78.066999999999993</v>
      </c>
      <c r="M49" s="281">
        <f>SUM(M37:M47)</f>
        <v>74.988000000000028</v>
      </c>
      <c r="N49" s="227"/>
      <c r="O49" s="228"/>
    </row>
    <row r="50" spans="1:15" s="86" customFormat="1" ht="18" customHeight="1" x14ac:dyDescent="0.2">
      <c r="A50" s="223"/>
      <c r="B50" s="222"/>
      <c r="C50" s="222"/>
      <c r="D50" s="222"/>
      <c r="E50" s="222"/>
      <c r="F50" s="222"/>
      <c r="G50" s="222"/>
      <c r="H50" s="222"/>
      <c r="I50" s="222"/>
      <c r="J50" s="222"/>
      <c r="K50" s="222"/>
      <c r="L50" s="222"/>
      <c r="M50" s="222"/>
      <c r="N50" s="222"/>
      <c r="O50" s="111"/>
    </row>
    <row r="51" spans="1:15" s="86" customFormat="1" ht="18" customHeight="1" x14ac:dyDescent="0.2">
      <c r="A51" s="143" t="s">
        <v>199</v>
      </c>
      <c r="B51" s="224">
        <v>75.588285999999997</v>
      </c>
      <c r="C51" s="224">
        <v>84.268341000000007</v>
      </c>
      <c r="D51" s="224">
        <v>89.355907000000002</v>
      </c>
      <c r="E51" s="224">
        <v>104.31980299999999</v>
      </c>
      <c r="F51" s="224">
        <v>118.64817600000001</v>
      </c>
      <c r="H51" s="224">
        <v>115.40015099999999</v>
      </c>
      <c r="I51" s="224">
        <v>117.50606500000001</v>
      </c>
      <c r="J51" s="224">
        <v>119.79998500000001</v>
      </c>
      <c r="K51" s="224">
        <v>121.838785</v>
      </c>
      <c r="L51" s="224">
        <v>122.613563</v>
      </c>
      <c r="M51" s="224">
        <v>125.31245800000001</v>
      </c>
      <c r="O51" s="111"/>
    </row>
    <row r="52" spans="1:15" s="86" customFormat="1" ht="18" customHeight="1" x14ac:dyDescent="0.2">
      <c r="A52" s="223"/>
      <c r="B52" s="222"/>
      <c r="C52" s="222"/>
      <c r="D52" s="222"/>
      <c r="E52" s="222"/>
      <c r="F52" s="222"/>
      <c r="G52" s="222"/>
      <c r="H52" s="222"/>
      <c r="I52" s="222"/>
      <c r="J52" s="222"/>
      <c r="K52" s="222"/>
      <c r="L52" s="222"/>
      <c r="M52" s="222"/>
      <c r="N52" s="222"/>
      <c r="O52" s="111"/>
    </row>
    <row r="53" spans="1:15" s="86" customFormat="1" ht="18" customHeight="1" x14ac:dyDescent="0.2">
      <c r="A53" s="143" t="s">
        <v>12</v>
      </c>
      <c r="B53" s="267">
        <f>B49/B51</f>
        <v>1.5544736654036577</v>
      </c>
      <c r="C53" s="267">
        <f>C49/C51</f>
        <v>1.8835424800875096</v>
      </c>
      <c r="D53" s="267">
        <f>D49/D51</f>
        <v>2.0792246001151331</v>
      </c>
      <c r="E53" s="267">
        <f>E49/E51</f>
        <v>2.226307885186479</v>
      </c>
      <c r="F53" s="267">
        <f>F49/F51</f>
        <v>2.449561466499071</v>
      </c>
      <c r="G53" s="268"/>
      <c r="H53" s="267">
        <f t="shared" ref="H53:M53" si="8">H49/H51</f>
        <v>0.68375993719453643</v>
      </c>
      <c r="I53" s="267">
        <f t="shared" si="8"/>
        <v>0.62705699488788091</v>
      </c>
      <c r="J53" s="267">
        <f t="shared" si="8"/>
        <v>0.52273796194548783</v>
      </c>
      <c r="K53" s="267">
        <f t="shared" si="8"/>
        <v>0.61901470865783781</v>
      </c>
      <c r="L53" s="267">
        <f t="shared" si="8"/>
        <v>0.63669139114732354</v>
      </c>
      <c r="M53" s="267">
        <f t="shared" si="8"/>
        <v>0.59840818061361489</v>
      </c>
      <c r="O53" s="111"/>
    </row>
    <row r="54" spans="1:15" s="86" customFormat="1" ht="18" customHeight="1" x14ac:dyDescent="0.2">
      <c r="A54" s="100"/>
      <c r="B54" s="222"/>
      <c r="C54" s="222"/>
      <c r="D54" s="222"/>
      <c r="E54" s="222"/>
      <c r="F54" s="222"/>
      <c r="G54" s="222"/>
      <c r="H54" s="222"/>
      <c r="I54" s="222"/>
      <c r="J54" s="222"/>
      <c r="K54" s="222"/>
      <c r="L54" s="222"/>
      <c r="M54" s="222"/>
      <c r="N54" s="222"/>
      <c r="O54" s="111"/>
    </row>
    <row r="55" spans="1:15" s="86" customFormat="1" ht="18" customHeight="1" x14ac:dyDescent="0.2">
      <c r="A55" s="100"/>
      <c r="B55" s="222"/>
      <c r="C55" s="222"/>
      <c r="D55" s="222"/>
      <c r="E55" s="222"/>
      <c r="F55" s="222"/>
      <c r="G55" s="222"/>
      <c r="H55" s="222"/>
      <c r="I55" s="222"/>
      <c r="J55" s="222"/>
      <c r="K55" s="222"/>
      <c r="L55" s="222"/>
      <c r="M55" s="222"/>
      <c r="N55" s="222"/>
      <c r="O55" s="111"/>
    </row>
    <row r="56" spans="1:15" s="86" customFormat="1" ht="18" customHeight="1" x14ac:dyDescent="0.2">
      <c r="A56" s="100"/>
      <c r="B56" s="222"/>
      <c r="C56" s="222"/>
      <c r="D56" s="222"/>
      <c r="E56" s="222"/>
      <c r="F56" s="222"/>
      <c r="G56" s="222"/>
      <c r="H56" s="222"/>
      <c r="I56" s="222"/>
      <c r="J56" s="222"/>
      <c r="K56" s="222"/>
      <c r="L56" s="222"/>
      <c r="M56" s="222"/>
      <c r="N56" s="222"/>
      <c r="O56" s="111"/>
    </row>
    <row r="57" spans="1:15" s="86" customFormat="1" ht="18" customHeight="1" x14ac:dyDescent="0.2">
      <c r="A57" s="149" t="s">
        <v>173</v>
      </c>
      <c r="B57" s="138">
        <v>2020</v>
      </c>
      <c r="C57" s="138">
        <v>2021</v>
      </c>
      <c r="D57" s="138">
        <v>2022</v>
      </c>
      <c r="E57" s="138">
        <v>2023</v>
      </c>
      <c r="F57" s="138">
        <v>2024</v>
      </c>
      <c r="G57" s="128"/>
      <c r="H57" s="135" t="s">
        <v>7</v>
      </c>
      <c r="I57" s="135" t="s">
        <v>8</v>
      </c>
      <c r="J57" s="135" t="s">
        <v>9</v>
      </c>
      <c r="K57" s="135" t="s">
        <v>10</v>
      </c>
      <c r="L57" s="135" t="s">
        <v>11</v>
      </c>
      <c r="M57" s="129" t="s">
        <v>140</v>
      </c>
      <c r="N57" s="130"/>
      <c r="O57" s="131"/>
    </row>
    <row r="58" spans="1:15" s="86" customFormat="1" ht="18" customHeight="1" x14ac:dyDescent="0.2">
      <c r="A58" s="89" t="s">
        <v>44</v>
      </c>
      <c r="B58" s="254">
        <f>'Income Statement'!B5</f>
        <v>95.558999999999997</v>
      </c>
      <c r="C58" s="254">
        <f>'Income Statement'!C5</f>
        <v>106.889</v>
      </c>
      <c r="D58" s="254">
        <f>'Income Statement'!D5</f>
        <v>134.65600000000001</v>
      </c>
      <c r="E58" s="254">
        <f>'Income Statement'!E5</f>
        <v>207.79400000000001</v>
      </c>
      <c r="F58" s="254">
        <f>'Income Statement'!F5</f>
        <v>263.79199999999997</v>
      </c>
      <c r="G58" s="255"/>
      <c r="H58" s="256">
        <f>'Income Statement'!H5</f>
        <v>68.691999999999993</v>
      </c>
      <c r="I58" s="256">
        <f>'Income Statement'!I5</f>
        <v>62.779000000000003</v>
      </c>
      <c r="J58" s="256">
        <f>'Income Statement'!J5</f>
        <v>64.067999999999998</v>
      </c>
      <c r="K58" s="256">
        <f>'Income Statement'!K5</f>
        <v>68.252999999999986</v>
      </c>
      <c r="L58" s="256">
        <f>'Income Statement'!L5</f>
        <v>66.394000000000005</v>
      </c>
      <c r="M58" s="256">
        <f>'Income Statement'!M5</f>
        <v>67.441000000000003</v>
      </c>
      <c r="N58" s="219"/>
      <c r="O58" s="111"/>
    </row>
    <row r="59" spans="1:15" s="86" customFormat="1" ht="18" customHeight="1" x14ac:dyDescent="0.2">
      <c r="A59" s="53" t="s">
        <v>45</v>
      </c>
      <c r="B59" s="132">
        <f>'Income Statement'!B6</f>
        <v>25.878</v>
      </c>
      <c r="C59" s="132">
        <f>'Income Statement'!C6</f>
        <v>25.905000000000001</v>
      </c>
      <c r="D59" s="132">
        <f>'Income Statement'!D6</f>
        <v>26.245000000000001</v>
      </c>
      <c r="E59" s="132">
        <f>'Income Statement'!E6</f>
        <v>21.251000000000001</v>
      </c>
      <c r="F59" s="132">
        <f>'Income Statement'!F6</f>
        <v>2.0950000000000002</v>
      </c>
      <c r="G59" s="132"/>
      <c r="H59" s="132">
        <f>'Income Statement'!H6</f>
        <v>1.8460000000000001</v>
      </c>
      <c r="I59" s="132">
        <f>'Income Statement'!I6</f>
        <v>8.3000000000000004E-2</v>
      </c>
      <c r="J59" s="132">
        <f>'Income Statement'!J6</f>
        <v>8.3000000000000004E-2</v>
      </c>
      <c r="K59" s="132">
        <f>'Income Statement'!K6</f>
        <v>8.3000000000000185E-2</v>
      </c>
      <c r="L59" s="132">
        <f>'Income Statement'!L6</f>
        <v>8.3000000000000004E-2</v>
      </c>
      <c r="M59" s="132">
        <f>'Income Statement'!M6</f>
        <v>0</v>
      </c>
      <c r="N59" s="118"/>
      <c r="O59" s="111"/>
    </row>
    <row r="60" spans="1:15" s="86" customFormat="1" ht="18" customHeight="1" x14ac:dyDescent="0.2">
      <c r="A60" s="53" t="s">
        <v>43</v>
      </c>
      <c r="B60" s="264">
        <f>'Income Statement'!B8</f>
        <v>6.9530000000000003</v>
      </c>
      <c r="C60" s="264">
        <f>'Income Statement'!C8</f>
        <v>9.6920000000000002</v>
      </c>
      <c r="D60" s="264">
        <f>'Income Statement'!D8</f>
        <v>17.905000000000001</v>
      </c>
      <c r="E60" s="264">
        <f>'Income Statement'!E8</f>
        <v>19.259</v>
      </c>
      <c r="F60" s="264">
        <f>'Income Statement'!F8</f>
        <v>26.053999999999998</v>
      </c>
      <c r="G60" s="265"/>
      <c r="H60" s="264">
        <f>'Income Statement'!H8</f>
        <v>4.8979999999999997</v>
      </c>
      <c r="I60" s="264">
        <f>'Income Statement'!I8</f>
        <v>5.218</v>
      </c>
      <c r="J60" s="264">
        <f>'Income Statement'!J8</f>
        <v>9.0820000000000007</v>
      </c>
      <c r="K60" s="264">
        <f>'Income Statement'!K8</f>
        <v>6.8559999999999981</v>
      </c>
      <c r="L60" s="264">
        <f>'Income Statement'!L8</f>
        <v>6.9989999999999997</v>
      </c>
      <c r="M60" s="264">
        <f>'Income Statement'!M8</f>
        <v>8.9879999999999995</v>
      </c>
      <c r="N60" s="118"/>
      <c r="O60" s="111"/>
    </row>
    <row r="61" spans="1:15" s="86" customFormat="1" ht="18" customHeight="1" x14ac:dyDescent="0.2">
      <c r="A61" s="62" t="s">
        <v>46</v>
      </c>
      <c r="B61" s="132">
        <f>-'Income Statement'!B13</f>
        <v>-92.182000000000002</v>
      </c>
      <c r="C61" s="132">
        <f>-'Income Statement'!C13</f>
        <v>-121.705</v>
      </c>
      <c r="D61" s="132">
        <f>-'Income Statement'!D13</f>
        <v>-115.559</v>
      </c>
      <c r="E61" s="132">
        <f>-'Income Statement'!E13</f>
        <v>-171.00800000000001</v>
      </c>
      <c r="F61" s="132">
        <f>-'Income Statement'!F13</f>
        <v>-242.364</v>
      </c>
      <c r="G61" s="132"/>
      <c r="H61" s="132">
        <f>-'Income Statement'!H13</f>
        <v>-61.872</v>
      </c>
      <c r="I61" s="132">
        <f>-'Income Statement'!I13</f>
        <v>-59.53</v>
      </c>
      <c r="J61" s="132">
        <f>-'Income Statement'!J13</f>
        <v>-59.401000000000003</v>
      </c>
      <c r="K61" s="132">
        <f>-'Income Statement'!K13</f>
        <v>-61.561000000000007</v>
      </c>
      <c r="L61" s="132">
        <f>-'Income Statement'!L13</f>
        <v>-64.677000000000007</v>
      </c>
      <c r="M61" s="132">
        <f>-'Income Statement'!M13</f>
        <v>-79.745999999999995</v>
      </c>
      <c r="N61" s="118"/>
      <c r="O61" s="111"/>
    </row>
    <row r="62" spans="1:15" s="86" customFormat="1" ht="18" customHeight="1" x14ac:dyDescent="0.2">
      <c r="A62" s="71" t="s">
        <v>183</v>
      </c>
      <c r="B62" s="283">
        <f>SUM(B58:B61)</f>
        <v>36.207999999999984</v>
      </c>
      <c r="C62" s="283">
        <f>SUM(C58:C61)</f>
        <v>20.780999999999992</v>
      </c>
      <c r="D62" s="283">
        <f>SUM(D58:D61)</f>
        <v>63.247000000000014</v>
      </c>
      <c r="E62" s="283">
        <f>SUM(E58:E61)</f>
        <v>77.296000000000021</v>
      </c>
      <c r="F62" s="283">
        <f>SUM(F58:F61)</f>
        <v>49.57699999999997</v>
      </c>
      <c r="G62" s="283"/>
      <c r="H62" s="283">
        <f t="shared" ref="H62:M62" si="9">SUM(H58:H61)</f>
        <v>13.563999999999993</v>
      </c>
      <c r="I62" s="283">
        <f t="shared" si="9"/>
        <v>8.5499999999999972</v>
      </c>
      <c r="J62" s="283">
        <f t="shared" si="9"/>
        <v>13.832000000000001</v>
      </c>
      <c r="K62" s="283">
        <f t="shared" si="9"/>
        <v>13.630999999999972</v>
      </c>
      <c r="L62" s="283">
        <f t="shared" si="9"/>
        <v>8.7989999999999924</v>
      </c>
      <c r="M62" s="283">
        <f t="shared" si="9"/>
        <v>-3.3169999999999931</v>
      </c>
      <c r="N62" s="220"/>
      <c r="O62" s="116"/>
    </row>
    <row r="63" spans="1:15" s="86" customFormat="1" ht="18" customHeight="1" x14ac:dyDescent="0.2">
      <c r="A63" s="145"/>
      <c r="B63" s="79"/>
      <c r="C63" s="79"/>
      <c r="D63" s="79"/>
      <c r="E63" s="79"/>
      <c r="F63" s="79"/>
      <c r="G63" s="79"/>
      <c r="H63" s="79"/>
      <c r="I63" s="79"/>
      <c r="J63" s="79"/>
      <c r="K63" s="79"/>
      <c r="L63" s="79"/>
      <c r="M63" s="79"/>
      <c r="N63" s="79"/>
      <c r="O63" s="111"/>
    </row>
    <row r="64" spans="1:15" s="86" customFormat="1" ht="18" customHeight="1" x14ac:dyDescent="0.2">
      <c r="A64" s="292" t="s">
        <v>196</v>
      </c>
      <c r="B64" s="133">
        <f>B87</f>
        <v>55.305</v>
      </c>
      <c r="C64" s="133">
        <f>C87</f>
        <v>103.70699999999999</v>
      </c>
      <c r="D64" s="133">
        <f>D87</f>
        <v>131.762</v>
      </c>
      <c r="E64" s="133">
        <f>E87</f>
        <v>156.75700000000001</v>
      </c>
      <c r="F64" s="133">
        <f>F87</f>
        <v>239.03200000000001</v>
      </c>
      <c r="G64" s="134"/>
      <c r="H64" s="133">
        <f t="shared" ref="H64:M64" si="10">H87</f>
        <v>55.462000000000003</v>
      </c>
      <c r="I64" s="133">
        <f t="shared" si="10"/>
        <v>59.290999999999997</v>
      </c>
      <c r="J64" s="133">
        <f t="shared" si="10"/>
        <v>59.436</v>
      </c>
      <c r="K64" s="133">
        <f t="shared" si="10"/>
        <v>64.843000000000004</v>
      </c>
      <c r="L64" s="133">
        <f t="shared" si="10"/>
        <v>69.863</v>
      </c>
      <c r="M64" s="133">
        <f t="shared" si="10"/>
        <v>79.093999999999994</v>
      </c>
      <c r="N64" s="122"/>
      <c r="O64" s="111"/>
    </row>
    <row r="65" spans="1:15" s="86" customFormat="1" ht="18" customHeight="1" x14ac:dyDescent="0.2">
      <c r="A65" s="62" t="s">
        <v>47</v>
      </c>
      <c r="B65" s="132">
        <f>Reconciliatons!B47</f>
        <v>0</v>
      </c>
      <c r="C65" s="132">
        <f>Reconciliatons!C47</f>
        <v>16.082999999999998</v>
      </c>
      <c r="D65" s="132">
        <f>Reconciliatons!D47</f>
        <v>0</v>
      </c>
      <c r="E65" s="132">
        <f>Reconciliatons!E47</f>
        <v>0</v>
      </c>
      <c r="F65" s="132">
        <f>Reconciliatons!F47</f>
        <v>0.95299999999999996</v>
      </c>
      <c r="G65" s="132"/>
      <c r="H65" s="132">
        <f>Reconciliatons!H47</f>
        <v>0</v>
      </c>
      <c r="I65" s="132">
        <f>Reconciliatons!I47</f>
        <v>0</v>
      </c>
      <c r="J65" s="132">
        <f>Reconciliatons!J47</f>
        <v>0.95299999999999996</v>
      </c>
      <c r="K65" s="132">
        <f>Reconciliatons!K47</f>
        <v>0</v>
      </c>
      <c r="L65" s="132">
        <f>Reconciliatons!L47</f>
        <v>0.32100000000000001</v>
      </c>
      <c r="M65" s="132">
        <f>Reconciliatons!M47</f>
        <v>10.557</v>
      </c>
      <c r="N65" s="118"/>
      <c r="O65" s="111"/>
    </row>
    <row r="66" spans="1:15" s="86" customFormat="1" ht="18" customHeight="1" x14ac:dyDescent="0.2">
      <c r="A66" s="62" t="s">
        <v>174</v>
      </c>
      <c r="B66" s="132">
        <v>3.1</v>
      </c>
      <c r="C66" s="132">
        <v>3.1</v>
      </c>
      <c r="D66" s="132">
        <f>Reconciliatons!D44</f>
        <v>3.129</v>
      </c>
      <c r="E66" s="132">
        <f>Reconciliatons!E44</f>
        <v>2.4729999999999999</v>
      </c>
      <c r="F66" s="132">
        <f>Reconciliatons!F44</f>
        <v>0.18</v>
      </c>
      <c r="G66" s="132"/>
      <c r="H66" s="132">
        <f>Reconciliatons!H44</f>
        <v>0.17100000000000001</v>
      </c>
      <c r="I66" s="132">
        <f>Reconciliatons!I44</f>
        <v>3.0000000000000001E-3</v>
      </c>
      <c r="J66" s="132">
        <f>Reconciliatons!J44</f>
        <v>3.0000000000000001E-3</v>
      </c>
      <c r="K66" s="132">
        <f>Reconciliatons!K44</f>
        <v>1E-3</v>
      </c>
      <c r="L66" s="132">
        <f>Reconciliatons!L44</f>
        <v>2E-3</v>
      </c>
      <c r="M66" s="132">
        <f>Reconciliatons!M44</f>
        <v>3.0000000000000001E-3</v>
      </c>
      <c r="N66" s="118"/>
      <c r="O66" s="111"/>
    </row>
    <row r="67" spans="1:15" s="86" customFormat="1" ht="18" customHeight="1" x14ac:dyDescent="0.2">
      <c r="A67" s="143" t="s">
        <v>198</v>
      </c>
      <c r="B67" s="264">
        <v>0</v>
      </c>
      <c r="C67" s="264">
        <v>0</v>
      </c>
      <c r="D67" s="264">
        <v>0</v>
      </c>
      <c r="E67" s="264">
        <v>0</v>
      </c>
      <c r="F67" s="264">
        <f>SUM(H67:K67)</f>
        <v>-0.61799999999999999</v>
      </c>
      <c r="G67" s="265"/>
      <c r="H67" s="264">
        <v>0</v>
      </c>
      <c r="I67" s="264">
        <v>-0.111</v>
      </c>
      <c r="J67" s="264">
        <v>-0.14099999999999999</v>
      </c>
      <c r="K67" s="264">
        <v>-0.36599999999999999</v>
      </c>
      <c r="L67" s="264">
        <v>-0.75</v>
      </c>
      <c r="M67" s="264">
        <v>-1.0129999999999999</v>
      </c>
      <c r="N67" s="118"/>
      <c r="O67" s="111"/>
    </row>
    <row r="68" spans="1:15" s="86" customFormat="1" ht="18" customHeight="1" x14ac:dyDescent="0.2">
      <c r="A68" s="145"/>
      <c r="B68" s="79"/>
      <c r="C68" s="79"/>
      <c r="D68" s="79"/>
      <c r="E68" s="79"/>
      <c r="F68" s="79"/>
      <c r="G68" s="79"/>
      <c r="H68" s="79"/>
      <c r="I68" s="79"/>
      <c r="J68" s="79"/>
      <c r="K68" s="79"/>
      <c r="L68" s="79"/>
      <c r="M68" s="79"/>
      <c r="N68" s="79"/>
      <c r="O68" s="111"/>
    </row>
    <row r="69" spans="1:15" s="86" customFormat="1" ht="18" customHeight="1" x14ac:dyDescent="0.2">
      <c r="A69" s="71" t="s">
        <v>173</v>
      </c>
      <c r="B69" s="283">
        <f>SUM(B62:B67)</f>
        <v>94.612999999999971</v>
      </c>
      <c r="C69" s="283">
        <f>SUM(C62:C67)</f>
        <v>143.67099999999996</v>
      </c>
      <c r="D69" s="283">
        <f>SUM(D62:D67)</f>
        <v>198.13800000000001</v>
      </c>
      <c r="E69" s="283">
        <f>SUM(E62:E67)</f>
        <v>236.52600000000004</v>
      </c>
      <c r="F69" s="283">
        <f>SUM(F62:F67)</f>
        <v>289.12399999999997</v>
      </c>
      <c r="G69" s="283"/>
      <c r="H69" s="283">
        <f t="shared" ref="H69:M69" si="11">SUM(H62:H67)</f>
        <v>69.197000000000003</v>
      </c>
      <c r="I69" s="283">
        <f t="shared" si="11"/>
        <v>67.73299999999999</v>
      </c>
      <c r="J69" s="283">
        <f t="shared" si="11"/>
        <v>74.082999999999998</v>
      </c>
      <c r="K69" s="283">
        <f t="shared" si="11"/>
        <v>78.10899999999998</v>
      </c>
      <c r="L69" s="283">
        <f t="shared" si="11"/>
        <v>78.234999999999985</v>
      </c>
      <c r="M69" s="283">
        <f t="shared" si="11"/>
        <v>85.323999999999998</v>
      </c>
      <c r="N69" s="220"/>
      <c r="O69" s="116"/>
    </row>
    <row r="70" spans="1:15" s="86" customFormat="1" ht="18" customHeight="1" x14ac:dyDescent="0.2">
      <c r="A70" s="229"/>
      <c r="B70" s="230"/>
      <c r="C70" s="230"/>
      <c r="D70" s="230"/>
      <c r="E70" s="230"/>
      <c r="F70" s="230"/>
      <c r="G70" s="230"/>
      <c r="H70" s="230"/>
      <c r="I70" s="79"/>
      <c r="J70" s="79"/>
      <c r="K70" s="79"/>
      <c r="L70" s="79"/>
      <c r="M70" s="79"/>
      <c r="N70" s="79"/>
      <c r="O70" s="111"/>
    </row>
    <row r="71" spans="1:15" s="86" customFormat="1" ht="18" customHeight="1" x14ac:dyDescent="0.2">
      <c r="A71" s="145"/>
      <c r="B71" s="79"/>
      <c r="C71" s="79"/>
      <c r="D71" s="79"/>
      <c r="E71" s="79"/>
      <c r="F71" s="79"/>
      <c r="G71" s="79"/>
      <c r="H71" s="79"/>
      <c r="I71" s="79"/>
      <c r="J71" s="79"/>
      <c r="K71" s="79"/>
      <c r="L71" s="79"/>
      <c r="M71" s="79"/>
      <c r="N71" s="79"/>
      <c r="O71" s="111"/>
    </row>
    <row r="72" spans="1:15" s="86" customFormat="1" ht="18" customHeight="1" x14ac:dyDescent="0.2">
      <c r="A72" s="56" t="s">
        <v>48</v>
      </c>
      <c r="B72" s="107">
        <v>2020</v>
      </c>
      <c r="C72" s="107">
        <v>2021</v>
      </c>
      <c r="D72" s="107">
        <v>2022</v>
      </c>
      <c r="E72" s="107">
        <v>2023</v>
      </c>
      <c r="F72" s="107">
        <v>2024</v>
      </c>
      <c r="G72" s="135"/>
      <c r="H72" s="109" t="s">
        <v>7</v>
      </c>
      <c r="I72" s="109" t="s">
        <v>8</v>
      </c>
      <c r="J72" s="109" t="s">
        <v>9</v>
      </c>
      <c r="K72" s="109" t="s">
        <v>10</v>
      </c>
      <c r="L72" s="109" t="s">
        <v>11</v>
      </c>
      <c r="M72" s="129" t="s">
        <v>140</v>
      </c>
      <c r="N72" s="110"/>
      <c r="O72" s="111"/>
    </row>
    <row r="73" spans="1:15" s="86" customFormat="1" ht="18" customHeight="1" x14ac:dyDescent="0.2">
      <c r="A73" s="150" t="s">
        <v>49</v>
      </c>
      <c r="B73" s="258">
        <v>1159.607</v>
      </c>
      <c r="C73" s="258">
        <f t="shared" ref="C73:F73" si="12">B74</f>
        <v>1213.9069999999999</v>
      </c>
      <c r="D73" s="258">
        <f t="shared" si="12"/>
        <v>1423.9380000000001</v>
      </c>
      <c r="E73" s="258">
        <f t="shared" si="12"/>
        <v>1989.9939999999999</v>
      </c>
      <c r="F73" s="258">
        <f t="shared" si="12"/>
        <v>3073.855</v>
      </c>
      <c r="G73" s="257"/>
      <c r="H73" s="258">
        <f>E74</f>
        <v>3073.855</v>
      </c>
      <c r="I73" s="258">
        <f t="shared" ref="I73:M73" si="13">H74</f>
        <v>3112.81</v>
      </c>
      <c r="J73" s="258">
        <f t="shared" si="13"/>
        <v>2768.79</v>
      </c>
      <c r="K73" s="258">
        <f t="shared" si="13"/>
        <v>2899.7069999999999</v>
      </c>
      <c r="L73" s="258">
        <f>K74</f>
        <v>2895.837</v>
      </c>
      <c r="M73" s="258">
        <f t="shared" si="13"/>
        <v>2961.3879999999999</v>
      </c>
      <c r="N73" s="219"/>
      <c r="O73" s="111"/>
    </row>
    <row r="74" spans="1:15" s="86" customFormat="1" ht="18" customHeight="1" x14ac:dyDescent="0.2">
      <c r="A74" s="150" t="s">
        <v>50</v>
      </c>
      <c r="B74" s="123">
        <f>'Balance Sheet'!B7</f>
        <v>1213.9069999999999</v>
      </c>
      <c r="C74" s="123">
        <f>'Balance Sheet'!C7</f>
        <v>1423.9380000000001</v>
      </c>
      <c r="D74" s="123">
        <f>'Balance Sheet'!D7</f>
        <v>1989.9939999999999</v>
      </c>
      <c r="E74" s="123">
        <f>'Balance Sheet'!E7</f>
        <v>3073.855</v>
      </c>
      <c r="F74" s="123">
        <f>'Balance Sheet'!K7</f>
        <v>2895.837</v>
      </c>
      <c r="G74" s="124"/>
      <c r="H74" s="125">
        <f>'Balance Sheet'!H7</f>
        <v>3112.81</v>
      </c>
      <c r="I74" s="125">
        <f>'Balance Sheet'!I7</f>
        <v>2768.79</v>
      </c>
      <c r="J74" s="125">
        <f>'Balance Sheet'!J7</f>
        <v>2899.7069999999999</v>
      </c>
      <c r="K74" s="125">
        <f>'Balance Sheet'!K7</f>
        <v>2895.837</v>
      </c>
      <c r="L74" s="125">
        <f>'Balance Sheet'!L7</f>
        <v>2961.3879999999999</v>
      </c>
      <c r="M74" s="125">
        <f>'Balance Sheet'!M7</f>
        <v>3025.9929999999999</v>
      </c>
      <c r="N74" s="126"/>
      <c r="O74" s="111"/>
    </row>
    <row r="75" spans="1:15" s="86" customFormat="1" ht="18" customHeight="1" x14ac:dyDescent="0.2">
      <c r="A75" s="150"/>
      <c r="B75" s="139"/>
      <c r="C75" s="139"/>
      <c r="D75" s="139"/>
      <c r="E75" s="139"/>
      <c r="F75" s="139"/>
      <c r="G75" s="126"/>
      <c r="H75" s="140"/>
      <c r="I75" s="140"/>
      <c r="J75" s="140"/>
      <c r="K75" s="140"/>
      <c r="L75" s="140"/>
      <c r="M75" s="140"/>
      <c r="N75" s="126"/>
      <c r="O75" s="111"/>
    </row>
    <row r="76" spans="1:15" s="86" customFormat="1" ht="18" customHeight="1" x14ac:dyDescent="0.2">
      <c r="A76" s="151" t="s">
        <v>51</v>
      </c>
      <c r="B76" s="272">
        <f>AVERAGE(B73:B74)</f>
        <v>1186.7570000000001</v>
      </c>
      <c r="C76" s="272">
        <f>AVERAGE(C73:C74)</f>
        <v>1318.9225000000001</v>
      </c>
      <c r="D76" s="272">
        <f>AVERAGE(D73:D74)</f>
        <v>1706.9659999999999</v>
      </c>
      <c r="E76" s="272">
        <f>AVERAGE(E73:E74)</f>
        <v>2531.9245000000001</v>
      </c>
      <c r="F76" s="272">
        <f>AVERAGE(F73:F74)</f>
        <v>2984.846</v>
      </c>
      <c r="G76" s="273"/>
      <c r="H76" s="272">
        <f t="shared" ref="H76:M76" si="14">AVERAGE(H73:H74)</f>
        <v>3093.3325</v>
      </c>
      <c r="I76" s="272">
        <f t="shared" si="14"/>
        <v>2940.8</v>
      </c>
      <c r="J76" s="272">
        <f t="shared" si="14"/>
        <v>2834.2484999999997</v>
      </c>
      <c r="K76" s="272">
        <f t="shared" si="14"/>
        <v>2897.7719999999999</v>
      </c>
      <c r="L76" s="272">
        <f t="shared" si="14"/>
        <v>2928.6125000000002</v>
      </c>
      <c r="M76" s="272">
        <f t="shared" si="14"/>
        <v>2993.6904999999997</v>
      </c>
      <c r="N76" s="273"/>
      <c r="O76" s="116"/>
    </row>
    <row r="77" spans="1:15" s="86" customFormat="1" ht="18" customHeight="1" x14ac:dyDescent="0.2">
      <c r="A77" s="145"/>
      <c r="B77" s="79"/>
      <c r="C77" s="79"/>
      <c r="D77" s="79"/>
      <c r="E77" s="79"/>
      <c r="F77" s="79"/>
      <c r="G77" s="79"/>
      <c r="H77" s="79"/>
      <c r="I77" s="79"/>
      <c r="J77" s="79"/>
      <c r="K77" s="79"/>
      <c r="L77" s="79"/>
      <c r="M77" s="79"/>
      <c r="N77" s="79"/>
      <c r="O77" s="111"/>
    </row>
    <row r="78" spans="1:15" s="86" customFormat="1" ht="18" customHeight="1" x14ac:dyDescent="0.2">
      <c r="A78" s="152" t="s">
        <v>52</v>
      </c>
      <c r="B78" s="274">
        <f>'Income Statement'!B5</f>
        <v>95.558999999999997</v>
      </c>
      <c r="C78" s="274">
        <f>'Income Statement'!C5</f>
        <v>106.889</v>
      </c>
      <c r="D78" s="274">
        <f>'Income Statement'!D5</f>
        <v>134.65600000000001</v>
      </c>
      <c r="E78" s="274">
        <f>'Income Statement'!E5</f>
        <v>207.79400000000001</v>
      </c>
      <c r="F78" s="274">
        <f>'Income Statement'!F5</f>
        <v>263.79199999999997</v>
      </c>
      <c r="G78" s="275"/>
      <c r="H78" s="276">
        <f>'Income Statement'!H5</f>
        <v>68.691999999999993</v>
      </c>
      <c r="I78" s="276">
        <f>'Income Statement'!I5</f>
        <v>62.779000000000003</v>
      </c>
      <c r="J78" s="276">
        <f>'Income Statement'!J5</f>
        <v>64.067999999999998</v>
      </c>
      <c r="K78" s="276">
        <f>'Income Statement'!K5</f>
        <v>68.252999999999986</v>
      </c>
      <c r="L78" s="274">
        <f>'Income Statement'!L5</f>
        <v>66.394000000000005</v>
      </c>
      <c r="M78" s="274">
        <f>'Income Statement'!M5</f>
        <v>67.441000000000003</v>
      </c>
      <c r="N78" s="225"/>
      <c r="O78" s="116"/>
    </row>
    <row r="79" spans="1:15" s="86" customFormat="1" ht="18" customHeight="1" x14ac:dyDescent="0.2">
      <c r="A79" s="145"/>
      <c r="B79" s="79"/>
      <c r="C79" s="79"/>
      <c r="D79" s="79"/>
      <c r="E79" s="79"/>
      <c r="F79" s="79"/>
      <c r="G79" s="79"/>
      <c r="H79" s="79"/>
      <c r="I79" s="79"/>
      <c r="J79" s="79"/>
      <c r="K79" s="79"/>
      <c r="L79" s="79"/>
      <c r="M79" s="79"/>
      <c r="N79" s="79"/>
      <c r="O79" s="111"/>
    </row>
    <row r="80" spans="1:15" s="86" customFormat="1" ht="18" customHeight="1" x14ac:dyDescent="0.2">
      <c r="A80" s="145"/>
      <c r="B80" s="79"/>
      <c r="C80" s="79"/>
      <c r="D80" s="79"/>
      <c r="E80" s="79"/>
      <c r="F80" s="79"/>
      <c r="G80" s="79"/>
      <c r="H80" s="79"/>
      <c r="I80" s="79"/>
      <c r="J80" s="79"/>
      <c r="K80" s="79"/>
      <c r="L80" s="79"/>
      <c r="M80" s="79"/>
      <c r="N80" s="79"/>
      <c r="O80" s="111"/>
    </row>
    <row r="81" spans="1:15" s="86" customFormat="1" ht="18" customHeight="1" x14ac:dyDescent="0.2">
      <c r="A81" s="56" t="s">
        <v>53</v>
      </c>
      <c r="B81" s="107">
        <v>2020</v>
      </c>
      <c r="C81" s="107">
        <v>2021</v>
      </c>
      <c r="D81" s="107">
        <v>2022</v>
      </c>
      <c r="E81" s="107">
        <v>2023</v>
      </c>
      <c r="F81" s="107">
        <v>2024</v>
      </c>
      <c r="G81" s="135"/>
      <c r="H81" s="109" t="s">
        <v>7</v>
      </c>
      <c r="I81" s="109" t="s">
        <v>8</v>
      </c>
      <c r="J81" s="109" t="s">
        <v>9</v>
      </c>
      <c r="K81" s="109" t="s">
        <v>10</v>
      </c>
      <c r="L81" s="109" t="s">
        <v>11</v>
      </c>
      <c r="M81" s="129" t="s">
        <v>140</v>
      </c>
      <c r="N81" s="110"/>
      <c r="O81" s="111"/>
    </row>
    <row r="82" spans="1:15" s="86" customFormat="1" ht="18" customHeight="1" x14ac:dyDescent="0.2">
      <c r="A82" s="153" t="s">
        <v>54</v>
      </c>
      <c r="B82" s="247">
        <v>498.63099999999997</v>
      </c>
      <c r="C82" s="247">
        <f t="shared" ref="C82:F82" si="15">B83</f>
        <v>1279.6510000000001</v>
      </c>
      <c r="D82" s="247">
        <f t="shared" si="15"/>
        <v>1759.6510000000001</v>
      </c>
      <c r="E82" s="247">
        <f t="shared" si="15"/>
        <v>1869.712</v>
      </c>
      <c r="F82" s="247">
        <f t="shared" si="15"/>
        <v>2966.3049999999998</v>
      </c>
      <c r="G82" s="247"/>
      <c r="H82" s="247">
        <f>E83</f>
        <v>2966.3049999999998</v>
      </c>
      <c r="I82" s="247">
        <f t="shared" ref="I82:L82" si="16">H83</f>
        <v>3263.3910000000001</v>
      </c>
      <c r="J82" s="247">
        <f t="shared" si="16"/>
        <v>3371.373</v>
      </c>
      <c r="K82" s="247">
        <f t="shared" si="16"/>
        <v>3353.2240000000002</v>
      </c>
      <c r="L82" s="247">
        <f t="shared" si="16"/>
        <v>3612.3939999999998</v>
      </c>
      <c r="M82" s="247">
        <f>L83</f>
        <v>3993.0540000000001</v>
      </c>
      <c r="N82" s="247"/>
      <c r="O82" s="111"/>
    </row>
    <row r="83" spans="1:15" s="86" customFormat="1" ht="18" customHeight="1" x14ac:dyDescent="0.2">
      <c r="A83" s="153" t="s">
        <v>55</v>
      </c>
      <c r="B83" s="136">
        <f>'Balance Sheet'!B6</f>
        <v>1279.6510000000001</v>
      </c>
      <c r="C83" s="136">
        <f>'Balance Sheet'!C6</f>
        <v>1759.6510000000001</v>
      </c>
      <c r="D83" s="136">
        <f>'Balance Sheet'!D6</f>
        <v>1869.712</v>
      </c>
      <c r="E83" s="136">
        <f>'Balance Sheet'!E6</f>
        <v>2966.3049999999998</v>
      </c>
      <c r="F83" s="136">
        <f>'Balance Sheet'!K6</f>
        <v>3612.3939999999998</v>
      </c>
      <c r="G83" s="136"/>
      <c r="H83" s="136">
        <f>'Balance Sheet'!H6</f>
        <v>3263.3910000000001</v>
      </c>
      <c r="I83" s="136">
        <f>'Balance Sheet'!I6</f>
        <v>3371.373</v>
      </c>
      <c r="J83" s="136">
        <f>'Balance Sheet'!J6</f>
        <v>3353.2240000000002</v>
      </c>
      <c r="K83" s="136">
        <f>'Balance Sheet'!K6</f>
        <v>3612.3939999999998</v>
      </c>
      <c r="L83" s="136">
        <f>'Balance Sheet'!L6</f>
        <v>3993.0540000000001</v>
      </c>
      <c r="M83" s="136">
        <f>'Balance Sheet'!M6</f>
        <v>4082.998</v>
      </c>
      <c r="N83" s="122"/>
      <c r="O83" s="111"/>
    </row>
    <row r="84" spans="1:15" s="86" customFormat="1" ht="18" customHeight="1" x14ac:dyDescent="0.2">
      <c r="A84" s="153"/>
      <c r="B84" s="122"/>
      <c r="C84" s="122"/>
      <c r="D84" s="122"/>
      <c r="E84" s="122"/>
      <c r="F84" s="122"/>
      <c r="G84" s="122"/>
      <c r="H84" s="122"/>
      <c r="I84" s="122"/>
      <c r="J84" s="122"/>
      <c r="K84" s="122"/>
      <c r="L84" s="122"/>
      <c r="M84" s="122"/>
      <c r="N84" s="122"/>
      <c r="O84" s="111"/>
    </row>
    <row r="85" spans="1:15" s="86" customFormat="1" ht="18" customHeight="1" x14ac:dyDescent="0.2">
      <c r="A85" s="154" t="s">
        <v>56</v>
      </c>
      <c r="B85" s="271">
        <f>AVERAGE(B82:B83)</f>
        <v>889.14100000000008</v>
      </c>
      <c r="C85" s="271">
        <f>AVERAGE(C82:C83)</f>
        <v>1519.6510000000001</v>
      </c>
      <c r="D85" s="271">
        <f>AVERAGE(D82:D83)</f>
        <v>1814.6815000000001</v>
      </c>
      <c r="E85" s="271">
        <f>AVERAGE(E82:E83)</f>
        <v>2418.0084999999999</v>
      </c>
      <c r="F85" s="271">
        <f>AVERAGE(F82:F83)</f>
        <v>3289.3494999999998</v>
      </c>
      <c r="G85" s="271"/>
      <c r="H85" s="271">
        <f t="shared" ref="H85:K85" si="17">AVERAGE(H82:H84)</f>
        <v>3114.848</v>
      </c>
      <c r="I85" s="271">
        <f t="shared" si="17"/>
        <v>3317.3820000000001</v>
      </c>
      <c r="J85" s="271">
        <f t="shared" si="17"/>
        <v>3362.2984999999999</v>
      </c>
      <c r="K85" s="271">
        <f t="shared" si="17"/>
        <v>3482.8090000000002</v>
      </c>
      <c r="L85" s="271">
        <f>AVERAGE(L82:L83)</f>
        <v>3802.7240000000002</v>
      </c>
      <c r="M85" s="271">
        <f>AVERAGE(M82:M83)</f>
        <v>4038.0259999999998</v>
      </c>
      <c r="N85" s="271"/>
      <c r="O85" s="116"/>
    </row>
    <row r="86" spans="1:15" s="86" customFormat="1" ht="18" customHeight="1" x14ac:dyDescent="0.2">
      <c r="A86" s="145"/>
      <c r="B86" s="79"/>
      <c r="C86" s="79"/>
      <c r="D86" s="79"/>
      <c r="E86" s="79"/>
      <c r="F86" s="79"/>
      <c r="G86" s="79"/>
      <c r="H86" s="79"/>
      <c r="I86" s="79"/>
      <c r="J86" s="79"/>
      <c r="K86" s="79"/>
      <c r="L86" s="79"/>
      <c r="M86" s="79"/>
      <c r="N86" s="79"/>
      <c r="O86" s="111"/>
    </row>
    <row r="87" spans="1:15" s="86" customFormat="1" ht="18" customHeight="1" x14ac:dyDescent="0.2">
      <c r="A87" s="231" t="s">
        <v>53</v>
      </c>
      <c r="B87" s="284">
        <v>55.305</v>
      </c>
      <c r="C87" s="284">
        <v>103.70699999999999</v>
      </c>
      <c r="D87" s="284">
        <v>131.762</v>
      </c>
      <c r="E87" s="284">
        <v>156.75700000000001</v>
      </c>
      <c r="F87" s="284">
        <v>239.03200000000001</v>
      </c>
      <c r="G87" s="284"/>
      <c r="H87" s="284">
        <v>55.462000000000003</v>
      </c>
      <c r="I87" s="284">
        <v>59.290999999999997</v>
      </c>
      <c r="J87" s="284">
        <v>59.436</v>
      </c>
      <c r="K87" s="284">
        <v>64.843000000000004</v>
      </c>
      <c r="L87" s="284">
        <v>69.863</v>
      </c>
      <c r="M87" s="284">
        <v>79.093999999999994</v>
      </c>
      <c r="N87" s="232"/>
      <c r="O87" s="116"/>
    </row>
    <row r="88" spans="1:15" s="86" customFormat="1" ht="18" customHeight="1" x14ac:dyDescent="0.2">
      <c r="A88" s="145"/>
      <c r="B88" s="79"/>
      <c r="C88" s="79"/>
      <c r="D88" s="79"/>
      <c r="E88" s="79"/>
      <c r="F88" s="79"/>
      <c r="G88" s="79"/>
      <c r="H88" s="79"/>
      <c r="I88" s="79"/>
      <c r="J88" s="79"/>
      <c r="K88" s="79"/>
      <c r="L88" s="79"/>
      <c r="M88" s="79"/>
      <c r="N88" s="79"/>
      <c r="O88" s="111"/>
    </row>
    <row r="89" spans="1:15" s="86" customFormat="1" ht="18" customHeight="1" x14ac:dyDescent="0.2">
      <c r="A89" s="145"/>
      <c r="B89" s="79"/>
      <c r="C89" s="79"/>
      <c r="D89" s="79"/>
      <c r="E89" s="79"/>
      <c r="F89" s="79"/>
      <c r="G89" s="79"/>
      <c r="H89" s="79"/>
      <c r="I89" s="79"/>
      <c r="J89" s="79"/>
      <c r="K89" s="79"/>
      <c r="L89" s="79"/>
      <c r="M89" s="79"/>
      <c r="N89" s="79"/>
      <c r="O89" s="111"/>
    </row>
    <row r="90" spans="1:15" s="86" customFormat="1" ht="18" customHeight="1" x14ac:dyDescent="0.2">
      <c r="A90" s="56" t="s">
        <v>57</v>
      </c>
      <c r="B90" s="107">
        <v>2020</v>
      </c>
      <c r="C90" s="107">
        <v>2021</v>
      </c>
      <c r="D90" s="107">
        <v>2022</v>
      </c>
      <c r="E90" s="107">
        <v>2023</v>
      </c>
      <c r="F90" s="107">
        <v>2024</v>
      </c>
      <c r="G90" s="135"/>
      <c r="H90" s="109" t="s">
        <v>7</v>
      </c>
      <c r="I90" s="109" t="s">
        <v>8</v>
      </c>
      <c r="J90" s="109" t="s">
        <v>9</v>
      </c>
      <c r="K90" s="109" t="s">
        <v>10</v>
      </c>
      <c r="L90" s="109" t="s">
        <v>11</v>
      </c>
      <c r="M90" s="129" t="s">
        <v>140</v>
      </c>
      <c r="N90" s="110"/>
      <c r="O90" s="111"/>
    </row>
    <row r="91" spans="1:15" s="86" customFormat="1" ht="18" customHeight="1" x14ac:dyDescent="0.2">
      <c r="A91" s="163" t="s">
        <v>58</v>
      </c>
      <c r="B91" s="269">
        <v>342</v>
      </c>
      <c r="C91" s="269">
        <v>878</v>
      </c>
      <c r="D91" s="269">
        <v>557</v>
      </c>
      <c r="E91" s="269">
        <v>628</v>
      </c>
      <c r="F91" s="269">
        <v>1152</v>
      </c>
      <c r="G91" s="269"/>
      <c r="H91" s="269">
        <v>488</v>
      </c>
      <c r="I91" s="269">
        <v>325</v>
      </c>
      <c r="J91" s="269">
        <v>114</v>
      </c>
      <c r="K91" s="269">
        <v>225.7</v>
      </c>
      <c r="L91" s="269">
        <v>214</v>
      </c>
      <c r="M91" s="221">
        <v>92</v>
      </c>
      <c r="N91" s="221"/>
      <c r="O91" s="111"/>
    </row>
    <row r="92" spans="1:15" s="86" customFormat="1" ht="18" customHeight="1" x14ac:dyDescent="0.2">
      <c r="A92" s="143" t="s">
        <v>59</v>
      </c>
      <c r="B92" s="115">
        <v>-292</v>
      </c>
      <c r="C92" s="115">
        <v>-810</v>
      </c>
      <c r="D92" s="115">
        <v>-500</v>
      </c>
      <c r="E92" s="115">
        <v>-559</v>
      </c>
      <c r="F92" s="115">
        <v>-1073</v>
      </c>
      <c r="G92" s="115"/>
      <c r="H92" s="115">
        <v>-459</v>
      </c>
      <c r="I92" s="115">
        <v>-299</v>
      </c>
      <c r="J92" s="115">
        <v>-106</v>
      </c>
      <c r="K92" s="115">
        <v>-208.7</v>
      </c>
      <c r="L92" s="115">
        <v>-194</v>
      </c>
      <c r="M92" s="115">
        <v>-84</v>
      </c>
      <c r="O92" s="111"/>
    </row>
    <row r="93" spans="1:15" s="86" customFormat="1" ht="18" customHeight="1" x14ac:dyDescent="0.2">
      <c r="A93" s="145"/>
      <c r="B93" s="79"/>
      <c r="C93" s="79"/>
      <c r="D93" s="79"/>
      <c r="E93" s="79"/>
      <c r="F93" s="79"/>
      <c r="G93" s="79"/>
      <c r="H93" s="79"/>
      <c r="I93" s="79"/>
      <c r="J93" s="79"/>
      <c r="K93" s="79"/>
      <c r="L93" s="79"/>
      <c r="M93" s="79"/>
      <c r="N93" s="79"/>
      <c r="O93" s="111"/>
    </row>
    <row r="94" spans="1:15" s="86" customFormat="1" ht="18" customHeight="1" x14ac:dyDescent="0.2">
      <c r="A94" s="285" t="s">
        <v>60</v>
      </c>
      <c r="B94" s="286">
        <f>SUM(B91:B92)</f>
        <v>50</v>
      </c>
      <c r="C94" s="286">
        <f>SUM(C91:C92)</f>
        <v>68</v>
      </c>
      <c r="D94" s="286">
        <f>SUM(D91:D92)</f>
        <v>57</v>
      </c>
      <c r="E94" s="286">
        <f>SUM(E91:E92)</f>
        <v>69</v>
      </c>
      <c r="F94" s="286">
        <f>SUM(F91:F92)</f>
        <v>79</v>
      </c>
      <c r="G94" s="287"/>
      <c r="H94" s="286">
        <f t="shared" ref="H94:M94" si="18">SUM(H91:H92)</f>
        <v>29</v>
      </c>
      <c r="I94" s="286">
        <f t="shared" si="18"/>
        <v>26</v>
      </c>
      <c r="J94" s="286">
        <f t="shared" si="18"/>
        <v>8</v>
      </c>
      <c r="K94" s="286">
        <f t="shared" si="18"/>
        <v>17</v>
      </c>
      <c r="L94" s="286">
        <f t="shared" si="18"/>
        <v>20</v>
      </c>
      <c r="M94" s="286">
        <f t="shared" si="18"/>
        <v>8</v>
      </c>
      <c r="N94" s="162"/>
      <c r="O94" s="116"/>
    </row>
    <row r="95" spans="1:15" s="86" customFormat="1" ht="18" customHeight="1" x14ac:dyDescent="0.2">
      <c r="A95" s="145"/>
      <c r="B95" s="79"/>
      <c r="C95" s="79"/>
      <c r="D95" s="79"/>
      <c r="E95" s="79"/>
      <c r="F95" s="79"/>
      <c r="G95" s="79"/>
      <c r="H95" s="79"/>
      <c r="I95" s="79"/>
      <c r="J95" s="79"/>
      <c r="K95" s="79"/>
      <c r="L95" s="79"/>
      <c r="M95" s="79"/>
      <c r="N95" s="79"/>
      <c r="O95" s="111"/>
    </row>
    <row r="96" spans="1:15" s="86" customFormat="1" ht="18" customHeight="1" x14ac:dyDescent="0.2">
      <c r="A96" s="143" t="s">
        <v>184</v>
      </c>
      <c r="B96" s="113">
        <f t="shared" ref="B96:F96" si="19">B98-B94</f>
        <v>-0.11299999999999955</v>
      </c>
      <c r="C96" s="113">
        <f t="shared" si="19"/>
        <v>0.33299999999999841</v>
      </c>
      <c r="D96" s="113">
        <f t="shared" si="19"/>
        <v>0.18699999999999761</v>
      </c>
      <c r="E96" s="113">
        <f t="shared" si="19"/>
        <v>-0.36299999999999955</v>
      </c>
      <c r="F96" s="113">
        <f t="shared" si="19"/>
        <v>1.340999999999994</v>
      </c>
      <c r="H96" s="113">
        <f t="shared" ref="H96:J96" si="20">H98-H94</f>
        <v>-0.38899999999999935</v>
      </c>
      <c r="I96" s="113">
        <f t="shared" si="20"/>
        <v>-0.20499999999999829</v>
      </c>
      <c r="J96" s="113">
        <f t="shared" si="20"/>
        <v>-0.32200000000000006</v>
      </c>
      <c r="K96" s="113">
        <f>K98-K94</f>
        <v>1.2569999999999908</v>
      </c>
      <c r="L96" s="113">
        <f>L98-L94</f>
        <v>-1.3320000000000007</v>
      </c>
      <c r="M96" s="113">
        <f>M98-M94</f>
        <v>-0.17100000000000026</v>
      </c>
      <c r="O96" s="111"/>
    </row>
    <row r="97" spans="1:15" s="86" customFormat="1" ht="18" customHeight="1" x14ac:dyDescent="0.2">
      <c r="A97" s="145"/>
      <c r="B97" s="79"/>
      <c r="C97" s="79"/>
      <c r="D97" s="79"/>
      <c r="E97" s="79"/>
      <c r="F97" s="79"/>
      <c r="G97" s="79"/>
      <c r="H97" s="79"/>
      <c r="I97" s="79"/>
      <c r="J97" s="79"/>
      <c r="K97" s="79"/>
      <c r="L97" s="79"/>
      <c r="M97" s="79"/>
      <c r="N97" s="79"/>
      <c r="O97" s="111"/>
    </row>
    <row r="98" spans="1:15" s="86" customFormat="1" ht="18" customHeight="1" x14ac:dyDescent="0.2">
      <c r="A98" s="155" t="s">
        <v>61</v>
      </c>
      <c r="B98" s="270">
        <f>'Income Statement'!B7</f>
        <v>49.887</v>
      </c>
      <c r="C98" s="270">
        <f>'Income Statement'!C7</f>
        <v>68.332999999999998</v>
      </c>
      <c r="D98" s="270">
        <f>'Income Statement'!D7</f>
        <v>57.186999999999998</v>
      </c>
      <c r="E98" s="270">
        <f>'Income Statement'!E7</f>
        <v>68.637</v>
      </c>
      <c r="F98" s="270">
        <f>'Income Statement'!F7</f>
        <v>80.340999999999994</v>
      </c>
      <c r="G98" s="270"/>
      <c r="H98" s="270">
        <f>'Income Statement'!H7</f>
        <v>28.611000000000001</v>
      </c>
      <c r="I98" s="270">
        <f>'Income Statement'!I7</f>
        <v>25.795000000000002</v>
      </c>
      <c r="J98" s="270">
        <f>'Income Statement'!J7</f>
        <v>7.6779999999999999</v>
      </c>
      <c r="K98" s="270">
        <f>'Income Statement'!K7</f>
        <v>18.256999999999991</v>
      </c>
      <c r="L98" s="270">
        <f>'Income Statement'!L7</f>
        <v>18.667999999999999</v>
      </c>
      <c r="M98" s="270">
        <f>'Income Statement'!M7</f>
        <v>7.8289999999999997</v>
      </c>
      <c r="N98" s="221"/>
      <c r="O98" s="116"/>
    </row>
    <row r="99" spans="1:15" s="86" customFormat="1" ht="18" customHeight="1" x14ac:dyDescent="0.2">
      <c r="A99" s="145"/>
      <c r="B99" s="79"/>
      <c r="C99" s="79"/>
      <c r="D99" s="79"/>
      <c r="E99" s="79"/>
      <c r="F99" s="79"/>
      <c r="G99" s="79"/>
      <c r="H99" s="79"/>
      <c r="I99" s="79"/>
      <c r="J99" s="79"/>
      <c r="K99" s="79"/>
      <c r="L99" s="79"/>
      <c r="M99" s="79"/>
      <c r="N99" s="79"/>
      <c r="O99" s="111"/>
    </row>
    <row r="100" spans="1:15" s="86" customFormat="1" ht="18" customHeight="1" x14ac:dyDescent="0.2">
      <c r="A100" s="145"/>
      <c r="B100" s="79"/>
      <c r="C100" s="79"/>
      <c r="D100" s="79"/>
      <c r="E100" s="79"/>
      <c r="F100" s="79"/>
      <c r="G100" s="79"/>
      <c r="H100" s="79"/>
      <c r="I100" s="79"/>
      <c r="J100" s="79"/>
      <c r="K100" s="79"/>
      <c r="L100" s="79"/>
      <c r="M100" s="79"/>
      <c r="N100" s="79"/>
      <c r="O100" s="111"/>
    </row>
    <row r="101" spans="1:15" s="86" customFormat="1" ht="18" customHeight="1" x14ac:dyDescent="0.2">
      <c r="A101" s="56" t="s">
        <v>62</v>
      </c>
      <c r="B101" s="107">
        <v>2020</v>
      </c>
      <c r="C101" s="107">
        <v>2021</v>
      </c>
      <c r="D101" s="107">
        <v>2022</v>
      </c>
      <c r="E101" s="107">
        <v>2023</v>
      </c>
      <c r="F101" s="107">
        <v>2024</v>
      </c>
      <c r="G101" s="135"/>
      <c r="H101" s="109">
        <v>191479</v>
      </c>
      <c r="I101" s="109">
        <v>191570</v>
      </c>
      <c r="J101" s="109">
        <v>191662</v>
      </c>
      <c r="K101" s="109">
        <v>191754</v>
      </c>
      <c r="L101" s="109">
        <v>45747</v>
      </c>
      <c r="M101" s="109">
        <v>45838</v>
      </c>
      <c r="N101" s="110"/>
      <c r="O101" s="111"/>
    </row>
    <row r="102" spans="1:15" s="86" customFormat="1" ht="18" customHeight="1" x14ac:dyDescent="0.2">
      <c r="A102" s="53" t="s">
        <v>63</v>
      </c>
      <c r="B102" s="251">
        <f>SUM('Balance Sheet'!B19,'Balance Sheet'!B20,'Balance Sheet'!B21,'Balance Sheet'!B22,'Balance Sheet'!B23,'Balance Sheet'!B24)</f>
        <v>2188.9740000000002</v>
      </c>
      <c r="C102" s="251">
        <f>SUM('Balance Sheet'!C19,'Balance Sheet'!C20,'Balance Sheet'!C21,'Balance Sheet'!C22,'Balance Sheet'!C23,'Balance Sheet'!C24)</f>
        <v>2492.9300000000003</v>
      </c>
      <c r="D102" s="251">
        <f>SUM('Balance Sheet'!D19,'Balance Sheet'!D20,'Balance Sheet'!D21,'Balance Sheet'!D22,'Balance Sheet'!D23,'Balance Sheet'!D24)</f>
        <v>2975.288</v>
      </c>
      <c r="E102" s="251">
        <f>SUM('Balance Sheet'!E19,'Balance Sheet'!E20,'Balance Sheet'!E21,'Balance Sheet'!E22,'Balance Sheet'!E23,'Balance Sheet'!E24)</f>
        <v>4247.42</v>
      </c>
      <c r="F102" s="251">
        <f>SUM('Balance Sheet'!K19,'Balance Sheet'!K20,'Balance Sheet'!K21,'Balance Sheet'!K22,'Balance Sheet'!K23,'Balance Sheet'!K24)</f>
        <v>4399.5309999999999</v>
      </c>
      <c r="G102" s="251"/>
      <c r="H102" s="251">
        <f>SUM('Balance Sheet'!H19,'Balance Sheet'!H20,'Balance Sheet'!H21,'Balance Sheet'!H22,'Balance Sheet'!H23,'Balance Sheet'!H24)</f>
        <v>4250.7820000000002</v>
      </c>
      <c r="I102" s="251">
        <f>SUM('Balance Sheet'!I19,'Balance Sheet'!I20,'Balance Sheet'!I21,'Balance Sheet'!I22,'Balance Sheet'!I23,'Balance Sheet'!I24)</f>
        <v>4113.2780000000002</v>
      </c>
      <c r="J102" s="251">
        <f>SUM('Balance Sheet'!J19,'Balance Sheet'!J20,'Balance Sheet'!J21,'Balance Sheet'!J22,'Balance Sheet'!J23,'Balance Sheet'!J24)</f>
        <v>4130.5810000000001</v>
      </c>
      <c r="K102" s="251">
        <f>SUM('Balance Sheet'!K19,'Balance Sheet'!K20,'Balance Sheet'!K21,'Balance Sheet'!K22,'Balance Sheet'!K23,'Balance Sheet'!K24)</f>
        <v>4399.5309999999999</v>
      </c>
      <c r="L102" s="251">
        <f>SUM('Balance Sheet'!L19,'Balance Sheet'!L20,'Balance Sheet'!L21,'Balance Sheet'!L22,'Balance Sheet'!L23,'Balance Sheet'!L24)</f>
        <v>4722.6260000000002</v>
      </c>
      <c r="M102" s="251">
        <f>SUM('Balance Sheet'!M19,'Balance Sheet'!M20,'Balance Sheet'!M21,'Balance Sheet'!M22,'Balance Sheet'!M23,'Balance Sheet'!M24)</f>
        <v>4715.4569999999994</v>
      </c>
      <c r="N102" s="216"/>
      <c r="O102" s="111"/>
    </row>
    <row r="103" spans="1:15" s="86" customFormat="1" ht="18" customHeight="1" x14ac:dyDescent="0.2">
      <c r="A103" s="53" t="s">
        <v>64</v>
      </c>
      <c r="B103" s="119">
        <f>'Balance Sheet'!B35</f>
        <v>1210.1490000000001</v>
      </c>
      <c r="C103" s="119">
        <f>'Balance Sheet'!C35</f>
        <v>1566.5150000000001</v>
      </c>
      <c r="D103" s="119">
        <f>'Balance Sheet'!D35</f>
        <v>1664.7460000000001</v>
      </c>
      <c r="E103" s="119">
        <f>'Balance Sheet'!E35</f>
        <v>2141.625</v>
      </c>
      <c r="F103" s="119">
        <f>'Balance Sheet'!K35</f>
        <v>2405.0749999999998</v>
      </c>
      <c r="G103" s="118"/>
      <c r="H103" s="119">
        <f>'Balance Sheet'!H35</f>
        <v>2273.415</v>
      </c>
      <c r="I103" s="119">
        <f>'Balance Sheet'!I35</f>
        <v>2323.1670000000004</v>
      </c>
      <c r="J103" s="119">
        <f>'Balance Sheet'!J35</f>
        <v>2323.0989999999997</v>
      </c>
      <c r="K103" s="119">
        <f>'Balance Sheet'!K35</f>
        <v>2405.0749999999998</v>
      </c>
      <c r="L103" s="119">
        <f>'Balance Sheet'!L35</f>
        <v>2470.7440000000001</v>
      </c>
      <c r="M103" s="119">
        <f>'Balance Sheet'!M35</f>
        <v>2588.6349999999998</v>
      </c>
      <c r="N103" s="118"/>
      <c r="O103" s="111"/>
    </row>
    <row r="104" spans="1:15" s="86" customFormat="1" ht="18" customHeight="1" x14ac:dyDescent="0.2">
      <c r="A104" s="145"/>
      <c r="B104" s="79"/>
      <c r="C104" s="79"/>
      <c r="D104" s="79"/>
      <c r="E104" s="79"/>
      <c r="F104" s="79"/>
      <c r="G104" s="79"/>
      <c r="H104" s="79"/>
      <c r="I104" s="79"/>
      <c r="J104" s="79"/>
      <c r="K104" s="79"/>
      <c r="L104" s="79"/>
      <c r="M104" s="79"/>
      <c r="N104" s="79"/>
      <c r="O104" s="111"/>
    </row>
    <row r="105" spans="1:15" s="86" customFormat="1" ht="18" customHeight="1" x14ac:dyDescent="0.2">
      <c r="A105" s="71" t="s">
        <v>16</v>
      </c>
      <c r="B105" s="137">
        <f t="shared" ref="B105:F105" si="21">B102/B103</f>
        <v>1.8088466792105764</v>
      </c>
      <c r="C105" s="137">
        <f t="shared" si="21"/>
        <v>1.5913859745996688</v>
      </c>
      <c r="D105" s="137">
        <f t="shared" si="21"/>
        <v>1.7872324066253951</v>
      </c>
      <c r="E105" s="137">
        <f t="shared" si="21"/>
        <v>1.9832697134185491</v>
      </c>
      <c r="F105" s="137">
        <f t="shared" si="21"/>
        <v>1.8292697732918932</v>
      </c>
      <c r="G105" s="70"/>
      <c r="H105" s="137">
        <f t="shared" ref="H105:M105" si="22">H102/H103</f>
        <v>1.8697782850909317</v>
      </c>
      <c r="I105" s="137">
        <f t="shared" si="22"/>
        <v>1.7705477049217726</v>
      </c>
      <c r="J105" s="137">
        <f t="shared" si="22"/>
        <v>1.7780477715327676</v>
      </c>
      <c r="K105" s="137">
        <f t="shared" si="22"/>
        <v>1.8292697732918932</v>
      </c>
      <c r="L105" s="137">
        <f t="shared" si="22"/>
        <v>1.9114185848473173</v>
      </c>
      <c r="M105" s="137">
        <f t="shared" si="22"/>
        <v>1.821599800667147</v>
      </c>
      <c r="N105" s="70"/>
      <c r="O105" s="111"/>
    </row>
    <row r="106" spans="1:15" s="86" customFormat="1" ht="18" customHeight="1" x14ac:dyDescent="0.2">
      <c r="A106" s="145"/>
      <c r="B106" s="79"/>
      <c r="C106" s="79"/>
      <c r="D106" s="79"/>
      <c r="E106" s="79"/>
      <c r="F106" s="79"/>
      <c r="G106" s="79"/>
      <c r="H106" s="79"/>
      <c r="I106" s="79"/>
      <c r="J106" s="79"/>
      <c r="K106" s="79"/>
      <c r="L106" s="79"/>
      <c r="M106" s="79"/>
      <c r="N106" s="79"/>
      <c r="O106" s="111"/>
    </row>
    <row r="107" spans="1:15" s="86" customFormat="1" ht="18" customHeight="1" x14ac:dyDescent="0.2">
      <c r="A107" s="145"/>
      <c r="B107" s="79"/>
      <c r="C107" s="79"/>
      <c r="D107" s="79"/>
      <c r="E107" s="79"/>
      <c r="F107" s="79"/>
      <c r="G107" s="79"/>
      <c r="H107" s="79"/>
      <c r="I107" s="79"/>
      <c r="J107" s="79"/>
      <c r="K107" s="79"/>
      <c r="L107" s="79"/>
      <c r="M107" s="79"/>
      <c r="N107" s="79"/>
      <c r="O107" s="111"/>
    </row>
    <row r="108" spans="1:15" s="86" customFormat="1" ht="38.1" customHeight="1" x14ac:dyDescent="0.2">
      <c r="A108" s="233" t="s">
        <v>139</v>
      </c>
      <c r="B108" s="121"/>
      <c r="C108" s="121"/>
      <c r="D108" s="121"/>
      <c r="E108" s="121"/>
      <c r="F108" s="121"/>
      <c r="G108" s="110"/>
      <c r="H108" s="110"/>
      <c r="I108" s="110"/>
      <c r="J108" s="110"/>
      <c r="K108" s="110"/>
      <c r="L108" s="110"/>
      <c r="M108" s="110"/>
      <c r="N108" s="110"/>
      <c r="O108" s="111"/>
    </row>
    <row r="109" spans="1:15" s="86" customFormat="1" ht="267" customHeight="1" x14ac:dyDescent="0.2">
      <c r="A109" s="313" t="s">
        <v>197</v>
      </c>
      <c r="B109" s="313"/>
      <c r="C109" s="313"/>
      <c r="D109" s="313"/>
      <c r="E109" s="313"/>
      <c r="F109" s="313"/>
      <c r="G109" s="313"/>
      <c r="H109" s="313"/>
      <c r="I109" s="313"/>
      <c r="J109" s="313"/>
      <c r="K109" s="313"/>
      <c r="L109" s="313"/>
      <c r="M109" s="313"/>
      <c r="N109" s="110"/>
      <c r="O109" s="111"/>
    </row>
    <row r="110" spans="1:15" s="3" customFormat="1" ht="39.950000000000003" hidden="1" customHeight="1" x14ac:dyDescent="0.2">
      <c r="A110" s="45"/>
      <c r="B110" s="15"/>
      <c r="C110" s="15"/>
      <c r="D110" s="15"/>
      <c r="E110" s="15"/>
      <c r="F110" s="15"/>
      <c r="G110" s="15"/>
      <c r="H110" s="15"/>
      <c r="I110" s="15"/>
      <c r="J110" s="15"/>
      <c r="K110" s="15"/>
      <c r="L110" s="15"/>
      <c r="M110" s="15"/>
      <c r="N110" s="15"/>
      <c r="O110"/>
    </row>
    <row r="111" spans="1:15" s="3" customFormat="1" ht="18" hidden="1" customHeight="1" x14ac:dyDescent="0.2">
      <c r="A111" s="43"/>
      <c r="B111" s="15"/>
      <c r="C111" s="15"/>
      <c r="D111" s="15"/>
      <c r="E111" s="15"/>
      <c r="F111" s="15"/>
      <c r="G111" s="15"/>
      <c r="H111" s="15"/>
      <c r="I111" s="15"/>
      <c r="J111" s="15"/>
      <c r="K111" s="15"/>
      <c r="L111" s="15"/>
      <c r="M111" s="15"/>
      <c r="N111" s="15"/>
      <c r="O111"/>
    </row>
    <row r="112" spans="1:15" s="3" customFormat="1" ht="18" hidden="1" customHeight="1" x14ac:dyDescent="0.2">
      <c r="A112" s="43"/>
      <c r="B112" s="15"/>
      <c r="C112" s="15"/>
      <c r="D112" s="15"/>
      <c r="E112" s="15"/>
      <c r="F112" s="15"/>
      <c r="G112" s="15"/>
      <c r="H112" s="15"/>
      <c r="I112" s="15"/>
      <c r="J112" s="15"/>
      <c r="K112" s="15"/>
      <c r="L112" s="15"/>
      <c r="M112" s="15"/>
      <c r="N112" s="15"/>
      <c r="O112"/>
    </row>
    <row r="113" spans="1:15" s="3" customFormat="1" ht="18" hidden="1" customHeight="1" x14ac:dyDescent="0.2">
      <c r="A113" s="43"/>
      <c r="B113" s="15"/>
      <c r="C113" s="15"/>
      <c r="D113" s="15"/>
      <c r="E113" s="15"/>
      <c r="F113" s="15"/>
      <c r="G113" s="15"/>
      <c r="H113" s="15"/>
      <c r="I113" s="15"/>
      <c r="J113" s="15"/>
      <c r="K113" s="15"/>
      <c r="L113" s="15"/>
      <c r="M113" s="15"/>
      <c r="N113" s="15"/>
      <c r="O113"/>
    </row>
    <row r="115" spans="1:15" s="3" customFormat="1" ht="18" hidden="1" customHeight="1" x14ac:dyDescent="0.2">
      <c r="A115" s="43"/>
      <c r="B115" s="15"/>
      <c r="C115" s="15"/>
      <c r="D115" s="15"/>
      <c r="E115" s="15"/>
      <c r="F115" s="15"/>
      <c r="G115" s="15"/>
      <c r="H115" s="15"/>
      <c r="I115" s="15"/>
      <c r="J115" s="15"/>
      <c r="K115" s="15"/>
      <c r="L115" s="15"/>
      <c r="M115" s="15"/>
      <c r="N115" s="15"/>
      <c r="O115"/>
    </row>
    <row r="116" spans="1:15" s="3" customFormat="1" ht="18" hidden="1" customHeight="1" x14ac:dyDescent="0.2">
      <c r="A116" s="43"/>
      <c r="B116" s="15"/>
      <c r="C116" s="15"/>
      <c r="D116" s="15"/>
      <c r="E116" s="15"/>
      <c r="F116" s="15"/>
      <c r="G116" s="15"/>
      <c r="H116" s="15"/>
      <c r="I116" s="15"/>
      <c r="J116" s="15"/>
      <c r="K116" s="15"/>
      <c r="L116" s="15"/>
      <c r="M116" s="15"/>
      <c r="N116" s="15"/>
      <c r="O116"/>
    </row>
    <row r="117" spans="1:15" s="3" customFormat="1" ht="18" hidden="1" customHeight="1" x14ac:dyDescent="0.2">
      <c r="A117" s="43"/>
      <c r="B117" s="15"/>
      <c r="C117" s="15"/>
      <c r="D117" s="15"/>
      <c r="E117" s="15"/>
      <c r="F117" s="15"/>
      <c r="G117" s="15"/>
      <c r="H117" s="15"/>
      <c r="I117" s="15"/>
      <c r="J117" s="15"/>
      <c r="K117" s="15"/>
      <c r="L117" s="15"/>
      <c r="M117" s="15"/>
      <c r="N117" s="15"/>
      <c r="O117"/>
    </row>
    <row r="118" spans="1:15" s="3" customFormat="1" ht="18" hidden="1" customHeight="1" x14ac:dyDescent="0.2">
      <c r="A118" s="43"/>
      <c r="B118" s="15"/>
      <c r="C118" s="15"/>
      <c r="D118" s="15"/>
      <c r="E118" s="15"/>
      <c r="F118" s="15"/>
      <c r="G118" s="15"/>
      <c r="H118" s="15"/>
      <c r="I118" s="15"/>
      <c r="J118" s="15"/>
      <c r="K118" s="15"/>
      <c r="L118" s="15"/>
      <c r="M118" s="15"/>
      <c r="N118" s="15"/>
      <c r="O118"/>
    </row>
    <row r="119" spans="1:15" s="3" customFormat="1" ht="18" hidden="1" customHeight="1" x14ac:dyDescent="0.2">
      <c r="A119" s="43"/>
      <c r="B119" s="15"/>
      <c r="C119" s="15"/>
      <c r="D119" s="15"/>
      <c r="E119" s="15"/>
      <c r="F119" s="15"/>
      <c r="G119" s="15"/>
      <c r="H119" s="15"/>
      <c r="I119" s="15"/>
      <c r="J119" s="15"/>
      <c r="K119" s="15"/>
      <c r="L119" s="15"/>
      <c r="M119" s="15"/>
      <c r="N119" s="15"/>
      <c r="O119"/>
    </row>
    <row r="120" spans="1:15" s="3" customFormat="1" ht="18" hidden="1" customHeight="1" x14ac:dyDescent="0.2">
      <c r="A120" s="43"/>
      <c r="B120" s="15"/>
      <c r="C120" s="15"/>
      <c r="D120" s="15"/>
      <c r="E120" s="15"/>
      <c r="F120" s="15"/>
      <c r="G120" s="15"/>
      <c r="H120" s="15"/>
      <c r="I120" s="15"/>
      <c r="J120" s="15"/>
      <c r="K120" s="15"/>
      <c r="L120" s="15"/>
      <c r="M120" s="15"/>
      <c r="N120" s="15"/>
      <c r="O120"/>
    </row>
    <row r="121" spans="1:15" s="3" customFormat="1" ht="18" hidden="1" customHeight="1" x14ac:dyDescent="0.2">
      <c r="A121" s="43"/>
      <c r="B121" s="15"/>
      <c r="C121" s="15"/>
      <c r="D121" s="15"/>
      <c r="E121" s="15"/>
      <c r="F121" s="15"/>
      <c r="G121" s="15"/>
      <c r="H121" s="15"/>
      <c r="I121" s="15"/>
      <c r="J121" s="15"/>
      <c r="K121" s="15"/>
      <c r="L121" s="15"/>
      <c r="M121" s="15"/>
      <c r="N121" s="15"/>
      <c r="O121"/>
    </row>
    <row r="122" spans="1:15" s="3" customFormat="1" ht="18" hidden="1" customHeight="1" x14ac:dyDescent="0.2">
      <c r="A122" s="43"/>
      <c r="B122" s="15"/>
      <c r="C122" s="15"/>
      <c r="D122" s="15"/>
      <c r="E122" s="15"/>
      <c r="F122" s="15"/>
      <c r="G122" s="15"/>
      <c r="H122" s="15"/>
      <c r="I122" s="15"/>
      <c r="J122" s="15"/>
      <c r="K122" s="15"/>
      <c r="L122" s="15"/>
      <c r="M122" s="15"/>
      <c r="N122" s="15"/>
      <c r="O122"/>
    </row>
    <row r="123" spans="1:15" s="3" customFormat="1" ht="18" hidden="1" customHeight="1" x14ac:dyDescent="0.2">
      <c r="A123" s="43"/>
      <c r="B123" s="15"/>
      <c r="C123" s="15"/>
      <c r="D123" s="15"/>
      <c r="E123" s="15"/>
      <c r="F123" s="15"/>
      <c r="G123" s="15"/>
      <c r="H123" s="15"/>
      <c r="I123" s="15"/>
      <c r="J123" s="15"/>
      <c r="K123" s="15"/>
      <c r="L123" s="15"/>
      <c r="M123" s="15"/>
      <c r="N123" s="15"/>
      <c r="O123"/>
    </row>
    <row r="124" spans="1:15" s="3" customFormat="1" ht="18" hidden="1" customHeight="1" x14ac:dyDescent="0.2">
      <c r="A124" s="43"/>
      <c r="B124" s="15"/>
      <c r="C124" s="15"/>
      <c r="D124" s="15"/>
      <c r="E124" s="15"/>
      <c r="F124" s="15"/>
      <c r="G124" s="15"/>
      <c r="H124" s="15"/>
      <c r="I124" s="15"/>
      <c r="J124" s="15"/>
      <c r="K124" s="15"/>
      <c r="L124" s="15"/>
      <c r="M124" s="15"/>
      <c r="N124" s="15"/>
      <c r="O124"/>
    </row>
    <row r="125" spans="1:15" s="3" customFormat="1" ht="18" hidden="1" customHeight="1" x14ac:dyDescent="0.2">
      <c r="A125" s="43"/>
      <c r="B125" s="15"/>
      <c r="C125" s="15"/>
      <c r="D125" s="15"/>
      <c r="E125" s="15"/>
      <c r="F125" s="15"/>
      <c r="G125" s="15"/>
      <c r="H125" s="15"/>
      <c r="I125" s="15"/>
      <c r="J125" s="15"/>
      <c r="K125" s="15"/>
      <c r="L125" s="15"/>
      <c r="M125" s="15"/>
      <c r="N125" s="15"/>
      <c r="O125"/>
    </row>
    <row r="126" spans="1:15" s="3" customFormat="1" ht="18" hidden="1" customHeight="1" x14ac:dyDescent="0.2">
      <c r="A126" s="43"/>
      <c r="B126" s="15"/>
      <c r="C126" s="15"/>
      <c r="D126" s="15"/>
      <c r="E126" s="15"/>
      <c r="F126" s="15"/>
      <c r="G126" s="15"/>
      <c r="H126" s="15"/>
      <c r="I126" s="15"/>
      <c r="J126" s="15"/>
      <c r="K126" s="15"/>
      <c r="L126" s="15"/>
      <c r="M126" s="15"/>
      <c r="N126" s="15"/>
      <c r="O126"/>
    </row>
    <row r="127" spans="1:15" s="3" customFormat="1" ht="18" hidden="1" customHeight="1" x14ac:dyDescent="0.2">
      <c r="A127" s="43"/>
      <c r="B127" s="15"/>
      <c r="C127" s="15"/>
      <c r="D127" s="15"/>
      <c r="E127" s="15"/>
      <c r="F127" s="15"/>
      <c r="G127" s="15"/>
      <c r="H127" s="15"/>
      <c r="I127" s="15"/>
      <c r="J127" s="15"/>
      <c r="K127" s="15"/>
      <c r="L127" s="15"/>
      <c r="M127" s="15"/>
      <c r="N127" s="15"/>
      <c r="O127"/>
    </row>
    <row r="128" spans="1:15" s="3" customFormat="1" ht="18" hidden="1" customHeight="1" x14ac:dyDescent="0.2">
      <c r="A128" s="43"/>
      <c r="B128" s="15"/>
      <c r="C128" s="15"/>
      <c r="D128" s="15"/>
      <c r="E128" s="15"/>
      <c r="F128" s="15"/>
      <c r="G128" s="15"/>
      <c r="H128" s="15"/>
      <c r="I128" s="15"/>
      <c r="J128" s="15"/>
      <c r="K128" s="15"/>
      <c r="L128" s="15"/>
      <c r="M128" s="15"/>
      <c r="N128" s="15"/>
      <c r="O128"/>
    </row>
    <row r="129" spans="1:15" s="3" customFormat="1" ht="18" hidden="1" customHeight="1" x14ac:dyDescent="0.2">
      <c r="A129" s="43"/>
      <c r="B129" s="15"/>
      <c r="C129" s="15"/>
      <c r="D129" s="15"/>
      <c r="E129" s="15"/>
      <c r="F129" s="15"/>
      <c r="G129" s="15"/>
      <c r="H129" s="15"/>
      <c r="I129" s="15"/>
      <c r="J129" s="15"/>
      <c r="K129" s="15"/>
      <c r="L129" s="15"/>
      <c r="M129" s="15"/>
      <c r="N129" s="15"/>
      <c r="O129"/>
    </row>
    <row r="130" spans="1:15" s="3" customFormat="1" ht="18" hidden="1" customHeight="1" x14ac:dyDescent="0.2">
      <c r="A130" s="43"/>
      <c r="B130" s="15"/>
      <c r="C130" s="15"/>
      <c r="D130" s="15"/>
      <c r="E130" s="15"/>
      <c r="F130" s="15"/>
      <c r="G130" s="15"/>
      <c r="H130" s="15"/>
      <c r="I130" s="15"/>
      <c r="J130" s="15"/>
      <c r="K130" s="15"/>
      <c r="L130" s="15"/>
      <c r="M130" s="15"/>
      <c r="N130" s="15"/>
      <c r="O130"/>
    </row>
    <row r="131" spans="1:15" s="3" customFormat="1" ht="18" hidden="1" customHeight="1" x14ac:dyDescent="0.2">
      <c r="A131" s="43"/>
      <c r="B131" s="15"/>
      <c r="C131" s="15"/>
      <c r="D131" s="15"/>
      <c r="E131" s="15"/>
      <c r="F131" s="15"/>
      <c r="G131" s="15"/>
      <c r="H131" s="15"/>
      <c r="I131" s="15"/>
      <c r="J131" s="15"/>
      <c r="K131" s="15"/>
      <c r="L131" s="15"/>
      <c r="M131" s="15"/>
      <c r="N131" s="15"/>
      <c r="O131"/>
    </row>
    <row r="132" spans="1:15" s="3" customFormat="1" ht="30.75" hidden="1" customHeight="1" x14ac:dyDescent="0.2">
      <c r="A132" s="43"/>
      <c r="B132" s="15"/>
      <c r="C132" s="15"/>
      <c r="D132" s="15"/>
      <c r="E132" s="15"/>
      <c r="F132" s="15"/>
      <c r="G132" s="15"/>
      <c r="H132" s="15"/>
      <c r="I132" s="15"/>
      <c r="J132" s="15"/>
      <c r="K132" s="15"/>
      <c r="L132" s="15"/>
      <c r="M132" s="15"/>
      <c r="N132" s="15"/>
      <c r="O132"/>
    </row>
  </sheetData>
  <mergeCells count="4">
    <mergeCell ref="H2:M2"/>
    <mergeCell ref="B2:F2"/>
    <mergeCell ref="B1:M1"/>
    <mergeCell ref="A109:M109"/>
  </mergeCells>
  <pageMargins left="0.7" right="0.7" top="0.75" bottom="0.75" header="0.3" footer="0.3"/>
  <pageSetup scale="53" orientation="portrait" r:id="rId1"/>
  <rowBreaks count="2" manualBreakCount="2">
    <brk id="55" max="16383" man="1"/>
    <brk id="99"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1AE77-50ED-4E8C-B24D-7C15DF9822D3}">
  <sheetPr>
    <tabColor theme="8" tint="0.39997558519241921"/>
  </sheetPr>
  <dimension ref="A1:AC150"/>
  <sheetViews>
    <sheetView zoomScaleNormal="100" workbookViewId="0">
      <pane xSplit="1" ySplit="3" topLeftCell="B4" activePane="bottomRight" state="frozen"/>
      <selection pane="topRight" activeCell="B1" sqref="B1"/>
      <selection pane="bottomLeft" activeCell="A4" sqref="A4"/>
      <selection pane="bottomRight"/>
    </sheetView>
  </sheetViews>
  <sheetFormatPr defaultColWidth="9.140625" defaultRowHeight="0" customHeight="1" zeroHeight="1" outlineLevelCol="2" x14ac:dyDescent="0.2"/>
  <cols>
    <col min="1" max="1" width="64.28515625" customWidth="1"/>
    <col min="2" max="6" width="8.7109375" customWidth="1"/>
    <col min="7" max="7" width="12.7109375" customWidth="1"/>
    <col min="8" max="11" width="8.7109375" customWidth="1" outlineLevel="2"/>
    <col min="12" max="12" width="8.7109375" customWidth="1" outlineLevel="1"/>
    <col min="13" max="13" width="8.7109375" customWidth="1"/>
    <col min="14" max="14" width="3.7109375" customWidth="1"/>
  </cols>
  <sheetData>
    <row r="1" spans="1:29" s="5" customFormat="1" ht="65.099999999999994" customHeight="1" x14ac:dyDescent="0.2">
      <c r="A1" s="73" t="s">
        <v>65</v>
      </c>
      <c r="B1" s="312" t="s">
        <v>169</v>
      </c>
      <c r="C1" s="312"/>
      <c r="D1" s="312"/>
      <c r="E1" s="312"/>
      <c r="F1" s="312"/>
      <c r="G1" s="312"/>
      <c r="H1" s="312"/>
      <c r="I1" s="312"/>
      <c r="J1" s="312"/>
      <c r="K1" s="312"/>
      <c r="L1" s="312"/>
      <c r="M1" s="312"/>
      <c r="N1" s="241"/>
    </row>
    <row r="2" spans="1:29" s="6" customFormat="1" ht="38.1" customHeight="1" x14ac:dyDescent="0.2">
      <c r="A2" s="69" t="s">
        <v>3</v>
      </c>
      <c r="B2" s="309" t="s">
        <v>4</v>
      </c>
      <c r="C2" s="309"/>
      <c r="D2" s="309"/>
      <c r="E2" s="309"/>
      <c r="F2" s="309"/>
      <c r="G2" s="48"/>
      <c r="H2" s="310" t="s">
        <v>5</v>
      </c>
      <c r="I2" s="310"/>
      <c r="J2" s="310"/>
      <c r="K2" s="310"/>
      <c r="L2" s="310"/>
      <c r="M2" s="310"/>
      <c r="N2" s="48"/>
      <c r="O2" s="277"/>
      <c r="P2" s="277"/>
      <c r="Q2" s="277"/>
      <c r="R2" s="277"/>
      <c r="S2" s="277"/>
      <c r="T2" s="277"/>
      <c r="U2" s="277"/>
      <c r="V2" s="277"/>
      <c r="W2" s="277"/>
      <c r="X2" s="277"/>
      <c r="Y2" s="277"/>
      <c r="Z2" s="277"/>
      <c r="AA2" s="277"/>
      <c r="AB2" s="277"/>
      <c r="AC2" s="277"/>
    </row>
    <row r="3" spans="1:29" s="6" customFormat="1" ht="18" customHeight="1" x14ac:dyDescent="0.2">
      <c r="A3" s="50" t="s">
        <v>66</v>
      </c>
      <c r="B3" s="10">
        <v>2020</v>
      </c>
      <c r="C3" s="10">
        <f>B3+1</f>
        <v>2021</v>
      </c>
      <c r="D3" s="10">
        <f>C3+1</f>
        <v>2022</v>
      </c>
      <c r="E3" s="10">
        <f>D3+1</f>
        <v>2023</v>
      </c>
      <c r="F3" s="10">
        <f>E3+1</f>
        <v>2024</v>
      </c>
      <c r="G3" s="11"/>
      <c r="H3" s="12" t="s">
        <v>7</v>
      </c>
      <c r="I3" s="12" t="s">
        <v>8</v>
      </c>
      <c r="J3" s="12" t="s">
        <v>9</v>
      </c>
      <c r="K3" s="12" t="s">
        <v>10</v>
      </c>
      <c r="L3" s="12" t="s">
        <v>11</v>
      </c>
      <c r="M3" s="12" t="s">
        <v>140</v>
      </c>
      <c r="N3" s="289"/>
      <c r="O3" s="277"/>
      <c r="P3" s="277"/>
      <c r="Q3" s="277"/>
      <c r="R3" s="277"/>
      <c r="S3" s="277"/>
      <c r="T3" s="277"/>
      <c r="U3" s="277"/>
      <c r="V3" s="277"/>
      <c r="W3" s="277"/>
      <c r="X3" s="277"/>
      <c r="Y3" s="277"/>
      <c r="Z3" s="277"/>
      <c r="AA3" s="277"/>
      <c r="AB3" s="277"/>
      <c r="AC3" s="277"/>
    </row>
    <row r="4" spans="1:29" s="6" customFormat="1" ht="18" customHeight="1" x14ac:dyDescent="0.2">
      <c r="A4" s="100"/>
      <c r="B4" s="79"/>
      <c r="C4" s="79"/>
      <c r="D4" s="79"/>
      <c r="E4" s="79"/>
      <c r="F4" s="79"/>
      <c r="G4" s="79"/>
      <c r="H4" s="79"/>
      <c r="I4" s="79"/>
      <c r="J4" s="79"/>
      <c r="K4" s="79"/>
      <c r="L4" s="79"/>
      <c r="M4" s="79"/>
      <c r="N4" s="79"/>
      <c r="O4" s="277"/>
      <c r="P4" s="277"/>
      <c r="Q4" s="277"/>
      <c r="R4" s="277"/>
      <c r="S4" s="277"/>
      <c r="T4" s="277"/>
      <c r="U4" s="277"/>
      <c r="V4" s="277"/>
      <c r="W4" s="277"/>
      <c r="X4" s="277"/>
      <c r="Y4" s="277"/>
      <c r="Z4" s="277"/>
      <c r="AA4" s="277"/>
      <c r="AB4" s="277"/>
      <c r="AC4" s="277"/>
    </row>
    <row r="5" spans="1:29" s="6" customFormat="1" ht="18" customHeight="1" x14ac:dyDescent="0.2">
      <c r="A5" s="51" t="s">
        <v>48</v>
      </c>
      <c r="B5" s="13">
        <v>95.558999999999997</v>
      </c>
      <c r="C5" s="13">
        <v>106.889</v>
      </c>
      <c r="D5" s="13">
        <v>134.65600000000001</v>
      </c>
      <c r="E5" s="13">
        <v>207.79400000000001</v>
      </c>
      <c r="F5" s="13">
        <v>263.79199999999997</v>
      </c>
      <c r="G5" s="19"/>
      <c r="H5" s="13">
        <v>68.691999999999993</v>
      </c>
      <c r="I5" s="13">
        <v>62.779000000000003</v>
      </c>
      <c r="J5" s="13">
        <v>64.067999999999998</v>
      </c>
      <c r="K5" s="13">
        <f>F5-SUM(H5:J5)</f>
        <v>68.252999999999986</v>
      </c>
      <c r="L5" s="13">
        <v>66.394000000000005</v>
      </c>
      <c r="M5" s="13">
        <v>67.441000000000003</v>
      </c>
      <c r="N5" s="13"/>
      <c r="O5" s="277"/>
      <c r="P5" s="277"/>
      <c r="Q5" s="277"/>
      <c r="R5" s="277"/>
      <c r="S5" s="277"/>
      <c r="T5" s="277"/>
      <c r="U5" s="277"/>
      <c r="V5" s="277"/>
      <c r="W5" s="277"/>
      <c r="X5" s="277"/>
      <c r="Y5" s="277"/>
      <c r="Z5" s="277"/>
      <c r="AA5" s="277"/>
      <c r="AB5" s="277"/>
      <c r="AC5" s="277"/>
    </row>
    <row r="6" spans="1:29" s="6" customFormat="1" ht="18" customHeight="1" x14ac:dyDescent="0.2">
      <c r="A6" s="51" t="s">
        <v>67</v>
      </c>
      <c r="B6" s="13">
        <v>25.878</v>
      </c>
      <c r="C6" s="13">
        <v>25.905000000000001</v>
      </c>
      <c r="D6" s="13">
        <v>26.245000000000001</v>
      </c>
      <c r="E6" s="13">
        <v>21.251000000000001</v>
      </c>
      <c r="F6" s="13">
        <v>2.0950000000000002</v>
      </c>
      <c r="G6" s="19"/>
      <c r="H6" s="13">
        <v>1.8460000000000001</v>
      </c>
      <c r="I6" s="13">
        <v>8.3000000000000004E-2</v>
      </c>
      <c r="J6" s="13">
        <v>8.3000000000000004E-2</v>
      </c>
      <c r="K6" s="13">
        <f>F6-SUM(H6:J6)</f>
        <v>8.3000000000000185E-2</v>
      </c>
      <c r="L6" s="13">
        <v>8.3000000000000004E-2</v>
      </c>
      <c r="M6" s="290"/>
      <c r="N6" s="13"/>
      <c r="O6" s="277"/>
      <c r="P6" s="277"/>
      <c r="Q6" s="277"/>
      <c r="R6" s="277"/>
      <c r="S6" s="277"/>
      <c r="T6" s="277"/>
      <c r="U6" s="277"/>
      <c r="V6" s="277"/>
      <c r="W6" s="277"/>
      <c r="X6" s="277"/>
      <c r="Y6" s="277"/>
      <c r="Z6" s="277"/>
      <c r="AA6" s="277"/>
      <c r="AB6" s="277"/>
      <c r="AC6" s="277"/>
    </row>
    <row r="7" spans="1:29" s="6" customFormat="1" ht="18" customHeight="1" x14ac:dyDescent="0.2">
      <c r="A7" s="60" t="s">
        <v>57</v>
      </c>
      <c r="B7" s="61">
        <v>49.887</v>
      </c>
      <c r="C7" s="61">
        <v>68.332999999999998</v>
      </c>
      <c r="D7" s="61">
        <v>57.186999999999998</v>
      </c>
      <c r="E7" s="61">
        <v>68.637</v>
      </c>
      <c r="F7" s="61">
        <v>80.340999999999994</v>
      </c>
      <c r="G7" s="61"/>
      <c r="H7" s="61">
        <v>28.611000000000001</v>
      </c>
      <c r="I7" s="61">
        <v>25.795000000000002</v>
      </c>
      <c r="J7" s="61">
        <v>7.6779999999999999</v>
      </c>
      <c r="K7" s="61">
        <f>F7-SUM(H7:J7)</f>
        <v>18.256999999999991</v>
      </c>
      <c r="L7" s="61">
        <v>18.667999999999999</v>
      </c>
      <c r="M7" s="61">
        <v>7.8289999999999997</v>
      </c>
      <c r="N7" s="61"/>
      <c r="O7" s="277"/>
      <c r="P7" s="277"/>
      <c r="Q7" s="277"/>
      <c r="R7" s="277"/>
      <c r="S7" s="277"/>
      <c r="T7" s="277"/>
      <c r="U7" s="277"/>
      <c r="V7" s="277"/>
      <c r="W7" s="277"/>
      <c r="X7" s="277"/>
      <c r="Y7" s="277"/>
      <c r="Z7" s="277"/>
      <c r="AA7" s="277"/>
      <c r="AB7" s="277"/>
      <c r="AC7" s="277"/>
    </row>
    <row r="8" spans="1:29" s="6" customFormat="1" ht="18" customHeight="1" x14ac:dyDescent="0.2">
      <c r="A8" s="101" t="s">
        <v>43</v>
      </c>
      <c r="B8" s="91">
        <v>6.9530000000000003</v>
      </c>
      <c r="C8" s="91">
        <v>9.6920000000000002</v>
      </c>
      <c r="D8" s="91">
        <v>17.905000000000001</v>
      </c>
      <c r="E8" s="91">
        <v>19.259</v>
      </c>
      <c r="F8" s="91">
        <v>26.053999999999998</v>
      </c>
      <c r="G8" s="91"/>
      <c r="H8" s="91">
        <v>4.8979999999999997</v>
      </c>
      <c r="I8" s="91">
        <v>5.218</v>
      </c>
      <c r="J8" s="91">
        <v>9.0820000000000007</v>
      </c>
      <c r="K8" s="91">
        <f>F8-SUM(H8:J8)</f>
        <v>6.8559999999999981</v>
      </c>
      <c r="L8" s="91">
        <v>6.9989999999999997</v>
      </c>
      <c r="M8" s="91">
        <v>8.9879999999999995</v>
      </c>
      <c r="N8" s="91"/>
      <c r="O8" s="277"/>
      <c r="P8" s="277"/>
      <c r="Q8" s="277"/>
      <c r="R8" s="277"/>
      <c r="S8" s="277"/>
      <c r="T8" s="277"/>
      <c r="U8" s="277"/>
      <c r="V8" s="277"/>
      <c r="W8" s="277"/>
      <c r="X8" s="277"/>
      <c r="Y8" s="277"/>
      <c r="Z8" s="277"/>
      <c r="AA8" s="277"/>
      <c r="AB8" s="277"/>
      <c r="AC8" s="277"/>
    </row>
    <row r="9" spans="1:29" s="6" customFormat="1" ht="18" customHeight="1" x14ac:dyDescent="0.2">
      <c r="A9" s="101" t="s">
        <v>143</v>
      </c>
      <c r="B9" s="91">
        <v>8.6300000000000008</v>
      </c>
      <c r="C9" s="91">
        <v>2.347</v>
      </c>
      <c r="D9" s="91">
        <v>3.7440000000000002</v>
      </c>
      <c r="E9" s="91">
        <v>2.93</v>
      </c>
      <c r="F9" s="91">
        <v>11.313000000000001</v>
      </c>
      <c r="G9" s="91"/>
      <c r="H9" s="91">
        <v>1.7689999999999999</v>
      </c>
      <c r="I9" s="91">
        <v>0.64200000000000002</v>
      </c>
      <c r="J9" s="91">
        <v>1.054</v>
      </c>
      <c r="K9" s="91">
        <f>F9-SUM(H9:J9)</f>
        <v>7.8480000000000008</v>
      </c>
      <c r="L9" s="91">
        <v>4.7969999999999997</v>
      </c>
      <c r="M9" s="91">
        <v>1.427</v>
      </c>
      <c r="N9" s="91"/>
      <c r="O9" s="277"/>
      <c r="P9" s="277"/>
      <c r="Q9" s="277"/>
      <c r="R9" s="277"/>
      <c r="S9" s="277"/>
      <c r="T9" s="277"/>
      <c r="U9" s="277"/>
      <c r="V9" s="277"/>
      <c r="W9" s="277"/>
      <c r="X9" s="277"/>
      <c r="Y9" s="277"/>
      <c r="Z9" s="277"/>
      <c r="AA9" s="277"/>
      <c r="AB9" s="277"/>
      <c r="AC9" s="277"/>
    </row>
    <row r="10" spans="1:29" s="6" customFormat="1" ht="18" customHeight="1" x14ac:dyDescent="0.2">
      <c r="A10" s="105"/>
      <c r="B10" s="16"/>
      <c r="C10" s="16"/>
      <c r="D10" s="16"/>
      <c r="E10" s="16"/>
      <c r="F10" s="16"/>
      <c r="G10" s="16"/>
      <c r="H10" s="16"/>
      <c r="I10" s="16"/>
      <c r="J10" s="16"/>
      <c r="K10" s="16"/>
      <c r="L10" s="16"/>
      <c r="M10" s="16"/>
      <c r="N10" s="16"/>
      <c r="O10" s="277"/>
      <c r="P10" s="277"/>
      <c r="Q10" s="277"/>
      <c r="R10" s="277"/>
      <c r="S10" s="277"/>
      <c r="T10" s="277"/>
      <c r="U10" s="277"/>
      <c r="V10" s="277"/>
      <c r="W10" s="277"/>
      <c r="X10" s="277"/>
      <c r="Y10" s="277"/>
      <c r="Z10" s="277"/>
      <c r="AA10" s="277"/>
      <c r="AB10" s="277"/>
      <c r="AC10" s="277"/>
    </row>
    <row r="11" spans="1:29" s="6" customFormat="1" ht="18" customHeight="1" x14ac:dyDescent="0.2">
      <c r="A11" s="71" t="s">
        <v>68</v>
      </c>
      <c r="B11" s="80">
        <f>SUM(B5:B9)</f>
        <v>186.90700000000001</v>
      </c>
      <c r="C11" s="80">
        <f t="shared" ref="C11:F11" si="0">SUM(C5:C9)</f>
        <v>213.166</v>
      </c>
      <c r="D11" s="80">
        <f t="shared" si="0"/>
        <v>239.73700000000002</v>
      </c>
      <c r="E11" s="80">
        <f t="shared" si="0"/>
        <v>319.87100000000004</v>
      </c>
      <c r="F11" s="80">
        <f t="shared" si="0"/>
        <v>383.59499999999997</v>
      </c>
      <c r="G11" s="80"/>
      <c r="H11" s="80">
        <f t="shared" ref="H11:K11" si="1">SUM(H5:H10)</f>
        <v>105.816</v>
      </c>
      <c r="I11" s="80">
        <f t="shared" si="1"/>
        <v>94.51700000000001</v>
      </c>
      <c r="J11" s="80">
        <f t="shared" si="1"/>
        <v>81.965000000000003</v>
      </c>
      <c r="K11" s="80">
        <f t="shared" si="1"/>
        <v>101.29699999999997</v>
      </c>
      <c r="L11" s="80">
        <f t="shared" ref="L11:M11" si="2">SUM(L5:L9)</f>
        <v>96.941000000000003</v>
      </c>
      <c r="M11" s="80">
        <f t="shared" si="2"/>
        <v>85.685000000000002</v>
      </c>
      <c r="N11" s="80"/>
      <c r="O11" s="277"/>
      <c r="P11" s="277"/>
      <c r="Q11" s="277"/>
      <c r="R11" s="277"/>
      <c r="S11" s="277"/>
      <c r="T11" s="277"/>
      <c r="U11" s="277"/>
      <c r="V11" s="277"/>
      <c r="W11" s="277"/>
      <c r="X11" s="277"/>
      <c r="Y11" s="277"/>
      <c r="Z11" s="277"/>
      <c r="AA11" s="277"/>
      <c r="AB11" s="277"/>
      <c r="AC11" s="277"/>
    </row>
    <row r="12" spans="1:29" s="6" customFormat="1" ht="18" customHeight="1" x14ac:dyDescent="0.2">
      <c r="A12" s="100"/>
      <c r="B12" s="79"/>
      <c r="C12" s="79"/>
      <c r="D12" s="79"/>
      <c r="E12" s="79"/>
      <c r="F12" s="79"/>
      <c r="G12" s="79"/>
      <c r="H12" s="79"/>
      <c r="I12" s="79"/>
      <c r="J12" s="79"/>
      <c r="K12" s="79"/>
      <c r="L12" s="79"/>
      <c r="M12" s="79"/>
      <c r="N12" s="79"/>
      <c r="O12" s="277"/>
      <c r="P12" s="277"/>
      <c r="Q12" s="277"/>
      <c r="R12" s="277"/>
      <c r="S12" s="277"/>
      <c r="T12" s="277"/>
      <c r="U12" s="277"/>
      <c r="V12" s="277"/>
      <c r="W12" s="277"/>
      <c r="X12" s="277"/>
      <c r="Y12" s="277"/>
      <c r="Z12" s="277"/>
      <c r="AA12" s="277"/>
      <c r="AB12" s="277"/>
      <c r="AC12" s="277"/>
    </row>
    <row r="13" spans="1:29" s="6" customFormat="1" ht="18" customHeight="1" x14ac:dyDescent="0.2">
      <c r="A13" s="101" t="s">
        <v>69</v>
      </c>
      <c r="B13" s="91">
        <v>92.182000000000002</v>
      </c>
      <c r="C13" s="91">
        <v>121.705</v>
      </c>
      <c r="D13" s="91">
        <v>115.559</v>
      </c>
      <c r="E13" s="91">
        <v>171.00800000000001</v>
      </c>
      <c r="F13" s="91">
        <v>242.364</v>
      </c>
      <c r="G13" s="91"/>
      <c r="H13" s="91">
        <v>61.872</v>
      </c>
      <c r="I13" s="91">
        <v>59.53</v>
      </c>
      <c r="J13" s="91">
        <v>59.401000000000003</v>
      </c>
      <c r="K13" s="91">
        <f>F13-SUM(H13:J13)</f>
        <v>61.561000000000007</v>
      </c>
      <c r="L13" s="91">
        <v>64.677000000000007</v>
      </c>
      <c r="M13" s="91">
        <v>79.745999999999995</v>
      </c>
      <c r="N13" s="91"/>
      <c r="O13" s="277"/>
      <c r="P13" s="277"/>
      <c r="Q13" s="277"/>
      <c r="R13" s="277"/>
      <c r="S13" s="277"/>
      <c r="T13" s="277"/>
      <c r="U13" s="277"/>
      <c r="V13" s="277"/>
      <c r="W13" s="277"/>
      <c r="X13" s="277"/>
      <c r="Y13" s="277"/>
      <c r="Z13" s="277"/>
      <c r="AA13" s="277"/>
      <c r="AB13" s="277"/>
      <c r="AC13" s="277"/>
    </row>
    <row r="14" spans="1:29" s="6" customFormat="1" ht="18" customHeight="1" x14ac:dyDescent="0.2">
      <c r="A14" s="87" t="s">
        <v>144</v>
      </c>
      <c r="B14" s="91">
        <v>10.096</v>
      </c>
      <c r="C14" s="91">
        <v>0.496</v>
      </c>
      <c r="D14" s="91">
        <v>12.798</v>
      </c>
      <c r="E14" s="91">
        <v>11.832000000000001</v>
      </c>
      <c r="F14" s="91">
        <v>1.0589999999999999</v>
      </c>
      <c r="G14" s="91"/>
      <c r="H14" s="91">
        <v>2.0219999999999998</v>
      </c>
      <c r="I14" s="91">
        <v>-4.1980000000000004</v>
      </c>
      <c r="J14" s="91">
        <v>1.2330000000000001</v>
      </c>
      <c r="K14" s="91">
        <f>F14-SUM(H14:J14)</f>
        <v>2.0020000000000007</v>
      </c>
      <c r="L14" s="91">
        <v>3.8119999999999998</v>
      </c>
      <c r="M14" s="91">
        <v>1.038</v>
      </c>
      <c r="N14" s="91"/>
      <c r="O14" s="277"/>
      <c r="P14" s="277"/>
      <c r="Q14" s="277"/>
      <c r="R14" s="277"/>
      <c r="S14" s="277"/>
      <c r="T14" s="277"/>
      <c r="U14" s="277"/>
      <c r="V14" s="277"/>
      <c r="W14" s="277"/>
      <c r="X14" s="277"/>
      <c r="Y14" s="277"/>
      <c r="Z14" s="277"/>
      <c r="AA14" s="277"/>
      <c r="AB14" s="277"/>
      <c r="AC14" s="277"/>
    </row>
    <row r="15" spans="1:29" s="6" customFormat="1" ht="18" customHeight="1" x14ac:dyDescent="0.2">
      <c r="A15" s="101" t="s">
        <v>70</v>
      </c>
      <c r="B15" s="91">
        <v>37.765999999999998</v>
      </c>
      <c r="C15" s="91">
        <v>52.975000000000001</v>
      </c>
      <c r="D15" s="91">
        <v>63.445</v>
      </c>
      <c r="E15" s="91">
        <v>64.343999999999994</v>
      </c>
      <c r="F15" s="91">
        <v>81.319000000000003</v>
      </c>
      <c r="G15" s="91"/>
      <c r="H15" s="91">
        <v>20.675999999999998</v>
      </c>
      <c r="I15" s="91">
        <v>20.814</v>
      </c>
      <c r="J15" s="91">
        <v>17.221</v>
      </c>
      <c r="K15" s="91">
        <f>F15-SUM(H15:J15)</f>
        <v>22.608000000000004</v>
      </c>
      <c r="L15" s="91">
        <v>24.98</v>
      </c>
      <c r="M15" s="91">
        <v>18.131</v>
      </c>
      <c r="N15" s="91"/>
      <c r="O15" s="277"/>
      <c r="P15" s="277"/>
      <c r="Q15" s="277"/>
      <c r="R15" s="277"/>
      <c r="S15" s="277"/>
      <c r="T15" s="277"/>
      <c r="U15" s="277"/>
      <c r="V15" s="277"/>
      <c r="W15" s="277"/>
      <c r="X15" s="277"/>
      <c r="Y15" s="277"/>
      <c r="Z15" s="277"/>
      <c r="AA15" s="277"/>
      <c r="AB15" s="277"/>
      <c r="AC15" s="277"/>
    </row>
    <row r="16" spans="1:29" s="6" customFormat="1" ht="18" customHeight="1" x14ac:dyDescent="0.2">
      <c r="A16" s="101" t="s">
        <v>145</v>
      </c>
      <c r="B16" s="91">
        <v>14.846</v>
      </c>
      <c r="C16" s="91">
        <v>19.907</v>
      </c>
      <c r="D16" s="91">
        <v>29.934000000000001</v>
      </c>
      <c r="E16" s="91">
        <v>31.283000000000001</v>
      </c>
      <c r="F16" s="91">
        <v>32.905000000000001</v>
      </c>
      <c r="G16" s="91"/>
      <c r="H16" s="91">
        <v>9.0530000000000008</v>
      </c>
      <c r="I16" s="91">
        <v>7.9550000000000001</v>
      </c>
      <c r="J16" s="91">
        <v>6.9930000000000003</v>
      </c>
      <c r="K16" s="91">
        <f>F16-SUM(H16:J16)</f>
        <v>8.9039999999999964</v>
      </c>
      <c r="L16" s="91">
        <v>9.3780000000000001</v>
      </c>
      <c r="M16" s="91">
        <v>6.4969999999999999</v>
      </c>
      <c r="N16" s="91"/>
      <c r="O16" s="277"/>
      <c r="P16" s="277"/>
      <c r="Q16" s="277"/>
      <c r="R16" s="277"/>
      <c r="S16" s="277"/>
      <c r="T16" s="277"/>
      <c r="U16" s="277"/>
      <c r="V16" s="277"/>
      <c r="W16" s="277"/>
      <c r="X16" s="277"/>
      <c r="Y16" s="277"/>
      <c r="Z16" s="277"/>
      <c r="AA16" s="277"/>
      <c r="AB16" s="277"/>
      <c r="AC16" s="277"/>
    </row>
    <row r="17" spans="1:29" s="6" customFormat="1" ht="18" hidden="1" customHeight="1" x14ac:dyDescent="0.2">
      <c r="A17" s="101" t="s">
        <v>71</v>
      </c>
      <c r="B17" s="91">
        <v>0</v>
      </c>
      <c r="C17" s="91">
        <v>0</v>
      </c>
      <c r="D17" s="91">
        <v>0</v>
      </c>
      <c r="E17" s="91">
        <v>0</v>
      </c>
      <c r="F17" s="91">
        <v>0</v>
      </c>
      <c r="G17" s="91"/>
      <c r="H17" s="91">
        <v>0</v>
      </c>
      <c r="I17" s="91">
        <v>0</v>
      </c>
      <c r="J17" s="91">
        <v>0</v>
      </c>
      <c r="K17" s="91">
        <f>F17-SUM(H17:J17)</f>
        <v>0</v>
      </c>
      <c r="L17" s="91">
        <v>0</v>
      </c>
      <c r="M17" s="91"/>
      <c r="N17" s="91"/>
      <c r="O17" s="277"/>
      <c r="P17" s="277"/>
      <c r="Q17" s="277"/>
      <c r="R17" s="277"/>
      <c r="S17" s="277"/>
      <c r="T17" s="277"/>
      <c r="U17" s="277"/>
      <c r="V17" s="277"/>
      <c r="W17" s="277"/>
      <c r="X17" s="277"/>
      <c r="Y17" s="277"/>
      <c r="Z17" s="277"/>
      <c r="AA17" s="277"/>
      <c r="AB17" s="277"/>
      <c r="AC17" s="277"/>
    </row>
    <row r="18" spans="1:29" s="6" customFormat="1" ht="18" customHeight="1" x14ac:dyDescent="0.2">
      <c r="A18" s="105"/>
      <c r="B18" s="16"/>
      <c r="C18" s="16"/>
      <c r="D18" s="16"/>
      <c r="E18" s="16"/>
      <c r="F18" s="16"/>
      <c r="G18" s="16"/>
      <c r="H18" s="16"/>
      <c r="I18" s="16"/>
      <c r="J18" s="16"/>
      <c r="K18" s="16"/>
      <c r="L18" s="16"/>
      <c r="M18" s="16"/>
      <c r="N18" s="16"/>
      <c r="O18" s="277"/>
      <c r="P18" s="277"/>
      <c r="Q18" s="277"/>
      <c r="R18" s="277"/>
      <c r="S18" s="277"/>
      <c r="T18" s="277"/>
      <c r="U18" s="277"/>
      <c r="V18" s="277"/>
      <c r="W18" s="277"/>
      <c r="X18" s="277"/>
      <c r="Y18" s="277"/>
      <c r="Z18" s="277"/>
      <c r="AA18" s="277"/>
      <c r="AB18" s="277"/>
      <c r="AC18" s="277"/>
    </row>
    <row r="19" spans="1:29" s="6" customFormat="1" ht="18" customHeight="1" x14ac:dyDescent="0.2">
      <c r="A19" s="71" t="s">
        <v>72</v>
      </c>
      <c r="B19" s="80">
        <f>SUM(B13:B17)</f>
        <v>154.89000000000001</v>
      </c>
      <c r="C19" s="80">
        <f t="shared" ref="C19:F19" si="3">SUM(C13:C17)</f>
        <v>195.083</v>
      </c>
      <c r="D19" s="80">
        <f t="shared" si="3"/>
        <v>221.73599999999999</v>
      </c>
      <c r="E19" s="80">
        <f t="shared" si="3"/>
        <v>278.46699999999998</v>
      </c>
      <c r="F19" s="80">
        <f t="shared" si="3"/>
        <v>357.64700000000005</v>
      </c>
      <c r="G19" s="80"/>
      <c r="H19" s="80">
        <f t="shared" ref="H19:K19" si="4">SUM(H13:H18)</f>
        <v>93.62299999999999</v>
      </c>
      <c r="I19" s="80">
        <f t="shared" si="4"/>
        <v>84.100999999999999</v>
      </c>
      <c r="J19" s="80">
        <f t="shared" si="4"/>
        <v>84.847999999999999</v>
      </c>
      <c r="K19" s="80">
        <f t="shared" si="4"/>
        <v>95.075000000000017</v>
      </c>
      <c r="L19" s="80">
        <f t="shared" ref="L19:M19" si="5">SUM(L13:L17)</f>
        <v>102.84700000000001</v>
      </c>
      <c r="M19" s="80">
        <f t="shared" si="5"/>
        <v>105.41199999999999</v>
      </c>
      <c r="N19" s="80"/>
      <c r="O19" s="277"/>
      <c r="P19" s="277"/>
      <c r="Q19" s="277"/>
      <c r="R19" s="277"/>
      <c r="S19" s="277"/>
      <c r="T19" s="277"/>
      <c r="U19" s="277"/>
      <c r="V19" s="277"/>
      <c r="W19" s="277"/>
      <c r="X19" s="277"/>
      <c r="Y19" s="277"/>
      <c r="Z19" s="277"/>
      <c r="AA19" s="277"/>
      <c r="AB19" s="277"/>
      <c r="AC19" s="277"/>
    </row>
    <row r="20" spans="1:29" s="6" customFormat="1" ht="18" customHeight="1" x14ac:dyDescent="0.2">
      <c r="A20" s="105"/>
      <c r="B20" s="16"/>
      <c r="C20" s="16"/>
      <c r="D20" s="16"/>
      <c r="E20" s="16"/>
      <c r="F20" s="16"/>
      <c r="G20" s="16"/>
      <c r="H20" s="16"/>
      <c r="I20" s="16"/>
      <c r="J20" s="16"/>
      <c r="K20" s="16"/>
      <c r="L20" s="16"/>
      <c r="M20" s="16"/>
      <c r="N20" s="16"/>
      <c r="O20" s="277"/>
      <c r="P20" s="277"/>
      <c r="Q20" s="277"/>
      <c r="R20" s="277"/>
      <c r="S20" s="277"/>
      <c r="T20" s="277"/>
      <c r="U20" s="277"/>
      <c r="V20" s="277"/>
      <c r="W20" s="277"/>
      <c r="X20" s="277"/>
      <c r="Y20" s="277"/>
      <c r="Z20" s="277"/>
      <c r="AA20" s="277"/>
      <c r="AB20" s="277"/>
      <c r="AC20" s="277"/>
    </row>
    <row r="21" spans="1:29" s="6" customFormat="1" ht="18" customHeight="1" x14ac:dyDescent="0.2">
      <c r="A21" s="71" t="s">
        <v>73</v>
      </c>
      <c r="B21" s="80">
        <f t="shared" ref="B21:F21" si="6">B11-B19</f>
        <v>32.016999999999996</v>
      </c>
      <c r="C21" s="80">
        <f t="shared" si="6"/>
        <v>18.082999999999998</v>
      </c>
      <c r="D21" s="80">
        <f t="shared" si="6"/>
        <v>18.001000000000033</v>
      </c>
      <c r="E21" s="80">
        <f t="shared" si="6"/>
        <v>41.404000000000053</v>
      </c>
      <c r="F21" s="80">
        <f t="shared" si="6"/>
        <v>25.947999999999922</v>
      </c>
      <c r="G21" s="80"/>
      <c r="H21" s="80">
        <f t="shared" ref="H21:M21" si="7">H11-H19</f>
        <v>12.193000000000012</v>
      </c>
      <c r="I21" s="80">
        <f t="shared" si="7"/>
        <v>10.416000000000011</v>
      </c>
      <c r="J21" s="80">
        <f t="shared" si="7"/>
        <v>-2.8829999999999956</v>
      </c>
      <c r="K21" s="80">
        <f t="shared" si="7"/>
        <v>6.2219999999999516</v>
      </c>
      <c r="L21" s="80">
        <f t="shared" ref="L21" si="8">L11-L19</f>
        <v>-5.9060000000000059</v>
      </c>
      <c r="M21" s="80">
        <f t="shared" si="7"/>
        <v>-19.72699999999999</v>
      </c>
      <c r="N21" s="80"/>
      <c r="O21" s="277"/>
      <c r="P21" s="277"/>
      <c r="Q21" s="277"/>
      <c r="R21" s="277"/>
      <c r="S21" s="277"/>
      <c r="T21" s="277"/>
      <c r="U21" s="277"/>
      <c r="V21" s="277"/>
      <c r="W21" s="277"/>
      <c r="X21" s="277"/>
      <c r="Y21" s="277"/>
      <c r="Z21" s="277"/>
      <c r="AA21" s="277"/>
      <c r="AB21" s="277"/>
      <c r="AC21" s="277"/>
    </row>
    <row r="22" spans="1:29" s="6" customFormat="1" ht="18" customHeight="1" x14ac:dyDescent="0.2">
      <c r="A22" s="105"/>
      <c r="B22" s="17"/>
      <c r="C22" s="17"/>
      <c r="D22" s="17"/>
      <c r="E22" s="17"/>
      <c r="F22" s="17"/>
      <c r="G22" s="17"/>
      <c r="H22" s="17"/>
      <c r="I22" s="17"/>
      <c r="J22" s="17"/>
      <c r="K22" s="17"/>
      <c r="L22" s="17"/>
      <c r="M22" s="17"/>
      <c r="N22" s="17"/>
      <c r="O22" s="277"/>
      <c r="P22" s="277"/>
      <c r="Q22" s="277"/>
      <c r="R22" s="277"/>
      <c r="S22" s="277"/>
      <c r="T22" s="277"/>
      <c r="U22" s="277"/>
      <c r="V22" s="277"/>
      <c r="W22" s="277"/>
      <c r="X22" s="277"/>
      <c r="Y22" s="277"/>
      <c r="Z22" s="277"/>
      <c r="AA22" s="277"/>
      <c r="AB22" s="277"/>
      <c r="AC22" s="277"/>
    </row>
    <row r="23" spans="1:29" s="6" customFormat="1" ht="18" customHeight="1" x14ac:dyDescent="0.2">
      <c r="A23" s="101" t="s">
        <v>74</v>
      </c>
      <c r="B23" s="91">
        <v>47.963000000000001</v>
      </c>
      <c r="C23" s="91">
        <v>126.42100000000001</v>
      </c>
      <c r="D23" s="91">
        <v>31.291</v>
      </c>
      <c r="E23" s="91">
        <v>140.97399999999999</v>
      </c>
      <c r="F23" s="91">
        <v>247.87799999999999</v>
      </c>
      <c r="G23" s="91"/>
      <c r="H23" s="91">
        <v>158.55000000000001</v>
      </c>
      <c r="I23" s="91">
        <v>26.873999999999999</v>
      </c>
      <c r="J23" s="91">
        <v>-23.405000000000001</v>
      </c>
      <c r="K23" s="91">
        <f>F23-SUM(H23:J23)</f>
        <v>85.85899999999998</v>
      </c>
      <c r="L23" s="91">
        <v>87.989000000000004</v>
      </c>
      <c r="M23" s="91">
        <v>157.68</v>
      </c>
      <c r="N23" s="91"/>
      <c r="O23" s="277"/>
      <c r="P23" s="277"/>
      <c r="Q23" s="277"/>
      <c r="R23" s="277"/>
      <c r="S23" s="277"/>
      <c r="T23" s="277"/>
      <c r="U23" s="277"/>
      <c r="V23" s="277"/>
      <c r="W23" s="277"/>
      <c r="X23" s="277"/>
      <c r="Y23" s="277"/>
      <c r="Z23" s="277"/>
      <c r="AA23" s="277"/>
      <c r="AB23" s="277"/>
      <c r="AC23" s="277"/>
    </row>
    <row r="24" spans="1:29" s="6" customFormat="1" ht="18" customHeight="1" x14ac:dyDescent="0.2">
      <c r="A24" s="105"/>
      <c r="B24" s="16"/>
      <c r="C24" s="16"/>
      <c r="D24" s="16"/>
      <c r="E24" s="16"/>
      <c r="F24" s="16"/>
      <c r="G24" s="16"/>
      <c r="H24" s="16"/>
      <c r="I24" s="16"/>
      <c r="J24" s="16"/>
      <c r="K24" s="16"/>
      <c r="L24" s="16"/>
      <c r="M24" s="16"/>
      <c r="N24" s="16"/>
      <c r="O24" s="277"/>
      <c r="P24" s="277"/>
      <c r="Q24" s="277"/>
      <c r="R24" s="277"/>
      <c r="S24" s="277"/>
      <c r="T24" s="277"/>
      <c r="U24" s="277"/>
      <c r="V24" s="277"/>
      <c r="W24" s="277"/>
      <c r="X24" s="277"/>
      <c r="Y24" s="277"/>
      <c r="Z24" s="277"/>
      <c r="AA24" s="277"/>
      <c r="AB24" s="277"/>
      <c r="AC24" s="277"/>
    </row>
    <row r="25" spans="1:29" s="6" customFormat="1" ht="18" customHeight="1" x14ac:dyDescent="0.2">
      <c r="A25" s="71" t="s">
        <v>146</v>
      </c>
      <c r="B25" s="80">
        <f>B21+B23</f>
        <v>79.97999999999999</v>
      </c>
      <c r="C25" s="80">
        <f>C21+C23</f>
        <v>144.50400000000002</v>
      </c>
      <c r="D25" s="80">
        <f>D21+D23</f>
        <v>49.29200000000003</v>
      </c>
      <c r="E25" s="80">
        <f>E21+E23</f>
        <v>182.37800000000004</v>
      </c>
      <c r="F25" s="80">
        <f>F21+F23</f>
        <v>273.82599999999991</v>
      </c>
      <c r="G25" s="80"/>
      <c r="H25" s="80">
        <f t="shared" ref="H25:K25" si="9">SUM(H21,H23:H24)</f>
        <v>170.74300000000002</v>
      </c>
      <c r="I25" s="80">
        <f t="shared" si="9"/>
        <v>37.290000000000006</v>
      </c>
      <c r="J25" s="80">
        <f t="shared" si="9"/>
        <v>-26.287999999999997</v>
      </c>
      <c r="K25" s="80">
        <f t="shared" si="9"/>
        <v>92.080999999999932</v>
      </c>
      <c r="L25" s="80">
        <f>L21+L23</f>
        <v>82.082999999999998</v>
      </c>
      <c r="M25" s="80">
        <f>M21+M23</f>
        <v>137.95300000000003</v>
      </c>
      <c r="N25" s="80"/>
      <c r="O25" s="277"/>
      <c r="P25" s="277"/>
      <c r="Q25" s="277"/>
      <c r="R25" s="277"/>
      <c r="S25" s="277"/>
      <c r="T25" s="277"/>
      <c r="U25" s="277"/>
      <c r="V25" s="277"/>
      <c r="W25" s="277"/>
      <c r="X25" s="277"/>
      <c r="Y25" s="277"/>
      <c r="Z25" s="277"/>
      <c r="AA25" s="277"/>
      <c r="AB25" s="277"/>
      <c r="AC25" s="277"/>
    </row>
    <row r="26" spans="1:29" s="6" customFormat="1" ht="18" customHeight="1" x14ac:dyDescent="0.2">
      <c r="A26" s="105"/>
      <c r="B26" s="17"/>
      <c r="C26" s="17"/>
      <c r="D26" s="17"/>
      <c r="E26" s="17"/>
      <c r="F26" s="17"/>
      <c r="G26" s="17"/>
      <c r="H26" s="17"/>
      <c r="I26" s="17"/>
      <c r="J26" s="17"/>
      <c r="K26" s="17"/>
      <c r="L26" s="17"/>
      <c r="M26" s="17"/>
      <c r="N26" s="17"/>
      <c r="O26" s="277"/>
      <c r="P26" s="277"/>
      <c r="Q26" s="277"/>
      <c r="R26" s="277"/>
      <c r="S26" s="277"/>
      <c r="T26" s="277"/>
      <c r="U26" s="277"/>
      <c r="V26" s="277"/>
      <c r="W26" s="277"/>
      <c r="X26" s="277"/>
      <c r="Y26" s="277"/>
      <c r="Z26" s="277"/>
      <c r="AA26" s="277"/>
      <c r="AB26" s="277"/>
      <c r="AC26" s="277"/>
    </row>
    <row r="27" spans="1:29" s="6" customFormat="1" ht="18" customHeight="1" x14ac:dyDescent="0.2">
      <c r="A27" s="101" t="s">
        <v>147</v>
      </c>
      <c r="B27" s="91">
        <v>2.7789999999999999</v>
      </c>
      <c r="C27" s="91">
        <v>-17.158000000000001</v>
      </c>
      <c r="D27" s="91">
        <v>-7.3810000000000002</v>
      </c>
      <c r="E27" s="91">
        <v>-31.620999999999999</v>
      </c>
      <c r="F27" s="91">
        <v>-70.197999999999993</v>
      </c>
      <c r="G27" s="91"/>
      <c r="H27" s="91">
        <v>-46.195</v>
      </c>
      <c r="I27" s="91">
        <v>-10.346</v>
      </c>
      <c r="J27" s="91">
        <v>7.1120000000000001</v>
      </c>
      <c r="K27" s="91">
        <f>F27-SUM(H27:J27)</f>
        <v>-20.768999999999998</v>
      </c>
      <c r="L27" s="91">
        <v>-23.898</v>
      </c>
      <c r="M27" s="91">
        <v>-38.158000000000001</v>
      </c>
      <c r="N27" s="91"/>
      <c r="O27" s="277"/>
      <c r="P27" s="277"/>
      <c r="Q27" s="277"/>
      <c r="R27" s="277"/>
      <c r="S27" s="277"/>
      <c r="T27" s="277"/>
      <c r="U27" s="277"/>
      <c r="V27" s="277"/>
      <c r="W27" s="277"/>
      <c r="X27" s="277"/>
      <c r="Y27" s="277"/>
      <c r="Z27" s="277"/>
      <c r="AA27" s="277"/>
      <c r="AB27" s="277"/>
      <c r="AC27" s="277"/>
    </row>
    <row r="28" spans="1:29" s="6" customFormat="1" ht="18" customHeight="1" x14ac:dyDescent="0.2">
      <c r="A28" s="105"/>
      <c r="B28" s="16"/>
      <c r="C28" s="16"/>
      <c r="D28" s="16"/>
      <c r="E28" s="16"/>
      <c r="F28" s="16"/>
      <c r="G28" s="16"/>
      <c r="H28" s="16"/>
      <c r="I28" s="16"/>
      <c r="J28" s="16"/>
      <c r="K28" s="16"/>
      <c r="L28" s="16"/>
      <c r="M28" s="16"/>
      <c r="N28" s="16"/>
      <c r="O28" s="277"/>
      <c r="P28" s="277"/>
      <c r="Q28" s="277"/>
      <c r="R28" s="277"/>
      <c r="S28" s="277"/>
      <c r="T28" s="277"/>
      <c r="U28" s="277"/>
      <c r="V28" s="277"/>
      <c r="W28" s="277"/>
      <c r="X28" s="277"/>
      <c r="Y28" s="277"/>
      <c r="Z28" s="277"/>
      <c r="AA28" s="277"/>
      <c r="AB28" s="277"/>
      <c r="AC28" s="277"/>
    </row>
    <row r="29" spans="1:29" s="6" customFormat="1" ht="18" customHeight="1" x14ac:dyDescent="0.2">
      <c r="A29" s="71" t="s">
        <v>75</v>
      </c>
      <c r="B29" s="80">
        <f>B25+B27</f>
        <v>82.758999999999986</v>
      </c>
      <c r="C29" s="80">
        <f>C25+C27</f>
        <v>127.34600000000002</v>
      </c>
      <c r="D29" s="80">
        <f>D25+D27</f>
        <v>41.91100000000003</v>
      </c>
      <c r="E29" s="80">
        <f>E25+E27</f>
        <v>150.75700000000003</v>
      </c>
      <c r="F29" s="80">
        <f>F25+F27</f>
        <v>203.62799999999993</v>
      </c>
      <c r="G29" s="80"/>
      <c r="H29" s="80">
        <f t="shared" ref="H29:K29" si="10">SUM(H25,H27:H28)</f>
        <v>124.54800000000003</v>
      </c>
      <c r="I29" s="80">
        <f t="shared" si="10"/>
        <v>26.944000000000006</v>
      </c>
      <c r="J29" s="80">
        <f t="shared" si="10"/>
        <v>-19.175999999999995</v>
      </c>
      <c r="K29" s="80">
        <f t="shared" si="10"/>
        <v>71.311999999999927</v>
      </c>
      <c r="L29" s="80">
        <f>L25+L27</f>
        <v>58.185000000000002</v>
      </c>
      <c r="M29" s="80">
        <f>M25+M27</f>
        <v>99.79500000000003</v>
      </c>
      <c r="N29" s="80"/>
      <c r="O29" s="277"/>
      <c r="P29" s="277"/>
      <c r="Q29" s="277"/>
      <c r="R29" s="277"/>
      <c r="S29" s="277"/>
      <c r="T29" s="277"/>
      <c r="U29" s="277"/>
      <c r="V29" s="277"/>
      <c r="W29" s="277"/>
      <c r="X29" s="277"/>
      <c r="Y29" s="277"/>
      <c r="Z29" s="277"/>
      <c r="AA29" s="277"/>
      <c r="AB29" s="277"/>
      <c r="AC29" s="277"/>
    </row>
    <row r="30" spans="1:29" s="6" customFormat="1" ht="18" customHeight="1" x14ac:dyDescent="0.2">
      <c r="A30" s="105"/>
      <c r="B30" s="17"/>
      <c r="C30" s="17"/>
      <c r="D30" s="17"/>
      <c r="E30" s="17"/>
      <c r="F30" s="17"/>
      <c r="G30" s="17"/>
      <c r="H30" s="17"/>
      <c r="I30" s="17"/>
      <c r="J30" s="17"/>
      <c r="K30" s="17"/>
      <c r="L30" s="17"/>
      <c r="M30" s="17"/>
      <c r="N30" s="17"/>
      <c r="O30" s="277"/>
      <c r="P30" s="277"/>
      <c r="Q30" s="277"/>
      <c r="R30" s="277"/>
      <c r="S30" s="277"/>
      <c r="T30" s="277"/>
      <c r="U30" s="277"/>
      <c r="V30" s="277"/>
      <c r="W30" s="277"/>
      <c r="X30" s="277"/>
      <c r="Y30" s="277"/>
      <c r="Z30" s="277"/>
      <c r="AA30" s="277"/>
      <c r="AB30" s="277"/>
      <c r="AC30" s="277"/>
    </row>
    <row r="31" spans="1:29" s="6" customFormat="1" ht="18" customHeight="1" x14ac:dyDescent="0.2">
      <c r="A31" s="87" t="s">
        <v>76</v>
      </c>
      <c r="B31" s="91">
        <v>0.34300000000000003</v>
      </c>
      <c r="C31" s="91">
        <v>0.76700000000000002</v>
      </c>
      <c r="D31" s="91">
        <v>0.40899999999999997</v>
      </c>
      <c r="E31" s="91">
        <v>1.921</v>
      </c>
      <c r="F31" s="91">
        <v>3.5910000000000002</v>
      </c>
      <c r="G31" s="91"/>
      <c r="H31" s="91">
        <v>1.5229999999999999</v>
      </c>
      <c r="I31" s="91">
        <v>0.40400000000000003</v>
      </c>
      <c r="J31" s="91">
        <v>0.44</v>
      </c>
      <c r="K31" s="91">
        <f>F31-SUM(H31:J31)</f>
        <v>1.2240000000000002</v>
      </c>
      <c r="L31" s="91">
        <v>1.573</v>
      </c>
      <c r="M31" s="91">
        <v>1.35</v>
      </c>
      <c r="N31" s="91"/>
      <c r="O31" s="277"/>
      <c r="P31" s="277"/>
      <c r="Q31" s="277"/>
      <c r="R31" s="277"/>
      <c r="S31" s="277"/>
      <c r="T31" s="277"/>
      <c r="U31" s="277"/>
      <c r="V31" s="277"/>
      <c r="W31" s="277"/>
      <c r="X31" s="277"/>
      <c r="Y31" s="277"/>
      <c r="Z31" s="277"/>
      <c r="AA31" s="277"/>
      <c r="AB31" s="277"/>
      <c r="AC31" s="277"/>
    </row>
    <row r="32" spans="1:29" s="6" customFormat="1" ht="18" customHeight="1" x14ac:dyDescent="0.2">
      <c r="A32" s="105"/>
      <c r="B32" s="16"/>
      <c r="C32" s="16"/>
      <c r="D32" s="16"/>
      <c r="E32" s="16"/>
      <c r="F32" s="16"/>
      <c r="G32" s="16"/>
      <c r="H32" s="16"/>
      <c r="I32" s="16"/>
      <c r="J32" s="16"/>
      <c r="K32" s="16"/>
      <c r="L32" s="16"/>
      <c r="M32" s="16"/>
      <c r="N32" s="16"/>
      <c r="O32" s="277"/>
      <c r="P32" s="277"/>
      <c r="Q32" s="277"/>
      <c r="R32" s="277"/>
      <c r="S32" s="277"/>
      <c r="T32" s="277"/>
      <c r="U32" s="277"/>
      <c r="V32" s="277"/>
      <c r="W32" s="277"/>
      <c r="X32" s="277"/>
      <c r="Y32" s="277"/>
      <c r="Z32" s="277"/>
      <c r="AA32" s="277"/>
      <c r="AB32" s="277"/>
      <c r="AC32" s="277"/>
    </row>
    <row r="33" spans="1:29" s="6" customFormat="1" ht="18" customHeight="1" x14ac:dyDescent="0.2">
      <c r="A33" s="71" t="s">
        <v>148</v>
      </c>
      <c r="B33" s="80">
        <f t="shared" ref="B33:F33" si="11">B29-B31</f>
        <v>82.415999999999983</v>
      </c>
      <c r="C33" s="80">
        <f t="shared" si="11"/>
        <v>126.57900000000002</v>
      </c>
      <c r="D33" s="80">
        <f t="shared" si="11"/>
        <v>41.502000000000031</v>
      </c>
      <c r="E33" s="80">
        <f t="shared" si="11"/>
        <v>148.83600000000004</v>
      </c>
      <c r="F33" s="80">
        <f t="shared" si="11"/>
        <v>200.03699999999992</v>
      </c>
      <c r="G33" s="80"/>
      <c r="H33" s="80">
        <f t="shared" ref="H33:M33" si="12">H29-H31</f>
        <v>123.02500000000003</v>
      </c>
      <c r="I33" s="80">
        <f t="shared" si="12"/>
        <v>26.540000000000006</v>
      </c>
      <c r="J33" s="80">
        <f t="shared" si="12"/>
        <v>-19.615999999999996</v>
      </c>
      <c r="K33" s="80">
        <f t="shared" si="12"/>
        <v>70.087999999999923</v>
      </c>
      <c r="L33" s="80">
        <f t="shared" ref="L33" si="13">L29-L31</f>
        <v>56.612000000000002</v>
      </c>
      <c r="M33" s="80">
        <f t="shared" si="12"/>
        <v>98.445000000000036</v>
      </c>
      <c r="N33" s="80"/>
      <c r="O33" s="277"/>
      <c r="P33" s="277"/>
      <c r="Q33" s="277"/>
      <c r="R33" s="277"/>
      <c r="S33" s="277"/>
      <c r="T33" s="277"/>
      <c r="U33" s="277"/>
      <c r="V33" s="277"/>
      <c r="W33" s="277"/>
      <c r="X33" s="277"/>
      <c r="Y33" s="277"/>
      <c r="Z33" s="277"/>
      <c r="AA33" s="277"/>
      <c r="AB33" s="277"/>
      <c r="AC33" s="277"/>
    </row>
    <row r="34" spans="1:29" s="6" customFormat="1" ht="18" customHeight="1" x14ac:dyDescent="0.2">
      <c r="A34" s="105"/>
      <c r="B34" s="17"/>
      <c r="C34" s="17"/>
      <c r="D34" s="17"/>
      <c r="E34" s="17"/>
      <c r="F34" s="17"/>
      <c r="G34" s="17"/>
      <c r="H34" s="17"/>
      <c r="I34" s="17"/>
      <c r="J34" s="17"/>
      <c r="K34" s="17"/>
      <c r="L34" s="17"/>
      <c r="M34" s="17"/>
      <c r="N34" s="17"/>
      <c r="O34" s="277"/>
      <c r="P34" s="277"/>
      <c r="Q34" s="277"/>
      <c r="R34" s="277"/>
      <c r="S34" s="277"/>
      <c r="T34" s="277"/>
      <c r="U34" s="277"/>
      <c r="V34" s="277"/>
      <c r="W34" s="277"/>
      <c r="X34" s="277"/>
      <c r="Y34" s="277"/>
      <c r="Z34" s="277"/>
      <c r="AA34" s="277"/>
      <c r="AB34" s="277"/>
      <c r="AC34" s="277"/>
    </row>
    <row r="35" spans="1:29" s="6" customFormat="1" ht="18" customHeight="1" x14ac:dyDescent="0.2">
      <c r="A35" s="71" t="s">
        <v>77</v>
      </c>
      <c r="B35" s="102">
        <v>1.1000000000000001</v>
      </c>
      <c r="C35" s="102">
        <v>1.51</v>
      </c>
      <c r="D35" s="102">
        <v>0.47</v>
      </c>
      <c r="E35" s="102">
        <v>1.42</v>
      </c>
      <c r="F35" s="102">
        <v>1.62</v>
      </c>
      <c r="G35" s="102"/>
      <c r="H35" s="102">
        <v>0.98</v>
      </c>
      <c r="I35" s="102">
        <f t="shared" ref="I35:K36" si="14">I$33/I38</f>
        <v>0.23192552761200561</v>
      </c>
      <c r="J35" s="102">
        <f t="shared" si="14"/>
        <v>-0.16825579876935839</v>
      </c>
      <c r="K35" s="102">
        <f t="shared" si="14"/>
        <v>0.51110613772927727</v>
      </c>
      <c r="L35" s="102">
        <v>0.44</v>
      </c>
      <c r="M35" s="102">
        <v>0.74</v>
      </c>
      <c r="N35" s="102"/>
      <c r="O35" s="277"/>
      <c r="P35" s="277"/>
      <c r="Q35" s="277"/>
      <c r="R35" s="277"/>
      <c r="S35" s="277"/>
      <c r="T35" s="277"/>
      <c r="U35" s="277"/>
      <c r="V35" s="277"/>
      <c r="W35" s="277"/>
      <c r="X35" s="277"/>
      <c r="Y35" s="277"/>
      <c r="Z35" s="277"/>
      <c r="AA35" s="277"/>
      <c r="AB35" s="277"/>
      <c r="AC35" s="277"/>
    </row>
    <row r="36" spans="1:29" s="6" customFormat="1" ht="18" customHeight="1" x14ac:dyDescent="0.2">
      <c r="A36" s="101" t="s">
        <v>78</v>
      </c>
      <c r="B36" s="103">
        <v>1.1299999999999999</v>
      </c>
      <c r="C36" s="103">
        <v>1.57</v>
      </c>
      <c r="D36" s="103">
        <v>0.47</v>
      </c>
      <c r="E36" s="103">
        <v>1.45</v>
      </c>
      <c r="F36" s="103">
        <v>1.72</v>
      </c>
      <c r="G36" s="103"/>
      <c r="H36" s="103">
        <v>1.08</v>
      </c>
      <c r="I36" s="103">
        <f t="shared" si="14"/>
        <v>0.23213567303233887</v>
      </c>
      <c r="J36" s="103">
        <f t="shared" si="14"/>
        <v>-0.16825579876935839</v>
      </c>
      <c r="K36" s="103">
        <f t="shared" si="14"/>
        <v>0.59088468812133543</v>
      </c>
      <c r="L36" s="103">
        <v>0.47</v>
      </c>
      <c r="M36" s="103">
        <v>0.8</v>
      </c>
      <c r="N36" s="103"/>
      <c r="O36" s="277"/>
      <c r="P36" s="277"/>
      <c r="Q36" s="277"/>
      <c r="R36" s="277"/>
      <c r="S36" s="277"/>
      <c r="T36" s="277"/>
      <c r="U36" s="277"/>
      <c r="V36" s="277"/>
      <c r="W36" s="277"/>
      <c r="X36" s="277"/>
      <c r="Y36" s="277"/>
      <c r="Z36" s="277"/>
      <c r="AA36" s="277"/>
      <c r="AB36" s="277"/>
      <c r="AC36" s="277"/>
    </row>
    <row r="37" spans="1:29" s="6" customFormat="1" ht="18" customHeight="1" x14ac:dyDescent="0.2">
      <c r="A37" s="105"/>
      <c r="B37" s="17"/>
      <c r="C37" s="17"/>
      <c r="D37" s="17"/>
      <c r="E37" s="17"/>
      <c r="F37" s="17"/>
      <c r="G37" s="17"/>
      <c r="H37" s="17"/>
      <c r="I37" s="17"/>
      <c r="J37" s="17"/>
      <c r="K37" s="17"/>
      <c r="L37" s="17"/>
      <c r="M37" s="17"/>
      <c r="N37" s="17"/>
      <c r="O37" s="277"/>
      <c r="P37" s="277"/>
      <c r="Q37" s="277"/>
      <c r="R37" s="277"/>
      <c r="S37" s="277"/>
      <c r="T37" s="277"/>
      <c r="U37" s="277"/>
      <c r="V37" s="277"/>
      <c r="W37" s="277"/>
      <c r="X37" s="277"/>
      <c r="Y37" s="277"/>
      <c r="Z37" s="277"/>
      <c r="AA37" s="277"/>
      <c r="AB37" s="277"/>
      <c r="AC37" s="277"/>
    </row>
    <row r="38" spans="1:29" s="6" customFormat="1" ht="18" customHeight="1" x14ac:dyDescent="0.2">
      <c r="A38" s="101" t="s">
        <v>149</v>
      </c>
      <c r="B38" s="104">
        <v>74.373169000000004</v>
      </c>
      <c r="C38" s="104">
        <v>87.671640999999994</v>
      </c>
      <c r="D38" s="104">
        <v>90.609329000000002</v>
      </c>
      <c r="E38" s="104">
        <v>109.46755400000001</v>
      </c>
      <c r="F38" s="104">
        <v>130.50100599999999</v>
      </c>
      <c r="G38" s="104"/>
      <c r="H38" s="104">
        <v>130.99877499999999</v>
      </c>
      <c r="I38" s="104">
        <v>114.433285</v>
      </c>
      <c r="J38" s="104">
        <v>116.58439199999999</v>
      </c>
      <c r="K38" s="104">
        <v>137.13003</v>
      </c>
      <c r="L38" s="104">
        <v>137.95685800000001</v>
      </c>
      <c r="M38" s="104">
        <v>137.74084999999999</v>
      </c>
      <c r="N38" s="104"/>
      <c r="O38" s="277"/>
      <c r="P38" s="277"/>
      <c r="Q38" s="277"/>
      <c r="R38" s="277"/>
      <c r="S38" s="277"/>
      <c r="T38" s="277"/>
      <c r="U38" s="277"/>
      <c r="V38" s="277"/>
      <c r="W38" s="277"/>
      <c r="X38" s="277"/>
      <c r="Y38" s="277"/>
      <c r="Z38" s="277"/>
      <c r="AA38" s="277"/>
      <c r="AB38" s="277"/>
      <c r="AC38" s="277"/>
    </row>
    <row r="39" spans="1:29" s="6" customFormat="1" ht="18" customHeight="1" x14ac:dyDescent="0.2">
      <c r="A39" s="101" t="s">
        <v>150</v>
      </c>
      <c r="B39" s="104">
        <v>72.387580999999997</v>
      </c>
      <c r="C39" s="104">
        <v>79.992921999999993</v>
      </c>
      <c r="D39" s="104">
        <v>87.500799000000001</v>
      </c>
      <c r="E39" s="104">
        <v>101.844551</v>
      </c>
      <c r="F39" s="104">
        <v>115.548087</v>
      </c>
      <c r="G39" s="104"/>
      <c r="H39" s="104">
        <v>112.61780899999999</v>
      </c>
      <c r="I39" s="104">
        <v>114.32969199999999</v>
      </c>
      <c r="J39" s="104">
        <v>116.58439199999999</v>
      </c>
      <c r="K39" s="104">
        <v>118.61536</v>
      </c>
      <c r="L39" s="104">
        <v>119.381781</v>
      </c>
      <c r="M39" s="104">
        <v>121.515164</v>
      </c>
      <c r="N39" s="104"/>
      <c r="O39" s="277"/>
      <c r="P39" s="277"/>
      <c r="Q39" s="277"/>
      <c r="R39" s="277"/>
      <c r="S39" s="277"/>
      <c r="T39" s="277"/>
      <c r="U39" s="277"/>
      <c r="V39" s="277"/>
      <c r="W39" s="277"/>
      <c r="X39" s="277"/>
      <c r="Y39" s="277"/>
      <c r="Z39" s="277"/>
      <c r="AA39" s="277"/>
      <c r="AB39" s="277"/>
      <c r="AC39" s="277"/>
    </row>
    <row r="40" spans="1:29" s="6" customFormat="1" ht="18" customHeight="1" x14ac:dyDescent="0.2">
      <c r="A40" s="105"/>
      <c r="B40" s="17"/>
      <c r="C40" s="17"/>
      <c r="D40" s="17"/>
      <c r="E40" s="17"/>
      <c r="F40" s="17"/>
      <c r="G40" s="17"/>
      <c r="H40" s="17"/>
      <c r="I40" s="17"/>
      <c r="J40" s="17"/>
      <c r="K40" s="17"/>
      <c r="L40" s="17"/>
      <c r="M40" s="17"/>
      <c r="N40" s="17"/>
      <c r="O40" s="277"/>
      <c r="P40" s="277"/>
      <c r="Q40" s="277"/>
      <c r="R40" s="277"/>
      <c r="S40" s="277"/>
      <c r="T40" s="277"/>
      <c r="U40" s="277"/>
      <c r="V40" s="277"/>
      <c r="W40" s="277"/>
      <c r="X40" s="277"/>
      <c r="Y40" s="277"/>
      <c r="Z40" s="277"/>
      <c r="AA40" s="277"/>
      <c r="AB40" s="277"/>
      <c r="AC40" s="277"/>
    </row>
    <row r="41" spans="1:29" s="6" customFormat="1" ht="18" customHeight="1" x14ac:dyDescent="0.2">
      <c r="A41" s="54"/>
      <c r="B41" s="21"/>
      <c r="C41" s="21"/>
      <c r="D41" s="21"/>
      <c r="E41" s="21"/>
      <c r="F41" s="21"/>
      <c r="G41" s="21"/>
      <c r="H41" s="15"/>
      <c r="I41" s="15"/>
      <c r="J41" s="15"/>
      <c r="K41" s="15"/>
      <c r="L41" s="15"/>
      <c r="M41" s="15"/>
      <c r="N41" s="15"/>
      <c r="O41" s="277"/>
      <c r="P41" s="277"/>
      <c r="Q41" s="277"/>
      <c r="R41" s="277"/>
      <c r="S41" s="277"/>
      <c r="T41" s="277"/>
      <c r="U41" s="277"/>
      <c r="V41" s="277"/>
      <c r="W41" s="277"/>
      <c r="X41" s="277"/>
      <c r="Y41" s="277"/>
      <c r="Z41" s="277"/>
      <c r="AA41" s="277"/>
      <c r="AB41" s="277"/>
      <c r="AC41" s="277"/>
    </row>
    <row r="42" spans="1:29" s="6" customFormat="1" ht="38.1" customHeight="1" x14ac:dyDescent="0.2">
      <c r="A42" s="233"/>
      <c r="B42" s="28"/>
      <c r="C42" s="28"/>
      <c r="D42" s="28"/>
      <c r="E42" s="28"/>
      <c r="F42" s="28"/>
      <c r="G42" s="28"/>
      <c r="H42" s="38"/>
      <c r="I42" s="38"/>
      <c r="J42" s="38"/>
      <c r="K42" s="38"/>
      <c r="L42" s="38"/>
      <c r="M42" s="38"/>
      <c r="N42" s="38"/>
      <c r="O42" s="277"/>
      <c r="P42" s="277"/>
      <c r="Q42" s="277"/>
      <c r="R42" s="277"/>
      <c r="S42" s="277"/>
      <c r="T42" s="277"/>
      <c r="U42" s="277"/>
      <c r="V42" s="277"/>
      <c r="W42" s="277"/>
      <c r="X42" s="277"/>
      <c r="Y42" s="277"/>
      <c r="Z42" s="277"/>
      <c r="AA42" s="277"/>
      <c r="AB42" s="277"/>
      <c r="AC42" s="277"/>
    </row>
    <row r="43" spans="1:29" s="6" customFormat="1" ht="139.69999999999999" hidden="1" customHeight="1" x14ac:dyDescent="0.2">
      <c r="A43" s="55" t="s">
        <v>17</v>
      </c>
      <c r="B43" s="28"/>
      <c r="C43" s="28"/>
      <c r="D43" s="28"/>
      <c r="E43" s="28"/>
      <c r="F43" s="28"/>
      <c r="G43" s="28"/>
      <c r="H43" s="38"/>
      <c r="I43" s="38"/>
      <c r="J43" s="38"/>
      <c r="K43" s="38"/>
      <c r="L43" s="38"/>
      <c r="M43" s="38"/>
      <c r="N43" s="38"/>
      <c r="O43" s="277"/>
      <c r="P43" s="277"/>
      <c r="Q43" s="277"/>
      <c r="R43" s="277"/>
      <c r="S43" s="277"/>
      <c r="T43" s="277"/>
      <c r="U43" s="277"/>
      <c r="V43" s="277"/>
      <c r="W43" s="277"/>
      <c r="X43" s="277"/>
      <c r="Y43" s="277"/>
      <c r="Z43" s="277"/>
      <c r="AA43" s="277"/>
      <c r="AB43" s="277"/>
      <c r="AC43" s="277"/>
    </row>
    <row r="44" spans="1:29" s="3" customFormat="1" ht="39.950000000000003" hidden="1" customHeight="1" x14ac:dyDescent="0.2">
      <c r="A44" s="46"/>
      <c r="B44" s="21"/>
      <c r="C44" s="21"/>
      <c r="D44" s="21"/>
      <c r="E44" s="21"/>
      <c r="F44" s="21"/>
      <c r="G44" s="21"/>
      <c r="H44" s="15"/>
      <c r="I44" s="15"/>
      <c r="J44" s="15"/>
      <c r="K44" s="15"/>
      <c r="L44" s="15"/>
      <c r="M44" s="15"/>
      <c r="N44" s="15"/>
    </row>
    <row r="45" spans="1:29" s="3" customFormat="1" ht="18" hidden="1" customHeight="1" x14ac:dyDescent="0.2">
      <c r="A45" s="20"/>
      <c r="B45" s="21"/>
      <c r="C45" s="21"/>
      <c r="D45" s="21"/>
      <c r="E45" s="21"/>
      <c r="F45" s="21"/>
      <c r="G45" s="21"/>
      <c r="H45" s="15"/>
      <c r="I45" s="15"/>
      <c r="J45" s="15"/>
      <c r="K45" s="15"/>
      <c r="L45" s="15"/>
      <c r="M45" s="15"/>
      <c r="N45" s="15"/>
    </row>
    <row r="46" spans="1:29" s="3" customFormat="1" ht="18" hidden="1" customHeight="1" x14ac:dyDescent="0.2">
      <c r="A46" s="20"/>
      <c r="B46" s="21"/>
      <c r="C46" s="21"/>
      <c r="D46" s="21"/>
      <c r="E46" s="21"/>
      <c r="F46" s="21"/>
      <c r="G46" s="21"/>
      <c r="H46" s="15"/>
      <c r="I46" s="15"/>
      <c r="J46" s="15"/>
      <c r="K46" s="15"/>
      <c r="L46" s="15"/>
      <c r="M46" s="15"/>
      <c r="N46" s="15"/>
    </row>
    <row r="47" spans="1:29" s="3" customFormat="1" ht="18" hidden="1" customHeight="1" x14ac:dyDescent="0.2">
      <c r="A47" s="20"/>
      <c r="B47" s="21"/>
      <c r="C47" s="21"/>
      <c r="D47" s="21"/>
      <c r="E47" s="21"/>
      <c r="F47" s="21"/>
      <c r="G47" s="21"/>
      <c r="H47" s="15"/>
      <c r="I47" s="15"/>
      <c r="J47" s="15"/>
      <c r="K47" s="15"/>
      <c r="L47" s="15"/>
      <c r="M47" s="15"/>
      <c r="N47" s="15"/>
    </row>
    <row r="48" spans="1:29" s="3" customFormat="1" ht="18" hidden="1" customHeight="1" x14ac:dyDescent="0.2">
      <c r="A48" s="20"/>
      <c r="B48" s="21"/>
      <c r="C48" s="21"/>
      <c r="D48" s="21"/>
      <c r="E48" s="21"/>
      <c r="F48" s="21"/>
      <c r="G48" s="21"/>
      <c r="H48" s="15"/>
      <c r="I48" s="15"/>
      <c r="J48" s="15"/>
      <c r="K48" s="15"/>
      <c r="L48" s="15"/>
      <c r="M48" s="15"/>
      <c r="N48" s="15"/>
    </row>
    <row r="49" spans="1:14" s="3" customFormat="1" ht="18" hidden="1" customHeight="1" x14ac:dyDescent="0.2">
      <c r="A49" s="20"/>
      <c r="B49" s="21"/>
      <c r="C49" s="21"/>
      <c r="D49" s="21"/>
      <c r="E49" s="21"/>
      <c r="F49" s="21"/>
      <c r="G49" s="21"/>
      <c r="H49" s="15"/>
      <c r="I49" s="15"/>
      <c r="J49" s="15"/>
      <c r="K49" s="15"/>
      <c r="L49" s="15"/>
      <c r="M49" s="15"/>
      <c r="N49" s="15"/>
    </row>
    <row r="50" spans="1:14" s="3" customFormat="1" ht="18" hidden="1" customHeight="1" x14ac:dyDescent="0.2">
      <c r="A50" s="20"/>
      <c r="B50" s="21"/>
      <c r="C50" s="21"/>
      <c r="D50" s="21"/>
      <c r="E50" s="21"/>
      <c r="F50" s="21"/>
      <c r="G50" s="21"/>
      <c r="H50" s="15"/>
      <c r="I50" s="15"/>
      <c r="J50" s="15"/>
      <c r="K50" s="15"/>
      <c r="L50" s="15"/>
      <c r="M50" s="15"/>
      <c r="N50" s="15"/>
    </row>
    <row r="51" spans="1:14" s="3" customFormat="1" ht="18" hidden="1" customHeight="1" x14ac:dyDescent="0.2">
      <c r="A51" s="20"/>
      <c r="B51" s="21"/>
      <c r="C51" s="21"/>
      <c r="D51" s="21"/>
      <c r="E51" s="21"/>
      <c r="F51" s="21"/>
      <c r="G51" s="21"/>
      <c r="H51" s="15"/>
      <c r="I51" s="15"/>
      <c r="J51" s="15"/>
      <c r="K51" s="15"/>
      <c r="L51" s="15"/>
      <c r="M51" s="15"/>
      <c r="N51" s="15"/>
    </row>
    <row r="52" spans="1:14" s="3" customFormat="1" ht="18" hidden="1" customHeight="1" x14ac:dyDescent="0.2">
      <c r="A52" s="20"/>
      <c r="B52" s="21"/>
      <c r="C52" s="21"/>
      <c r="D52" s="21"/>
      <c r="E52" s="21"/>
      <c r="F52" s="21"/>
      <c r="G52" s="21"/>
      <c r="H52" s="15"/>
      <c r="I52" s="15"/>
      <c r="J52" s="15"/>
      <c r="K52" s="15"/>
      <c r="L52" s="15"/>
      <c r="M52" s="15"/>
      <c r="N52" s="15"/>
    </row>
    <row r="53" spans="1:14" s="3" customFormat="1" ht="18" hidden="1" customHeight="1" x14ac:dyDescent="0.2">
      <c r="A53" s="20"/>
      <c r="B53" s="21"/>
      <c r="C53" s="21"/>
      <c r="D53" s="21"/>
      <c r="E53" s="21"/>
      <c r="F53" s="21"/>
      <c r="G53" s="21"/>
      <c r="H53" s="15"/>
      <c r="I53" s="15"/>
      <c r="J53" s="15"/>
      <c r="K53" s="15"/>
      <c r="L53" s="15"/>
      <c r="M53" s="15"/>
      <c r="N53" s="15"/>
    </row>
    <row r="54" spans="1:14" s="3" customFormat="1" ht="18" hidden="1" customHeight="1" x14ac:dyDescent="0.2">
      <c r="A54" s="20"/>
      <c r="B54" s="21"/>
      <c r="C54" s="21"/>
      <c r="D54" s="21"/>
      <c r="E54" s="21"/>
      <c r="F54" s="21"/>
      <c r="G54" s="21"/>
      <c r="H54" s="15"/>
      <c r="I54" s="15"/>
      <c r="J54" s="15"/>
      <c r="K54" s="15"/>
      <c r="L54" s="15"/>
      <c r="M54" s="15"/>
      <c r="N54" s="15"/>
    </row>
    <row r="55" spans="1:14" s="3" customFormat="1" ht="18" hidden="1" customHeight="1" x14ac:dyDescent="0.2">
      <c r="A55" s="20"/>
      <c r="B55" s="21"/>
      <c r="C55" s="21"/>
      <c r="D55" s="21"/>
      <c r="E55" s="21"/>
      <c r="F55" s="21"/>
      <c r="G55" s="21"/>
      <c r="H55" s="15"/>
      <c r="I55" s="15"/>
      <c r="J55" s="15"/>
      <c r="K55" s="15"/>
      <c r="L55" s="15"/>
      <c r="M55" s="15"/>
      <c r="N55" s="15"/>
    </row>
    <row r="56" spans="1:14" s="3" customFormat="1" ht="18" hidden="1" customHeight="1" x14ac:dyDescent="0.2">
      <c r="A56" s="20"/>
      <c r="B56" s="21"/>
      <c r="C56" s="21"/>
      <c r="D56" s="21"/>
      <c r="E56" s="21"/>
      <c r="F56" s="21"/>
      <c r="G56" s="21"/>
      <c r="H56" s="15"/>
      <c r="I56" s="15"/>
      <c r="J56" s="15"/>
      <c r="K56" s="15"/>
      <c r="L56" s="15"/>
      <c r="M56" s="15"/>
      <c r="N56" s="15"/>
    </row>
    <row r="57" spans="1:14" s="3" customFormat="1" ht="18" hidden="1" customHeight="1" x14ac:dyDescent="0.2">
      <c r="A57" s="20"/>
      <c r="B57" s="21"/>
      <c r="C57" s="21"/>
      <c r="D57" s="21"/>
      <c r="E57" s="21"/>
      <c r="F57" s="21"/>
      <c r="G57" s="21"/>
      <c r="H57" s="15"/>
      <c r="I57" s="15"/>
      <c r="J57" s="15"/>
      <c r="K57" s="15"/>
      <c r="L57" s="15"/>
      <c r="M57" s="15"/>
      <c r="N57" s="15"/>
    </row>
    <row r="58" spans="1:14" s="3" customFormat="1" ht="18" hidden="1" customHeight="1" x14ac:dyDescent="0.2">
      <c r="A58" s="20"/>
      <c r="B58" s="21"/>
      <c r="C58" s="21"/>
      <c r="D58" s="21"/>
      <c r="E58" s="21"/>
      <c r="F58" s="21"/>
      <c r="G58" s="21"/>
      <c r="H58" s="15"/>
      <c r="I58" s="15"/>
      <c r="J58" s="15"/>
      <c r="K58" s="15"/>
      <c r="L58" s="15"/>
      <c r="M58" s="15"/>
      <c r="N58" s="15"/>
    </row>
    <row r="59" spans="1:14" s="3" customFormat="1" ht="18" hidden="1" customHeight="1" x14ac:dyDescent="0.2">
      <c r="A59" s="20"/>
      <c r="B59" s="21"/>
      <c r="C59" s="21"/>
      <c r="D59" s="21"/>
      <c r="E59" s="21"/>
      <c r="F59" s="21"/>
      <c r="G59" s="21"/>
      <c r="H59" s="15"/>
      <c r="I59" s="15"/>
      <c r="J59" s="15"/>
      <c r="K59" s="15"/>
      <c r="L59" s="15"/>
      <c r="M59" s="15"/>
      <c r="N59" s="15"/>
    </row>
    <row r="60" spans="1:14" s="3" customFormat="1" ht="18" hidden="1" customHeight="1" x14ac:dyDescent="0.2">
      <c r="A60" s="20"/>
      <c r="B60" s="21"/>
      <c r="C60" s="21"/>
      <c r="D60" s="21"/>
      <c r="E60" s="21"/>
      <c r="F60" s="21"/>
      <c r="G60" s="21"/>
      <c r="H60" s="15"/>
      <c r="I60" s="15"/>
      <c r="J60" s="15"/>
      <c r="K60" s="15"/>
      <c r="L60" s="15"/>
      <c r="M60" s="15"/>
      <c r="N60" s="15"/>
    </row>
    <row r="61" spans="1:14" s="3" customFormat="1" ht="18" hidden="1" customHeight="1" x14ac:dyDescent="0.2">
      <c r="A61" s="20"/>
      <c r="B61" s="21"/>
      <c r="C61" s="21"/>
      <c r="D61" s="21"/>
      <c r="E61" s="21"/>
      <c r="F61" s="21"/>
      <c r="G61" s="21"/>
      <c r="H61" s="15"/>
      <c r="I61" s="15"/>
      <c r="J61" s="15"/>
      <c r="K61" s="15"/>
      <c r="L61" s="15"/>
      <c r="M61" s="15"/>
      <c r="N61" s="15"/>
    </row>
    <row r="62" spans="1:14" s="3" customFormat="1" ht="18" hidden="1" customHeight="1" x14ac:dyDescent="0.2">
      <c r="A62" s="20"/>
      <c r="B62" s="21"/>
      <c r="C62" s="21"/>
      <c r="D62" s="21"/>
      <c r="E62" s="21"/>
      <c r="F62" s="21"/>
      <c r="G62" s="21"/>
      <c r="H62" s="15"/>
      <c r="I62" s="15"/>
      <c r="J62" s="15"/>
      <c r="K62" s="15"/>
      <c r="L62" s="15"/>
      <c r="M62" s="15"/>
      <c r="N62" s="15"/>
    </row>
    <row r="63" spans="1:14" s="3" customFormat="1" ht="18" hidden="1" customHeight="1" x14ac:dyDescent="0.2">
      <c r="A63" s="20"/>
      <c r="B63" s="21"/>
      <c r="C63" s="21"/>
      <c r="D63" s="21"/>
      <c r="E63" s="21"/>
      <c r="F63" s="21"/>
      <c r="G63" s="21"/>
      <c r="H63" s="15"/>
      <c r="I63" s="15"/>
      <c r="J63" s="15"/>
      <c r="K63" s="15"/>
      <c r="L63" s="15"/>
      <c r="M63" s="15"/>
      <c r="N63" s="15"/>
    </row>
    <row r="64" spans="1:14" s="3" customFormat="1" ht="18" hidden="1" customHeight="1" x14ac:dyDescent="0.2">
      <c r="A64" s="20"/>
      <c r="B64" s="21"/>
      <c r="C64" s="21"/>
      <c r="D64" s="21"/>
      <c r="E64" s="21"/>
      <c r="F64" s="21"/>
      <c r="G64" s="21"/>
      <c r="H64" s="15"/>
      <c r="I64" s="15"/>
      <c r="J64" s="15"/>
      <c r="K64" s="15"/>
      <c r="L64" s="15"/>
      <c r="M64" s="15"/>
      <c r="N64" s="15"/>
    </row>
    <row r="65" spans="1:14" s="3" customFormat="1" ht="18" hidden="1" customHeight="1" x14ac:dyDescent="0.2">
      <c r="A65" s="20"/>
      <c r="B65" s="21"/>
      <c r="C65" s="21"/>
      <c r="D65" s="21"/>
      <c r="E65" s="21"/>
      <c r="F65" s="21"/>
      <c r="G65" s="21"/>
      <c r="H65" s="15"/>
      <c r="I65" s="15"/>
      <c r="J65" s="15"/>
      <c r="K65" s="15"/>
      <c r="L65" s="15"/>
      <c r="M65" s="15"/>
      <c r="N65" s="15"/>
    </row>
    <row r="66" spans="1:14" s="3" customFormat="1" ht="18" hidden="1" customHeight="1" x14ac:dyDescent="0.2">
      <c r="A66" s="20"/>
      <c r="B66" s="21"/>
      <c r="C66" s="21"/>
      <c r="D66" s="21"/>
      <c r="E66" s="21"/>
      <c r="F66" s="21"/>
      <c r="G66" s="21"/>
      <c r="H66" s="15"/>
      <c r="I66" s="15"/>
      <c r="J66" s="15"/>
      <c r="K66" s="15"/>
      <c r="L66" s="15"/>
      <c r="M66" s="15"/>
      <c r="N66" s="15"/>
    </row>
    <row r="67" spans="1:14" s="3" customFormat="1" ht="18" hidden="1" customHeight="1" x14ac:dyDescent="0.2">
      <c r="A67" s="20"/>
      <c r="B67" s="21"/>
      <c r="C67" s="21"/>
      <c r="D67" s="21"/>
      <c r="E67" s="21"/>
      <c r="F67" s="21"/>
      <c r="G67" s="21"/>
      <c r="H67" s="15"/>
      <c r="I67" s="15"/>
      <c r="J67" s="15"/>
      <c r="K67" s="15"/>
      <c r="L67" s="15"/>
      <c r="M67" s="15"/>
      <c r="N67" s="15"/>
    </row>
    <row r="68" spans="1:14" s="3" customFormat="1" ht="18" hidden="1" customHeight="1" x14ac:dyDescent="0.2">
      <c r="A68" s="20"/>
      <c r="B68" s="21"/>
      <c r="C68" s="21"/>
      <c r="D68" s="21"/>
      <c r="E68" s="21"/>
      <c r="F68" s="21"/>
      <c r="G68" s="21"/>
      <c r="H68" s="15"/>
      <c r="I68" s="15"/>
      <c r="J68" s="15"/>
      <c r="K68" s="15"/>
      <c r="L68" s="15"/>
      <c r="M68" s="15"/>
      <c r="N68" s="15"/>
    </row>
    <row r="69" spans="1:14" s="3" customFormat="1" ht="18" hidden="1" customHeight="1" x14ac:dyDescent="0.2">
      <c r="A69" s="20"/>
      <c r="B69" s="21"/>
      <c r="C69" s="21"/>
      <c r="D69" s="21"/>
      <c r="E69" s="21"/>
      <c r="F69" s="21"/>
      <c r="G69" s="21"/>
      <c r="H69" s="15"/>
      <c r="I69" s="15"/>
      <c r="J69" s="15"/>
      <c r="K69" s="15"/>
      <c r="L69" s="15"/>
      <c r="M69" s="15"/>
      <c r="N69" s="15"/>
    </row>
    <row r="70" spans="1:14" s="3" customFormat="1" ht="18" hidden="1" customHeight="1" x14ac:dyDescent="0.2">
      <c r="A70" s="20"/>
      <c r="B70" s="21"/>
      <c r="C70" s="21"/>
      <c r="D70" s="21"/>
      <c r="E70" s="21"/>
      <c r="F70" s="21"/>
      <c r="G70" s="21"/>
      <c r="H70" s="15"/>
      <c r="I70" s="15"/>
      <c r="J70" s="15"/>
      <c r="K70" s="15"/>
      <c r="L70" s="15"/>
      <c r="M70" s="15"/>
      <c r="N70" s="15"/>
    </row>
    <row r="71" spans="1:14" s="3" customFormat="1" ht="18" hidden="1" customHeight="1" x14ac:dyDescent="0.2">
      <c r="A71" s="20"/>
      <c r="B71" s="21"/>
      <c r="C71" s="21"/>
      <c r="D71" s="21"/>
      <c r="E71" s="21"/>
      <c r="F71" s="21"/>
      <c r="G71" s="21"/>
      <c r="H71" s="15"/>
      <c r="I71" s="15"/>
      <c r="J71" s="15"/>
      <c r="K71" s="15"/>
      <c r="L71" s="15"/>
      <c r="M71" s="15"/>
      <c r="N71" s="15"/>
    </row>
    <row r="72" spans="1:14" s="3" customFormat="1" ht="18" hidden="1" customHeight="1" x14ac:dyDescent="0.2">
      <c r="A72" s="20"/>
      <c r="B72" s="21"/>
      <c r="C72" s="21"/>
      <c r="D72" s="21"/>
      <c r="E72" s="21"/>
      <c r="F72" s="21"/>
      <c r="G72" s="21"/>
      <c r="H72" s="15"/>
      <c r="I72" s="15"/>
      <c r="J72" s="15"/>
      <c r="K72" s="15"/>
      <c r="L72" s="15"/>
      <c r="M72" s="15"/>
      <c r="N72" s="15"/>
    </row>
    <row r="73" spans="1:14" s="3" customFormat="1" ht="18" hidden="1" customHeight="1" x14ac:dyDescent="0.2">
      <c r="A73" s="20"/>
      <c r="B73" s="21"/>
      <c r="C73" s="21"/>
      <c r="D73" s="21"/>
      <c r="E73" s="21"/>
      <c r="F73" s="21"/>
      <c r="G73" s="21"/>
      <c r="H73" s="15"/>
      <c r="I73" s="15"/>
      <c r="J73" s="15"/>
      <c r="K73" s="15"/>
      <c r="L73" s="15"/>
      <c r="M73" s="15"/>
      <c r="N73" s="15"/>
    </row>
    <row r="74" spans="1:14" s="3" customFormat="1" ht="18" hidden="1" customHeight="1" x14ac:dyDescent="0.2">
      <c r="A74" s="20"/>
      <c r="B74" s="21"/>
      <c r="C74" s="21"/>
      <c r="D74" s="21"/>
      <c r="E74" s="21"/>
      <c r="F74" s="21"/>
      <c r="G74" s="21"/>
      <c r="H74" s="15"/>
      <c r="I74" s="15"/>
      <c r="J74" s="15"/>
      <c r="K74" s="15"/>
      <c r="L74" s="15"/>
      <c r="M74" s="15"/>
      <c r="N74" s="15"/>
    </row>
    <row r="75" spans="1:14" s="3" customFormat="1" ht="18" hidden="1" customHeight="1" x14ac:dyDescent="0.2">
      <c r="A75" s="20"/>
      <c r="B75" s="21"/>
      <c r="C75" s="21"/>
      <c r="D75" s="21"/>
      <c r="E75" s="21"/>
      <c r="F75" s="21"/>
      <c r="G75" s="21"/>
      <c r="H75" s="15"/>
      <c r="I75" s="15"/>
      <c r="J75" s="15"/>
      <c r="K75" s="15"/>
      <c r="L75" s="15"/>
      <c r="M75" s="15"/>
      <c r="N75" s="15"/>
    </row>
    <row r="76" spans="1:14" s="3" customFormat="1" ht="18" hidden="1" customHeight="1" x14ac:dyDescent="0.2">
      <c r="A76" s="20"/>
      <c r="B76" s="21"/>
      <c r="C76" s="21"/>
      <c r="D76" s="21"/>
      <c r="E76" s="21"/>
      <c r="F76" s="21"/>
      <c r="G76" s="21"/>
      <c r="H76" s="15"/>
      <c r="I76" s="15"/>
      <c r="J76" s="15"/>
      <c r="K76" s="15"/>
      <c r="L76" s="15"/>
      <c r="M76" s="15"/>
      <c r="N76" s="15"/>
    </row>
    <row r="77" spans="1:14" s="3" customFormat="1" ht="18" hidden="1" customHeight="1" x14ac:dyDescent="0.2">
      <c r="A77" s="20"/>
      <c r="B77" s="21"/>
      <c r="C77" s="21"/>
      <c r="D77" s="21"/>
      <c r="E77" s="21"/>
      <c r="F77" s="21"/>
      <c r="G77" s="21"/>
      <c r="H77" s="15"/>
      <c r="I77" s="15"/>
      <c r="J77" s="15"/>
      <c r="K77" s="15"/>
      <c r="L77" s="15"/>
      <c r="M77" s="15"/>
      <c r="N77" s="15"/>
    </row>
    <row r="78" spans="1:14" s="3" customFormat="1" ht="18" hidden="1" customHeight="1" x14ac:dyDescent="0.2">
      <c r="A78" s="20"/>
      <c r="B78" s="21"/>
      <c r="C78" s="21"/>
      <c r="D78" s="21"/>
      <c r="E78" s="21"/>
      <c r="F78" s="21"/>
      <c r="G78" s="21"/>
      <c r="H78" s="15"/>
      <c r="I78" s="15"/>
      <c r="J78" s="15"/>
      <c r="K78" s="15"/>
      <c r="L78" s="15"/>
      <c r="M78" s="15"/>
      <c r="N78" s="15"/>
    </row>
    <row r="79" spans="1:14" s="3" customFormat="1" ht="18" hidden="1" customHeight="1" x14ac:dyDescent="0.2">
      <c r="A79" s="20"/>
      <c r="B79" s="21"/>
      <c r="C79" s="21"/>
      <c r="D79" s="21"/>
      <c r="E79" s="21"/>
      <c r="F79" s="21"/>
      <c r="G79" s="21"/>
      <c r="H79" s="15"/>
      <c r="I79" s="15"/>
      <c r="J79" s="15"/>
      <c r="K79" s="15"/>
      <c r="L79" s="15"/>
      <c r="M79" s="15"/>
      <c r="N79" s="15"/>
    </row>
    <row r="80" spans="1:14" s="3" customFormat="1" ht="18" hidden="1" customHeight="1" x14ac:dyDescent="0.2">
      <c r="A80" s="20"/>
      <c r="B80" s="21"/>
      <c r="C80" s="21"/>
      <c r="D80" s="21"/>
      <c r="E80" s="21"/>
      <c r="F80" s="21"/>
      <c r="G80" s="21"/>
      <c r="H80" s="15"/>
      <c r="I80" s="15"/>
      <c r="J80" s="15"/>
      <c r="K80" s="15"/>
      <c r="L80" s="15"/>
      <c r="M80" s="15"/>
      <c r="N80" s="15"/>
    </row>
    <row r="81" spans="1:14" s="3" customFormat="1" ht="18" hidden="1" customHeight="1" x14ac:dyDescent="0.2">
      <c r="A81" s="20"/>
      <c r="B81" s="21"/>
      <c r="C81" s="21"/>
      <c r="D81" s="21"/>
      <c r="E81" s="21"/>
      <c r="F81" s="21"/>
      <c r="G81" s="21"/>
      <c r="H81" s="15"/>
      <c r="I81" s="15"/>
      <c r="J81" s="15"/>
      <c r="K81" s="15"/>
      <c r="L81" s="15"/>
      <c r="M81" s="15"/>
      <c r="N81" s="15"/>
    </row>
    <row r="82" spans="1:14" s="3" customFormat="1" ht="18" hidden="1" customHeight="1" x14ac:dyDescent="0.2">
      <c r="A82" s="20"/>
      <c r="B82" s="21"/>
      <c r="C82" s="21"/>
      <c r="D82" s="21"/>
      <c r="E82" s="21"/>
      <c r="F82" s="21"/>
      <c r="G82" s="21"/>
      <c r="H82" s="15"/>
      <c r="I82" s="15"/>
      <c r="J82" s="15"/>
      <c r="K82" s="15"/>
      <c r="L82" s="15"/>
      <c r="M82" s="15"/>
      <c r="N82" s="15"/>
    </row>
    <row r="83" spans="1:14" s="3" customFormat="1" ht="18" hidden="1" customHeight="1" x14ac:dyDescent="0.2">
      <c r="A83" s="20"/>
      <c r="B83" s="21"/>
      <c r="C83" s="21"/>
      <c r="D83" s="21"/>
      <c r="E83" s="21"/>
      <c r="F83" s="21"/>
      <c r="G83" s="21"/>
      <c r="H83" s="15"/>
      <c r="I83" s="15"/>
      <c r="J83" s="15"/>
      <c r="K83" s="15"/>
      <c r="L83" s="15"/>
      <c r="M83" s="15"/>
      <c r="N83" s="15"/>
    </row>
    <row r="84" spans="1:14" s="3" customFormat="1" ht="18" hidden="1" customHeight="1" x14ac:dyDescent="0.2">
      <c r="A84" s="20"/>
      <c r="B84" s="21"/>
      <c r="C84" s="21"/>
      <c r="D84" s="21"/>
      <c r="E84" s="21"/>
      <c r="F84" s="21"/>
      <c r="G84" s="21"/>
      <c r="H84" s="15"/>
      <c r="I84" s="15"/>
      <c r="J84" s="15"/>
      <c r="K84" s="15"/>
      <c r="L84" s="15"/>
      <c r="M84" s="15"/>
      <c r="N84" s="15"/>
    </row>
    <row r="85" spans="1:14" s="3" customFormat="1" ht="18" hidden="1" customHeight="1" x14ac:dyDescent="0.2">
      <c r="A85" s="20"/>
      <c r="B85" s="21"/>
      <c r="C85" s="21"/>
      <c r="D85" s="21"/>
      <c r="E85" s="21"/>
      <c r="F85" s="21"/>
      <c r="G85" s="21"/>
      <c r="H85" s="15"/>
      <c r="I85" s="15"/>
      <c r="J85" s="15"/>
      <c r="K85" s="15"/>
      <c r="L85" s="15"/>
      <c r="M85" s="15"/>
      <c r="N85" s="15"/>
    </row>
    <row r="86" spans="1:14" s="3" customFormat="1" ht="18" hidden="1" customHeight="1" x14ac:dyDescent="0.2">
      <c r="A86" s="20"/>
      <c r="B86" s="21"/>
      <c r="C86" s="21"/>
      <c r="D86" s="21"/>
      <c r="E86" s="21"/>
      <c r="F86" s="21"/>
      <c r="G86" s="21"/>
      <c r="H86" s="15"/>
      <c r="I86" s="15"/>
      <c r="J86" s="15"/>
      <c r="K86" s="15"/>
      <c r="L86" s="15"/>
      <c r="M86" s="15"/>
      <c r="N86" s="15"/>
    </row>
    <row r="87" spans="1:14" s="3" customFormat="1" ht="18" hidden="1" customHeight="1" x14ac:dyDescent="0.2">
      <c r="A87" s="20"/>
      <c r="B87" s="21"/>
      <c r="C87" s="21"/>
      <c r="D87" s="21"/>
      <c r="E87" s="21"/>
      <c r="F87" s="21"/>
      <c r="G87" s="21"/>
      <c r="H87" s="15"/>
      <c r="I87" s="15"/>
      <c r="J87" s="15"/>
      <c r="K87" s="15"/>
      <c r="L87" s="15"/>
      <c r="M87" s="15"/>
      <c r="N87" s="15"/>
    </row>
    <row r="88" spans="1:14" s="3" customFormat="1" ht="18" hidden="1" customHeight="1" x14ac:dyDescent="0.2">
      <c r="A88" s="20"/>
      <c r="B88" s="21"/>
      <c r="C88" s="21"/>
      <c r="D88" s="21"/>
      <c r="E88" s="21"/>
      <c r="F88" s="21"/>
      <c r="G88" s="21"/>
      <c r="H88" s="15"/>
      <c r="I88" s="15"/>
      <c r="J88" s="15"/>
      <c r="K88" s="15"/>
      <c r="L88" s="15"/>
      <c r="M88" s="15"/>
      <c r="N88" s="15"/>
    </row>
    <row r="89" spans="1:14" s="3" customFormat="1" ht="18" hidden="1" customHeight="1" x14ac:dyDescent="0.2">
      <c r="A89" s="20"/>
      <c r="B89" s="21"/>
      <c r="C89" s="21"/>
      <c r="D89" s="21"/>
      <c r="E89" s="21"/>
      <c r="F89" s="21"/>
      <c r="G89" s="21"/>
      <c r="H89" s="15"/>
      <c r="I89" s="15"/>
      <c r="J89" s="15"/>
      <c r="K89" s="15"/>
      <c r="L89" s="15"/>
      <c r="M89" s="15"/>
      <c r="N89" s="15"/>
    </row>
    <row r="90" spans="1:14" s="3" customFormat="1" ht="18" hidden="1" customHeight="1" x14ac:dyDescent="0.2">
      <c r="A90" s="20"/>
      <c r="B90" s="21"/>
      <c r="C90" s="21"/>
      <c r="D90" s="21"/>
      <c r="E90" s="21"/>
      <c r="F90" s="21"/>
      <c r="G90" s="21"/>
      <c r="H90" s="15"/>
      <c r="I90" s="15"/>
      <c r="J90" s="15"/>
      <c r="K90" s="15"/>
      <c r="L90" s="15"/>
      <c r="M90" s="15"/>
      <c r="N90" s="15"/>
    </row>
    <row r="91" spans="1:14" s="3" customFormat="1" ht="18" hidden="1" customHeight="1" x14ac:dyDescent="0.2">
      <c r="A91" s="20"/>
      <c r="B91" s="21"/>
      <c r="C91" s="21"/>
      <c r="D91" s="21"/>
      <c r="E91" s="21"/>
      <c r="F91" s="21"/>
      <c r="G91" s="21"/>
      <c r="H91" s="15"/>
      <c r="I91" s="15"/>
      <c r="J91" s="15"/>
      <c r="K91" s="15"/>
      <c r="L91" s="15"/>
      <c r="M91" s="15"/>
      <c r="N91" s="15"/>
    </row>
    <row r="92" spans="1:14" s="3" customFormat="1" ht="18" hidden="1" customHeight="1" x14ac:dyDescent="0.2">
      <c r="A92" s="20"/>
      <c r="B92" s="21"/>
      <c r="C92" s="21"/>
      <c r="D92" s="21"/>
      <c r="E92" s="21"/>
      <c r="F92" s="21"/>
      <c r="G92" s="21"/>
      <c r="H92" s="15"/>
      <c r="I92" s="15"/>
      <c r="J92" s="15"/>
      <c r="K92" s="15"/>
      <c r="L92" s="15"/>
      <c r="M92" s="15"/>
      <c r="N92" s="15"/>
    </row>
    <row r="93" spans="1:14" s="3" customFormat="1" ht="18" hidden="1" customHeight="1" x14ac:dyDescent="0.2">
      <c r="A93" s="20"/>
      <c r="B93" s="21"/>
      <c r="C93" s="21"/>
      <c r="D93" s="21"/>
      <c r="E93" s="21"/>
      <c r="F93" s="21"/>
      <c r="G93" s="21"/>
      <c r="H93" s="15"/>
      <c r="I93" s="15"/>
      <c r="J93" s="15"/>
      <c r="K93" s="15"/>
      <c r="L93" s="15"/>
      <c r="M93" s="15"/>
      <c r="N93" s="15"/>
    </row>
    <row r="94" spans="1:14" s="3" customFormat="1" ht="18" hidden="1" customHeight="1" x14ac:dyDescent="0.2">
      <c r="A94" s="20"/>
      <c r="B94" s="21"/>
      <c r="C94" s="21"/>
      <c r="D94" s="21"/>
      <c r="E94" s="21"/>
      <c r="F94" s="21"/>
      <c r="G94" s="21"/>
      <c r="H94" s="15"/>
      <c r="I94" s="15"/>
      <c r="J94" s="15"/>
      <c r="K94" s="15"/>
      <c r="L94" s="15"/>
      <c r="M94" s="15"/>
      <c r="N94" s="15"/>
    </row>
    <row r="95" spans="1:14" s="3" customFormat="1" ht="18" hidden="1" customHeight="1" x14ac:dyDescent="0.2">
      <c r="A95" s="20"/>
      <c r="B95" s="21"/>
      <c r="C95" s="21"/>
      <c r="D95" s="21"/>
      <c r="E95" s="21"/>
      <c r="F95" s="21"/>
      <c r="G95" s="21"/>
      <c r="H95" s="15"/>
      <c r="I95" s="15"/>
      <c r="J95" s="15"/>
      <c r="K95" s="15"/>
      <c r="L95" s="15"/>
      <c r="M95" s="15"/>
      <c r="N95" s="15"/>
    </row>
    <row r="96" spans="1:14" s="3" customFormat="1" ht="18" hidden="1" customHeight="1" x14ac:dyDescent="0.2">
      <c r="A96" s="20"/>
      <c r="B96" s="21"/>
      <c r="C96" s="21"/>
      <c r="D96" s="21"/>
      <c r="E96" s="21"/>
      <c r="F96" s="21"/>
      <c r="G96" s="21"/>
      <c r="H96" s="15"/>
      <c r="I96" s="15"/>
      <c r="J96" s="15"/>
      <c r="K96" s="15"/>
      <c r="L96" s="15"/>
      <c r="M96" s="15"/>
      <c r="N96" s="15"/>
    </row>
    <row r="97" spans="1:14" s="3" customFormat="1" ht="18" hidden="1" customHeight="1" x14ac:dyDescent="0.2">
      <c r="A97" s="20"/>
      <c r="B97" s="21"/>
      <c r="C97" s="21"/>
      <c r="D97" s="21"/>
      <c r="E97" s="21"/>
      <c r="F97" s="21"/>
      <c r="G97" s="21"/>
      <c r="H97" s="15"/>
      <c r="I97" s="15"/>
      <c r="J97" s="15"/>
      <c r="K97" s="15"/>
      <c r="L97" s="15"/>
      <c r="M97" s="15"/>
      <c r="N97" s="15"/>
    </row>
    <row r="98" spans="1:14" s="3" customFormat="1" ht="18" hidden="1" customHeight="1" x14ac:dyDescent="0.2">
      <c r="A98" s="20"/>
      <c r="B98" s="21"/>
      <c r="C98" s="21"/>
      <c r="D98" s="21"/>
      <c r="E98" s="21"/>
      <c r="F98" s="21"/>
      <c r="G98" s="21"/>
      <c r="H98" s="15"/>
      <c r="I98" s="15"/>
      <c r="J98" s="15"/>
      <c r="K98" s="15"/>
      <c r="L98" s="15"/>
      <c r="M98" s="15"/>
      <c r="N98" s="15"/>
    </row>
    <row r="99" spans="1:14" s="3" customFormat="1" ht="18" hidden="1" customHeight="1" x14ac:dyDescent="0.2">
      <c r="A99" s="20"/>
      <c r="B99" s="21"/>
      <c r="C99" s="21"/>
      <c r="D99" s="21"/>
      <c r="E99" s="21"/>
      <c r="F99" s="21"/>
      <c r="G99" s="21"/>
      <c r="H99" s="15"/>
      <c r="I99" s="15"/>
      <c r="J99" s="15"/>
      <c r="K99" s="15"/>
      <c r="L99" s="15"/>
      <c r="M99" s="15"/>
      <c r="N99" s="15"/>
    </row>
    <row r="100" spans="1:14" s="3" customFormat="1" ht="18" hidden="1" customHeight="1" x14ac:dyDescent="0.2">
      <c r="A100" s="20"/>
      <c r="B100" s="21"/>
      <c r="C100" s="21"/>
      <c r="D100" s="21"/>
      <c r="E100" s="21"/>
      <c r="F100" s="21"/>
      <c r="G100" s="21"/>
      <c r="H100" s="15"/>
      <c r="I100" s="15"/>
      <c r="J100" s="15"/>
      <c r="K100" s="15"/>
      <c r="L100" s="15"/>
      <c r="M100" s="15"/>
      <c r="N100" s="15"/>
    </row>
    <row r="101" spans="1:14" s="3" customFormat="1" ht="18" hidden="1" customHeight="1" x14ac:dyDescent="0.2">
      <c r="A101" s="20"/>
      <c r="B101" s="21"/>
      <c r="C101" s="21"/>
      <c r="D101" s="21"/>
      <c r="E101" s="21"/>
      <c r="F101" s="21"/>
      <c r="G101" s="21"/>
      <c r="H101" s="15"/>
      <c r="I101" s="15"/>
      <c r="J101" s="15"/>
      <c r="K101" s="15"/>
      <c r="L101" s="15"/>
      <c r="M101" s="15"/>
      <c r="N101" s="15"/>
    </row>
    <row r="102" spans="1:14" s="3" customFormat="1" ht="18" hidden="1" customHeight="1" x14ac:dyDescent="0.2">
      <c r="A102" s="20"/>
      <c r="B102" s="21"/>
      <c r="C102" s="21"/>
      <c r="D102" s="21"/>
      <c r="E102" s="21"/>
      <c r="F102" s="21"/>
      <c r="G102" s="21"/>
      <c r="H102" s="15"/>
      <c r="I102" s="15"/>
      <c r="J102" s="15"/>
      <c r="K102" s="15"/>
      <c r="L102" s="15"/>
      <c r="M102" s="15"/>
      <c r="N102" s="15"/>
    </row>
    <row r="103" spans="1:14" s="3" customFormat="1" ht="18" hidden="1" customHeight="1" x14ac:dyDescent="0.2">
      <c r="A103" s="20"/>
      <c r="B103" s="21"/>
      <c r="C103" s="21"/>
      <c r="D103" s="21"/>
      <c r="E103" s="21"/>
      <c r="F103" s="21"/>
      <c r="G103" s="21"/>
      <c r="H103" s="15"/>
      <c r="I103" s="15"/>
      <c r="J103" s="15"/>
      <c r="K103" s="15"/>
      <c r="L103" s="15"/>
      <c r="M103" s="15"/>
      <c r="N103" s="15"/>
    </row>
    <row r="104" spans="1:14" s="3" customFormat="1" ht="18" hidden="1" customHeight="1" x14ac:dyDescent="0.2">
      <c r="A104" s="20"/>
      <c r="B104" s="21"/>
      <c r="C104" s="21"/>
      <c r="D104" s="21"/>
      <c r="E104" s="21"/>
      <c r="F104" s="21"/>
      <c r="G104" s="21"/>
      <c r="H104" s="15"/>
      <c r="I104" s="15"/>
      <c r="J104" s="15"/>
      <c r="K104" s="15"/>
      <c r="L104" s="15"/>
      <c r="M104" s="15"/>
      <c r="N104" s="15"/>
    </row>
    <row r="105" spans="1:14" s="3" customFormat="1" ht="18" hidden="1" customHeight="1" x14ac:dyDescent="0.2">
      <c r="A105" s="20"/>
      <c r="B105" s="21"/>
      <c r="C105" s="21"/>
      <c r="D105" s="21"/>
      <c r="E105" s="21"/>
      <c r="F105" s="21"/>
      <c r="G105" s="21"/>
      <c r="H105" s="15"/>
      <c r="I105" s="15"/>
      <c r="J105" s="15"/>
      <c r="K105" s="15"/>
      <c r="L105" s="15"/>
      <c r="M105" s="15"/>
      <c r="N105" s="15"/>
    </row>
    <row r="106" spans="1:14" s="3" customFormat="1" ht="18" hidden="1" customHeight="1" x14ac:dyDescent="0.2">
      <c r="A106" s="20"/>
      <c r="B106" s="21"/>
      <c r="C106" s="21"/>
      <c r="D106" s="21"/>
      <c r="E106" s="21"/>
      <c r="F106" s="21"/>
      <c r="G106" s="21"/>
      <c r="H106" s="15"/>
      <c r="I106" s="15"/>
      <c r="J106" s="15"/>
      <c r="K106" s="15"/>
      <c r="L106" s="15"/>
      <c r="M106" s="15"/>
      <c r="N106" s="15"/>
    </row>
    <row r="107" spans="1:14" s="3" customFormat="1" ht="18" hidden="1" customHeight="1" x14ac:dyDescent="0.2">
      <c r="A107" s="20"/>
      <c r="B107" s="21"/>
      <c r="C107" s="21"/>
      <c r="D107" s="21"/>
      <c r="E107" s="21"/>
      <c r="F107" s="21"/>
      <c r="G107" s="21"/>
      <c r="H107" s="15"/>
      <c r="I107" s="15"/>
      <c r="J107" s="15"/>
      <c r="K107" s="15"/>
      <c r="L107" s="15"/>
      <c r="M107" s="15"/>
      <c r="N107" s="15"/>
    </row>
    <row r="108" spans="1:14" s="3" customFormat="1" ht="18" hidden="1" customHeight="1" x14ac:dyDescent="0.2">
      <c r="A108" s="20"/>
      <c r="B108" s="21"/>
      <c r="C108" s="21"/>
      <c r="D108" s="21"/>
      <c r="E108" s="21"/>
      <c r="F108" s="21"/>
      <c r="G108" s="21"/>
      <c r="H108" s="15"/>
      <c r="I108" s="15"/>
      <c r="J108" s="15"/>
      <c r="K108" s="15"/>
      <c r="L108" s="15"/>
      <c r="M108" s="15"/>
      <c r="N108" s="15"/>
    </row>
    <row r="109" spans="1:14" s="3" customFormat="1" ht="18" hidden="1" customHeight="1" x14ac:dyDescent="0.2">
      <c r="A109" s="20"/>
      <c r="B109" s="21"/>
      <c r="C109" s="21"/>
      <c r="D109" s="21"/>
      <c r="E109" s="21"/>
      <c r="F109" s="21"/>
      <c r="G109" s="21"/>
      <c r="H109" s="15"/>
      <c r="I109" s="15"/>
      <c r="J109" s="15"/>
      <c r="K109" s="15"/>
      <c r="L109" s="15"/>
      <c r="M109" s="15"/>
      <c r="N109" s="15"/>
    </row>
    <row r="110" spans="1:14" s="3" customFormat="1" ht="18" hidden="1" customHeight="1" x14ac:dyDescent="0.2">
      <c r="A110" s="20"/>
      <c r="B110" s="21"/>
      <c r="C110" s="21"/>
      <c r="D110" s="21"/>
      <c r="E110" s="21"/>
      <c r="F110" s="21"/>
      <c r="G110" s="21"/>
      <c r="H110" s="15"/>
      <c r="I110" s="15"/>
      <c r="J110" s="15"/>
      <c r="K110" s="15"/>
      <c r="L110" s="15"/>
      <c r="M110" s="15"/>
      <c r="N110" s="15"/>
    </row>
    <row r="111" spans="1:14" s="3" customFormat="1" ht="18" hidden="1" customHeight="1" x14ac:dyDescent="0.2">
      <c r="A111" s="20"/>
      <c r="B111" s="21"/>
      <c r="C111" s="21"/>
      <c r="D111" s="21"/>
      <c r="E111" s="21"/>
      <c r="F111" s="21"/>
      <c r="G111" s="21"/>
      <c r="H111" s="15"/>
      <c r="I111" s="15"/>
      <c r="J111" s="15"/>
      <c r="K111" s="15"/>
      <c r="L111" s="15"/>
      <c r="M111" s="15"/>
      <c r="N111" s="15"/>
    </row>
    <row r="112" spans="1:14" s="3" customFormat="1" ht="18" hidden="1" customHeight="1" x14ac:dyDescent="0.2">
      <c r="A112" s="20"/>
      <c r="B112" s="21"/>
      <c r="C112" s="21"/>
      <c r="D112" s="21"/>
      <c r="E112" s="21"/>
      <c r="F112" s="21"/>
      <c r="G112" s="21"/>
      <c r="H112" s="15"/>
      <c r="I112" s="15"/>
      <c r="J112" s="15"/>
      <c r="K112" s="15"/>
      <c r="L112" s="15"/>
      <c r="M112" s="15"/>
      <c r="N112" s="15"/>
    </row>
    <row r="113" spans="1:14" s="3" customFormat="1" ht="18" hidden="1" customHeight="1" x14ac:dyDescent="0.2">
      <c r="A113" s="20"/>
      <c r="B113" s="21"/>
      <c r="C113" s="21"/>
      <c r="D113" s="21"/>
      <c r="E113" s="21"/>
      <c r="F113" s="21"/>
      <c r="G113" s="21"/>
      <c r="H113" s="15"/>
      <c r="I113" s="15"/>
      <c r="J113" s="15"/>
      <c r="K113" s="15"/>
      <c r="L113" s="15"/>
      <c r="M113" s="15"/>
      <c r="N113" s="15"/>
    </row>
    <row r="114" spans="1:14" s="3" customFormat="1" ht="18" hidden="1" customHeight="1" x14ac:dyDescent="0.2">
      <c r="A114" s="20"/>
      <c r="B114" s="21"/>
      <c r="C114" s="21"/>
      <c r="D114" s="21"/>
      <c r="E114" s="21"/>
      <c r="F114" s="21"/>
      <c r="G114" s="21"/>
      <c r="H114" s="15"/>
      <c r="I114" s="15"/>
      <c r="J114" s="15"/>
      <c r="K114" s="15"/>
      <c r="L114" s="15"/>
      <c r="M114" s="15"/>
      <c r="N114" s="15"/>
    </row>
    <row r="115" spans="1:14" s="3" customFormat="1" ht="18" hidden="1" customHeight="1" x14ac:dyDescent="0.2">
      <c r="A115" s="20"/>
      <c r="B115" s="21"/>
      <c r="C115" s="21"/>
      <c r="D115" s="21"/>
      <c r="E115" s="21"/>
      <c r="F115" s="21"/>
      <c r="G115" s="21"/>
      <c r="H115" s="15"/>
      <c r="I115" s="15"/>
      <c r="J115" s="15"/>
      <c r="K115" s="15"/>
      <c r="L115" s="15"/>
      <c r="M115" s="15"/>
      <c r="N115" s="15"/>
    </row>
    <row r="116" spans="1:14" s="3" customFormat="1" ht="18" hidden="1" customHeight="1" x14ac:dyDescent="0.2">
      <c r="A116" s="20"/>
      <c r="B116" s="21"/>
      <c r="C116" s="21"/>
      <c r="D116" s="21"/>
      <c r="E116" s="21"/>
      <c r="F116" s="21"/>
      <c r="G116" s="21"/>
      <c r="H116" s="15"/>
      <c r="I116" s="15"/>
      <c r="J116" s="15"/>
      <c r="K116" s="15"/>
      <c r="L116" s="15"/>
      <c r="M116" s="15"/>
      <c r="N116" s="15"/>
    </row>
    <row r="117" spans="1:14" s="3" customFormat="1" ht="18" hidden="1" customHeight="1" x14ac:dyDescent="0.2">
      <c r="A117" s="20"/>
      <c r="B117" s="21"/>
      <c r="C117" s="21"/>
      <c r="D117" s="21"/>
      <c r="E117" s="21"/>
      <c r="F117" s="21"/>
      <c r="G117" s="21"/>
      <c r="H117" s="15"/>
      <c r="I117" s="15"/>
      <c r="J117" s="15"/>
      <c r="K117" s="15"/>
      <c r="L117" s="15"/>
      <c r="M117" s="15"/>
      <c r="N117" s="15"/>
    </row>
    <row r="118" spans="1:14" s="3" customFormat="1" ht="18" hidden="1" customHeight="1" x14ac:dyDescent="0.2">
      <c r="A118" s="20"/>
      <c r="B118" s="21"/>
      <c r="C118" s="21"/>
      <c r="D118" s="21"/>
      <c r="E118" s="21"/>
      <c r="F118" s="21"/>
      <c r="G118" s="21"/>
      <c r="H118" s="15"/>
      <c r="I118" s="15"/>
      <c r="J118" s="15"/>
      <c r="K118" s="15"/>
      <c r="L118" s="15"/>
      <c r="M118" s="15"/>
      <c r="N118" s="15"/>
    </row>
    <row r="119" spans="1:14" s="3" customFormat="1" ht="18" hidden="1" customHeight="1" x14ac:dyDescent="0.2">
      <c r="A119" s="20"/>
      <c r="B119" s="21"/>
      <c r="C119" s="21"/>
      <c r="D119" s="21"/>
      <c r="E119" s="21"/>
      <c r="F119" s="21"/>
      <c r="G119" s="21"/>
      <c r="H119" s="15"/>
      <c r="I119" s="15"/>
      <c r="J119" s="15"/>
      <c r="K119" s="15"/>
      <c r="L119" s="15"/>
      <c r="M119" s="15"/>
      <c r="N119" s="15"/>
    </row>
    <row r="120" spans="1:14" s="3" customFormat="1" ht="18" hidden="1" customHeight="1" x14ac:dyDescent="0.2">
      <c r="A120" s="20"/>
      <c r="B120" s="21"/>
      <c r="C120" s="21"/>
      <c r="D120" s="21"/>
      <c r="E120" s="21"/>
      <c r="F120" s="21"/>
      <c r="G120" s="21"/>
      <c r="H120" s="15"/>
      <c r="I120" s="15"/>
      <c r="J120" s="15"/>
      <c r="K120" s="15"/>
      <c r="L120" s="15"/>
      <c r="M120" s="15"/>
      <c r="N120" s="15"/>
    </row>
    <row r="121" spans="1:14" s="3" customFormat="1" ht="18" hidden="1" customHeight="1" x14ac:dyDescent="0.2">
      <c r="A121" s="20"/>
      <c r="B121" s="21"/>
      <c r="C121" s="21"/>
      <c r="D121" s="21"/>
      <c r="E121" s="21"/>
      <c r="F121" s="21"/>
      <c r="G121" s="21"/>
      <c r="H121" s="15"/>
      <c r="I121" s="15"/>
      <c r="J121" s="15"/>
      <c r="K121" s="15"/>
      <c r="L121" s="15"/>
      <c r="M121" s="15"/>
      <c r="N121" s="15"/>
    </row>
    <row r="122" spans="1:14" s="3" customFormat="1" ht="18" hidden="1" customHeight="1" x14ac:dyDescent="0.2">
      <c r="A122" s="20"/>
      <c r="B122" s="21"/>
      <c r="C122" s="21"/>
      <c r="D122" s="21"/>
      <c r="E122" s="21"/>
      <c r="F122" s="21"/>
      <c r="G122" s="21"/>
      <c r="H122" s="15"/>
      <c r="I122" s="15"/>
      <c r="J122" s="15"/>
      <c r="K122" s="15"/>
      <c r="L122" s="15"/>
      <c r="M122" s="15"/>
      <c r="N122" s="15"/>
    </row>
    <row r="123" spans="1:14" s="3" customFormat="1" ht="18" hidden="1" customHeight="1" x14ac:dyDescent="0.2">
      <c r="A123" s="20"/>
      <c r="B123" s="21"/>
      <c r="C123" s="21"/>
      <c r="D123" s="21"/>
      <c r="E123" s="21"/>
      <c r="F123" s="21"/>
      <c r="G123" s="21"/>
      <c r="H123" s="15"/>
      <c r="I123" s="15"/>
      <c r="J123" s="15"/>
      <c r="K123" s="15"/>
      <c r="L123" s="15"/>
      <c r="M123" s="15"/>
      <c r="N123" s="15"/>
    </row>
    <row r="124" spans="1:14" s="3" customFormat="1" ht="18" hidden="1" customHeight="1" x14ac:dyDescent="0.2">
      <c r="A124" s="20"/>
      <c r="B124" s="21"/>
      <c r="C124" s="21"/>
      <c r="D124" s="21"/>
      <c r="E124" s="21"/>
      <c r="F124" s="21"/>
      <c r="G124" s="21"/>
      <c r="H124" s="15"/>
      <c r="I124" s="15"/>
      <c r="J124" s="15"/>
      <c r="K124" s="15"/>
      <c r="L124" s="15"/>
      <c r="M124" s="15"/>
      <c r="N124" s="15"/>
    </row>
    <row r="125" spans="1:14" s="3" customFormat="1" ht="18" hidden="1" customHeight="1" x14ac:dyDescent="0.2">
      <c r="A125" s="20"/>
      <c r="B125" s="21"/>
      <c r="C125" s="21"/>
      <c r="D125" s="21"/>
      <c r="E125" s="21"/>
      <c r="F125" s="21"/>
      <c r="G125" s="21"/>
      <c r="H125" s="15"/>
      <c r="I125" s="15"/>
      <c r="J125" s="15"/>
      <c r="K125" s="15"/>
      <c r="L125" s="15"/>
      <c r="M125" s="15"/>
      <c r="N125" s="15"/>
    </row>
    <row r="126" spans="1:14" s="3" customFormat="1" ht="18" hidden="1" customHeight="1" x14ac:dyDescent="0.2">
      <c r="A126" s="20"/>
      <c r="B126" s="21"/>
      <c r="C126" s="21"/>
      <c r="D126" s="21"/>
      <c r="E126" s="21"/>
      <c r="F126" s="21"/>
      <c r="G126" s="21"/>
      <c r="H126" s="15"/>
      <c r="I126" s="15"/>
      <c r="J126" s="15"/>
      <c r="K126" s="15"/>
      <c r="L126" s="15"/>
      <c r="M126" s="15"/>
      <c r="N126" s="15"/>
    </row>
    <row r="127" spans="1:14" s="3" customFormat="1" ht="18" hidden="1" customHeight="1" x14ac:dyDescent="0.2">
      <c r="A127" s="20"/>
      <c r="B127" s="21"/>
      <c r="C127" s="21"/>
      <c r="D127" s="21"/>
      <c r="E127" s="21"/>
      <c r="F127" s="21"/>
      <c r="G127" s="21"/>
      <c r="H127" s="15"/>
      <c r="I127" s="15"/>
      <c r="J127" s="15"/>
      <c r="K127" s="15"/>
      <c r="L127" s="15"/>
      <c r="M127" s="15"/>
      <c r="N127" s="15"/>
    </row>
    <row r="128" spans="1:14" s="3" customFormat="1" ht="18" hidden="1" customHeight="1" x14ac:dyDescent="0.2">
      <c r="A128" s="20"/>
      <c r="B128" s="21"/>
      <c r="C128" s="21"/>
      <c r="D128" s="21"/>
      <c r="E128" s="21"/>
      <c r="F128" s="21"/>
      <c r="G128" s="21"/>
      <c r="H128" s="15"/>
      <c r="I128" s="15"/>
      <c r="J128" s="15"/>
      <c r="K128" s="15"/>
      <c r="L128" s="15"/>
      <c r="M128" s="15"/>
      <c r="N128" s="15"/>
    </row>
    <row r="129" spans="1:14" s="3" customFormat="1" ht="18" hidden="1" customHeight="1" x14ac:dyDescent="0.2">
      <c r="A129" s="20"/>
      <c r="B129" s="21"/>
      <c r="C129" s="21"/>
      <c r="D129" s="21"/>
      <c r="E129" s="21"/>
      <c r="F129" s="21"/>
      <c r="G129" s="21"/>
      <c r="H129" s="15"/>
      <c r="I129" s="15"/>
      <c r="J129" s="15"/>
      <c r="K129" s="15"/>
      <c r="L129" s="15"/>
      <c r="M129" s="15"/>
      <c r="N129" s="15"/>
    </row>
    <row r="130" spans="1:14" s="3" customFormat="1" ht="18" hidden="1" customHeight="1" x14ac:dyDescent="0.2">
      <c r="A130" s="20"/>
      <c r="B130" s="21"/>
      <c r="C130" s="21"/>
      <c r="D130" s="21"/>
      <c r="E130" s="21"/>
      <c r="F130" s="21"/>
      <c r="G130" s="21"/>
      <c r="H130" s="15"/>
      <c r="I130" s="15"/>
      <c r="J130" s="15"/>
      <c r="K130" s="15"/>
      <c r="L130" s="15"/>
      <c r="M130" s="15"/>
      <c r="N130" s="15"/>
    </row>
    <row r="131" spans="1:14" s="3" customFormat="1" ht="18" hidden="1" customHeight="1" x14ac:dyDescent="0.2">
      <c r="A131" s="20"/>
      <c r="B131" s="21"/>
      <c r="C131" s="21"/>
      <c r="D131" s="21"/>
      <c r="E131" s="21"/>
      <c r="F131" s="21"/>
      <c r="G131" s="21"/>
      <c r="H131" s="15"/>
      <c r="I131" s="15"/>
      <c r="J131" s="15"/>
      <c r="K131" s="15"/>
      <c r="L131" s="15"/>
      <c r="M131" s="15"/>
      <c r="N131" s="15"/>
    </row>
    <row r="132" spans="1:14" s="3" customFormat="1" ht="18" hidden="1" customHeight="1" x14ac:dyDescent="0.2">
      <c r="A132" s="20"/>
      <c r="B132" s="21"/>
      <c r="C132" s="21"/>
      <c r="D132" s="21"/>
      <c r="E132" s="21"/>
      <c r="F132" s="21"/>
      <c r="G132" s="21"/>
      <c r="H132" s="15"/>
      <c r="I132" s="15"/>
      <c r="J132" s="15"/>
      <c r="K132" s="15"/>
      <c r="L132" s="15"/>
      <c r="M132" s="15"/>
      <c r="N132" s="15"/>
    </row>
    <row r="133" spans="1:14" s="3" customFormat="1" ht="18" hidden="1" customHeight="1" x14ac:dyDescent="0.2">
      <c r="A133" s="20"/>
      <c r="B133" s="21"/>
      <c r="C133" s="21"/>
      <c r="D133" s="21"/>
      <c r="E133" s="21"/>
      <c r="F133" s="21"/>
      <c r="G133" s="21"/>
      <c r="H133" s="15"/>
      <c r="I133" s="15"/>
      <c r="J133" s="15"/>
      <c r="K133" s="15"/>
      <c r="L133" s="15"/>
      <c r="M133" s="15"/>
      <c r="N133" s="15"/>
    </row>
    <row r="134" spans="1:14" s="3" customFormat="1" ht="18" hidden="1" customHeight="1" x14ac:dyDescent="0.2">
      <c r="A134" s="20"/>
      <c r="B134" s="21"/>
      <c r="C134" s="21"/>
      <c r="D134" s="21"/>
      <c r="E134" s="21"/>
      <c r="F134" s="21"/>
      <c r="G134" s="21"/>
      <c r="H134" s="15"/>
      <c r="I134" s="15"/>
      <c r="J134" s="15"/>
      <c r="K134" s="15"/>
      <c r="L134" s="15"/>
      <c r="M134" s="15"/>
      <c r="N134" s="15"/>
    </row>
    <row r="135" spans="1:14" s="3" customFormat="1" ht="18" hidden="1" customHeight="1" x14ac:dyDescent="0.2">
      <c r="A135" s="20"/>
      <c r="B135" s="21"/>
      <c r="C135" s="21"/>
      <c r="D135" s="21"/>
      <c r="E135" s="21"/>
      <c r="F135" s="21"/>
      <c r="G135" s="21"/>
      <c r="H135" s="15"/>
      <c r="I135" s="15"/>
      <c r="J135" s="15"/>
      <c r="K135" s="15"/>
      <c r="L135" s="15"/>
      <c r="M135" s="15"/>
      <c r="N135" s="15"/>
    </row>
    <row r="136" spans="1:14" s="3" customFormat="1" ht="18" hidden="1" customHeight="1" x14ac:dyDescent="0.2">
      <c r="A136" s="20"/>
      <c r="B136" s="21"/>
      <c r="C136" s="21"/>
      <c r="D136" s="21"/>
      <c r="E136" s="21"/>
      <c r="F136" s="21"/>
      <c r="G136" s="21"/>
      <c r="H136" s="15"/>
      <c r="I136" s="15"/>
      <c r="J136" s="15"/>
      <c r="K136" s="15"/>
      <c r="L136" s="15"/>
      <c r="M136" s="15"/>
      <c r="N136" s="15"/>
    </row>
    <row r="137" spans="1:14" s="3" customFormat="1" ht="18" hidden="1" customHeight="1" x14ac:dyDescent="0.2">
      <c r="A137" s="20"/>
      <c r="B137" s="21"/>
      <c r="C137" s="21"/>
      <c r="D137" s="21"/>
      <c r="E137" s="21"/>
      <c r="F137" s="21"/>
      <c r="G137" s="21"/>
      <c r="H137" s="15"/>
      <c r="I137" s="15"/>
      <c r="J137" s="15"/>
      <c r="K137" s="15"/>
      <c r="L137" s="15"/>
      <c r="M137" s="15"/>
      <c r="N137" s="15"/>
    </row>
    <row r="138" spans="1:14" s="3" customFormat="1" ht="18" hidden="1" customHeight="1" x14ac:dyDescent="0.2">
      <c r="A138" s="20"/>
      <c r="B138" s="21"/>
      <c r="C138" s="21"/>
      <c r="D138" s="21"/>
      <c r="E138" s="21"/>
      <c r="F138" s="21"/>
      <c r="G138" s="21"/>
      <c r="H138" s="15"/>
      <c r="I138" s="15"/>
      <c r="J138" s="15"/>
      <c r="K138" s="15"/>
      <c r="L138" s="15"/>
      <c r="M138" s="15"/>
      <c r="N138" s="15"/>
    </row>
    <row r="139" spans="1:14" s="3" customFormat="1" ht="18" hidden="1" customHeight="1" x14ac:dyDescent="0.2">
      <c r="A139" s="20"/>
      <c r="B139" s="21"/>
      <c r="C139" s="21"/>
      <c r="D139" s="21"/>
      <c r="E139" s="21"/>
      <c r="F139" s="21"/>
      <c r="G139" s="21"/>
      <c r="H139" s="15"/>
      <c r="I139" s="15"/>
      <c r="J139" s="15"/>
      <c r="K139" s="15"/>
      <c r="L139" s="15"/>
      <c r="M139" s="15"/>
      <c r="N139" s="15"/>
    </row>
    <row r="140" spans="1:14" s="3" customFormat="1" ht="18" hidden="1" customHeight="1" x14ac:dyDescent="0.2">
      <c r="A140" s="20"/>
      <c r="B140" s="21"/>
      <c r="C140" s="21"/>
      <c r="D140" s="21"/>
      <c r="E140" s="21"/>
      <c r="F140" s="21"/>
      <c r="G140" s="21"/>
      <c r="H140" s="15"/>
      <c r="I140" s="15"/>
      <c r="J140" s="15"/>
      <c r="K140" s="15"/>
      <c r="L140" s="15"/>
      <c r="M140" s="15"/>
      <c r="N140" s="15"/>
    </row>
    <row r="141" spans="1:14" s="3" customFormat="1" ht="18" hidden="1" customHeight="1" x14ac:dyDescent="0.2">
      <c r="A141" s="20"/>
      <c r="B141" s="21"/>
      <c r="C141" s="21"/>
      <c r="D141" s="21"/>
      <c r="E141" s="21"/>
      <c r="F141" s="21"/>
      <c r="G141" s="21"/>
      <c r="H141" s="15"/>
      <c r="I141" s="15"/>
      <c r="J141" s="15"/>
      <c r="K141" s="15"/>
      <c r="L141" s="15"/>
      <c r="M141" s="15"/>
      <c r="N141" s="15"/>
    </row>
    <row r="142" spans="1:14" s="3" customFormat="1" ht="18" hidden="1" customHeight="1" x14ac:dyDescent="0.2">
      <c r="A142" s="20"/>
      <c r="B142" s="21"/>
      <c r="C142" s="21"/>
      <c r="D142" s="21"/>
      <c r="E142" s="21"/>
      <c r="F142" s="21"/>
      <c r="G142" s="21"/>
      <c r="H142" s="15"/>
      <c r="I142" s="15"/>
      <c r="J142" s="15"/>
      <c r="K142" s="15"/>
      <c r="L142" s="15"/>
      <c r="M142" s="15"/>
      <c r="N142" s="15"/>
    </row>
    <row r="143" spans="1:14" s="3" customFormat="1" ht="18" hidden="1" customHeight="1" x14ac:dyDescent="0.2">
      <c r="A143" s="20"/>
      <c r="B143" s="21"/>
      <c r="C143" s="21"/>
      <c r="D143" s="21"/>
      <c r="E143" s="21"/>
      <c r="F143" s="21"/>
      <c r="G143" s="21"/>
      <c r="H143" s="15"/>
      <c r="I143" s="15"/>
      <c r="J143" s="15"/>
      <c r="K143" s="15"/>
      <c r="L143" s="15"/>
      <c r="M143" s="15"/>
      <c r="N143" s="15"/>
    </row>
    <row r="144" spans="1:14" s="3" customFormat="1" ht="18" hidden="1" customHeight="1" x14ac:dyDescent="0.2">
      <c r="A144" s="20"/>
      <c r="B144" s="21"/>
      <c r="C144" s="21"/>
      <c r="D144" s="21"/>
      <c r="E144" s="21"/>
      <c r="F144" s="21"/>
      <c r="G144" s="21"/>
      <c r="H144" s="15"/>
      <c r="I144" s="15"/>
      <c r="J144" s="15"/>
      <c r="K144" s="15"/>
      <c r="L144" s="15"/>
      <c r="M144" s="15"/>
      <c r="N144" s="15"/>
    </row>
    <row r="145" spans="1:14" s="3" customFormat="1" ht="18" hidden="1" customHeight="1" x14ac:dyDescent="0.2">
      <c r="A145" s="20"/>
      <c r="B145" s="21"/>
      <c r="C145" s="21"/>
      <c r="D145" s="21"/>
      <c r="E145" s="21"/>
      <c r="F145" s="21"/>
      <c r="G145" s="21"/>
      <c r="H145" s="15"/>
      <c r="I145" s="15"/>
      <c r="J145" s="15"/>
      <c r="K145" s="15"/>
      <c r="L145" s="15"/>
      <c r="M145" s="15"/>
      <c r="N145" s="15"/>
    </row>
    <row r="146" spans="1:14" s="3" customFormat="1" ht="18" hidden="1" customHeight="1" x14ac:dyDescent="0.2">
      <c r="A146" s="20"/>
      <c r="B146" s="21"/>
      <c r="C146" s="21"/>
      <c r="D146" s="21"/>
      <c r="E146" s="21"/>
      <c r="F146" s="21"/>
      <c r="G146" s="21"/>
      <c r="H146" s="15"/>
      <c r="I146" s="15"/>
      <c r="J146" s="15"/>
      <c r="K146" s="15"/>
      <c r="L146" s="15"/>
      <c r="M146" s="15"/>
      <c r="N146" s="15"/>
    </row>
    <row r="147" spans="1:14" s="3" customFormat="1" ht="18" hidden="1" customHeight="1" x14ac:dyDescent="0.2">
      <c r="A147" s="20"/>
      <c r="B147" s="21"/>
      <c r="C147" s="21"/>
      <c r="D147" s="21"/>
      <c r="E147" s="21"/>
      <c r="F147" s="21"/>
      <c r="G147" s="21"/>
      <c r="H147" s="15"/>
      <c r="I147" s="15"/>
      <c r="J147" s="15"/>
      <c r="K147" s="15"/>
      <c r="L147" s="15"/>
      <c r="M147" s="15"/>
      <c r="N147" s="15"/>
    </row>
    <row r="148" spans="1:14" s="3" customFormat="1" ht="18" hidden="1" customHeight="1" x14ac:dyDescent="0.2">
      <c r="A148" s="20"/>
      <c r="B148" s="21"/>
      <c r="C148" s="21"/>
      <c r="D148" s="21"/>
      <c r="E148" s="21"/>
      <c r="F148" s="21"/>
      <c r="G148" s="21"/>
      <c r="H148" s="15"/>
      <c r="I148" s="15"/>
      <c r="J148" s="15"/>
      <c r="K148" s="15"/>
      <c r="L148" s="15"/>
      <c r="M148" s="15"/>
      <c r="N148" s="15"/>
    </row>
    <row r="149" spans="1:14" s="3" customFormat="1" ht="18" hidden="1" customHeight="1" x14ac:dyDescent="0.2">
      <c r="A149" s="20"/>
      <c r="B149" s="21"/>
      <c r="C149" s="21"/>
      <c r="D149" s="21"/>
      <c r="E149" s="21"/>
      <c r="F149" s="21"/>
      <c r="G149" s="21"/>
      <c r="H149" s="15"/>
      <c r="I149" s="15"/>
      <c r="J149" s="15"/>
      <c r="K149" s="15"/>
      <c r="L149" s="15"/>
      <c r="M149" s="15"/>
      <c r="N149" s="15"/>
    </row>
    <row r="150" spans="1:14" s="3" customFormat="1" ht="18" hidden="1" customHeight="1" x14ac:dyDescent="0.2">
      <c r="A150" s="20"/>
      <c r="B150" s="21"/>
      <c r="C150" s="21"/>
      <c r="D150" s="21"/>
      <c r="E150" s="21"/>
      <c r="F150" s="21"/>
      <c r="G150" s="21"/>
      <c r="H150" s="15"/>
      <c r="I150" s="15"/>
      <c r="J150" s="15"/>
      <c r="K150" s="15"/>
      <c r="L150" s="15"/>
      <c r="M150" s="15"/>
      <c r="N150" s="15"/>
    </row>
  </sheetData>
  <mergeCells count="3">
    <mergeCell ref="B2:F2"/>
    <mergeCell ref="H2:M2"/>
    <mergeCell ref="B1:M1"/>
  </mergeCells>
  <pageMargins left="0.7" right="0.7" top="0.75" bottom="0.75" header="0.3" footer="0.3"/>
  <pageSetup scale="52"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4731E-AF5D-48D5-9643-079201C5E9C5}">
  <sheetPr>
    <tabColor theme="5" tint="0.79998168889431442"/>
  </sheetPr>
  <dimension ref="A1:BM149"/>
  <sheetViews>
    <sheetView zoomScaleNormal="100" workbookViewId="0">
      <pane xSplit="1" ySplit="2" topLeftCell="B3" activePane="bottomRight" state="frozen"/>
      <selection pane="topRight" activeCell="B1" sqref="B1"/>
      <selection pane="bottomLeft" activeCell="A3" sqref="A3"/>
      <selection pane="bottomRight" activeCell="K15" sqref="K15"/>
    </sheetView>
  </sheetViews>
  <sheetFormatPr defaultColWidth="0" defaultRowHeight="14.1" customHeight="1" zeroHeight="1" x14ac:dyDescent="0.2"/>
  <cols>
    <col min="1" max="1" width="61.7109375" style="8" customWidth="1"/>
    <col min="2" max="13" width="8.7109375" customWidth="1"/>
    <col min="14" max="14" width="3.7109375" customWidth="1"/>
    <col min="16" max="28" width="8.7109375" hidden="1" customWidth="1"/>
    <col min="29" max="29" width="0" hidden="1" customWidth="1"/>
    <col min="30" max="32" width="8.7109375" hidden="1" customWidth="1"/>
    <col min="33" max="33" width="0" hidden="1" customWidth="1"/>
    <col min="34" max="36" width="8.7109375" hidden="1" customWidth="1"/>
    <col min="37" max="42" width="0" hidden="1" customWidth="1"/>
    <col min="43" max="65" width="8.7109375" hidden="1" customWidth="1"/>
    <col min="66" max="16384" width="9.140625" hidden="1"/>
  </cols>
  <sheetData>
    <row r="1" spans="1:26" s="5" customFormat="1" ht="65.099999999999994" customHeight="1" x14ac:dyDescent="0.2">
      <c r="A1" s="73" t="s">
        <v>79</v>
      </c>
      <c r="B1" s="312" t="s">
        <v>169</v>
      </c>
      <c r="C1" s="312"/>
      <c r="D1" s="312"/>
      <c r="E1" s="312"/>
      <c r="F1" s="312"/>
      <c r="G1" s="312"/>
      <c r="H1" s="312"/>
      <c r="I1" s="312"/>
      <c r="J1" s="312"/>
      <c r="K1" s="312"/>
      <c r="L1" s="312"/>
      <c r="M1" s="312"/>
      <c r="N1" s="288"/>
      <c r="Z1" s="4"/>
    </row>
    <row r="2" spans="1:26" s="5" customFormat="1" ht="38.1" hidden="1" customHeight="1" x14ac:dyDescent="0.2">
      <c r="A2" s="63"/>
      <c r="B2" s="64"/>
      <c r="C2" s="64"/>
      <c r="D2" s="64"/>
      <c r="E2" s="64"/>
      <c r="F2" s="64"/>
      <c r="G2" s="64"/>
      <c r="H2" s="64"/>
      <c r="I2" s="64"/>
      <c r="J2" s="64"/>
      <c r="K2" s="64"/>
      <c r="L2" s="64"/>
      <c r="M2" s="64"/>
      <c r="N2" s="64"/>
    </row>
    <row r="3" spans="1:26" s="7" customFormat="1" ht="18" customHeight="1" x14ac:dyDescent="0.2">
      <c r="A3" s="56" t="s">
        <v>80</v>
      </c>
      <c r="B3" s="12">
        <v>44196</v>
      </c>
      <c r="C3" s="12">
        <v>81085</v>
      </c>
      <c r="D3" s="12">
        <v>117974</v>
      </c>
      <c r="E3" s="12">
        <v>154863</v>
      </c>
      <c r="F3" s="12"/>
      <c r="G3" s="12"/>
      <c r="H3" s="12">
        <v>191479</v>
      </c>
      <c r="I3" s="12">
        <v>191570</v>
      </c>
      <c r="J3" s="12">
        <v>191662</v>
      </c>
      <c r="K3" s="12">
        <v>191754</v>
      </c>
      <c r="L3" s="12">
        <v>45747</v>
      </c>
      <c r="M3" s="12">
        <v>45838</v>
      </c>
      <c r="N3" s="12"/>
      <c r="P3" s="27"/>
      <c r="Q3" s="27"/>
      <c r="R3" s="27"/>
      <c r="S3" s="27"/>
      <c r="T3" s="27"/>
      <c r="U3" s="27"/>
      <c r="V3" s="27"/>
      <c r="W3" s="27"/>
      <c r="X3" s="27"/>
      <c r="Y3" s="27"/>
      <c r="Z3" s="28"/>
    </row>
    <row r="4" spans="1:26" s="3" customFormat="1" ht="18" customHeight="1" x14ac:dyDescent="0.2">
      <c r="A4" s="99"/>
      <c r="B4" s="22"/>
      <c r="C4" s="22"/>
      <c r="D4" s="22"/>
      <c r="E4" s="22"/>
      <c r="F4" s="22"/>
      <c r="G4" s="22"/>
      <c r="H4" s="22"/>
      <c r="I4" s="22"/>
      <c r="J4" s="22"/>
      <c r="K4" s="22"/>
      <c r="L4" s="22"/>
      <c r="M4" s="22"/>
      <c r="N4" s="22"/>
      <c r="P4" s="30"/>
      <c r="Q4" s="30"/>
      <c r="R4" s="30"/>
      <c r="S4" s="30"/>
      <c r="T4" s="30"/>
      <c r="U4" s="30"/>
      <c r="V4" s="30"/>
      <c r="W4" s="30"/>
      <c r="X4" s="30"/>
      <c r="Y4" s="30"/>
      <c r="Z4" s="31"/>
    </row>
    <row r="5" spans="1:26" s="3" customFormat="1" ht="18" customHeight="1" x14ac:dyDescent="0.2">
      <c r="A5" s="87" t="s">
        <v>151</v>
      </c>
      <c r="B5" s="91">
        <v>286.25</v>
      </c>
      <c r="C5" s="91">
        <v>226.20400000000001</v>
      </c>
      <c r="D5" s="91">
        <v>155.714</v>
      </c>
      <c r="E5" s="91">
        <v>62.631999999999998</v>
      </c>
      <c r="F5" s="91"/>
      <c r="G5" s="91"/>
      <c r="H5" s="91">
        <v>61.418999999999997</v>
      </c>
      <c r="I5" s="91">
        <v>145.69499999999999</v>
      </c>
      <c r="J5" s="91">
        <v>44.052999999999997</v>
      </c>
      <c r="K5" s="91">
        <v>129.75800000000001</v>
      </c>
      <c r="L5" s="91">
        <v>67.39</v>
      </c>
      <c r="M5" s="91">
        <v>86.507999999999996</v>
      </c>
      <c r="N5" s="91"/>
      <c r="P5" s="32"/>
      <c r="Q5" s="32"/>
      <c r="R5" s="32"/>
      <c r="S5" s="32"/>
      <c r="T5" s="32"/>
      <c r="U5" s="32"/>
      <c r="V5" s="32"/>
      <c r="W5" s="32"/>
      <c r="X5" s="32"/>
      <c r="Y5" s="32"/>
      <c r="Z5" s="15"/>
    </row>
    <row r="6" spans="1:26" s="3" customFormat="1" ht="18" customHeight="1" x14ac:dyDescent="0.2">
      <c r="A6" s="88" t="s">
        <v>25</v>
      </c>
      <c r="B6" s="82">
        <v>1279.6510000000001</v>
      </c>
      <c r="C6" s="82">
        <v>1759.6510000000001</v>
      </c>
      <c r="D6" s="82">
        <v>1869.712</v>
      </c>
      <c r="E6" s="82">
        <v>2966.3049999999998</v>
      </c>
      <c r="F6" s="82"/>
      <c r="G6" s="82"/>
      <c r="H6" s="82">
        <v>3263.3910000000001</v>
      </c>
      <c r="I6" s="82">
        <v>3371.373</v>
      </c>
      <c r="J6" s="82">
        <v>3353.2240000000002</v>
      </c>
      <c r="K6" s="82">
        <v>3612.3939999999998</v>
      </c>
      <c r="L6" s="82">
        <v>3993.0540000000001</v>
      </c>
      <c r="M6" s="82">
        <v>4082.998</v>
      </c>
      <c r="N6" s="82"/>
      <c r="P6" s="23"/>
      <c r="Q6" s="23"/>
      <c r="R6" s="23"/>
      <c r="S6" s="23"/>
      <c r="T6" s="23"/>
      <c r="U6" s="23"/>
      <c r="V6" s="23"/>
      <c r="W6" s="23"/>
      <c r="X6" s="23"/>
      <c r="Y6" s="23"/>
      <c r="Z6" s="9"/>
    </row>
    <row r="7" spans="1:26" s="3" customFormat="1" ht="18" customHeight="1" x14ac:dyDescent="0.2">
      <c r="A7" s="89" t="s">
        <v>26</v>
      </c>
      <c r="B7" s="13">
        <v>1213.9069999999999</v>
      </c>
      <c r="C7" s="13">
        <v>1423.9380000000001</v>
      </c>
      <c r="D7" s="13">
        <v>1989.9939999999999</v>
      </c>
      <c r="E7" s="13">
        <v>3073.855</v>
      </c>
      <c r="F7" s="13"/>
      <c r="G7" s="13"/>
      <c r="H7" s="13">
        <v>3112.81</v>
      </c>
      <c r="I7" s="13">
        <v>2768.79</v>
      </c>
      <c r="J7" s="13">
        <v>2899.7069999999999</v>
      </c>
      <c r="K7" s="13">
        <v>2895.837</v>
      </c>
      <c r="L7" s="13">
        <v>2961.3879999999999</v>
      </c>
      <c r="M7" s="13">
        <v>3025.9929999999999</v>
      </c>
      <c r="N7" s="13"/>
      <c r="P7" s="33"/>
      <c r="Q7" s="33"/>
      <c r="R7" s="33"/>
      <c r="S7" s="33"/>
      <c r="T7" s="33"/>
      <c r="U7" s="33"/>
      <c r="V7" s="33"/>
      <c r="W7" s="33"/>
      <c r="X7" s="33"/>
      <c r="Y7" s="33"/>
      <c r="Z7" s="9"/>
    </row>
    <row r="8" spans="1:26" s="3" customFormat="1" ht="18" customHeight="1" x14ac:dyDescent="0.2">
      <c r="A8" s="89" t="s">
        <v>27</v>
      </c>
      <c r="B8" s="13">
        <v>0</v>
      </c>
      <c r="C8" s="13">
        <v>22.213999999999999</v>
      </c>
      <c r="D8" s="13">
        <v>85.254000000000005</v>
      </c>
      <c r="E8" s="13">
        <v>35.298999999999999</v>
      </c>
      <c r="F8" s="13"/>
      <c r="G8" s="13"/>
      <c r="H8" s="13">
        <v>5.4219999999999997</v>
      </c>
      <c r="I8" s="13">
        <v>36.383000000000003</v>
      </c>
      <c r="J8" s="13">
        <v>22.183</v>
      </c>
      <c r="K8" s="13">
        <v>75.555999999999997</v>
      </c>
      <c r="L8" s="13">
        <v>92.28</v>
      </c>
      <c r="M8" s="13">
        <v>43.488999999999997</v>
      </c>
      <c r="N8" s="13"/>
      <c r="P8" s="23"/>
      <c r="Q8" s="23"/>
      <c r="R8" s="23"/>
      <c r="S8" s="23"/>
      <c r="T8" s="23"/>
      <c r="U8" s="23"/>
      <c r="V8" s="23"/>
      <c r="W8" s="23"/>
      <c r="X8" s="23"/>
      <c r="Y8" s="23"/>
      <c r="Z8" s="9"/>
    </row>
    <row r="9" spans="1:26" s="3" customFormat="1" ht="18" customHeight="1" x14ac:dyDescent="0.2">
      <c r="A9" s="89" t="s">
        <v>28</v>
      </c>
      <c r="B9" s="13">
        <v>359.17599999999999</v>
      </c>
      <c r="C9" s="13">
        <v>356.08800000000002</v>
      </c>
      <c r="D9" s="13">
        <v>353</v>
      </c>
      <c r="E9" s="13">
        <v>111.036</v>
      </c>
      <c r="F9" s="13"/>
      <c r="G9" s="13"/>
      <c r="H9" s="13">
        <v>2.992</v>
      </c>
      <c r="I9" s="13">
        <v>2.99</v>
      </c>
      <c r="J9" s="13">
        <v>2.9870000000000001</v>
      </c>
      <c r="K9" s="13">
        <v>2.984</v>
      </c>
      <c r="L9" s="13">
        <v>2.9809999999999999</v>
      </c>
      <c r="M9" s="290"/>
      <c r="N9" s="13"/>
      <c r="P9" s="23"/>
      <c r="Q9" s="23"/>
      <c r="R9" s="23"/>
      <c r="S9" s="23"/>
      <c r="T9" s="23"/>
      <c r="U9" s="23"/>
      <c r="V9" s="23"/>
      <c r="W9" s="23"/>
      <c r="X9" s="23"/>
      <c r="Y9" s="23"/>
      <c r="Z9" s="9"/>
    </row>
    <row r="10" spans="1:26" s="2" customFormat="1" ht="18" customHeight="1" x14ac:dyDescent="0.2">
      <c r="A10" s="89" t="s">
        <v>172</v>
      </c>
      <c r="B10" s="13">
        <v>55.377000000000002</v>
      </c>
      <c r="C10" s="13">
        <v>17.696999999999999</v>
      </c>
      <c r="D10" s="13">
        <v>10.199999999999999</v>
      </c>
      <c r="E10" s="13">
        <v>7.165</v>
      </c>
      <c r="F10" s="13"/>
      <c r="G10" s="13"/>
      <c r="H10" s="13">
        <v>7.2229999999999999</v>
      </c>
      <c r="I10" s="13">
        <v>7.0650000000000004</v>
      </c>
      <c r="J10" s="13">
        <v>17.576000000000001</v>
      </c>
      <c r="K10" s="13">
        <v>6.8179999999999996</v>
      </c>
      <c r="L10" s="13">
        <v>7.0060000000000002</v>
      </c>
      <c r="M10" s="13">
        <v>15.903</v>
      </c>
      <c r="N10" s="13"/>
      <c r="P10" s="34"/>
      <c r="Q10" s="34"/>
      <c r="R10" s="34"/>
      <c r="S10" s="34"/>
      <c r="T10" s="34"/>
      <c r="U10" s="34"/>
      <c r="V10" s="34"/>
      <c r="W10" s="34"/>
      <c r="X10" s="34"/>
      <c r="Y10" s="34"/>
      <c r="Z10" s="9"/>
    </row>
    <row r="11" spans="1:26" s="3" customFormat="1" ht="18" customHeight="1" x14ac:dyDescent="0.2">
      <c r="A11" s="87" t="s">
        <v>152</v>
      </c>
      <c r="B11" s="91">
        <v>164.34200000000001</v>
      </c>
      <c r="C11" s="91">
        <v>210.35400000000001</v>
      </c>
      <c r="D11" s="91">
        <v>177.03200000000001</v>
      </c>
      <c r="E11" s="91">
        <v>218.946</v>
      </c>
      <c r="F11" s="91"/>
      <c r="G11" s="91"/>
      <c r="H11" s="91">
        <v>220.00299999999999</v>
      </c>
      <c r="I11" s="91">
        <v>237.86500000000001</v>
      </c>
      <c r="J11" s="91">
        <v>257.53699999999998</v>
      </c>
      <c r="K11" s="91">
        <v>248.68799999999999</v>
      </c>
      <c r="L11" s="91">
        <v>264.82900000000001</v>
      </c>
      <c r="M11" s="91">
        <v>272.19400000000002</v>
      </c>
      <c r="N11" s="91"/>
      <c r="P11" s="23"/>
      <c r="Q11" s="23"/>
      <c r="R11" s="23"/>
      <c r="S11" s="23"/>
      <c r="T11" s="23"/>
      <c r="U11" s="23"/>
      <c r="V11" s="23"/>
      <c r="W11" s="23"/>
      <c r="X11" s="23"/>
      <c r="Y11" s="23"/>
      <c r="Z11" s="9"/>
    </row>
    <row r="12" spans="1:26" s="3" customFormat="1" ht="18" customHeight="1" x14ac:dyDescent="0.2">
      <c r="A12" s="87" t="s">
        <v>81</v>
      </c>
      <c r="B12" s="91">
        <v>100.364</v>
      </c>
      <c r="C12" s="91">
        <v>132.16499999999999</v>
      </c>
      <c r="D12" s="91">
        <v>119.242</v>
      </c>
      <c r="E12" s="91">
        <v>77.111999999999995</v>
      </c>
      <c r="F12" s="91"/>
      <c r="G12" s="91"/>
      <c r="H12" s="91">
        <v>54.69</v>
      </c>
      <c r="I12" s="91">
        <v>88.581000000000003</v>
      </c>
      <c r="J12" s="91">
        <v>75.257000000000005</v>
      </c>
      <c r="K12" s="91">
        <v>108.21</v>
      </c>
      <c r="L12" s="91">
        <v>87.033000000000001</v>
      </c>
      <c r="M12" s="91">
        <v>69.081000000000003</v>
      </c>
      <c r="N12" s="91"/>
      <c r="P12" s="33"/>
      <c r="Q12" s="33"/>
      <c r="R12" s="33"/>
      <c r="S12" s="33"/>
      <c r="T12" s="33"/>
      <c r="U12" s="33"/>
      <c r="V12" s="33"/>
      <c r="W12" s="33"/>
      <c r="X12" s="33"/>
      <c r="Y12" s="33"/>
      <c r="Z12" s="9"/>
    </row>
    <row r="13" spans="1:26" s="3" customFormat="1" ht="18" customHeight="1" x14ac:dyDescent="0.2">
      <c r="A13" s="90"/>
      <c r="B13" s="83"/>
      <c r="C13" s="83"/>
      <c r="D13" s="83"/>
      <c r="E13" s="83"/>
      <c r="F13" s="83"/>
      <c r="G13" s="83"/>
      <c r="H13" s="83"/>
      <c r="I13" s="83"/>
      <c r="J13" s="83"/>
      <c r="K13" s="83"/>
      <c r="L13" s="83"/>
      <c r="M13" s="83"/>
      <c r="N13" s="83"/>
      <c r="P13" s="23"/>
      <c r="Q13" s="23"/>
      <c r="R13" s="23"/>
      <c r="S13" s="23"/>
      <c r="T13" s="23"/>
      <c r="U13" s="23"/>
      <c r="V13" s="23"/>
      <c r="W13" s="23"/>
      <c r="X13" s="23"/>
      <c r="Y13" s="23"/>
      <c r="Z13" s="9"/>
    </row>
    <row r="14" spans="1:26" s="3" customFormat="1" ht="18" customHeight="1" x14ac:dyDescent="0.2">
      <c r="A14" s="92" t="s">
        <v>82</v>
      </c>
      <c r="B14" s="93">
        <f>SUM(B5:B12)</f>
        <v>3459.067</v>
      </c>
      <c r="C14" s="93">
        <f t="shared" ref="C14:L14" si="0">SUM(C5:C12)</f>
        <v>4148.3110000000006</v>
      </c>
      <c r="D14" s="93">
        <f t="shared" si="0"/>
        <v>4760.1480000000001</v>
      </c>
      <c r="E14" s="93">
        <f t="shared" si="0"/>
        <v>6552.3499999999995</v>
      </c>
      <c r="F14" s="93"/>
      <c r="G14" s="93"/>
      <c r="H14" s="93">
        <f t="shared" si="0"/>
        <v>6727.9499999999989</v>
      </c>
      <c r="I14" s="93">
        <f t="shared" si="0"/>
        <v>6658.7419999999993</v>
      </c>
      <c r="J14" s="93">
        <f t="shared" si="0"/>
        <v>6672.5240000000003</v>
      </c>
      <c r="K14" s="93">
        <f t="shared" si="0"/>
        <v>7080.2449999999999</v>
      </c>
      <c r="L14" s="93">
        <f t="shared" si="0"/>
        <v>7475.9610000000002</v>
      </c>
      <c r="M14" s="93">
        <f>SUM(M5:M12)</f>
        <v>7596.1660000000002</v>
      </c>
      <c r="N14" s="93"/>
      <c r="P14" s="33"/>
      <c r="Q14" s="33"/>
      <c r="R14" s="33"/>
      <c r="S14" s="33"/>
      <c r="T14" s="33"/>
      <c r="U14" s="33"/>
      <c r="V14" s="33"/>
      <c r="W14" s="33"/>
      <c r="X14" s="33"/>
      <c r="Y14" s="33"/>
      <c r="Z14" s="9"/>
    </row>
    <row r="15" spans="1:26" s="3" customFormat="1" ht="18" customHeight="1" x14ac:dyDescent="0.2">
      <c r="A15" s="90"/>
      <c r="B15" s="83"/>
      <c r="C15" s="83"/>
      <c r="D15" s="83"/>
      <c r="E15" s="83"/>
      <c r="F15" s="83"/>
      <c r="G15" s="83"/>
      <c r="H15" s="83"/>
      <c r="I15" s="83"/>
      <c r="J15" s="83"/>
      <c r="K15" s="83"/>
      <c r="L15" s="83"/>
      <c r="M15" s="83"/>
      <c r="N15" s="83"/>
      <c r="P15" s="23"/>
      <c r="Q15" s="23"/>
      <c r="R15" s="23"/>
      <c r="S15" s="23"/>
      <c r="T15" s="23"/>
      <c r="U15" s="23"/>
      <c r="V15" s="23"/>
      <c r="W15" s="23"/>
      <c r="X15" s="23"/>
      <c r="Y15" s="23"/>
      <c r="Z15" s="9"/>
    </row>
    <row r="16" spans="1:26" s="3" customFormat="1" ht="18" customHeight="1" x14ac:dyDescent="0.2">
      <c r="A16" s="56" t="s">
        <v>153</v>
      </c>
      <c r="B16" s="12">
        <f>B3</f>
        <v>44196</v>
      </c>
      <c r="C16" s="12">
        <f>C3</f>
        <v>81085</v>
      </c>
      <c r="D16" s="12">
        <f>D3</f>
        <v>117974</v>
      </c>
      <c r="E16" s="12">
        <f>E3</f>
        <v>154863</v>
      </c>
      <c r="F16" s="12"/>
      <c r="G16" s="12"/>
      <c r="H16" s="12">
        <v>191479</v>
      </c>
      <c r="I16" s="12">
        <v>191570</v>
      </c>
      <c r="J16" s="12">
        <v>191662</v>
      </c>
      <c r="K16" s="12">
        <f>K3</f>
        <v>191754</v>
      </c>
      <c r="L16" s="12">
        <f>L3</f>
        <v>45747</v>
      </c>
      <c r="M16" s="12">
        <f>M3</f>
        <v>45838</v>
      </c>
      <c r="N16" s="12"/>
      <c r="P16" s="35"/>
      <c r="Q16" s="35"/>
      <c r="R16" s="35"/>
      <c r="S16" s="35"/>
      <c r="T16" s="35"/>
      <c r="U16" s="35"/>
      <c r="V16" s="35"/>
      <c r="W16" s="35"/>
      <c r="X16" s="35"/>
      <c r="Y16" s="35"/>
      <c r="Z16" s="9"/>
    </row>
    <row r="17" spans="1:26" s="3" customFormat="1" ht="18" customHeight="1" x14ac:dyDescent="0.2">
      <c r="A17" s="87" t="s">
        <v>83</v>
      </c>
      <c r="B17" s="91">
        <v>59.944000000000003</v>
      </c>
      <c r="C17" s="91">
        <v>88.866</v>
      </c>
      <c r="D17" s="91">
        <v>120.114</v>
      </c>
      <c r="E17" s="91">
        <v>163.30500000000001</v>
      </c>
      <c r="F17" s="91"/>
      <c r="G17" s="91"/>
      <c r="H17" s="91">
        <v>203.75299999999999</v>
      </c>
      <c r="I17" s="91">
        <v>222.297</v>
      </c>
      <c r="J17" s="91">
        <v>218.84399999999999</v>
      </c>
      <c r="K17" s="91">
        <v>275.63900000000001</v>
      </c>
      <c r="L17" s="91">
        <v>282.59100000000001</v>
      </c>
      <c r="M17" s="91">
        <v>292.07400000000001</v>
      </c>
      <c r="N17" s="91"/>
      <c r="P17" s="9"/>
      <c r="Q17" s="9"/>
      <c r="R17" s="9"/>
      <c r="S17" s="9"/>
      <c r="T17" s="9"/>
      <c r="U17" s="9"/>
      <c r="V17" s="9"/>
      <c r="W17" s="9"/>
      <c r="X17" s="9"/>
      <c r="Y17" s="9"/>
      <c r="Z17" s="9"/>
    </row>
    <row r="18" spans="1:26" s="3" customFormat="1" ht="18" hidden="1" customHeight="1" x14ac:dyDescent="0.2">
      <c r="A18" s="87" t="s">
        <v>84</v>
      </c>
      <c r="B18" s="91">
        <v>0</v>
      </c>
      <c r="C18" s="91">
        <v>0</v>
      </c>
      <c r="D18" s="91">
        <v>0</v>
      </c>
      <c r="E18" s="91">
        <v>0</v>
      </c>
      <c r="F18" s="91"/>
      <c r="G18" s="91"/>
      <c r="H18" s="91">
        <v>0</v>
      </c>
      <c r="I18" s="91">
        <v>0</v>
      </c>
      <c r="J18" s="91">
        <v>0</v>
      </c>
      <c r="K18" s="91">
        <v>0</v>
      </c>
      <c r="L18" s="91">
        <v>0</v>
      </c>
      <c r="M18" s="91"/>
      <c r="N18" s="91"/>
      <c r="P18" s="9"/>
      <c r="Q18" s="9"/>
      <c r="R18" s="9"/>
      <c r="S18" s="9"/>
      <c r="T18" s="9"/>
      <c r="U18" s="9"/>
      <c r="V18" s="9"/>
      <c r="W18" s="9"/>
      <c r="X18" s="9"/>
      <c r="Y18" s="9"/>
      <c r="Z18" s="9"/>
    </row>
    <row r="19" spans="1:26" s="3" customFormat="1" ht="18" customHeight="1" x14ac:dyDescent="0.2">
      <c r="A19" s="87" t="s">
        <v>85</v>
      </c>
      <c r="B19" s="91">
        <v>22.591000000000001</v>
      </c>
      <c r="C19" s="91">
        <v>100.473</v>
      </c>
      <c r="D19" s="91">
        <v>50.698</v>
      </c>
      <c r="E19" s="91">
        <v>400.86099999999999</v>
      </c>
      <c r="F19" s="91"/>
      <c r="G19" s="91"/>
      <c r="H19" s="91">
        <v>201.27</v>
      </c>
      <c r="I19" s="91">
        <v>316.589</v>
      </c>
      <c r="J19" s="91">
        <v>116.38800000000001</v>
      </c>
      <c r="K19" s="91">
        <v>1.0009999999999999</v>
      </c>
      <c r="L19" s="91">
        <v>0.995</v>
      </c>
      <c r="M19" s="91">
        <v>1.1160000000000001</v>
      </c>
      <c r="N19" s="91"/>
      <c r="P19" s="9"/>
      <c r="Q19" s="9"/>
      <c r="R19" s="9"/>
      <c r="S19" s="9"/>
      <c r="T19" s="9"/>
      <c r="U19" s="9"/>
      <c r="V19" s="9"/>
      <c r="W19" s="9"/>
      <c r="X19" s="9"/>
      <c r="Y19" s="9"/>
      <c r="Z19" s="9"/>
    </row>
    <row r="20" spans="1:26" s="3" customFormat="1" ht="18" customHeight="1" x14ac:dyDescent="0.2">
      <c r="A20" s="87" t="s">
        <v>86</v>
      </c>
      <c r="B20" s="91">
        <v>0</v>
      </c>
      <c r="C20" s="91">
        <v>50.094000000000001</v>
      </c>
      <c r="D20" s="91">
        <v>0.192</v>
      </c>
      <c r="E20" s="91">
        <v>30.196000000000002</v>
      </c>
      <c r="F20" s="91"/>
      <c r="G20" s="91"/>
      <c r="H20" s="91">
        <v>65.278000000000006</v>
      </c>
      <c r="I20" s="91">
        <v>110.32599999999999</v>
      </c>
      <c r="J20" s="91">
        <v>18.265000000000001</v>
      </c>
      <c r="K20" s="91">
        <v>100.057</v>
      </c>
      <c r="L20" s="91">
        <v>430.41699999999997</v>
      </c>
      <c r="M20" s="91">
        <v>356.197</v>
      </c>
      <c r="N20" s="91"/>
      <c r="P20" s="15"/>
      <c r="Q20" s="15"/>
      <c r="R20" s="15"/>
      <c r="S20" s="15"/>
      <c r="T20" s="15"/>
      <c r="U20" s="15"/>
      <c r="V20" s="15"/>
      <c r="W20" s="15"/>
      <c r="X20" s="15"/>
      <c r="Y20" s="15"/>
      <c r="Z20" s="15"/>
    </row>
    <row r="21" spans="1:26" s="3" customFormat="1" ht="18" customHeight="1" x14ac:dyDescent="0.2">
      <c r="A21" s="87" t="s">
        <v>87</v>
      </c>
      <c r="B21" s="91">
        <v>0</v>
      </c>
      <c r="C21" s="91">
        <v>0</v>
      </c>
      <c r="D21" s="91">
        <v>379.74200000000002</v>
      </c>
      <c r="E21" s="91">
        <v>727.45799999999997</v>
      </c>
      <c r="F21" s="91"/>
      <c r="G21" s="91"/>
      <c r="H21" s="91">
        <v>692.77700000000004</v>
      </c>
      <c r="I21" s="91">
        <v>414.11700000000002</v>
      </c>
      <c r="J21" s="91">
        <v>412.30900000000003</v>
      </c>
      <c r="K21" s="91">
        <v>407.97800000000001</v>
      </c>
      <c r="L21" s="91">
        <v>403.04899999999998</v>
      </c>
      <c r="M21" s="91">
        <v>397.89299999999997</v>
      </c>
      <c r="N21" s="91"/>
      <c r="P21" s="31"/>
      <c r="Q21" s="31"/>
      <c r="R21" s="31"/>
      <c r="S21" s="31"/>
      <c r="T21" s="31"/>
      <c r="U21" s="31"/>
      <c r="V21" s="31"/>
      <c r="W21" s="31"/>
      <c r="X21" s="31"/>
      <c r="Y21" s="31"/>
      <c r="Z21" s="31"/>
    </row>
    <row r="22" spans="1:26" s="3" customFormat="1" ht="18" customHeight="1" x14ac:dyDescent="0.2">
      <c r="A22" s="87" t="s">
        <v>88</v>
      </c>
      <c r="B22" s="91">
        <v>592.54700000000003</v>
      </c>
      <c r="C22" s="91">
        <v>429.86900000000003</v>
      </c>
      <c r="D22" s="91">
        <v>432.75599999999997</v>
      </c>
      <c r="E22" s="91">
        <v>160.45599999999999</v>
      </c>
      <c r="F22" s="91"/>
      <c r="G22" s="91"/>
      <c r="H22" s="91">
        <v>133.297</v>
      </c>
      <c r="I22" s="91">
        <v>134.196</v>
      </c>
      <c r="J22" s="91">
        <v>130.34700000000001</v>
      </c>
      <c r="K22" s="91">
        <v>131.589</v>
      </c>
      <c r="L22" s="91">
        <v>125.21299999999999</v>
      </c>
      <c r="M22" s="91">
        <v>126.47199999999999</v>
      </c>
      <c r="N22" s="91"/>
      <c r="P22" s="15"/>
      <c r="Q22" s="15"/>
      <c r="R22" s="15"/>
      <c r="S22" s="15"/>
      <c r="T22" s="15"/>
      <c r="U22" s="15"/>
      <c r="V22" s="15"/>
      <c r="W22" s="15"/>
      <c r="X22" s="15"/>
      <c r="Y22" s="15"/>
      <c r="Z22" s="15"/>
    </row>
    <row r="23" spans="1:26" s="3" customFormat="1" ht="18" customHeight="1" x14ac:dyDescent="0.2">
      <c r="A23" s="87" t="s">
        <v>89</v>
      </c>
      <c r="B23" s="91">
        <v>1283.335</v>
      </c>
      <c r="C23" s="91">
        <v>1762.7629999999999</v>
      </c>
      <c r="D23" s="91">
        <v>1767.6469999999999</v>
      </c>
      <c r="E23" s="91">
        <v>2318.8409999999999</v>
      </c>
      <c r="F23" s="91"/>
      <c r="G23" s="91"/>
      <c r="H23" s="91">
        <v>2550.058</v>
      </c>
      <c r="I23" s="91">
        <v>2523.6379999999999</v>
      </c>
      <c r="J23" s="91">
        <v>2840.0770000000002</v>
      </c>
      <c r="K23" s="91">
        <v>3139.3629999999998</v>
      </c>
      <c r="L23" s="91">
        <v>3144.6170000000002</v>
      </c>
      <c r="M23" s="91">
        <v>3431.248</v>
      </c>
      <c r="N23" s="91"/>
      <c r="P23" s="31"/>
      <c r="Q23" s="31"/>
      <c r="R23" s="31"/>
      <c r="S23" s="31"/>
      <c r="T23" s="31"/>
      <c r="U23" s="31"/>
      <c r="V23" s="31"/>
      <c r="W23" s="31"/>
      <c r="X23" s="31"/>
      <c r="Y23" s="31"/>
      <c r="Z23" s="31"/>
    </row>
    <row r="24" spans="1:26" s="3" customFormat="1" ht="18" customHeight="1" x14ac:dyDescent="0.2">
      <c r="A24" s="87" t="s">
        <v>90</v>
      </c>
      <c r="B24" s="91">
        <v>290.50099999999998</v>
      </c>
      <c r="C24" s="91">
        <v>149.73099999999999</v>
      </c>
      <c r="D24" s="91">
        <v>344.25299999999999</v>
      </c>
      <c r="E24" s="91">
        <v>609.60799999999995</v>
      </c>
      <c r="F24" s="91"/>
      <c r="G24" s="91"/>
      <c r="H24" s="91">
        <v>608.10199999999998</v>
      </c>
      <c r="I24" s="91">
        <v>614.41200000000003</v>
      </c>
      <c r="J24" s="91">
        <v>613.19500000000005</v>
      </c>
      <c r="K24" s="91">
        <v>619.54300000000001</v>
      </c>
      <c r="L24" s="91">
        <v>618.33500000000004</v>
      </c>
      <c r="M24" s="91">
        <v>402.53100000000001</v>
      </c>
      <c r="N24" s="91"/>
      <c r="P24" s="9"/>
      <c r="Q24" s="9"/>
      <c r="R24" s="9"/>
      <c r="S24" s="9"/>
      <c r="T24" s="9"/>
      <c r="U24" s="9"/>
      <c r="V24" s="9"/>
      <c r="W24" s="9"/>
      <c r="X24" s="9"/>
      <c r="Y24" s="9"/>
      <c r="Z24" s="9"/>
    </row>
    <row r="25" spans="1:26" s="3" customFormat="1" ht="18" customHeight="1" x14ac:dyDescent="0.2">
      <c r="A25" s="90"/>
      <c r="B25" s="83"/>
      <c r="C25" s="83"/>
      <c r="D25" s="83"/>
      <c r="E25" s="83"/>
      <c r="F25" s="83"/>
      <c r="G25" s="83"/>
      <c r="H25" s="83"/>
      <c r="I25" s="83"/>
      <c r="J25" s="83"/>
      <c r="K25" s="83"/>
      <c r="L25" s="83"/>
      <c r="M25" s="83"/>
      <c r="N25" s="83"/>
      <c r="P25" s="9"/>
      <c r="Q25" s="9"/>
      <c r="R25" s="9"/>
      <c r="S25" s="9"/>
      <c r="T25" s="9"/>
      <c r="U25" s="9"/>
      <c r="V25" s="9"/>
      <c r="W25" s="9"/>
      <c r="X25" s="9"/>
      <c r="Y25" s="9"/>
      <c r="Z25" s="9"/>
    </row>
    <row r="26" spans="1:26" s="3" customFormat="1" ht="18" customHeight="1" x14ac:dyDescent="0.2">
      <c r="A26" s="71" t="s">
        <v>91</v>
      </c>
      <c r="B26" s="80">
        <f>SUM(B17:B24)</f>
        <v>2248.9179999999997</v>
      </c>
      <c r="C26" s="80">
        <f t="shared" ref="C26:L26" si="1">SUM(C17:C24)</f>
        <v>2581.7960000000003</v>
      </c>
      <c r="D26" s="80">
        <f t="shared" si="1"/>
        <v>3095.402</v>
      </c>
      <c r="E26" s="80">
        <f t="shared" si="1"/>
        <v>4410.7249999999995</v>
      </c>
      <c r="F26" s="80"/>
      <c r="G26" s="80"/>
      <c r="H26" s="80">
        <f t="shared" si="1"/>
        <v>4454.5349999999999</v>
      </c>
      <c r="I26" s="80">
        <f t="shared" si="1"/>
        <v>4335.5749999999998</v>
      </c>
      <c r="J26" s="80">
        <f t="shared" si="1"/>
        <v>4349.4250000000002</v>
      </c>
      <c r="K26" s="80">
        <f t="shared" si="1"/>
        <v>4675.1699999999992</v>
      </c>
      <c r="L26" s="80">
        <f t="shared" si="1"/>
        <v>5005.2169999999996</v>
      </c>
      <c r="M26" s="80">
        <f>SUM(M17:M24)</f>
        <v>5007.5309999999999</v>
      </c>
      <c r="N26" s="80"/>
      <c r="P26" s="9"/>
      <c r="Q26" s="9"/>
      <c r="R26" s="9"/>
      <c r="S26" s="9"/>
      <c r="T26" s="9"/>
      <c r="U26" s="9"/>
      <c r="V26" s="9"/>
      <c r="W26" s="9"/>
      <c r="X26" s="9"/>
      <c r="Y26" s="9"/>
      <c r="Z26" s="9"/>
    </row>
    <row r="27" spans="1:26" s="3" customFormat="1" ht="18" customHeight="1" x14ac:dyDescent="0.2">
      <c r="A27" s="90"/>
      <c r="B27" s="83"/>
      <c r="C27" s="83"/>
      <c r="D27" s="83"/>
      <c r="E27" s="83"/>
      <c r="F27" s="83"/>
      <c r="G27" s="83"/>
      <c r="H27" s="83"/>
      <c r="I27" s="83"/>
      <c r="J27" s="83"/>
      <c r="K27" s="83"/>
      <c r="L27" s="83"/>
      <c r="M27" s="83"/>
      <c r="N27" s="83"/>
      <c r="P27" s="9"/>
      <c r="Q27" s="9"/>
      <c r="R27" s="9"/>
      <c r="S27" s="9"/>
      <c r="T27" s="9"/>
      <c r="U27" s="9"/>
      <c r="V27" s="9"/>
      <c r="W27" s="9"/>
      <c r="X27" s="9"/>
      <c r="Y27" s="9"/>
      <c r="Z27" s="9"/>
    </row>
    <row r="28" spans="1:26" s="3" customFormat="1" ht="18" customHeight="1" x14ac:dyDescent="0.2">
      <c r="A28" s="87" t="s">
        <v>92</v>
      </c>
      <c r="B28" s="91">
        <v>0</v>
      </c>
      <c r="C28" s="91">
        <v>0</v>
      </c>
      <c r="D28" s="91">
        <v>0</v>
      </c>
      <c r="E28" s="91">
        <v>0</v>
      </c>
      <c r="F28" s="91"/>
      <c r="G28" s="91"/>
      <c r="H28" s="91">
        <v>0</v>
      </c>
      <c r="I28" s="91">
        <v>0</v>
      </c>
      <c r="J28" s="91">
        <v>0</v>
      </c>
      <c r="K28" s="91">
        <v>0</v>
      </c>
      <c r="L28" s="91">
        <v>0</v>
      </c>
      <c r="M28" s="91">
        <v>0</v>
      </c>
      <c r="N28" s="91"/>
      <c r="P28" s="9"/>
      <c r="Q28" s="9"/>
      <c r="R28" s="9"/>
      <c r="S28" s="9"/>
      <c r="T28" s="9"/>
      <c r="U28" s="9"/>
      <c r="V28" s="9"/>
      <c r="W28" s="9"/>
      <c r="X28" s="9"/>
      <c r="Y28" s="9"/>
      <c r="Z28" s="9"/>
    </row>
    <row r="29" spans="1:26" s="3" customFormat="1" ht="18" customHeight="1" x14ac:dyDescent="0.2">
      <c r="A29" s="87" t="s">
        <v>93</v>
      </c>
      <c r="B29" s="91">
        <v>0.76500000000000001</v>
      </c>
      <c r="C29" s="91">
        <v>0.85299999999999998</v>
      </c>
      <c r="D29" s="91">
        <v>0.90800000000000003</v>
      </c>
      <c r="E29" s="91">
        <v>1.1220000000000001</v>
      </c>
      <c r="F29" s="91"/>
      <c r="G29" s="91"/>
      <c r="H29" s="91">
        <v>1.135</v>
      </c>
      <c r="I29" s="91">
        <v>1.1519999999999999</v>
      </c>
      <c r="J29" s="91">
        <v>1.1819999999999999</v>
      </c>
      <c r="K29" s="91">
        <v>1.19</v>
      </c>
      <c r="L29" s="91">
        <v>1.2070000000000001</v>
      </c>
      <c r="M29" s="91">
        <v>1.236</v>
      </c>
      <c r="N29" s="91"/>
      <c r="P29" s="9"/>
      <c r="Q29" s="9"/>
      <c r="R29" s="9"/>
      <c r="S29" s="9"/>
      <c r="T29" s="9"/>
      <c r="U29" s="9"/>
      <c r="V29" s="9"/>
      <c r="W29" s="9"/>
      <c r="X29" s="9"/>
      <c r="Y29" s="9"/>
      <c r="Z29" s="9"/>
    </row>
    <row r="30" spans="1:26" s="3" customFormat="1" ht="18" customHeight="1" x14ac:dyDescent="0.2">
      <c r="A30" s="87" t="s">
        <v>94</v>
      </c>
      <c r="B30" s="91">
        <v>1394.009</v>
      </c>
      <c r="C30" s="91">
        <v>1727.6669999999999</v>
      </c>
      <c r="D30" s="91">
        <v>1924.2</v>
      </c>
      <c r="E30" s="91">
        <v>2381.5100000000002</v>
      </c>
      <c r="F30" s="91"/>
      <c r="G30" s="91"/>
      <c r="H30" s="91">
        <v>2415.1179999999999</v>
      </c>
      <c r="I30" s="91">
        <v>2467.5120000000002</v>
      </c>
      <c r="J30" s="91">
        <v>2567.654</v>
      </c>
      <c r="K30" s="91">
        <v>2592.9639999999999</v>
      </c>
      <c r="L30" s="91">
        <v>2646.415</v>
      </c>
      <c r="M30" s="91">
        <v>2723.636</v>
      </c>
      <c r="N30" s="91"/>
      <c r="P30" s="9"/>
      <c r="Q30" s="9"/>
      <c r="R30" s="9"/>
      <c r="S30" s="9"/>
      <c r="T30" s="9"/>
      <c r="U30" s="9"/>
      <c r="V30" s="9"/>
      <c r="W30" s="9"/>
      <c r="X30" s="9"/>
      <c r="Y30" s="9"/>
      <c r="Z30" s="9"/>
    </row>
    <row r="31" spans="1:26" s="3" customFormat="1" ht="18" customHeight="1" x14ac:dyDescent="0.2">
      <c r="A31" s="87" t="s">
        <v>95</v>
      </c>
      <c r="B31" s="91">
        <v>-204.11199999999999</v>
      </c>
      <c r="C31" s="91">
        <v>-193.70599999999999</v>
      </c>
      <c r="D31" s="91">
        <v>-285.47399999999999</v>
      </c>
      <c r="E31" s="91">
        <v>-303.536</v>
      </c>
      <c r="F31" s="91"/>
      <c r="G31" s="91"/>
      <c r="H31" s="91">
        <v>-227.82</v>
      </c>
      <c r="I31" s="91">
        <v>-249.27699999999999</v>
      </c>
      <c r="J31" s="91">
        <v>-318.084</v>
      </c>
      <c r="K31" s="91">
        <v>-297.49900000000002</v>
      </c>
      <c r="L31" s="91">
        <v>-291.89499999999998</v>
      </c>
      <c r="M31" s="91">
        <v>-245.392</v>
      </c>
      <c r="N31" s="91"/>
      <c r="P31" s="9"/>
      <c r="Q31" s="9"/>
      <c r="R31" s="9"/>
      <c r="S31" s="9"/>
      <c r="T31" s="9"/>
      <c r="U31" s="9"/>
      <c r="V31" s="9"/>
      <c r="W31" s="9"/>
      <c r="X31" s="9"/>
      <c r="Y31" s="9"/>
      <c r="Z31" s="9"/>
    </row>
    <row r="32" spans="1:26" s="3" customFormat="1" ht="18" customHeight="1" x14ac:dyDescent="0.2">
      <c r="A32" s="87" t="s">
        <v>96</v>
      </c>
      <c r="B32" s="91">
        <v>12.634</v>
      </c>
      <c r="C32" s="91">
        <v>9.9039999999999999</v>
      </c>
      <c r="D32" s="91">
        <v>-10.397</v>
      </c>
      <c r="E32" s="91">
        <v>13.164999999999999</v>
      </c>
      <c r="F32" s="91"/>
      <c r="G32" s="91"/>
      <c r="H32" s="91">
        <v>29.111000000000001</v>
      </c>
      <c r="I32" s="91">
        <v>41.052</v>
      </c>
      <c r="J32" s="91">
        <v>7.5369999999999999</v>
      </c>
      <c r="K32" s="91">
        <v>40.100999999999999</v>
      </c>
      <c r="L32" s="91">
        <v>37.674999999999997</v>
      </c>
      <c r="M32" s="91">
        <v>30.738</v>
      </c>
      <c r="N32" s="91"/>
      <c r="P32" s="9"/>
      <c r="Q32" s="9"/>
      <c r="R32" s="9"/>
      <c r="S32" s="9"/>
      <c r="T32" s="9"/>
      <c r="U32" s="9"/>
      <c r="V32" s="9"/>
      <c r="W32" s="9"/>
      <c r="X32" s="9"/>
      <c r="Y32" s="9"/>
      <c r="Z32" s="9"/>
    </row>
    <row r="33" spans="1:26" s="3" customFormat="1" ht="18" customHeight="1" x14ac:dyDescent="0.2">
      <c r="A33" s="87" t="s">
        <v>97</v>
      </c>
      <c r="B33" s="91">
        <v>6.8529999999999998</v>
      </c>
      <c r="C33" s="91">
        <v>21.797000000000001</v>
      </c>
      <c r="D33" s="91">
        <v>35.509</v>
      </c>
      <c r="E33" s="91">
        <v>49.363999999999997</v>
      </c>
      <c r="F33" s="91"/>
      <c r="G33" s="91"/>
      <c r="H33" s="91">
        <v>55.871000000000002</v>
      </c>
      <c r="I33" s="91">
        <v>62.728000000000002</v>
      </c>
      <c r="J33" s="91">
        <v>64.81</v>
      </c>
      <c r="K33" s="91">
        <v>68.319000000000003</v>
      </c>
      <c r="L33" s="91">
        <v>77.341999999999999</v>
      </c>
      <c r="M33" s="91">
        <v>78.417000000000002</v>
      </c>
      <c r="N33" s="91"/>
      <c r="P33" s="9"/>
      <c r="Q33" s="9"/>
      <c r="R33" s="9"/>
      <c r="S33" s="9"/>
      <c r="T33" s="9"/>
      <c r="U33" s="9"/>
      <c r="V33" s="9"/>
      <c r="W33" s="9"/>
      <c r="X33" s="9"/>
      <c r="Y33" s="9"/>
      <c r="Z33" s="9"/>
    </row>
    <row r="34" spans="1:26" s="3" customFormat="1" ht="18" customHeight="1" x14ac:dyDescent="0.2">
      <c r="A34" s="90"/>
      <c r="B34" s="83"/>
      <c r="C34" s="83"/>
      <c r="D34" s="83"/>
      <c r="E34" s="83"/>
      <c r="F34" s="83"/>
      <c r="G34" s="83"/>
      <c r="H34" s="83"/>
      <c r="I34" s="83"/>
      <c r="J34" s="83"/>
      <c r="K34" s="83"/>
      <c r="L34" s="83"/>
      <c r="M34" s="83"/>
      <c r="N34" s="83"/>
      <c r="P34" s="9"/>
      <c r="Q34" s="9"/>
      <c r="R34" s="9"/>
      <c r="S34" s="9"/>
      <c r="T34" s="9"/>
      <c r="U34" s="9"/>
      <c r="V34" s="9"/>
      <c r="W34" s="9"/>
      <c r="X34" s="9"/>
      <c r="Y34" s="9"/>
      <c r="Z34" s="9"/>
    </row>
    <row r="35" spans="1:26" s="3" customFormat="1" ht="23.45" customHeight="1" x14ac:dyDescent="0.2">
      <c r="A35" s="71" t="s">
        <v>64</v>
      </c>
      <c r="B35" s="80">
        <f>SUM(B28:B33)</f>
        <v>1210.1490000000001</v>
      </c>
      <c r="C35" s="80">
        <f t="shared" ref="C35" si="2">SUM(C28:C33)</f>
        <v>1566.5150000000001</v>
      </c>
      <c r="D35" s="80">
        <f t="shared" ref="D35:L35" si="3">SUM(D28:D33)</f>
        <v>1664.7460000000001</v>
      </c>
      <c r="E35" s="80">
        <f t="shared" si="3"/>
        <v>2141.625</v>
      </c>
      <c r="F35" s="80"/>
      <c r="G35" s="80"/>
      <c r="H35" s="80">
        <f t="shared" si="3"/>
        <v>2273.415</v>
      </c>
      <c r="I35" s="80">
        <f t="shared" si="3"/>
        <v>2323.1670000000004</v>
      </c>
      <c r="J35" s="80">
        <f t="shared" si="3"/>
        <v>2323.0989999999997</v>
      </c>
      <c r="K35" s="80">
        <f t="shared" si="3"/>
        <v>2405.0749999999998</v>
      </c>
      <c r="L35" s="80">
        <f t="shared" si="3"/>
        <v>2470.7440000000001</v>
      </c>
      <c r="M35" s="80">
        <f t="shared" ref="M35" si="4">SUM(M28:M33)</f>
        <v>2588.6349999999998</v>
      </c>
      <c r="N35" s="80"/>
      <c r="P35" s="9"/>
      <c r="Q35" s="9"/>
      <c r="R35" s="9"/>
      <c r="S35" s="9"/>
      <c r="T35" s="9"/>
      <c r="U35" s="9"/>
      <c r="V35" s="9"/>
      <c r="W35" s="9"/>
      <c r="X35" s="9"/>
      <c r="Y35" s="9"/>
      <c r="Z35" s="9"/>
    </row>
    <row r="36" spans="1:26" s="3" customFormat="1" ht="18" customHeight="1" x14ac:dyDescent="0.2">
      <c r="A36" s="90"/>
      <c r="B36" s="83"/>
      <c r="C36" s="83"/>
      <c r="D36" s="83"/>
      <c r="E36" s="83"/>
      <c r="F36" s="83"/>
      <c r="G36" s="83"/>
      <c r="H36" s="83"/>
      <c r="I36" s="83"/>
      <c r="J36" s="83"/>
      <c r="K36" s="83"/>
      <c r="L36" s="83"/>
      <c r="M36" s="83"/>
      <c r="N36" s="83"/>
      <c r="P36" s="9"/>
      <c r="Q36" s="9"/>
      <c r="R36" s="9"/>
      <c r="S36" s="9"/>
      <c r="T36" s="9"/>
      <c r="U36" s="9"/>
      <c r="V36" s="9"/>
      <c r="W36" s="9"/>
      <c r="X36" s="9"/>
      <c r="Y36" s="9"/>
      <c r="Z36" s="9"/>
    </row>
    <row r="37" spans="1:26" s="3" customFormat="1" ht="18" customHeight="1" x14ac:dyDescent="0.2">
      <c r="A37" s="94" t="s">
        <v>98</v>
      </c>
      <c r="B37" s="95">
        <f t="shared" ref="B37" si="5">B26+B35</f>
        <v>3459.067</v>
      </c>
      <c r="C37" s="95">
        <f>C26+C35</f>
        <v>4148.3110000000006</v>
      </c>
      <c r="D37" s="95">
        <f>D26+D35</f>
        <v>4760.1480000000001</v>
      </c>
      <c r="E37" s="95">
        <f>E26+E35</f>
        <v>6552.3499999999995</v>
      </c>
      <c r="F37" s="95"/>
      <c r="G37" s="95"/>
      <c r="H37" s="95">
        <f t="shared" ref="H37:M37" si="6">H26+H35</f>
        <v>6727.95</v>
      </c>
      <c r="I37" s="95">
        <f t="shared" si="6"/>
        <v>6658.7420000000002</v>
      </c>
      <c r="J37" s="95">
        <f t="shared" si="6"/>
        <v>6672.5239999999994</v>
      </c>
      <c r="K37" s="95">
        <f t="shared" si="6"/>
        <v>7080.244999999999</v>
      </c>
      <c r="L37" s="95">
        <f t="shared" si="6"/>
        <v>7475.9609999999993</v>
      </c>
      <c r="M37" s="95">
        <f t="shared" si="6"/>
        <v>7596.1659999999993</v>
      </c>
      <c r="N37" s="95"/>
      <c r="P37" s="9"/>
      <c r="Q37" s="9"/>
      <c r="R37" s="9"/>
      <c r="S37" s="9"/>
      <c r="T37" s="9"/>
      <c r="U37" s="9"/>
      <c r="V37" s="9"/>
      <c r="W37" s="9"/>
      <c r="X37" s="9"/>
      <c r="Y37" s="9"/>
      <c r="Z37" s="9"/>
    </row>
    <row r="38" spans="1:26" s="3" customFormat="1" ht="18" hidden="1" customHeight="1" x14ac:dyDescent="0.2">
      <c r="A38" s="90"/>
      <c r="B38" s="83"/>
      <c r="C38" s="83"/>
      <c r="D38" s="83"/>
      <c r="E38" s="83"/>
      <c r="F38" s="83"/>
      <c r="G38" s="83"/>
      <c r="H38" s="83"/>
      <c r="I38" s="83"/>
      <c r="J38" s="83"/>
      <c r="K38" s="83"/>
      <c r="L38" s="83"/>
      <c r="M38" s="83"/>
      <c r="N38" s="83"/>
      <c r="P38" s="9"/>
      <c r="Q38" s="9"/>
      <c r="R38" s="9"/>
      <c r="S38" s="9"/>
      <c r="T38" s="9"/>
      <c r="U38" s="9"/>
      <c r="V38" s="9"/>
      <c r="W38" s="9"/>
      <c r="X38" s="9"/>
      <c r="Y38" s="9"/>
      <c r="Z38" s="9"/>
    </row>
    <row r="39" spans="1:26" s="3" customFormat="1" ht="18" hidden="1" customHeight="1" x14ac:dyDescent="0.2">
      <c r="A39" s="87" t="s">
        <v>99</v>
      </c>
      <c r="B39" s="84" t="str">
        <f t="shared" ref="B39:L39" si="7">IF(B37=B14,"-","CHECK")</f>
        <v>-</v>
      </c>
      <c r="C39" s="84" t="str">
        <f t="shared" si="7"/>
        <v>-</v>
      </c>
      <c r="D39" s="84" t="str">
        <f t="shared" si="7"/>
        <v>-</v>
      </c>
      <c r="E39" s="84" t="str">
        <f t="shared" si="7"/>
        <v>-</v>
      </c>
      <c r="F39" s="84"/>
      <c r="G39" s="84"/>
      <c r="H39" s="84" t="str">
        <f t="shared" si="7"/>
        <v>-</v>
      </c>
      <c r="I39" s="84" t="str">
        <f t="shared" si="7"/>
        <v>-</v>
      </c>
      <c r="J39" s="84" t="str">
        <f t="shared" si="7"/>
        <v>-</v>
      </c>
      <c r="K39" s="84" t="str">
        <f t="shared" si="7"/>
        <v>-</v>
      </c>
      <c r="L39" s="84" t="str">
        <f t="shared" si="7"/>
        <v>-</v>
      </c>
      <c r="M39" s="84" t="str">
        <f>IF(M37=M14,"-","CHECK")</f>
        <v>-</v>
      </c>
      <c r="N39" s="84"/>
      <c r="P39" s="15"/>
      <c r="Q39" s="15"/>
      <c r="R39" s="15"/>
      <c r="S39" s="15"/>
      <c r="T39" s="15"/>
      <c r="U39" s="15"/>
      <c r="V39" s="15"/>
      <c r="W39" s="15"/>
      <c r="X39" s="15"/>
      <c r="Y39" s="15"/>
      <c r="Z39" s="15"/>
    </row>
    <row r="40" spans="1:26" s="3" customFormat="1" ht="18" customHeight="1" x14ac:dyDescent="0.2">
      <c r="A40" s="83"/>
      <c r="B40" s="83"/>
      <c r="C40" s="83"/>
      <c r="D40" s="83"/>
      <c r="E40" s="83"/>
      <c r="F40" s="83"/>
      <c r="G40" s="83"/>
      <c r="H40" s="83"/>
      <c r="I40" s="83"/>
      <c r="J40" s="83"/>
      <c r="K40" s="83"/>
      <c r="L40" s="83"/>
      <c r="M40" s="83"/>
      <c r="N40" s="83"/>
      <c r="P40" s="15"/>
      <c r="Q40" s="15"/>
      <c r="R40" s="15"/>
      <c r="S40" s="15"/>
      <c r="T40" s="15"/>
      <c r="U40" s="15"/>
      <c r="V40" s="15"/>
      <c r="W40" s="15"/>
      <c r="X40" s="15"/>
      <c r="Y40" s="15"/>
      <c r="Z40" s="15"/>
    </row>
    <row r="41" spans="1:26" s="2" customFormat="1" ht="38.1" customHeight="1" x14ac:dyDescent="0.2">
      <c r="A41" s="233"/>
      <c r="K41" s="85"/>
      <c r="L41" s="85"/>
      <c r="M41" s="38"/>
      <c r="N41" s="85"/>
      <c r="P41" s="38"/>
      <c r="Q41" s="38"/>
      <c r="R41" s="38"/>
      <c r="S41" s="38"/>
      <c r="T41" s="38"/>
      <c r="U41" s="38"/>
      <c r="V41" s="38"/>
      <c r="W41" s="38"/>
      <c r="X41" s="38"/>
      <c r="Y41" s="38"/>
      <c r="Z41" s="38"/>
    </row>
    <row r="42" spans="1:26" s="2" customFormat="1" ht="139.69999999999999" hidden="1" customHeight="1" x14ac:dyDescent="0.2">
      <c r="A42" s="55" t="s">
        <v>17</v>
      </c>
      <c r="M42" s="38"/>
      <c r="P42" s="38"/>
      <c r="Q42" s="38"/>
      <c r="R42" s="38"/>
      <c r="S42" s="38"/>
      <c r="T42" s="38"/>
      <c r="U42" s="38"/>
      <c r="V42" s="38"/>
      <c r="W42" s="38"/>
      <c r="X42" s="38"/>
      <c r="Y42" s="38"/>
      <c r="Z42" s="38"/>
    </row>
    <row r="43" spans="1:26" s="3" customFormat="1" ht="18" hidden="1" customHeight="1" x14ac:dyDescent="0.2">
      <c r="A43"/>
      <c r="B43"/>
      <c r="C43"/>
      <c r="D43"/>
      <c r="E43"/>
      <c r="F43"/>
      <c r="G43"/>
      <c r="H43"/>
      <c r="I43"/>
      <c r="J43"/>
      <c r="K43"/>
      <c r="L43"/>
      <c r="M43" s="38"/>
      <c r="N43"/>
      <c r="P43" s="15"/>
      <c r="Q43" s="15"/>
      <c r="R43" s="15"/>
      <c r="S43" s="15"/>
      <c r="T43" s="15"/>
      <c r="U43" s="15"/>
      <c r="V43" s="15"/>
      <c r="W43" s="15"/>
      <c r="X43" s="15"/>
      <c r="Y43" s="15"/>
      <c r="Z43" s="15"/>
    </row>
    <row r="44" spans="1:26" s="3" customFormat="1" ht="18" hidden="1" customHeight="1" x14ac:dyDescent="0.2">
      <c r="A44"/>
      <c r="B44"/>
      <c r="C44"/>
      <c r="D44"/>
      <c r="E44"/>
      <c r="F44"/>
      <c r="G44"/>
      <c r="H44"/>
      <c r="I44"/>
      <c r="J44"/>
      <c r="K44"/>
      <c r="L44"/>
      <c r="M44" s="38"/>
      <c r="N44"/>
      <c r="P44" s="15"/>
      <c r="Q44" s="15"/>
      <c r="R44" s="15"/>
      <c r="S44" s="15"/>
      <c r="T44" s="15"/>
      <c r="U44" s="15"/>
      <c r="V44" s="15"/>
      <c r="W44" s="15"/>
      <c r="X44" s="15"/>
      <c r="Y44" s="15"/>
      <c r="Z44" s="15"/>
    </row>
    <row r="45" spans="1:26" s="3" customFormat="1" ht="18" hidden="1" customHeight="1" x14ac:dyDescent="0.2">
      <c r="A45"/>
      <c r="B45"/>
      <c r="C45"/>
      <c r="D45"/>
      <c r="E45"/>
      <c r="F45"/>
      <c r="G45"/>
      <c r="H45"/>
      <c r="I45"/>
      <c r="J45"/>
      <c r="K45"/>
      <c r="L45"/>
      <c r="M45" s="38"/>
      <c r="N45"/>
      <c r="P45" s="15"/>
      <c r="Q45" s="15"/>
      <c r="R45" s="15"/>
      <c r="S45" s="15"/>
      <c r="T45" s="15"/>
      <c r="U45" s="15"/>
      <c r="V45" s="15"/>
      <c r="W45" s="15"/>
      <c r="X45" s="15"/>
      <c r="Y45" s="15"/>
      <c r="Z45" s="15"/>
    </row>
    <row r="46" spans="1:26" s="3" customFormat="1" ht="18" hidden="1" customHeight="1" x14ac:dyDescent="0.2">
      <c r="A46"/>
      <c r="B46"/>
      <c r="C46"/>
      <c r="D46"/>
      <c r="E46"/>
      <c r="F46"/>
      <c r="G46"/>
      <c r="H46"/>
      <c r="I46"/>
      <c r="J46"/>
      <c r="K46"/>
      <c r="L46"/>
      <c r="M46" s="38"/>
      <c r="N46"/>
      <c r="P46" s="15"/>
      <c r="Q46" s="15"/>
      <c r="R46" s="15"/>
      <c r="S46" s="15"/>
      <c r="T46" s="15"/>
      <c r="U46" s="15"/>
      <c r="V46" s="15"/>
      <c r="W46" s="15"/>
      <c r="X46" s="15"/>
      <c r="Y46" s="15"/>
      <c r="Z46" s="15"/>
    </row>
    <row r="47" spans="1:26" s="3" customFormat="1" ht="18" hidden="1" customHeight="1" x14ac:dyDescent="0.2">
      <c r="A47"/>
      <c r="B47"/>
      <c r="C47"/>
      <c r="D47"/>
      <c r="E47"/>
      <c r="F47"/>
      <c r="G47"/>
      <c r="H47"/>
      <c r="I47"/>
      <c r="J47"/>
      <c r="K47"/>
      <c r="L47"/>
      <c r="M47" s="38"/>
      <c r="N47"/>
      <c r="P47" s="15"/>
      <c r="Q47" s="15"/>
      <c r="R47" s="15"/>
      <c r="S47" s="15"/>
      <c r="T47" s="15"/>
      <c r="U47" s="15"/>
      <c r="V47" s="15"/>
      <c r="W47" s="15"/>
      <c r="X47" s="15"/>
      <c r="Y47" s="15"/>
      <c r="Z47" s="15"/>
    </row>
    <row r="48" spans="1:26" s="3" customFormat="1" ht="18" hidden="1" customHeight="1" x14ac:dyDescent="0.2">
      <c r="A48"/>
      <c r="B48"/>
      <c r="C48"/>
      <c r="D48"/>
      <c r="E48"/>
      <c r="F48"/>
      <c r="G48"/>
      <c r="H48"/>
      <c r="I48"/>
      <c r="J48"/>
      <c r="K48"/>
      <c r="L48"/>
      <c r="M48" s="38"/>
      <c r="N48"/>
      <c r="P48" s="15"/>
      <c r="Q48" s="15"/>
      <c r="R48" s="15"/>
      <c r="S48" s="15"/>
      <c r="T48" s="15"/>
      <c r="U48" s="15"/>
      <c r="V48" s="15"/>
      <c r="W48" s="15"/>
      <c r="X48" s="15"/>
      <c r="Y48" s="15"/>
      <c r="Z48" s="15"/>
    </row>
    <row r="49" spans="1:26" s="3" customFormat="1" ht="18" hidden="1" customHeight="1" x14ac:dyDescent="0.2">
      <c r="A49"/>
      <c r="B49"/>
      <c r="C49"/>
      <c r="D49"/>
      <c r="E49"/>
      <c r="F49"/>
      <c r="G49"/>
      <c r="H49"/>
      <c r="I49"/>
      <c r="J49"/>
      <c r="K49"/>
      <c r="L49"/>
      <c r="M49" s="38"/>
      <c r="N49"/>
      <c r="P49" s="15"/>
      <c r="Q49" s="15"/>
      <c r="R49" s="15"/>
      <c r="S49" s="15"/>
      <c r="T49" s="15"/>
      <c r="U49" s="15"/>
      <c r="V49" s="15"/>
      <c r="W49" s="15"/>
      <c r="X49" s="15"/>
      <c r="Y49" s="15"/>
      <c r="Z49" s="15"/>
    </row>
    <row r="50" spans="1:26" s="3" customFormat="1" ht="18" hidden="1" customHeight="1" x14ac:dyDescent="0.2">
      <c r="A50"/>
      <c r="B50"/>
      <c r="C50"/>
      <c r="D50"/>
      <c r="E50"/>
      <c r="F50"/>
      <c r="G50"/>
      <c r="H50"/>
      <c r="I50"/>
      <c r="J50"/>
      <c r="K50"/>
      <c r="L50"/>
      <c r="M50" s="38"/>
      <c r="N50"/>
      <c r="P50" s="15"/>
      <c r="Q50" s="15"/>
      <c r="R50" s="15"/>
      <c r="S50" s="15"/>
      <c r="T50" s="15"/>
      <c r="U50" s="15"/>
      <c r="V50" s="15"/>
      <c r="W50" s="15"/>
      <c r="X50" s="15"/>
      <c r="Y50" s="15"/>
      <c r="Z50" s="15"/>
    </row>
    <row r="51" spans="1:26" s="3" customFormat="1" ht="18" hidden="1" customHeight="1" x14ac:dyDescent="0.2">
      <c r="A51"/>
      <c r="B51"/>
      <c r="C51"/>
      <c r="D51"/>
      <c r="E51"/>
      <c r="F51"/>
      <c r="G51"/>
      <c r="H51"/>
      <c r="I51"/>
      <c r="J51"/>
      <c r="K51"/>
      <c r="L51"/>
      <c r="M51" s="2"/>
      <c r="N51"/>
      <c r="P51" s="22"/>
      <c r="Q51" s="22"/>
      <c r="R51" s="22"/>
      <c r="S51" s="22"/>
      <c r="T51" s="22"/>
      <c r="U51" s="22"/>
      <c r="V51" s="22"/>
      <c r="W51" s="22"/>
      <c r="X51" s="22"/>
      <c r="Y51" s="22"/>
      <c r="Z51" s="22"/>
    </row>
    <row r="52" spans="1:26" s="3" customFormat="1" ht="18" hidden="1" customHeight="1" x14ac:dyDescent="0.2">
      <c r="A52"/>
      <c r="B52"/>
      <c r="C52"/>
      <c r="D52"/>
      <c r="E52"/>
      <c r="F52"/>
      <c r="G52"/>
      <c r="H52"/>
      <c r="I52"/>
      <c r="J52"/>
      <c r="K52"/>
      <c r="L52"/>
      <c r="M52" s="2"/>
      <c r="N52"/>
      <c r="P52" s="22"/>
      <c r="Q52" s="22"/>
      <c r="R52" s="22"/>
      <c r="S52" s="22"/>
      <c r="T52" s="22"/>
      <c r="U52" s="22"/>
      <c r="V52" s="22"/>
      <c r="W52" s="22"/>
      <c r="X52" s="22"/>
      <c r="Y52" s="22"/>
      <c r="Z52" s="22"/>
    </row>
    <row r="53" spans="1:26" s="3" customFormat="1" ht="18" hidden="1" customHeight="1" x14ac:dyDescent="0.2">
      <c r="A53"/>
      <c r="B53"/>
      <c r="C53"/>
      <c r="D53"/>
      <c r="E53"/>
      <c r="F53"/>
      <c r="G53"/>
      <c r="H53"/>
      <c r="I53"/>
      <c r="J53"/>
      <c r="K53"/>
      <c r="L53"/>
      <c r="M53" s="2"/>
      <c r="N53"/>
      <c r="P53" s="22"/>
      <c r="Q53" s="22"/>
      <c r="R53" s="22"/>
      <c r="S53" s="22"/>
      <c r="T53" s="22"/>
      <c r="U53" s="22"/>
      <c r="V53" s="22"/>
      <c r="W53" s="22"/>
      <c r="X53" s="22"/>
      <c r="Y53" s="22"/>
      <c r="Z53" s="22"/>
    </row>
    <row r="54" spans="1:26" s="3" customFormat="1" ht="18" hidden="1" customHeight="1" x14ac:dyDescent="0.2">
      <c r="A54"/>
      <c r="B54"/>
      <c r="C54"/>
      <c r="D54"/>
      <c r="E54"/>
      <c r="F54"/>
      <c r="G54"/>
      <c r="H54"/>
      <c r="I54"/>
      <c r="J54"/>
      <c r="K54"/>
      <c r="L54"/>
      <c r="M54" s="2"/>
      <c r="N54"/>
      <c r="P54" s="22"/>
      <c r="Q54" s="22"/>
      <c r="R54" s="22"/>
      <c r="S54" s="22"/>
      <c r="T54" s="22"/>
      <c r="U54" s="22"/>
      <c r="V54" s="22"/>
      <c r="W54" s="22"/>
      <c r="X54" s="22"/>
      <c r="Y54" s="22"/>
      <c r="Z54" s="22"/>
    </row>
    <row r="55" spans="1:26" s="3" customFormat="1" ht="18" hidden="1" customHeight="1" x14ac:dyDescent="0.2">
      <c r="A55"/>
      <c r="B55"/>
      <c r="C55"/>
      <c r="D55"/>
      <c r="E55"/>
      <c r="F55"/>
      <c r="G55"/>
      <c r="H55"/>
      <c r="I55"/>
      <c r="J55"/>
      <c r="K55"/>
      <c r="L55"/>
      <c r="M55" s="2"/>
      <c r="N55"/>
      <c r="P55" s="22"/>
      <c r="Q55" s="22"/>
      <c r="R55" s="22"/>
      <c r="S55" s="22"/>
      <c r="T55" s="22"/>
      <c r="U55" s="22"/>
      <c r="V55" s="22"/>
      <c r="W55" s="22"/>
      <c r="X55" s="22"/>
      <c r="Y55" s="22"/>
      <c r="Z55" s="22"/>
    </row>
    <row r="56" spans="1:26" s="3" customFormat="1" ht="18" hidden="1" customHeight="1" x14ac:dyDescent="0.2">
      <c r="A56"/>
      <c r="B56"/>
      <c r="C56"/>
      <c r="D56"/>
      <c r="E56"/>
      <c r="F56"/>
      <c r="G56"/>
      <c r="H56"/>
      <c r="I56"/>
      <c r="J56"/>
      <c r="K56"/>
      <c r="L56"/>
      <c r="M56" s="2"/>
      <c r="N56"/>
      <c r="P56" s="22"/>
      <c r="Q56" s="22"/>
      <c r="R56" s="22"/>
      <c r="S56" s="22"/>
      <c r="T56" s="22"/>
      <c r="U56" s="22"/>
      <c r="V56" s="22"/>
      <c r="W56" s="22"/>
      <c r="X56" s="22"/>
      <c r="Y56" s="22"/>
      <c r="Z56" s="22"/>
    </row>
    <row r="57" spans="1:26" s="3" customFormat="1" ht="18" hidden="1" customHeight="1" x14ac:dyDescent="0.2">
      <c r="A57"/>
      <c r="B57"/>
      <c r="C57"/>
      <c r="D57"/>
      <c r="E57"/>
      <c r="F57"/>
      <c r="G57"/>
      <c r="H57"/>
      <c r="I57"/>
      <c r="J57"/>
      <c r="K57"/>
      <c r="L57"/>
      <c r="M57" s="2"/>
      <c r="N57"/>
      <c r="P57" s="22"/>
      <c r="Q57" s="22"/>
      <c r="R57" s="22"/>
      <c r="S57" s="22"/>
      <c r="T57" s="22"/>
      <c r="U57" s="22"/>
      <c r="V57" s="22"/>
      <c r="W57" s="22"/>
      <c r="X57" s="22"/>
      <c r="Y57" s="22"/>
      <c r="Z57" s="22"/>
    </row>
    <row r="58" spans="1:26" s="3" customFormat="1" ht="18" hidden="1" customHeight="1" x14ac:dyDescent="0.2">
      <c r="A58"/>
      <c r="B58"/>
      <c r="C58"/>
      <c r="D58"/>
      <c r="E58"/>
      <c r="F58"/>
      <c r="G58"/>
      <c r="H58"/>
      <c r="I58"/>
      <c r="J58"/>
      <c r="K58"/>
      <c r="L58"/>
      <c r="M58" s="2"/>
      <c r="N58"/>
      <c r="P58" s="22"/>
      <c r="Q58" s="22"/>
      <c r="R58" s="22"/>
      <c r="S58" s="22"/>
      <c r="T58" s="22"/>
      <c r="U58" s="22"/>
      <c r="V58" s="22"/>
      <c r="W58" s="22"/>
      <c r="X58" s="22"/>
      <c r="Y58" s="22"/>
      <c r="Z58" s="22"/>
    </row>
    <row r="59" spans="1:26" s="3" customFormat="1" ht="18" hidden="1" customHeight="1" x14ac:dyDescent="0.2">
      <c r="A59"/>
      <c r="B59"/>
      <c r="C59"/>
      <c r="D59"/>
      <c r="E59"/>
      <c r="F59"/>
      <c r="G59"/>
      <c r="H59"/>
      <c r="I59"/>
      <c r="J59"/>
      <c r="K59"/>
      <c r="L59"/>
      <c r="M59" s="2"/>
      <c r="N59"/>
      <c r="P59" s="22"/>
      <c r="Q59" s="22"/>
      <c r="R59" s="22"/>
      <c r="S59" s="22"/>
      <c r="T59" s="22"/>
      <c r="U59" s="22"/>
      <c r="V59" s="22"/>
      <c r="W59" s="22"/>
      <c r="X59" s="22"/>
      <c r="Y59" s="22"/>
      <c r="Z59" s="22"/>
    </row>
    <row r="60" spans="1:26" s="3" customFormat="1" ht="18" hidden="1" customHeight="1" x14ac:dyDescent="0.2">
      <c r="A60"/>
      <c r="B60"/>
      <c r="C60"/>
      <c r="D60"/>
      <c r="E60"/>
      <c r="F60"/>
      <c r="G60"/>
      <c r="H60"/>
      <c r="I60"/>
      <c r="J60"/>
      <c r="K60"/>
      <c r="L60"/>
      <c r="M60" s="2"/>
      <c r="N60"/>
      <c r="P60" s="22"/>
      <c r="Q60" s="22"/>
      <c r="R60" s="22"/>
      <c r="S60" s="22"/>
      <c r="T60" s="22"/>
      <c r="U60" s="22"/>
      <c r="V60" s="22"/>
      <c r="W60" s="22"/>
      <c r="X60" s="22"/>
      <c r="Y60" s="22"/>
      <c r="Z60" s="22"/>
    </row>
    <row r="61" spans="1:26" s="3" customFormat="1" ht="18" hidden="1" customHeight="1" x14ac:dyDescent="0.2">
      <c r="A61"/>
      <c r="B61"/>
      <c r="C61"/>
      <c r="D61"/>
      <c r="E61"/>
      <c r="F61"/>
      <c r="G61"/>
      <c r="H61"/>
      <c r="I61"/>
      <c r="J61"/>
      <c r="K61"/>
      <c r="L61"/>
      <c r="M61" s="2"/>
      <c r="N61"/>
      <c r="P61" s="22"/>
      <c r="Q61" s="22"/>
      <c r="R61" s="22"/>
      <c r="S61" s="22"/>
      <c r="T61" s="22"/>
      <c r="U61" s="22"/>
      <c r="V61" s="22"/>
      <c r="W61" s="22"/>
      <c r="X61" s="22"/>
      <c r="Y61" s="22"/>
      <c r="Z61" s="22"/>
    </row>
    <row r="62" spans="1:26" s="3" customFormat="1" ht="18" hidden="1" customHeight="1" x14ac:dyDescent="0.2">
      <c r="A62"/>
      <c r="B62"/>
      <c r="C62"/>
      <c r="D62"/>
      <c r="E62"/>
      <c r="F62"/>
      <c r="G62"/>
      <c r="H62"/>
      <c r="I62"/>
      <c r="J62"/>
      <c r="K62"/>
      <c r="L62"/>
      <c r="M62" s="2"/>
      <c r="N62"/>
      <c r="P62" s="22"/>
      <c r="Q62" s="22"/>
      <c r="R62" s="22"/>
      <c r="S62" s="22"/>
      <c r="T62" s="22"/>
      <c r="U62" s="22"/>
      <c r="V62" s="22"/>
      <c r="W62" s="22"/>
      <c r="X62" s="22"/>
      <c r="Y62" s="22"/>
      <c r="Z62" s="22"/>
    </row>
    <row r="63" spans="1:26" s="3" customFormat="1" ht="18" hidden="1" customHeight="1" x14ac:dyDescent="0.2">
      <c r="A63"/>
      <c r="B63"/>
      <c r="C63"/>
      <c r="D63"/>
      <c r="E63"/>
      <c r="F63"/>
      <c r="G63"/>
      <c r="H63"/>
      <c r="I63"/>
      <c r="J63"/>
      <c r="K63"/>
      <c r="L63"/>
      <c r="M63" s="2"/>
      <c r="N63"/>
      <c r="P63" s="22"/>
      <c r="Q63" s="22"/>
      <c r="R63" s="22"/>
      <c r="S63" s="22"/>
      <c r="T63" s="22"/>
      <c r="U63" s="22"/>
      <c r="V63" s="22"/>
      <c r="W63" s="22"/>
      <c r="X63" s="22"/>
      <c r="Y63" s="22"/>
      <c r="Z63" s="22"/>
    </row>
    <row r="64" spans="1:26" s="3" customFormat="1" ht="18" hidden="1" customHeight="1" x14ac:dyDescent="0.2">
      <c r="A64"/>
      <c r="B64"/>
      <c r="C64"/>
      <c r="D64"/>
      <c r="E64"/>
      <c r="F64"/>
      <c r="G64"/>
      <c r="H64"/>
      <c r="I64"/>
      <c r="J64"/>
      <c r="K64"/>
      <c r="L64"/>
      <c r="M64" s="2"/>
      <c r="N64"/>
      <c r="P64" s="22"/>
      <c r="Q64" s="22"/>
      <c r="R64" s="22"/>
      <c r="S64" s="22"/>
      <c r="T64" s="22"/>
      <c r="U64" s="22"/>
      <c r="V64" s="22"/>
      <c r="W64" s="22"/>
      <c r="X64" s="22"/>
      <c r="Y64" s="22"/>
      <c r="Z64" s="22"/>
    </row>
    <row r="65" spans="1:26" s="3" customFormat="1" ht="18" hidden="1" customHeight="1" x14ac:dyDescent="0.2">
      <c r="A65"/>
      <c r="B65"/>
      <c r="C65"/>
      <c r="D65"/>
      <c r="E65"/>
      <c r="F65"/>
      <c r="G65"/>
      <c r="H65"/>
      <c r="I65"/>
      <c r="J65"/>
      <c r="K65"/>
      <c r="L65"/>
      <c r="M65" s="2"/>
      <c r="N65"/>
      <c r="P65" s="22"/>
      <c r="Q65" s="22"/>
      <c r="R65" s="22"/>
      <c r="S65" s="22"/>
      <c r="T65" s="22"/>
      <c r="U65" s="22"/>
      <c r="V65" s="22"/>
      <c r="W65" s="22"/>
      <c r="X65" s="22"/>
      <c r="Y65" s="22"/>
      <c r="Z65" s="22"/>
    </row>
    <row r="66" spans="1:26" s="3" customFormat="1" ht="18" hidden="1" customHeight="1" x14ac:dyDescent="0.2">
      <c r="A66"/>
      <c r="B66"/>
      <c r="C66"/>
      <c r="D66"/>
      <c r="E66"/>
      <c r="F66"/>
      <c r="G66"/>
      <c r="H66"/>
      <c r="I66"/>
      <c r="J66"/>
      <c r="K66"/>
      <c r="L66"/>
      <c r="M66" s="2"/>
      <c r="N66"/>
      <c r="P66" s="22"/>
      <c r="Q66" s="22"/>
      <c r="R66" s="22"/>
      <c r="S66" s="22"/>
      <c r="T66" s="22"/>
      <c r="U66" s="22"/>
      <c r="V66" s="22"/>
      <c r="W66" s="22"/>
      <c r="X66" s="22"/>
      <c r="Y66" s="22"/>
      <c r="Z66" s="22"/>
    </row>
    <row r="67" spans="1:26" s="3" customFormat="1" ht="18" hidden="1" customHeight="1" x14ac:dyDescent="0.2">
      <c r="A67"/>
      <c r="B67"/>
      <c r="C67"/>
      <c r="D67"/>
      <c r="E67"/>
      <c r="F67"/>
      <c r="G67"/>
      <c r="H67"/>
      <c r="I67"/>
      <c r="J67"/>
      <c r="K67"/>
      <c r="L67"/>
      <c r="M67" s="2"/>
      <c r="N67"/>
      <c r="P67" s="22"/>
      <c r="Q67" s="22"/>
      <c r="R67" s="22"/>
      <c r="S67" s="22"/>
      <c r="T67" s="22"/>
      <c r="U67" s="22"/>
      <c r="V67" s="22"/>
      <c r="W67" s="22"/>
      <c r="X67" s="22"/>
      <c r="Y67" s="22"/>
      <c r="Z67" s="22"/>
    </row>
    <row r="68" spans="1:26" s="3" customFormat="1" ht="18" hidden="1" customHeight="1" x14ac:dyDescent="0.2">
      <c r="A68"/>
      <c r="B68"/>
      <c r="C68"/>
      <c r="D68"/>
      <c r="E68"/>
      <c r="F68"/>
      <c r="G68"/>
      <c r="H68"/>
      <c r="I68"/>
      <c r="J68"/>
      <c r="K68"/>
      <c r="L68"/>
      <c r="M68" s="2"/>
      <c r="N68"/>
      <c r="P68" s="22"/>
      <c r="Q68" s="22"/>
      <c r="R68" s="22"/>
      <c r="S68" s="22"/>
      <c r="T68" s="22"/>
      <c r="U68" s="22"/>
      <c r="V68" s="22"/>
      <c r="W68" s="22"/>
      <c r="X68" s="22"/>
      <c r="Y68" s="22"/>
      <c r="Z68" s="22"/>
    </row>
    <row r="69" spans="1:26" s="3" customFormat="1" ht="18" hidden="1" customHeight="1" x14ac:dyDescent="0.2">
      <c r="A69" s="46"/>
      <c r="B69" s="28"/>
      <c r="C69" s="28"/>
      <c r="D69" s="2"/>
      <c r="E69" s="2"/>
      <c r="F69" s="2"/>
      <c r="G69" s="2"/>
      <c r="H69" s="2"/>
      <c r="I69" s="2"/>
      <c r="J69" s="2"/>
      <c r="K69" s="2"/>
      <c r="L69" s="2"/>
      <c r="M69" s="2"/>
      <c r="N69" s="2"/>
      <c r="P69" s="22"/>
      <c r="Q69" s="22"/>
      <c r="R69" s="22"/>
      <c r="S69" s="22"/>
      <c r="T69" s="22"/>
      <c r="U69" s="22"/>
      <c r="V69" s="22"/>
      <c r="W69" s="22"/>
      <c r="X69" s="22"/>
      <c r="Y69" s="22"/>
      <c r="Z69" s="22"/>
    </row>
    <row r="70" spans="1:26" s="3" customFormat="1" ht="18" hidden="1" customHeight="1" x14ac:dyDescent="0.2">
      <c r="A70" s="46"/>
      <c r="B70" s="28"/>
      <c r="C70" s="28"/>
      <c r="D70" s="2"/>
      <c r="E70" s="2"/>
      <c r="F70" s="2"/>
      <c r="G70" s="2"/>
      <c r="H70" s="2"/>
      <c r="I70" s="2"/>
      <c r="J70" s="2"/>
      <c r="K70" s="2"/>
      <c r="L70" s="2"/>
      <c r="M70" s="2"/>
      <c r="N70" s="2"/>
      <c r="P70" s="22"/>
      <c r="Q70" s="22"/>
      <c r="R70" s="22"/>
      <c r="S70" s="22"/>
      <c r="T70" s="22"/>
      <c r="U70" s="22"/>
      <c r="V70" s="22"/>
      <c r="W70" s="22"/>
      <c r="X70" s="22"/>
      <c r="Y70" s="22"/>
      <c r="Z70" s="22"/>
    </row>
    <row r="71" spans="1:26" s="3" customFormat="1" ht="18" hidden="1" customHeight="1" x14ac:dyDescent="0.2">
      <c r="A71" s="46"/>
      <c r="B71" s="28"/>
      <c r="C71" s="28"/>
      <c r="D71" s="2"/>
      <c r="E71" s="2"/>
      <c r="F71" s="2"/>
      <c r="G71" s="2"/>
      <c r="H71" s="2"/>
      <c r="I71" s="2"/>
      <c r="J71" s="2"/>
      <c r="K71" s="2"/>
      <c r="L71" s="2"/>
      <c r="M71" s="2"/>
      <c r="N71" s="2"/>
      <c r="P71" s="22"/>
      <c r="Q71" s="22"/>
      <c r="R71" s="22"/>
      <c r="S71" s="22"/>
      <c r="T71" s="22"/>
      <c r="U71" s="22"/>
      <c r="V71" s="22"/>
      <c r="W71" s="22"/>
      <c r="X71" s="22"/>
      <c r="Y71" s="22"/>
      <c r="Z71" s="22"/>
    </row>
    <row r="72" spans="1:26" s="3" customFormat="1" ht="18" hidden="1" customHeight="1" x14ac:dyDescent="0.2">
      <c r="A72" s="46"/>
      <c r="B72" s="28"/>
      <c r="C72" s="28"/>
      <c r="D72" s="2"/>
      <c r="E72" s="2"/>
      <c r="F72" s="2"/>
      <c r="G72" s="2"/>
      <c r="H72" s="2"/>
      <c r="I72" s="2"/>
      <c r="J72" s="2"/>
      <c r="K72" s="2"/>
      <c r="L72" s="2"/>
      <c r="M72" s="2"/>
      <c r="N72" s="2"/>
      <c r="P72" s="22"/>
      <c r="Q72" s="22"/>
      <c r="R72" s="22"/>
      <c r="S72" s="22"/>
      <c r="T72" s="22"/>
      <c r="U72" s="22"/>
      <c r="V72" s="22"/>
      <c r="W72" s="22"/>
      <c r="X72" s="22"/>
      <c r="Y72" s="22"/>
      <c r="Z72" s="22"/>
    </row>
    <row r="73" spans="1:26" s="3" customFormat="1" ht="18" hidden="1" customHeight="1" x14ac:dyDescent="0.2">
      <c r="A73" s="46"/>
      <c r="B73" s="28"/>
      <c r="C73" s="28"/>
      <c r="D73" s="2"/>
      <c r="E73" s="2"/>
      <c r="F73" s="2"/>
      <c r="G73" s="2"/>
      <c r="H73" s="2"/>
      <c r="I73" s="2"/>
      <c r="J73" s="2"/>
      <c r="K73" s="2"/>
      <c r="L73" s="2"/>
      <c r="M73" s="2"/>
      <c r="N73" s="2"/>
      <c r="P73" s="22"/>
      <c r="Q73" s="22"/>
      <c r="R73" s="22"/>
      <c r="S73" s="22"/>
      <c r="T73" s="22"/>
      <c r="U73" s="22"/>
      <c r="V73" s="22"/>
      <c r="W73" s="22"/>
      <c r="X73" s="22"/>
      <c r="Y73" s="22"/>
      <c r="Z73" s="22"/>
    </row>
    <row r="74" spans="1:26" s="3" customFormat="1" ht="18" hidden="1" customHeight="1" x14ac:dyDescent="0.2">
      <c r="A74" s="46"/>
      <c r="B74" s="28"/>
      <c r="C74" s="28"/>
      <c r="D74" s="2"/>
      <c r="E74" s="2"/>
      <c r="F74" s="2"/>
      <c r="G74" s="2"/>
      <c r="H74" s="2"/>
      <c r="I74" s="2"/>
      <c r="J74" s="2"/>
      <c r="K74" s="2"/>
      <c r="L74" s="2"/>
      <c r="M74" s="2"/>
      <c r="N74" s="2"/>
      <c r="P74" s="22"/>
      <c r="Q74" s="22"/>
      <c r="R74" s="22"/>
      <c r="S74" s="22"/>
      <c r="T74" s="22"/>
      <c r="U74" s="22"/>
      <c r="V74" s="22"/>
      <c r="W74" s="22"/>
      <c r="X74" s="22"/>
      <c r="Y74" s="22"/>
      <c r="Z74" s="22"/>
    </row>
    <row r="75" spans="1:26" s="3" customFormat="1" ht="18" hidden="1" customHeight="1" x14ac:dyDescent="0.2">
      <c r="A75" s="46"/>
      <c r="B75" s="28"/>
      <c r="C75" s="28"/>
      <c r="D75" s="2"/>
      <c r="E75" s="2"/>
      <c r="F75" s="2"/>
      <c r="G75" s="2"/>
      <c r="H75" s="2"/>
      <c r="I75" s="2"/>
      <c r="J75" s="2"/>
      <c r="K75" s="2"/>
      <c r="L75" s="2"/>
      <c r="M75" s="2"/>
      <c r="N75" s="2"/>
      <c r="P75" s="22"/>
      <c r="Q75" s="22"/>
      <c r="R75" s="22"/>
      <c r="S75" s="22"/>
      <c r="T75" s="22"/>
      <c r="U75" s="22"/>
      <c r="V75" s="22"/>
      <c r="W75" s="22"/>
      <c r="X75" s="22"/>
      <c r="Y75" s="22"/>
      <c r="Z75" s="22"/>
    </row>
    <row r="76" spans="1:26" s="3" customFormat="1" ht="18" hidden="1" customHeight="1" x14ac:dyDescent="0.2">
      <c r="A76" s="46"/>
      <c r="B76" s="28"/>
      <c r="C76" s="28"/>
      <c r="D76" s="2"/>
      <c r="E76" s="2"/>
      <c r="F76" s="2"/>
      <c r="G76" s="2"/>
      <c r="H76" s="2"/>
      <c r="I76" s="2"/>
      <c r="J76" s="2"/>
      <c r="K76" s="2"/>
      <c r="L76" s="2"/>
      <c r="M76" s="2"/>
      <c r="N76" s="2"/>
      <c r="P76" s="22"/>
      <c r="Q76" s="22"/>
      <c r="R76" s="22"/>
      <c r="S76" s="22"/>
      <c r="T76" s="22"/>
      <c r="U76" s="22"/>
      <c r="V76" s="22"/>
      <c r="W76" s="22"/>
      <c r="X76" s="22"/>
      <c r="Y76" s="22"/>
      <c r="Z76" s="22"/>
    </row>
    <row r="77" spans="1:26" s="3" customFormat="1" ht="18" hidden="1" customHeight="1" x14ac:dyDescent="0.2">
      <c r="A77" s="46"/>
      <c r="B77" s="28"/>
      <c r="C77" s="28"/>
      <c r="D77" s="2"/>
      <c r="E77" s="2"/>
      <c r="F77" s="2"/>
      <c r="G77" s="2"/>
      <c r="H77" s="2"/>
      <c r="I77" s="2"/>
      <c r="J77" s="2"/>
      <c r="K77" s="2"/>
      <c r="L77" s="2"/>
      <c r="M77" s="2"/>
      <c r="N77" s="2"/>
      <c r="P77" s="22"/>
      <c r="Q77" s="22"/>
      <c r="R77" s="22"/>
      <c r="S77" s="22"/>
      <c r="T77" s="22"/>
      <c r="U77" s="22"/>
      <c r="V77" s="22"/>
      <c r="W77" s="22"/>
      <c r="X77" s="22"/>
      <c r="Y77" s="22"/>
      <c r="Z77" s="22"/>
    </row>
    <row r="78" spans="1:26" s="3" customFormat="1" ht="18" hidden="1" customHeight="1" x14ac:dyDescent="0.2">
      <c r="A78" s="46"/>
      <c r="B78" s="28"/>
      <c r="C78" s="28"/>
      <c r="D78" s="2"/>
      <c r="E78" s="2"/>
      <c r="F78" s="2"/>
      <c r="G78" s="2"/>
      <c r="H78" s="2"/>
      <c r="I78" s="2"/>
      <c r="J78" s="2"/>
      <c r="K78" s="2"/>
      <c r="L78" s="2"/>
      <c r="M78" s="2"/>
      <c r="N78" s="2"/>
      <c r="P78" s="22"/>
      <c r="Q78" s="22"/>
      <c r="R78" s="22"/>
      <c r="S78" s="22"/>
      <c r="T78" s="22"/>
      <c r="U78" s="22"/>
      <c r="V78" s="22"/>
      <c r="W78" s="22"/>
      <c r="X78" s="22"/>
      <c r="Y78" s="22"/>
      <c r="Z78" s="22"/>
    </row>
    <row r="79" spans="1:26" s="3" customFormat="1" ht="18" hidden="1" customHeight="1" x14ac:dyDescent="0.2">
      <c r="A79" s="46"/>
      <c r="B79" s="28"/>
      <c r="C79" s="28"/>
      <c r="D79" s="2"/>
      <c r="E79" s="2"/>
      <c r="F79" s="2"/>
      <c r="G79" s="2"/>
      <c r="H79" s="2"/>
      <c r="I79" s="2"/>
      <c r="J79" s="2"/>
      <c r="K79" s="2"/>
      <c r="L79" s="2"/>
      <c r="M79" s="2"/>
      <c r="N79" s="2"/>
      <c r="P79" s="22"/>
      <c r="Q79" s="22"/>
      <c r="R79" s="22"/>
      <c r="S79" s="22"/>
      <c r="T79" s="22"/>
      <c r="U79" s="22"/>
      <c r="V79" s="22"/>
      <c r="W79" s="22"/>
      <c r="X79" s="22"/>
      <c r="Y79" s="22"/>
      <c r="Z79" s="22"/>
    </row>
    <row r="80" spans="1:26" s="3" customFormat="1" ht="18" hidden="1" customHeight="1" x14ac:dyDescent="0.2">
      <c r="A80" s="46"/>
      <c r="B80" s="28"/>
      <c r="C80" s="28"/>
      <c r="D80" s="2"/>
      <c r="E80" s="2"/>
      <c r="F80" s="2"/>
      <c r="G80" s="2"/>
      <c r="H80" s="2"/>
      <c r="I80" s="2"/>
      <c r="J80" s="2"/>
      <c r="K80" s="2"/>
      <c r="L80" s="2"/>
      <c r="M80" s="2"/>
      <c r="N80" s="2"/>
      <c r="P80" s="22"/>
      <c r="Q80" s="22"/>
      <c r="R80" s="22"/>
      <c r="S80" s="22"/>
      <c r="T80" s="22"/>
      <c r="U80" s="22"/>
      <c r="V80" s="22"/>
      <c r="W80" s="22"/>
      <c r="X80" s="22"/>
      <c r="Y80" s="22"/>
      <c r="Z80" s="22"/>
    </row>
    <row r="81" spans="1:26" s="3" customFormat="1" ht="18" hidden="1" customHeight="1" x14ac:dyDescent="0.2">
      <c r="A81" s="46"/>
      <c r="B81" s="28"/>
      <c r="C81" s="28"/>
      <c r="D81" s="2"/>
      <c r="E81" s="2"/>
      <c r="F81" s="2"/>
      <c r="G81" s="2"/>
      <c r="H81" s="2"/>
      <c r="I81" s="2"/>
      <c r="J81" s="2"/>
      <c r="K81" s="2"/>
      <c r="L81" s="2"/>
      <c r="M81" s="2"/>
      <c r="N81" s="2"/>
      <c r="P81" s="22"/>
      <c r="Q81" s="22"/>
      <c r="R81" s="22"/>
      <c r="S81" s="22"/>
      <c r="T81" s="22"/>
      <c r="U81" s="22"/>
      <c r="V81" s="22"/>
      <c r="W81" s="22"/>
      <c r="X81" s="22"/>
      <c r="Y81" s="22"/>
      <c r="Z81" s="22"/>
    </row>
    <row r="82" spans="1:26" s="3" customFormat="1" ht="18" hidden="1" customHeight="1" x14ac:dyDescent="0.2">
      <c r="A82" s="46"/>
      <c r="B82" s="28"/>
      <c r="C82" s="28"/>
      <c r="D82" s="2"/>
      <c r="E82" s="2"/>
      <c r="F82" s="2"/>
      <c r="G82" s="2"/>
      <c r="H82" s="2"/>
      <c r="I82" s="2"/>
      <c r="J82" s="2"/>
      <c r="K82" s="2"/>
      <c r="L82" s="2"/>
      <c r="M82" s="2"/>
      <c r="N82" s="2"/>
      <c r="P82" s="22"/>
      <c r="Q82" s="22"/>
      <c r="R82" s="22"/>
      <c r="S82" s="22"/>
      <c r="T82" s="22"/>
      <c r="U82" s="22"/>
      <c r="V82" s="22"/>
      <c r="W82" s="22"/>
      <c r="X82" s="22"/>
      <c r="Y82" s="22"/>
      <c r="Z82" s="22"/>
    </row>
    <row r="83" spans="1:26" s="3" customFormat="1" ht="18" hidden="1" customHeight="1" x14ac:dyDescent="0.2">
      <c r="A83" s="46"/>
      <c r="B83" s="28"/>
      <c r="C83" s="28"/>
      <c r="D83" s="2"/>
      <c r="E83" s="2"/>
      <c r="F83" s="2"/>
      <c r="G83" s="2"/>
      <c r="H83" s="2"/>
      <c r="I83" s="2"/>
      <c r="J83" s="2"/>
      <c r="K83" s="2"/>
      <c r="L83" s="2"/>
      <c r="M83" s="2"/>
      <c r="N83" s="2"/>
      <c r="P83" s="22"/>
      <c r="Q83" s="22"/>
      <c r="R83" s="22"/>
      <c r="S83" s="22"/>
      <c r="T83" s="22"/>
      <c r="U83" s="22"/>
      <c r="V83" s="22"/>
      <c r="W83" s="22"/>
      <c r="X83" s="22"/>
      <c r="Y83" s="22"/>
      <c r="Z83" s="22"/>
    </row>
    <row r="84" spans="1:26" s="3" customFormat="1" ht="18" hidden="1" customHeight="1" x14ac:dyDescent="0.2">
      <c r="A84" s="46"/>
      <c r="B84" s="28"/>
      <c r="C84" s="28"/>
      <c r="D84" s="2"/>
      <c r="E84" s="2"/>
      <c r="F84" s="2"/>
      <c r="G84" s="2"/>
      <c r="H84" s="2"/>
      <c r="I84" s="2"/>
      <c r="J84" s="2"/>
      <c r="K84" s="2"/>
      <c r="L84" s="2"/>
      <c r="M84" s="2"/>
      <c r="N84" s="2"/>
      <c r="P84" s="22"/>
      <c r="Q84" s="22"/>
      <c r="R84" s="22"/>
      <c r="S84" s="22"/>
      <c r="T84" s="22"/>
      <c r="U84" s="22"/>
      <c r="V84" s="22"/>
      <c r="W84" s="22"/>
      <c r="X84" s="22"/>
      <c r="Y84" s="22"/>
      <c r="Z84" s="22"/>
    </row>
    <row r="85" spans="1:26" s="3" customFormat="1" ht="18" hidden="1" customHeight="1" x14ac:dyDescent="0.2">
      <c r="A85" s="46"/>
      <c r="B85" s="28"/>
      <c r="C85" s="28"/>
      <c r="D85" s="2"/>
      <c r="E85" s="2"/>
      <c r="F85" s="2"/>
      <c r="G85" s="2"/>
      <c r="H85" s="2"/>
      <c r="I85" s="2"/>
      <c r="J85" s="2"/>
      <c r="K85" s="2"/>
      <c r="L85" s="2"/>
      <c r="M85" s="2"/>
      <c r="N85" s="2"/>
      <c r="P85" s="22"/>
      <c r="Q85" s="22"/>
      <c r="R85" s="22"/>
      <c r="S85" s="22"/>
      <c r="T85" s="22"/>
      <c r="U85" s="22"/>
      <c r="V85" s="22"/>
      <c r="W85" s="22"/>
      <c r="X85" s="22"/>
      <c r="Y85" s="22"/>
      <c r="Z85" s="22"/>
    </row>
    <row r="86" spans="1:26" s="3" customFormat="1" ht="18" hidden="1" customHeight="1" x14ac:dyDescent="0.2">
      <c r="A86" s="46"/>
      <c r="B86" s="28"/>
      <c r="C86" s="28"/>
      <c r="D86" s="2"/>
      <c r="E86" s="2"/>
      <c r="F86" s="2"/>
      <c r="G86" s="2"/>
      <c r="H86" s="2"/>
      <c r="I86" s="2"/>
      <c r="J86" s="2"/>
      <c r="K86" s="2"/>
      <c r="L86" s="2"/>
      <c r="M86" s="2"/>
      <c r="N86" s="2"/>
      <c r="P86" s="22"/>
      <c r="Q86" s="22"/>
      <c r="R86" s="22"/>
      <c r="S86" s="22"/>
      <c r="T86" s="22"/>
      <c r="U86" s="22"/>
      <c r="V86" s="22"/>
      <c r="W86" s="22"/>
      <c r="X86" s="22"/>
      <c r="Y86" s="22"/>
      <c r="Z86" s="22"/>
    </row>
    <row r="87" spans="1:26" s="3" customFormat="1" ht="18" hidden="1" customHeight="1" x14ac:dyDescent="0.2">
      <c r="A87" s="46"/>
      <c r="B87" s="28"/>
      <c r="C87" s="28"/>
      <c r="D87" s="2"/>
      <c r="E87" s="2"/>
      <c r="F87" s="2"/>
      <c r="G87" s="2"/>
      <c r="H87" s="2"/>
      <c r="I87" s="2"/>
      <c r="J87" s="2"/>
      <c r="K87" s="2"/>
      <c r="L87" s="2"/>
      <c r="M87" s="2"/>
      <c r="N87" s="2"/>
      <c r="P87" s="22"/>
      <c r="Q87" s="22"/>
      <c r="R87" s="22"/>
      <c r="S87" s="22"/>
      <c r="T87" s="22"/>
      <c r="U87" s="22"/>
      <c r="V87" s="22"/>
      <c r="W87" s="22"/>
      <c r="X87" s="22"/>
      <c r="Y87" s="22"/>
      <c r="Z87" s="22"/>
    </row>
    <row r="88" spans="1:26" s="3" customFormat="1" ht="18" hidden="1" customHeight="1" x14ac:dyDescent="0.2">
      <c r="A88" s="46"/>
      <c r="B88" s="28"/>
      <c r="C88" s="28"/>
      <c r="D88" s="2"/>
      <c r="E88" s="2"/>
      <c r="F88" s="2"/>
      <c r="G88" s="2"/>
      <c r="H88" s="2"/>
      <c r="I88" s="2"/>
      <c r="J88" s="2"/>
      <c r="K88" s="2"/>
      <c r="L88" s="2"/>
      <c r="M88" s="2"/>
      <c r="N88" s="2"/>
      <c r="P88" s="22"/>
      <c r="Q88" s="22"/>
      <c r="R88" s="22"/>
      <c r="S88" s="22"/>
      <c r="T88" s="22"/>
      <c r="U88" s="22"/>
      <c r="V88" s="22"/>
      <c r="W88" s="22"/>
      <c r="X88" s="22"/>
      <c r="Y88" s="22"/>
      <c r="Z88" s="22"/>
    </row>
    <row r="89" spans="1:26" s="3" customFormat="1" ht="18" hidden="1" customHeight="1" x14ac:dyDescent="0.2">
      <c r="A89" s="46"/>
      <c r="B89" s="28"/>
      <c r="C89" s="28"/>
      <c r="D89" s="2"/>
      <c r="E89" s="2"/>
      <c r="F89" s="2"/>
      <c r="G89" s="2"/>
      <c r="H89" s="2"/>
      <c r="I89" s="2"/>
      <c r="J89" s="2"/>
      <c r="K89" s="2"/>
      <c r="L89" s="2"/>
      <c r="M89" s="2"/>
      <c r="N89" s="2"/>
      <c r="P89" s="22"/>
      <c r="Q89" s="22"/>
      <c r="R89" s="22"/>
      <c r="S89" s="22"/>
      <c r="T89" s="22"/>
      <c r="U89" s="22"/>
      <c r="V89" s="22"/>
      <c r="W89" s="22"/>
      <c r="X89" s="22"/>
      <c r="Y89" s="22"/>
      <c r="Z89" s="22"/>
    </row>
    <row r="90" spans="1:26" s="3" customFormat="1" ht="18" hidden="1" customHeight="1" x14ac:dyDescent="0.2">
      <c r="A90" s="46"/>
      <c r="B90" s="28"/>
      <c r="C90" s="28"/>
      <c r="D90" s="2"/>
      <c r="E90" s="2"/>
      <c r="F90" s="2"/>
      <c r="G90" s="2"/>
      <c r="H90" s="2"/>
      <c r="I90" s="2"/>
      <c r="J90" s="2"/>
      <c r="K90" s="2"/>
      <c r="L90" s="2"/>
      <c r="M90" s="2"/>
      <c r="N90" s="2"/>
      <c r="P90" s="22"/>
      <c r="Q90" s="22"/>
      <c r="R90" s="22"/>
      <c r="S90" s="22"/>
      <c r="T90" s="22"/>
      <c r="U90" s="22"/>
      <c r="V90" s="22"/>
      <c r="W90" s="22"/>
      <c r="X90" s="22"/>
      <c r="Y90" s="22"/>
      <c r="Z90" s="22"/>
    </row>
    <row r="91" spans="1:26" s="3" customFormat="1" ht="18" hidden="1" customHeight="1" x14ac:dyDescent="0.2">
      <c r="A91" s="46"/>
      <c r="B91" s="28"/>
      <c r="C91" s="28"/>
      <c r="D91" s="2"/>
      <c r="E91" s="2"/>
      <c r="F91" s="2"/>
      <c r="G91" s="2"/>
      <c r="H91" s="2"/>
      <c r="I91" s="2"/>
      <c r="J91" s="2"/>
      <c r="K91" s="2"/>
      <c r="L91" s="2"/>
      <c r="M91" s="2"/>
      <c r="N91" s="2"/>
      <c r="P91" s="22"/>
      <c r="Q91" s="22"/>
      <c r="R91" s="22"/>
      <c r="S91" s="22"/>
      <c r="T91" s="22"/>
      <c r="U91" s="22"/>
      <c r="V91" s="22"/>
      <c r="W91" s="22"/>
      <c r="X91" s="22"/>
      <c r="Y91" s="22"/>
      <c r="Z91" s="22"/>
    </row>
    <row r="92" spans="1:26" s="3" customFormat="1" ht="18" hidden="1" customHeight="1" x14ac:dyDescent="0.2">
      <c r="A92" s="46"/>
      <c r="B92" s="28"/>
      <c r="C92" s="28"/>
      <c r="D92" s="2"/>
      <c r="E92" s="2"/>
      <c r="F92" s="2"/>
      <c r="G92" s="2"/>
      <c r="H92" s="2"/>
      <c r="I92" s="2"/>
      <c r="J92" s="2"/>
      <c r="K92" s="2"/>
      <c r="L92" s="2"/>
      <c r="M92" s="2"/>
      <c r="N92" s="2"/>
      <c r="P92" s="22"/>
      <c r="Q92" s="22"/>
      <c r="R92" s="22"/>
      <c r="S92" s="22"/>
      <c r="T92" s="22"/>
      <c r="U92" s="22"/>
      <c r="V92" s="22"/>
      <c r="W92" s="22"/>
      <c r="X92" s="22"/>
      <c r="Y92" s="22"/>
      <c r="Z92" s="22"/>
    </row>
    <row r="93" spans="1:26" s="3" customFormat="1" ht="18" hidden="1" customHeight="1" x14ac:dyDescent="0.2">
      <c r="A93" s="46"/>
      <c r="B93" s="28"/>
      <c r="C93" s="28"/>
      <c r="D93" s="2"/>
      <c r="E93" s="2"/>
      <c r="F93" s="2"/>
      <c r="G93" s="2"/>
      <c r="H93" s="2"/>
      <c r="I93" s="2"/>
      <c r="J93" s="2"/>
      <c r="K93" s="2"/>
      <c r="L93" s="2"/>
      <c r="M93" s="2"/>
      <c r="N93" s="2"/>
      <c r="P93" s="22"/>
      <c r="Q93" s="22"/>
      <c r="R93" s="22"/>
      <c r="S93" s="22"/>
      <c r="T93" s="22"/>
      <c r="U93" s="22"/>
      <c r="V93" s="22"/>
      <c r="W93" s="22"/>
      <c r="X93" s="22"/>
      <c r="Y93" s="22"/>
      <c r="Z93" s="22"/>
    </row>
    <row r="94" spans="1:26" s="3" customFormat="1" ht="18" hidden="1" customHeight="1" x14ac:dyDescent="0.2">
      <c r="A94" s="46"/>
      <c r="B94" s="28"/>
      <c r="C94" s="28"/>
      <c r="D94" s="2"/>
      <c r="E94" s="2"/>
      <c r="F94" s="2"/>
      <c r="G94" s="2"/>
      <c r="H94" s="2"/>
      <c r="I94" s="2"/>
      <c r="J94" s="2"/>
      <c r="K94" s="2"/>
      <c r="L94" s="2"/>
      <c r="M94" s="2"/>
      <c r="N94" s="2"/>
      <c r="P94" s="22"/>
      <c r="Q94" s="22"/>
      <c r="R94" s="22"/>
      <c r="S94" s="22"/>
      <c r="T94" s="22"/>
      <c r="U94" s="22"/>
      <c r="V94" s="22"/>
      <c r="W94" s="22"/>
      <c r="X94" s="22"/>
      <c r="Y94" s="22"/>
      <c r="Z94" s="22"/>
    </row>
    <row r="95" spans="1:26" s="3" customFormat="1" ht="18" hidden="1" customHeight="1" x14ac:dyDescent="0.2">
      <c r="A95" s="46"/>
      <c r="B95" s="28"/>
      <c r="C95" s="28"/>
      <c r="D95" s="2"/>
      <c r="E95" s="2"/>
      <c r="F95" s="2"/>
      <c r="G95" s="2"/>
      <c r="H95" s="2"/>
      <c r="I95" s="2"/>
      <c r="J95" s="2"/>
      <c r="K95" s="2"/>
      <c r="L95" s="2"/>
      <c r="M95" s="2"/>
      <c r="N95" s="2"/>
      <c r="P95" s="22"/>
      <c r="Q95" s="22"/>
      <c r="R95" s="22"/>
      <c r="S95" s="22"/>
      <c r="T95" s="22"/>
      <c r="U95" s="22"/>
      <c r="V95" s="22"/>
      <c r="W95" s="22"/>
      <c r="X95" s="22"/>
      <c r="Y95" s="22"/>
      <c r="Z95" s="22"/>
    </row>
    <row r="96" spans="1:26" s="3" customFormat="1" ht="18" hidden="1" customHeight="1" x14ac:dyDescent="0.2">
      <c r="A96" s="46"/>
      <c r="B96" s="28"/>
      <c r="C96" s="28"/>
      <c r="D96" s="2"/>
      <c r="E96" s="2"/>
      <c r="F96" s="2"/>
      <c r="G96" s="2"/>
      <c r="H96" s="2"/>
      <c r="I96" s="2"/>
      <c r="J96" s="2"/>
      <c r="K96" s="2"/>
      <c r="L96" s="2"/>
      <c r="M96" s="2"/>
      <c r="N96" s="2"/>
      <c r="P96" s="22"/>
      <c r="Q96" s="22"/>
      <c r="R96" s="22"/>
      <c r="S96" s="22"/>
      <c r="T96" s="22"/>
      <c r="U96" s="22"/>
      <c r="V96" s="22"/>
      <c r="W96" s="22"/>
      <c r="X96" s="22"/>
      <c r="Y96" s="22"/>
      <c r="Z96" s="22"/>
    </row>
    <row r="97" spans="1:26" s="3" customFormat="1" ht="18" hidden="1" customHeight="1" x14ac:dyDescent="0.2">
      <c r="A97" s="46"/>
      <c r="B97" s="28"/>
      <c r="C97" s="28"/>
      <c r="D97" s="2"/>
      <c r="E97" s="2"/>
      <c r="F97" s="2"/>
      <c r="G97" s="2"/>
      <c r="H97" s="2"/>
      <c r="I97" s="2"/>
      <c r="J97" s="2"/>
      <c r="K97" s="2"/>
      <c r="L97" s="2"/>
      <c r="M97" s="2"/>
      <c r="N97" s="2"/>
      <c r="P97" s="22"/>
      <c r="Q97" s="22"/>
      <c r="R97" s="22"/>
      <c r="S97" s="22"/>
      <c r="T97" s="22"/>
      <c r="U97" s="22"/>
      <c r="V97" s="22"/>
      <c r="W97" s="22"/>
      <c r="X97" s="22"/>
      <c r="Y97" s="22"/>
      <c r="Z97" s="22"/>
    </row>
    <row r="98" spans="1:26" s="3" customFormat="1" ht="18" hidden="1" customHeight="1" x14ac:dyDescent="0.2">
      <c r="A98" s="46"/>
      <c r="B98" s="28"/>
      <c r="C98" s="28"/>
      <c r="D98" s="2"/>
      <c r="E98" s="2"/>
      <c r="F98" s="2"/>
      <c r="G98" s="2"/>
      <c r="H98" s="2"/>
      <c r="I98" s="2"/>
      <c r="J98" s="2"/>
      <c r="K98" s="2"/>
      <c r="L98" s="2"/>
      <c r="M98" s="2"/>
      <c r="N98" s="2"/>
      <c r="P98" s="22"/>
      <c r="Q98" s="22"/>
      <c r="R98" s="22"/>
      <c r="S98" s="22"/>
      <c r="T98" s="22"/>
      <c r="U98" s="22"/>
      <c r="V98" s="22"/>
      <c r="W98" s="22"/>
      <c r="X98" s="22"/>
      <c r="Y98" s="22"/>
      <c r="Z98" s="22"/>
    </row>
    <row r="99" spans="1:26" s="3" customFormat="1" ht="18" hidden="1" customHeight="1" x14ac:dyDescent="0.2">
      <c r="A99" s="46"/>
      <c r="B99" s="28"/>
      <c r="C99" s="28"/>
      <c r="D99" s="2"/>
      <c r="E99" s="2"/>
      <c r="F99" s="2"/>
      <c r="G99" s="2"/>
      <c r="H99" s="2"/>
      <c r="I99" s="2"/>
      <c r="J99" s="2"/>
      <c r="K99" s="2"/>
      <c r="L99" s="2"/>
      <c r="M99" s="2"/>
      <c r="N99" s="2"/>
      <c r="P99" s="22"/>
      <c r="Q99" s="22"/>
      <c r="R99" s="22"/>
      <c r="S99" s="22"/>
      <c r="T99" s="22"/>
      <c r="U99" s="22"/>
      <c r="V99" s="22"/>
      <c r="W99" s="22"/>
      <c r="X99" s="22"/>
      <c r="Y99" s="22"/>
      <c r="Z99" s="22"/>
    </row>
    <row r="100" spans="1:26" s="3" customFormat="1" ht="18" hidden="1" customHeight="1" x14ac:dyDescent="0.2">
      <c r="A100" s="46"/>
      <c r="B100" s="28"/>
      <c r="C100" s="28"/>
      <c r="D100" s="2"/>
      <c r="E100" s="2"/>
      <c r="F100" s="2"/>
      <c r="G100" s="2"/>
      <c r="H100" s="2"/>
      <c r="I100" s="2"/>
      <c r="J100" s="2"/>
      <c r="K100" s="2"/>
      <c r="L100" s="2"/>
      <c r="M100" s="2"/>
      <c r="N100" s="2"/>
      <c r="P100" s="22"/>
      <c r="Q100" s="22"/>
      <c r="R100" s="22"/>
      <c r="S100" s="22"/>
      <c r="T100" s="22"/>
      <c r="U100" s="22"/>
      <c r="V100" s="22"/>
      <c r="W100" s="22"/>
      <c r="X100" s="22"/>
      <c r="Y100" s="22"/>
      <c r="Z100" s="22"/>
    </row>
    <row r="101" spans="1:26" s="59" customFormat="1" ht="18" hidden="1" customHeight="1" x14ac:dyDescent="0.2"/>
    <row r="102" spans="1:26" s="59" customFormat="1" ht="18" hidden="1" customHeight="1" x14ac:dyDescent="0.2"/>
    <row r="103" spans="1:26" s="59" customFormat="1" ht="18" hidden="1" customHeight="1" x14ac:dyDescent="0.2"/>
    <row r="104" spans="1:26" s="59" customFormat="1" ht="18" hidden="1" customHeight="1" x14ac:dyDescent="0.2"/>
    <row r="105" spans="1:26" s="59" customFormat="1" ht="18" hidden="1" customHeight="1" x14ac:dyDescent="0.2"/>
    <row r="106" spans="1:26" s="59" customFormat="1" ht="18" hidden="1" customHeight="1" x14ac:dyDescent="0.2"/>
    <row r="107" spans="1:26" s="59" customFormat="1" ht="18" hidden="1" customHeight="1" x14ac:dyDescent="0.2"/>
    <row r="108" spans="1:26" s="59" customFormat="1" ht="18" hidden="1" customHeight="1" x14ac:dyDescent="0.2"/>
    <row r="109" spans="1:26" s="59" customFormat="1" ht="18" hidden="1" customHeight="1" x14ac:dyDescent="0.2"/>
    <row r="110" spans="1:26" s="59" customFormat="1" ht="18" hidden="1" customHeight="1" x14ac:dyDescent="0.2"/>
    <row r="111" spans="1:26" s="59" customFormat="1" ht="18" hidden="1" customHeight="1" x14ac:dyDescent="0.2"/>
    <row r="112" spans="1:26" s="59" customFormat="1" ht="18" hidden="1" customHeight="1" x14ac:dyDescent="0.2"/>
    <row r="113" s="59" customFormat="1" ht="18" hidden="1" customHeight="1" x14ac:dyDescent="0.2"/>
    <row r="114" s="59" customFormat="1" ht="18" hidden="1" customHeight="1" x14ac:dyDescent="0.2"/>
    <row r="115" s="59" customFormat="1" ht="18" hidden="1" customHeight="1" x14ac:dyDescent="0.2"/>
    <row r="116" s="59" customFormat="1" ht="18" hidden="1" customHeight="1" x14ac:dyDescent="0.2"/>
    <row r="117" s="59" customFormat="1" ht="18" hidden="1" customHeight="1" x14ac:dyDescent="0.2"/>
    <row r="118" s="59" customFormat="1" ht="18" hidden="1" customHeight="1" x14ac:dyDescent="0.2"/>
    <row r="119" s="59" customFormat="1" ht="18" hidden="1" customHeight="1" x14ac:dyDescent="0.2"/>
    <row r="120" s="59" customFormat="1" ht="18" hidden="1" customHeight="1" x14ac:dyDescent="0.2"/>
    <row r="121" s="59" customFormat="1" ht="18" hidden="1" customHeight="1" x14ac:dyDescent="0.2"/>
    <row r="122" s="59" customFormat="1" ht="18" hidden="1" customHeight="1" x14ac:dyDescent="0.2"/>
    <row r="123" s="59" customFormat="1" ht="18" hidden="1" customHeight="1" x14ac:dyDescent="0.2"/>
    <row r="124" s="59" customFormat="1" ht="18" hidden="1" customHeight="1" x14ac:dyDescent="0.2"/>
    <row r="125" s="59" customFormat="1" ht="18" hidden="1" customHeight="1" x14ac:dyDescent="0.2"/>
    <row r="126" s="59" customFormat="1" ht="18" hidden="1" customHeight="1" x14ac:dyDescent="0.2"/>
    <row r="127" s="59" customFormat="1" ht="18" hidden="1" customHeight="1" x14ac:dyDescent="0.2"/>
    <row r="128" s="59" customFormat="1" ht="18" hidden="1" customHeight="1" x14ac:dyDescent="0.2"/>
    <row r="129" s="59" customFormat="1" ht="18" hidden="1" customHeight="1" x14ac:dyDescent="0.2"/>
    <row r="130" s="59" customFormat="1" ht="18" hidden="1" customHeight="1" x14ac:dyDescent="0.2"/>
    <row r="131" s="59" customFormat="1" ht="18" hidden="1" customHeight="1" x14ac:dyDescent="0.2"/>
    <row r="132" s="59" customFormat="1" ht="18" hidden="1" customHeight="1" x14ac:dyDescent="0.2"/>
    <row r="133" s="59" customFormat="1" ht="18" hidden="1" customHeight="1" x14ac:dyDescent="0.2"/>
    <row r="134" s="59" customFormat="1" ht="18" hidden="1" customHeight="1" x14ac:dyDescent="0.2"/>
    <row r="135" s="59" customFormat="1" ht="18" hidden="1" customHeight="1" x14ac:dyDescent="0.2"/>
    <row r="136" s="59" customFormat="1" ht="18" hidden="1" customHeight="1" x14ac:dyDescent="0.2"/>
    <row r="137" s="59" customFormat="1" ht="18" hidden="1" customHeight="1" x14ac:dyDescent="0.2"/>
    <row r="138" s="59" customFormat="1" ht="18" hidden="1" customHeight="1" x14ac:dyDescent="0.2"/>
    <row r="139" s="59" customFormat="1" ht="18" hidden="1" customHeight="1" x14ac:dyDescent="0.2"/>
    <row r="140" s="59" customFormat="1" ht="18" hidden="1" customHeight="1" x14ac:dyDescent="0.2"/>
    <row r="141" s="59" customFormat="1" ht="18" hidden="1" customHeight="1" x14ac:dyDescent="0.2"/>
    <row r="142" s="59" customFormat="1" ht="18" hidden="1" customHeight="1" x14ac:dyDescent="0.2"/>
    <row r="143" s="59" customFormat="1" ht="18" hidden="1" customHeight="1" x14ac:dyDescent="0.2"/>
    <row r="144" s="59" customFormat="1" ht="18" hidden="1" customHeight="1" x14ac:dyDescent="0.2"/>
    <row r="145" s="59" customFormat="1" ht="18" hidden="1" customHeight="1" x14ac:dyDescent="0.2"/>
    <row r="146" s="59" customFormat="1" ht="18" hidden="1" customHeight="1" x14ac:dyDescent="0.2"/>
    <row r="147" s="59" customFormat="1" ht="18" hidden="1" customHeight="1" x14ac:dyDescent="0.2"/>
    <row r="148" ht="14.1" customHeight="1" x14ac:dyDescent="0.2"/>
    <row r="149" ht="14.1" customHeight="1" x14ac:dyDescent="0.2"/>
  </sheetData>
  <mergeCells count="1">
    <mergeCell ref="B1:M1"/>
  </mergeCells>
  <pageMargins left="0.7" right="0.7" top="0.75" bottom="0.75" header="0.3" footer="0.3"/>
  <pageSetup scale="66"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0F706-5D5F-48FC-94BA-7AFABD3F6B60}">
  <sheetPr>
    <tabColor rgb="FFFFC2AF"/>
  </sheetPr>
  <dimension ref="A1:BI140"/>
  <sheetViews>
    <sheetView zoomScaleNormal="100" workbookViewId="0">
      <pane xSplit="1" ySplit="3" topLeftCell="B4" activePane="bottomRight" state="frozen"/>
      <selection pane="topRight" activeCell="B1" sqref="B1"/>
      <selection pane="bottomLeft" activeCell="A4" sqref="A4"/>
      <selection pane="bottomRight" activeCell="A2" sqref="A2"/>
    </sheetView>
  </sheetViews>
  <sheetFormatPr defaultColWidth="0" defaultRowHeight="14.1" customHeight="1" zeroHeight="1" x14ac:dyDescent="0.2"/>
  <cols>
    <col min="1" max="1" width="70.7109375" style="8" customWidth="1"/>
    <col min="2" max="6" width="8.7109375" style="8" customWidth="1"/>
    <col min="7" max="7" width="12.7109375" style="8" customWidth="1"/>
    <col min="8" max="13" width="8.7109375" customWidth="1"/>
    <col min="14" max="14" width="3.7109375" customWidth="1"/>
    <col min="15" max="40" width="8.7109375" hidden="1" customWidth="1"/>
    <col min="41" max="43" width="0" hidden="1" customWidth="1"/>
    <col min="44" max="61" width="8.7109375" hidden="1" customWidth="1"/>
    <col min="62" max="16384" width="9.140625" hidden="1"/>
  </cols>
  <sheetData>
    <row r="1" spans="1:25" s="5" customFormat="1" ht="65.099999999999994" customHeight="1" x14ac:dyDescent="0.2">
      <c r="A1" s="73" t="s">
        <v>100</v>
      </c>
      <c r="B1" s="312" t="s">
        <v>170</v>
      </c>
      <c r="C1" s="312"/>
      <c r="D1" s="312"/>
      <c r="E1" s="312"/>
      <c r="F1" s="312"/>
      <c r="G1" s="312"/>
      <c r="H1" s="312"/>
      <c r="I1" s="312"/>
      <c r="J1" s="312"/>
      <c r="K1" s="312"/>
      <c r="L1" s="312"/>
      <c r="M1" s="312"/>
      <c r="N1" s="288"/>
      <c r="Y1" s="4"/>
    </row>
    <row r="2" spans="1:25" s="6" customFormat="1" ht="38.1" customHeight="1" x14ac:dyDescent="0.2">
      <c r="A2" s="69" t="s">
        <v>3</v>
      </c>
      <c r="B2" s="309" t="s">
        <v>4</v>
      </c>
      <c r="C2" s="309"/>
      <c r="D2" s="309"/>
      <c r="E2" s="309"/>
      <c r="F2" s="309"/>
      <c r="G2" s="48"/>
      <c r="H2" s="311" t="s">
        <v>5</v>
      </c>
      <c r="I2" s="311"/>
      <c r="J2" s="311"/>
      <c r="K2" s="311"/>
      <c r="L2" s="311"/>
      <c r="M2" s="311"/>
      <c r="N2" s="277"/>
      <c r="O2" s="41"/>
      <c r="P2" s="41"/>
      <c r="Q2" s="41"/>
      <c r="R2" s="41"/>
      <c r="S2" s="41"/>
      <c r="T2" s="41"/>
      <c r="U2" s="41"/>
      <c r="V2" s="41"/>
      <c r="W2" s="41"/>
      <c r="X2" s="41"/>
    </row>
    <row r="3" spans="1:25" s="7" customFormat="1" ht="18" customHeight="1" x14ac:dyDescent="0.2">
      <c r="A3" s="56"/>
      <c r="B3" s="10">
        <v>2020</v>
      </c>
      <c r="C3" s="10">
        <f>B3+1</f>
        <v>2021</v>
      </c>
      <c r="D3" s="10">
        <f>C3+1</f>
        <v>2022</v>
      </c>
      <c r="E3" s="10">
        <f>D3+1</f>
        <v>2023</v>
      </c>
      <c r="F3" s="10">
        <f>E3+1</f>
        <v>2024</v>
      </c>
      <c r="G3" s="39"/>
      <c r="H3" s="10" t="s">
        <v>7</v>
      </c>
      <c r="I3" s="10" t="s">
        <v>8</v>
      </c>
      <c r="J3" s="10" t="s">
        <v>9</v>
      </c>
      <c r="K3" s="10" t="s">
        <v>10</v>
      </c>
      <c r="L3" s="10" t="s">
        <v>11</v>
      </c>
      <c r="M3" s="10" t="s">
        <v>140</v>
      </c>
      <c r="N3" s="40"/>
      <c r="O3" s="27"/>
      <c r="P3" s="27"/>
      <c r="Q3" s="27"/>
      <c r="R3" s="27"/>
      <c r="S3" s="27"/>
      <c r="T3" s="27"/>
      <c r="U3" s="27"/>
      <c r="V3" s="27"/>
      <c r="W3" s="27"/>
      <c r="X3" s="27"/>
      <c r="Y3" s="28"/>
    </row>
    <row r="4" spans="1:25" s="3" customFormat="1" ht="18" customHeight="1" x14ac:dyDescent="0.2">
      <c r="A4" s="99"/>
      <c r="B4" s="17"/>
      <c r="C4" s="17"/>
      <c r="D4" s="17"/>
      <c r="E4" s="17"/>
      <c r="F4" s="17"/>
      <c r="G4" s="15"/>
      <c r="H4" s="17"/>
      <c r="I4" s="17"/>
      <c r="J4" s="17"/>
      <c r="K4" s="17"/>
      <c r="L4" s="17"/>
      <c r="M4" s="17"/>
      <c r="N4" s="17"/>
      <c r="O4" s="29"/>
      <c r="P4" s="29"/>
      <c r="Q4" s="29"/>
      <c r="R4" s="29"/>
      <c r="S4" s="29"/>
      <c r="T4" s="29"/>
      <c r="U4" s="29"/>
      <c r="V4" s="29"/>
      <c r="W4" s="29"/>
      <c r="X4" s="29"/>
      <c r="Y4" s="15"/>
    </row>
    <row r="5" spans="1:25" s="3" customFormat="1" ht="18" customHeight="1" x14ac:dyDescent="0.2">
      <c r="A5" s="71" t="s">
        <v>160</v>
      </c>
      <c r="B5" s="70"/>
      <c r="C5" s="70"/>
      <c r="D5" s="70"/>
      <c r="E5" s="70"/>
      <c r="F5" s="70"/>
      <c r="G5" s="70"/>
      <c r="H5" s="70"/>
      <c r="I5" s="70"/>
      <c r="J5" s="70"/>
      <c r="K5" s="70"/>
      <c r="L5" s="70"/>
      <c r="M5" s="70"/>
      <c r="N5" s="70"/>
      <c r="O5" s="31"/>
      <c r="P5" s="31"/>
      <c r="Q5" s="31"/>
      <c r="R5" s="31"/>
      <c r="S5" s="31"/>
      <c r="T5" s="31"/>
      <c r="U5" s="31"/>
      <c r="V5" s="31"/>
      <c r="W5" s="31"/>
      <c r="X5" s="31"/>
      <c r="Y5" s="31"/>
    </row>
    <row r="6" spans="1:25" s="3" customFormat="1" ht="18" customHeight="1" x14ac:dyDescent="0.2">
      <c r="A6" s="242" t="s">
        <v>101</v>
      </c>
      <c r="B6" s="243">
        <f>'Income Statement'!B29</f>
        <v>82.758999999999986</v>
      </c>
      <c r="C6" s="243">
        <f>'Income Statement'!C29</f>
        <v>127.34600000000002</v>
      </c>
      <c r="D6" s="243">
        <f>'Income Statement'!D29</f>
        <v>41.91100000000003</v>
      </c>
      <c r="E6" s="243">
        <f>'Income Statement'!E29</f>
        <v>150.75700000000003</v>
      </c>
      <c r="F6" s="243">
        <f>'Income Statement'!F29</f>
        <v>203.62799999999993</v>
      </c>
      <c r="G6" s="244"/>
      <c r="H6" s="243">
        <f>'Income Statement'!H29</f>
        <v>124.54800000000003</v>
      </c>
      <c r="I6" s="243">
        <f>'Income Statement'!I29</f>
        <v>26.944000000000006</v>
      </c>
      <c r="J6" s="243">
        <f>'Income Statement'!J29</f>
        <v>-19.175999999999995</v>
      </c>
      <c r="K6" s="243">
        <f>'Income Statement'!K29</f>
        <v>71.311999999999927</v>
      </c>
      <c r="L6" s="243">
        <f>'Income Statement'!L29</f>
        <v>58.185000000000002</v>
      </c>
      <c r="M6" s="243">
        <f>'Income Statement'!M29</f>
        <v>99.79500000000003</v>
      </c>
      <c r="N6" s="243"/>
      <c r="O6" s="30"/>
      <c r="P6" s="30"/>
      <c r="Q6" s="30"/>
      <c r="R6" s="30"/>
      <c r="S6" s="30"/>
      <c r="T6" s="30"/>
      <c r="U6" s="30"/>
      <c r="V6" s="30"/>
      <c r="W6" s="30"/>
      <c r="X6" s="30"/>
      <c r="Y6" s="31"/>
    </row>
    <row r="7" spans="1:25" s="3" customFormat="1" ht="18" customHeight="1" x14ac:dyDescent="0.2">
      <c r="A7" s="99"/>
      <c r="B7" s="17"/>
      <c r="C7" s="17"/>
      <c r="D7" s="17"/>
      <c r="E7" s="17"/>
      <c r="F7" s="17"/>
      <c r="G7" s="15"/>
      <c r="H7" s="17"/>
      <c r="I7" s="17"/>
      <c r="J7" s="17"/>
      <c r="K7" s="17"/>
      <c r="L7" s="17"/>
      <c r="M7" s="17"/>
      <c r="N7" s="17"/>
      <c r="O7" s="32"/>
      <c r="P7" s="32"/>
      <c r="Q7" s="32"/>
      <c r="R7" s="32"/>
      <c r="S7" s="32"/>
      <c r="T7" s="32"/>
      <c r="U7" s="32"/>
      <c r="V7" s="32"/>
      <c r="W7" s="32"/>
      <c r="X7" s="32"/>
      <c r="Y7" s="15"/>
    </row>
    <row r="8" spans="1:25" s="3" customFormat="1" ht="18" customHeight="1" x14ac:dyDescent="0.2">
      <c r="A8" s="98" t="s">
        <v>178</v>
      </c>
      <c r="B8" s="91">
        <v>10.096</v>
      </c>
      <c r="C8" s="91">
        <v>0.496</v>
      </c>
      <c r="D8" s="91">
        <v>12.798</v>
      </c>
      <c r="E8" s="91">
        <v>11.832000000000001</v>
      </c>
      <c r="F8" s="91">
        <v>1.0589999999999999</v>
      </c>
      <c r="H8" s="91">
        <v>2.0219999999999998</v>
      </c>
      <c r="I8" s="91">
        <v>-4.1989999999999998</v>
      </c>
      <c r="J8" s="91">
        <v>1.2330000000000001</v>
      </c>
      <c r="K8" s="91">
        <v>2.0030000000000001</v>
      </c>
      <c r="L8" s="91">
        <v>3.8119999999999998</v>
      </c>
      <c r="M8" s="91">
        <v>1.0379999999999998</v>
      </c>
      <c r="N8" s="84"/>
      <c r="O8" s="23"/>
      <c r="P8" s="23"/>
      <c r="Q8" s="23"/>
      <c r="R8" s="23"/>
      <c r="S8" s="23"/>
      <c r="T8" s="23"/>
      <c r="U8" s="23"/>
      <c r="V8" s="23"/>
      <c r="W8" s="23"/>
      <c r="X8" s="23"/>
      <c r="Y8" s="9"/>
    </row>
    <row r="9" spans="1:25" s="3" customFormat="1" ht="18" customHeight="1" x14ac:dyDescent="0.2">
      <c r="A9" s="98" t="s">
        <v>157</v>
      </c>
      <c r="B9" s="91">
        <v>3.58</v>
      </c>
      <c r="C9" s="91">
        <v>3.8010000000000002</v>
      </c>
      <c r="D9" s="91">
        <v>3.9929999999999999</v>
      </c>
      <c r="E9" s="91">
        <v>3.1269999999999998</v>
      </c>
      <c r="F9" s="91">
        <v>1.0029999999999999</v>
      </c>
      <c r="H9" s="91">
        <v>0.34</v>
      </c>
      <c r="I9" s="91">
        <v>0.17499999999999999</v>
      </c>
      <c r="J9" s="91">
        <v>0.17499999999999993</v>
      </c>
      <c r="K9" s="91">
        <v>0.31299999999999994</v>
      </c>
      <c r="L9" s="91">
        <v>0.16700000000000001</v>
      </c>
      <c r="M9" s="91">
        <v>0.251</v>
      </c>
      <c r="N9" s="84"/>
      <c r="O9" s="33"/>
      <c r="P9" s="33"/>
      <c r="Q9" s="33"/>
      <c r="R9" s="33"/>
      <c r="S9" s="33"/>
      <c r="T9" s="33"/>
      <c r="U9" s="33"/>
      <c r="V9" s="33"/>
      <c r="W9" s="33"/>
      <c r="X9" s="33"/>
      <c r="Y9" s="9"/>
    </row>
    <row r="10" spans="1:25" s="3" customFormat="1" ht="18" customHeight="1" x14ac:dyDescent="0.2">
      <c r="A10" s="98" t="s">
        <v>102</v>
      </c>
      <c r="B10" s="91">
        <v>7.7889999999999997</v>
      </c>
      <c r="C10" s="91">
        <v>11.316000000000001</v>
      </c>
      <c r="D10" s="91">
        <v>11.685</v>
      </c>
      <c r="E10" s="91">
        <v>12.958</v>
      </c>
      <c r="F10" s="91">
        <v>17.039000000000001</v>
      </c>
      <c r="H10" s="91">
        <v>4.0119999999999996</v>
      </c>
      <c r="I10" s="91">
        <v>4.1800000000000006</v>
      </c>
      <c r="J10" s="91">
        <v>4.8019999999999996</v>
      </c>
      <c r="K10" s="91">
        <v>4.0450000000000017</v>
      </c>
      <c r="L10" s="91">
        <v>4.1470000000000002</v>
      </c>
      <c r="M10" s="91">
        <v>3.7479999999999993</v>
      </c>
      <c r="N10" s="84"/>
      <c r="O10" s="23"/>
      <c r="P10" s="23"/>
      <c r="Q10" s="23"/>
      <c r="R10" s="23"/>
      <c r="S10" s="23"/>
      <c r="T10" s="23"/>
      <c r="U10" s="23"/>
      <c r="V10" s="23"/>
      <c r="W10" s="23"/>
      <c r="X10" s="23"/>
      <c r="Y10" s="9"/>
    </row>
    <row r="11" spans="1:25" s="3" customFormat="1" ht="18" customHeight="1" x14ac:dyDescent="0.2">
      <c r="A11" s="98" t="s">
        <v>103</v>
      </c>
      <c r="B11" s="91">
        <v>16.791</v>
      </c>
      <c r="C11" s="91">
        <v>17.047000000000001</v>
      </c>
      <c r="D11" s="91">
        <v>20.100999999999999</v>
      </c>
      <c r="E11" s="91">
        <v>18.385999999999999</v>
      </c>
      <c r="F11" s="91">
        <v>23.151</v>
      </c>
      <c r="H11" s="91">
        <v>6.601</v>
      </c>
      <c r="I11" s="91">
        <v>8.2830000000000013</v>
      </c>
      <c r="J11" s="91">
        <v>4.1179999999999986</v>
      </c>
      <c r="K11" s="91">
        <v>4.1490000000000009</v>
      </c>
      <c r="L11" s="91">
        <v>9.8249999999999993</v>
      </c>
      <c r="M11" s="91">
        <v>8.4469999999999992</v>
      </c>
      <c r="N11" s="84"/>
      <c r="O11" s="23"/>
      <c r="P11" s="23"/>
      <c r="Q11" s="23"/>
      <c r="R11" s="23"/>
      <c r="S11" s="23"/>
      <c r="T11" s="23"/>
      <c r="U11" s="23"/>
      <c r="V11" s="23"/>
      <c r="W11" s="23"/>
      <c r="X11" s="23"/>
      <c r="Y11" s="9"/>
    </row>
    <row r="12" spans="1:25" s="2" customFormat="1" ht="18" customHeight="1" x14ac:dyDescent="0.2">
      <c r="A12" s="98" t="s">
        <v>104</v>
      </c>
      <c r="B12" s="91">
        <v>13.099</v>
      </c>
      <c r="C12" s="91">
        <v>-94.772999999999996</v>
      </c>
      <c r="D12" s="91">
        <v>16.402999999999999</v>
      </c>
      <c r="E12" s="91">
        <v>-108.02500000000001</v>
      </c>
      <c r="F12" s="91">
        <v>-179.74700000000001</v>
      </c>
      <c r="G12" s="3"/>
      <c r="H12" s="91">
        <v>-145.9</v>
      </c>
      <c r="I12" s="91">
        <v>-16.057999999999993</v>
      </c>
      <c r="J12" s="91">
        <v>39.915999999999997</v>
      </c>
      <c r="K12" s="91">
        <v>-57.705000000000013</v>
      </c>
      <c r="L12" s="91">
        <v>-69.491</v>
      </c>
      <c r="M12" s="91">
        <v>-101.63000000000001</v>
      </c>
      <c r="N12" s="84"/>
      <c r="O12" s="34"/>
      <c r="P12" s="34"/>
      <c r="Q12" s="34"/>
      <c r="R12" s="34"/>
      <c r="S12" s="34"/>
      <c r="T12" s="34"/>
      <c r="U12" s="34"/>
      <c r="V12" s="34"/>
      <c r="W12" s="34"/>
      <c r="X12" s="34"/>
      <c r="Y12" s="9"/>
    </row>
    <row r="13" spans="1:25" s="3" customFormat="1" ht="18" customHeight="1" x14ac:dyDescent="0.2">
      <c r="A13" s="98" t="s">
        <v>105</v>
      </c>
      <c r="B13" s="91">
        <v>-55.412999999999997</v>
      </c>
      <c r="C13" s="91">
        <v>-48.332000000000001</v>
      </c>
      <c r="D13" s="91">
        <v>-28.614000000000001</v>
      </c>
      <c r="E13" s="91">
        <v>-43.542000000000002</v>
      </c>
      <c r="F13" s="91">
        <v>-70.685000000000002</v>
      </c>
      <c r="H13" s="91">
        <v>-32.341999999999999</v>
      </c>
      <c r="I13" s="91">
        <v>-21.548999999999999</v>
      </c>
      <c r="J13" s="91">
        <v>-5.0870000000000033</v>
      </c>
      <c r="K13" s="91">
        <v>-11.707000000000001</v>
      </c>
      <c r="L13" s="91">
        <v>-5.3470000000000004</v>
      </c>
      <c r="M13" s="91">
        <v>-6.06</v>
      </c>
      <c r="N13" s="84"/>
      <c r="O13" s="23"/>
      <c r="P13" s="23"/>
      <c r="Q13" s="23"/>
      <c r="R13" s="23"/>
      <c r="S13" s="23"/>
      <c r="T13" s="23"/>
      <c r="U13" s="23"/>
      <c r="V13" s="23"/>
      <c r="W13" s="23"/>
      <c r="X13" s="23"/>
      <c r="Y13" s="9"/>
    </row>
    <row r="14" spans="1:25" s="3" customFormat="1" ht="18" customHeight="1" x14ac:dyDescent="0.2">
      <c r="A14" s="98" t="s">
        <v>179</v>
      </c>
      <c r="B14" s="91">
        <v>13.811</v>
      </c>
      <c r="C14" s="91">
        <v>-0.72</v>
      </c>
      <c r="D14" s="91">
        <v>-0.218</v>
      </c>
      <c r="E14" s="91">
        <v>1.3049999999999999</v>
      </c>
      <c r="F14" s="91">
        <v>7.2990000000000004</v>
      </c>
      <c r="H14" s="91">
        <v>9.8689999999999998</v>
      </c>
      <c r="I14" s="91">
        <v>-1.3369999999999997</v>
      </c>
      <c r="J14" s="91">
        <v>-0.81500000000000039</v>
      </c>
      <c r="K14" s="91">
        <v>-0.41799999999999926</v>
      </c>
      <c r="L14" s="91">
        <v>0</v>
      </c>
      <c r="M14" s="91">
        <v>0</v>
      </c>
      <c r="N14" s="84"/>
      <c r="O14" s="33"/>
      <c r="P14" s="33"/>
      <c r="Q14" s="33"/>
      <c r="R14" s="33"/>
      <c r="S14" s="33"/>
      <c r="T14" s="33"/>
      <c r="U14" s="33"/>
      <c r="V14" s="33"/>
      <c r="W14" s="33"/>
      <c r="X14" s="33"/>
      <c r="Y14" s="9"/>
    </row>
    <row r="15" spans="1:25" s="3" customFormat="1" ht="18" customHeight="1" x14ac:dyDescent="0.2">
      <c r="A15" s="99"/>
      <c r="B15" s="16"/>
      <c r="C15" s="16"/>
      <c r="D15" s="16"/>
      <c r="E15" s="16"/>
      <c r="F15" s="16"/>
      <c r="G15" s="15"/>
      <c r="H15" s="16"/>
      <c r="I15" s="16"/>
      <c r="J15" s="16"/>
      <c r="K15" s="16"/>
      <c r="L15" s="16"/>
      <c r="M15" s="16"/>
      <c r="N15" s="17"/>
      <c r="O15" s="23"/>
      <c r="P15" s="23"/>
      <c r="Q15" s="23"/>
      <c r="R15" s="23"/>
      <c r="S15" s="23"/>
      <c r="T15" s="23"/>
      <c r="U15" s="23"/>
      <c r="V15" s="23"/>
      <c r="W15" s="23"/>
      <c r="X15" s="23"/>
      <c r="Y15" s="9"/>
    </row>
    <row r="16" spans="1:25" s="3" customFormat="1" ht="18" customHeight="1" x14ac:dyDescent="0.2">
      <c r="A16" s="87" t="s">
        <v>106</v>
      </c>
      <c r="B16" s="91">
        <v>0</v>
      </c>
      <c r="C16" s="91">
        <v>-22.035</v>
      </c>
      <c r="D16" s="91">
        <v>-62.953000000000003</v>
      </c>
      <c r="E16" s="91">
        <v>51.537999999999997</v>
      </c>
      <c r="F16" s="91">
        <v>-29.273</v>
      </c>
      <c r="H16" s="91">
        <v>0.03</v>
      </c>
      <c r="I16" s="91">
        <v>-6.78</v>
      </c>
      <c r="J16" s="91">
        <v>-10.013000000000002</v>
      </c>
      <c r="K16" s="91">
        <v>-12.509999999999998</v>
      </c>
      <c r="L16" s="91">
        <v>-23.719000000000001</v>
      </c>
      <c r="M16" s="91">
        <v>19.434000000000001</v>
      </c>
      <c r="N16" s="84"/>
      <c r="O16" s="33"/>
      <c r="P16" s="33"/>
      <c r="Q16" s="33"/>
      <c r="R16" s="33"/>
      <c r="S16" s="33"/>
      <c r="T16" s="33"/>
      <c r="U16" s="33"/>
      <c r="V16" s="33"/>
      <c r="W16" s="33"/>
      <c r="X16" s="33"/>
      <c r="Y16" s="9"/>
    </row>
    <row r="17" spans="1:25" s="3" customFormat="1" ht="18" customHeight="1" x14ac:dyDescent="0.2">
      <c r="A17" s="87" t="s">
        <v>107</v>
      </c>
      <c r="B17" s="91">
        <v>0</v>
      </c>
      <c r="C17" s="91">
        <v>14.584</v>
      </c>
      <c r="D17" s="91">
        <v>0</v>
      </c>
      <c r="E17" s="91">
        <v>0</v>
      </c>
      <c r="F17" s="91">
        <v>0</v>
      </c>
      <c r="H17" s="91">
        <v>0</v>
      </c>
      <c r="I17" s="91">
        <v>0</v>
      </c>
      <c r="J17" s="91">
        <v>0</v>
      </c>
      <c r="K17" s="91">
        <v>0</v>
      </c>
      <c r="L17" s="91">
        <v>0</v>
      </c>
      <c r="M17" s="91">
        <v>10.557</v>
      </c>
      <c r="N17" s="84"/>
      <c r="O17" s="23"/>
      <c r="P17" s="23"/>
      <c r="Q17" s="23"/>
      <c r="R17" s="23"/>
      <c r="S17" s="23"/>
      <c r="T17" s="23"/>
      <c r="U17" s="23"/>
      <c r="V17" s="23"/>
      <c r="W17" s="23"/>
      <c r="X17" s="23"/>
      <c r="Y17" s="9"/>
    </row>
    <row r="18" spans="1:25" s="3" customFormat="1" ht="18" customHeight="1" x14ac:dyDescent="0.2">
      <c r="A18" s="87" t="s">
        <v>108</v>
      </c>
      <c r="B18" s="91">
        <v>8.0229999999999997</v>
      </c>
      <c r="C18" s="91">
        <v>11.313000000000001</v>
      </c>
      <c r="D18" s="91">
        <v>18.175999999999998</v>
      </c>
      <c r="E18" s="91">
        <v>48.484999999999999</v>
      </c>
      <c r="F18" s="91">
        <v>101.41</v>
      </c>
      <c r="H18" s="91">
        <v>59.122999999999998</v>
      </c>
      <c r="I18" s="91">
        <v>-8.3219999999999956</v>
      </c>
      <c r="J18" s="91">
        <v>18.555999999999997</v>
      </c>
      <c r="K18" s="91">
        <v>32.052999999999997</v>
      </c>
      <c r="L18" s="91">
        <v>8.5340000000000007</v>
      </c>
      <c r="M18" s="91">
        <v>22.011000000000003</v>
      </c>
      <c r="N18" s="84"/>
      <c r="O18" s="35"/>
      <c r="P18" s="35"/>
      <c r="Q18" s="35"/>
      <c r="R18" s="35"/>
      <c r="S18" s="35"/>
      <c r="T18" s="35"/>
      <c r="U18" s="35"/>
      <c r="V18" s="35"/>
      <c r="W18" s="35"/>
      <c r="X18" s="35"/>
      <c r="Y18" s="9"/>
    </row>
    <row r="19" spans="1:25" s="3" customFormat="1" ht="18" customHeight="1" x14ac:dyDescent="0.2">
      <c r="A19" s="87" t="s">
        <v>180</v>
      </c>
      <c r="B19" s="91">
        <v>-24.282</v>
      </c>
      <c r="C19" s="91">
        <v>-0.85899999999999999</v>
      </c>
      <c r="D19" s="91">
        <v>-15.414</v>
      </c>
      <c r="E19" s="91">
        <v>-44.104999999999997</v>
      </c>
      <c r="F19" s="91">
        <v>-78.638999999999996</v>
      </c>
      <c r="H19" s="91">
        <v>-17.709</v>
      </c>
      <c r="I19" s="91">
        <v>-15.532999999999998</v>
      </c>
      <c r="J19" s="91">
        <v>-19.002000000000002</v>
      </c>
      <c r="K19" s="91">
        <v>-26.394999999999996</v>
      </c>
      <c r="L19" s="91">
        <v>-20.81</v>
      </c>
      <c r="M19" s="91">
        <v>-6.5609999999999999</v>
      </c>
      <c r="N19" s="84"/>
      <c r="O19" s="9"/>
      <c r="P19" s="9"/>
      <c r="Q19" s="9"/>
      <c r="R19" s="9"/>
      <c r="S19" s="9"/>
      <c r="T19" s="9"/>
      <c r="U19" s="9"/>
      <c r="V19" s="9"/>
      <c r="W19" s="9"/>
      <c r="X19" s="9"/>
      <c r="Y19" s="9"/>
    </row>
    <row r="20" spans="1:25" s="3" customFormat="1" ht="18" customHeight="1" x14ac:dyDescent="0.2">
      <c r="A20" s="87" t="s">
        <v>109</v>
      </c>
      <c r="B20" s="91">
        <v>0</v>
      </c>
      <c r="C20" s="91">
        <v>0</v>
      </c>
      <c r="D20" s="91">
        <v>0</v>
      </c>
      <c r="E20" s="91">
        <v>0</v>
      </c>
      <c r="F20" s="91">
        <v>20.311</v>
      </c>
      <c r="H20" s="91">
        <v>0</v>
      </c>
      <c r="I20" s="91">
        <v>19.260999999999999</v>
      </c>
      <c r="J20" s="91">
        <v>0</v>
      </c>
      <c r="K20" s="91">
        <v>1.0500000000000007</v>
      </c>
      <c r="L20" s="91">
        <v>0</v>
      </c>
      <c r="M20" s="91">
        <v>17.696000000000002</v>
      </c>
      <c r="N20" s="84"/>
      <c r="O20" s="9"/>
      <c r="P20" s="9"/>
      <c r="Q20" s="9"/>
      <c r="R20" s="9"/>
      <c r="S20" s="9"/>
      <c r="T20" s="9"/>
      <c r="U20" s="9"/>
      <c r="V20" s="9"/>
      <c r="W20" s="9"/>
      <c r="X20" s="9"/>
      <c r="Y20" s="9"/>
    </row>
    <row r="21" spans="1:25" s="3" customFormat="1" ht="18" customHeight="1" x14ac:dyDescent="0.2">
      <c r="A21" s="87" t="s">
        <v>110</v>
      </c>
      <c r="B21" s="91">
        <v>-2.9710000000000001</v>
      </c>
      <c r="C21" s="91">
        <v>-5.875</v>
      </c>
      <c r="D21" s="91">
        <v>-17.638000000000002</v>
      </c>
      <c r="E21" s="91">
        <v>-3.0270000000000001</v>
      </c>
      <c r="F21" s="91">
        <v>-10.704000000000001</v>
      </c>
      <c r="H21" s="91">
        <v>10.364000000000001</v>
      </c>
      <c r="I21" s="91">
        <v>-9.9090000000000007</v>
      </c>
      <c r="J21" s="91">
        <v>7.234</v>
      </c>
      <c r="K21" s="91">
        <v>-18.393000000000001</v>
      </c>
      <c r="L21" s="91">
        <v>-2.4239999999999999</v>
      </c>
      <c r="M21" s="91">
        <v>10.844999999999999</v>
      </c>
      <c r="N21" s="84"/>
      <c r="O21" s="9"/>
      <c r="P21" s="9"/>
      <c r="Q21" s="9"/>
      <c r="R21" s="9"/>
      <c r="S21" s="9"/>
      <c r="T21" s="9"/>
      <c r="U21" s="9"/>
      <c r="V21" s="9"/>
      <c r="W21" s="9"/>
      <c r="X21" s="9"/>
      <c r="Y21" s="9"/>
    </row>
    <row r="22" spans="1:25" s="3" customFormat="1" ht="18" customHeight="1" x14ac:dyDescent="0.2">
      <c r="A22" s="99"/>
      <c r="B22" s="16"/>
      <c r="C22" s="16"/>
      <c r="D22" s="16"/>
      <c r="E22" s="16"/>
      <c r="F22" s="16"/>
      <c r="G22" s="36"/>
      <c r="H22" s="16"/>
      <c r="I22" s="16"/>
      <c r="J22" s="16"/>
      <c r="K22" s="16"/>
      <c r="L22" s="16"/>
      <c r="M22" s="16"/>
      <c r="N22" s="36"/>
      <c r="O22" s="15"/>
      <c r="P22" s="15"/>
      <c r="Q22" s="15"/>
      <c r="R22" s="15"/>
      <c r="S22" s="15"/>
      <c r="T22" s="15"/>
      <c r="U22" s="15"/>
      <c r="V22" s="15"/>
      <c r="W22" s="15"/>
      <c r="X22" s="15"/>
      <c r="Y22" s="15"/>
    </row>
    <row r="23" spans="1:25" s="3" customFormat="1" ht="18" customHeight="1" x14ac:dyDescent="0.2">
      <c r="A23" s="71" t="s">
        <v>159</v>
      </c>
      <c r="B23" s="80">
        <f>SUM(B6:B21)</f>
        <v>73.281999999999968</v>
      </c>
      <c r="C23" s="80">
        <f>SUM(C6:C21)</f>
        <v>13.309000000000005</v>
      </c>
      <c r="D23" s="80">
        <f>SUM(D6:D21)</f>
        <v>0.23000000000000753</v>
      </c>
      <c r="E23" s="80">
        <f>SUM(E6:E21)</f>
        <v>99.689000000000036</v>
      </c>
      <c r="F23" s="80">
        <f>SUM(F6:F21)</f>
        <v>5.8519999999999186</v>
      </c>
      <c r="G23" s="80"/>
      <c r="H23" s="80">
        <f t="shared" ref="H23:M23" si="0">SUM(H6:H21)</f>
        <v>20.95800000000002</v>
      </c>
      <c r="I23" s="80">
        <f t="shared" si="0"/>
        <v>-24.84399999999998</v>
      </c>
      <c r="J23" s="80">
        <f t="shared" si="0"/>
        <v>21.940999999999988</v>
      </c>
      <c r="K23" s="80">
        <f t="shared" si="0"/>
        <v>-12.203000000000078</v>
      </c>
      <c r="L23" s="80">
        <f t="shared" si="0"/>
        <v>-37.120999999999988</v>
      </c>
      <c r="M23" s="80">
        <f t="shared" si="0"/>
        <v>79.571000000000041</v>
      </c>
      <c r="N23" s="80"/>
      <c r="O23" s="31"/>
      <c r="P23" s="31"/>
      <c r="Q23" s="31"/>
      <c r="R23" s="31"/>
      <c r="S23" s="31"/>
      <c r="T23" s="31"/>
      <c r="U23" s="31"/>
      <c r="V23" s="31"/>
      <c r="W23" s="31"/>
      <c r="X23" s="31"/>
      <c r="Y23" s="31"/>
    </row>
    <row r="24" spans="1:25" s="3" customFormat="1" ht="18" customHeight="1" x14ac:dyDescent="0.2">
      <c r="A24" s="99"/>
      <c r="B24" s="17"/>
      <c r="C24" s="17"/>
      <c r="D24" s="17"/>
      <c r="E24" s="17"/>
      <c r="F24" s="17"/>
      <c r="G24" s="15"/>
      <c r="H24" s="17"/>
      <c r="I24" s="17"/>
      <c r="J24" s="17"/>
      <c r="K24" s="17"/>
      <c r="L24" s="17"/>
      <c r="M24" s="17"/>
      <c r="N24" s="17"/>
      <c r="O24" s="15"/>
      <c r="P24" s="15"/>
      <c r="Q24" s="15"/>
      <c r="R24" s="15"/>
      <c r="S24" s="15"/>
      <c r="T24" s="15"/>
      <c r="U24" s="15"/>
      <c r="V24" s="15"/>
      <c r="W24" s="15"/>
      <c r="X24" s="15"/>
      <c r="Y24" s="15"/>
    </row>
    <row r="25" spans="1:25" s="3" customFormat="1" ht="18" customHeight="1" x14ac:dyDescent="0.2">
      <c r="A25" s="71" t="s">
        <v>161</v>
      </c>
      <c r="B25" s="70"/>
      <c r="C25" s="70"/>
      <c r="D25" s="70"/>
      <c r="E25" s="70"/>
      <c r="F25" s="70"/>
      <c r="G25" s="70"/>
      <c r="H25" s="70"/>
      <c r="I25" s="70"/>
      <c r="J25" s="70"/>
      <c r="K25" s="70"/>
      <c r="L25" s="70"/>
      <c r="M25" s="70"/>
      <c r="N25" s="70"/>
      <c r="O25" s="31"/>
      <c r="P25" s="31"/>
      <c r="Q25" s="31"/>
      <c r="R25" s="31"/>
      <c r="S25" s="31"/>
      <c r="T25" s="31"/>
      <c r="U25" s="31"/>
      <c r="V25" s="31"/>
      <c r="W25" s="31"/>
      <c r="X25" s="31"/>
      <c r="Y25" s="31"/>
    </row>
    <row r="26" spans="1:25" s="3" customFormat="1" ht="18" customHeight="1" x14ac:dyDescent="0.2">
      <c r="A26" s="87" t="s">
        <v>25</v>
      </c>
      <c r="B26" s="14">
        <v>-885.86199999999997</v>
      </c>
      <c r="C26" s="14">
        <v>-401.85599999999999</v>
      </c>
      <c r="D26" s="14">
        <v>-127.867</v>
      </c>
      <c r="E26" s="14">
        <v>-869.41200000000003</v>
      </c>
      <c r="F26" s="14">
        <v>-396.613</v>
      </c>
      <c r="G26" s="9"/>
      <c r="H26" s="14">
        <v>-127.422</v>
      </c>
      <c r="I26" s="14">
        <v>-41.47399999999999</v>
      </c>
      <c r="J26" s="14">
        <v>-31.306000000000012</v>
      </c>
      <c r="K26" s="14">
        <v>-196.411</v>
      </c>
      <c r="L26" s="14">
        <v>-247.714</v>
      </c>
      <c r="M26" s="14">
        <v>-52.26600000000002</v>
      </c>
      <c r="N26" s="18"/>
      <c r="O26" s="9"/>
      <c r="P26" s="9"/>
      <c r="Q26" s="9"/>
      <c r="R26" s="9"/>
      <c r="S26" s="9"/>
      <c r="T26" s="9"/>
      <c r="U26" s="9"/>
      <c r="V26" s="9"/>
      <c r="W26" s="9"/>
      <c r="X26" s="9"/>
      <c r="Y26" s="9"/>
    </row>
    <row r="27" spans="1:25" s="3" customFormat="1" ht="18" customHeight="1" x14ac:dyDescent="0.2">
      <c r="A27" s="87" t="s">
        <v>111</v>
      </c>
      <c r="B27" s="14">
        <v>98.570999999999998</v>
      </c>
      <c r="C27" s="14">
        <v>21.777000000000001</v>
      </c>
      <c r="D27" s="14">
        <v>110.06399999999999</v>
      </c>
      <c r="E27" s="14">
        <v>30.14</v>
      </c>
      <c r="F27" s="14">
        <v>39.142000000000003</v>
      </c>
      <c r="G27" s="9"/>
      <c r="H27" s="14">
        <v>3.762</v>
      </c>
      <c r="I27" s="14">
        <v>7.6639999999999997</v>
      </c>
      <c r="J27" s="14">
        <v>15.278999999999998</v>
      </c>
      <c r="K27" s="14">
        <v>12.437000000000005</v>
      </c>
      <c r="L27" s="14">
        <v>7.6420000000000003</v>
      </c>
      <c r="M27" s="14">
        <v>11.887</v>
      </c>
      <c r="N27" s="18"/>
      <c r="O27" s="9"/>
      <c r="P27" s="9"/>
      <c r="Q27" s="9"/>
      <c r="R27" s="9"/>
      <c r="S27" s="9"/>
      <c r="T27" s="9"/>
      <c r="U27" s="9"/>
      <c r="V27" s="9"/>
      <c r="W27" s="9"/>
      <c r="X27" s="9"/>
      <c r="Y27" s="9"/>
    </row>
    <row r="28" spans="1:25" s="3" customFormat="1" ht="18" customHeight="1" x14ac:dyDescent="0.2">
      <c r="A28" s="87" t="s">
        <v>112</v>
      </c>
      <c r="B28" s="14">
        <v>0</v>
      </c>
      <c r="C28" s="14">
        <v>0.3</v>
      </c>
      <c r="D28" s="14">
        <v>1.7</v>
      </c>
      <c r="E28" s="14">
        <v>0</v>
      </c>
      <c r="F28" s="14">
        <v>9.4719999999999995</v>
      </c>
      <c r="G28" s="9"/>
      <c r="H28" s="14">
        <v>0</v>
      </c>
      <c r="I28" s="14">
        <v>2.1070000000000002</v>
      </c>
      <c r="J28" s="14">
        <v>0</v>
      </c>
      <c r="K28" s="14">
        <v>7.3649999999999993</v>
      </c>
      <c r="L28" s="14">
        <v>0</v>
      </c>
      <c r="M28" s="14">
        <v>0</v>
      </c>
      <c r="N28" s="18"/>
      <c r="O28" s="9"/>
      <c r="P28" s="9"/>
      <c r="Q28" s="9"/>
      <c r="R28" s="9"/>
      <c r="S28" s="9"/>
      <c r="T28" s="9"/>
      <c r="U28" s="9"/>
      <c r="V28" s="9"/>
      <c r="W28" s="9"/>
      <c r="X28" s="9"/>
      <c r="Y28" s="9"/>
    </row>
    <row r="29" spans="1:25" s="3" customFormat="1" ht="18" customHeight="1" x14ac:dyDescent="0.2">
      <c r="A29" s="87" t="s">
        <v>113</v>
      </c>
      <c r="B29" s="14">
        <v>-256.32299999999998</v>
      </c>
      <c r="C29" s="14">
        <v>-553.36599999999999</v>
      </c>
      <c r="D29" s="14">
        <v>-726.93100000000004</v>
      </c>
      <c r="E29" s="14">
        <v>-1338.86</v>
      </c>
      <c r="F29" s="14">
        <v>-667.14</v>
      </c>
      <c r="G29" s="9"/>
      <c r="H29" s="14">
        <v>-230.88499999999999</v>
      </c>
      <c r="I29" s="14">
        <v>-116.45800000000003</v>
      </c>
      <c r="J29" s="14">
        <v>-154.20499999999998</v>
      </c>
      <c r="K29" s="14">
        <v>-165.59199999999998</v>
      </c>
      <c r="L29" s="14">
        <v>-137.596</v>
      </c>
      <c r="M29" s="14">
        <v>-149.45299999999997</v>
      </c>
      <c r="N29" s="18"/>
      <c r="O29" s="9"/>
      <c r="P29" s="9"/>
      <c r="Q29" s="9"/>
      <c r="R29" s="9"/>
      <c r="S29" s="9"/>
      <c r="T29" s="9"/>
      <c r="U29" s="9"/>
      <c r="V29" s="9"/>
      <c r="W29" s="9"/>
      <c r="X29" s="9"/>
      <c r="Y29" s="9"/>
    </row>
    <row r="30" spans="1:25" s="3" customFormat="1" ht="18" customHeight="1" x14ac:dyDescent="0.2">
      <c r="A30" s="87" t="s">
        <v>114</v>
      </c>
      <c r="B30" s="14">
        <v>132.958</v>
      </c>
      <c r="C30" s="14">
        <v>148.76900000000001</v>
      </c>
      <c r="D30" s="14">
        <v>125.976</v>
      </c>
      <c r="E30" s="14">
        <v>197.78399999999999</v>
      </c>
      <c r="F30" s="14">
        <v>600.65200000000004</v>
      </c>
      <c r="G30" s="9"/>
      <c r="H30" s="14">
        <v>141.59399999999999</v>
      </c>
      <c r="I30" s="14">
        <v>329.19400000000002</v>
      </c>
      <c r="J30" s="14">
        <v>37.915999999999997</v>
      </c>
      <c r="K30" s="14">
        <v>91.948000000000036</v>
      </c>
      <c r="L30" s="14">
        <v>40.454999999999998</v>
      </c>
      <c r="M30" s="14">
        <v>131.625</v>
      </c>
      <c r="N30" s="18"/>
      <c r="O30" s="9"/>
      <c r="P30" s="9"/>
      <c r="Q30" s="9"/>
      <c r="R30" s="9"/>
      <c r="S30" s="9"/>
      <c r="T30" s="9"/>
      <c r="U30" s="9"/>
      <c r="V30" s="9"/>
      <c r="W30" s="9"/>
      <c r="X30" s="9"/>
      <c r="Y30" s="9"/>
    </row>
    <row r="31" spans="1:25" s="3" customFormat="1" ht="18" customHeight="1" x14ac:dyDescent="0.2">
      <c r="A31" s="87" t="s">
        <v>115</v>
      </c>
      <c r="B31" s="14">
        <v>59.398000000000003</v>
      </c>
      <c r="C31" s="14">
        <v>75.581999999999994</v>
      </c>
      <c r="D31" s="14">
        <v>5.0469999999999997</v>
      </c>
      <c r="E31" s="14">
        <v>7.6340000000000003</v>
      </c>
      <c r="F31" s="14">
        <v>171.99100000000001</v>
      </c>
      <c r="G31" s="9"/>
      <c r="H31" s="14">
        <v>24.768999999999998</v>
      </c>
      <c r="I31" s="14">
        <v>74.396999999999991</v>
      </c>
      <c r="J31" s="14">
        <v>24.984000000000009</v>
      </c>
      <c r="K31" s="14">
        <v>47.841000000000008</v>
      </c>
      <c r="L31" s="14">
        <v>8.3439999999999994</v>
      </c>
      <c r="M31" s="14">
        <v>0</v>
      </c>
      <c r="N31" s="18"/>
      <c r="O31" s="9"/>
      <c r="P31" s="9"/>
      <c r="Q31" s="9"/>
      <c r="R31" s="9"/>
      <c r="S31" s="9"/>
      <c r="T31" s="9"/>
      <c r="U31" s="9"/>
      <c r="V31" s="9"/>
      <c r="W31" s="9"/>
      <c r="X31" s="9"/>
      <c r="Y31" s="9"/>
    </row>
    <row r="32" spans="1:25" s="3" customFormat="1" ht="18" customHeight="1" x14ac:dyDescent="0.2">
      <c r="A32" s="87" t="s">
        <v>116</v>
      </c>
      <c r="B32" s="14">
        <v>0</v>
      </c>
      <c r="C32" s="14">
        <v>0</v>
      </c>
      <c r="D32" s="14">
        <v>-4.55</v>
      </c>
      <c r="E32" s="14">
        <v>0</v>
      </c>
      <c r="F32" s="14">
        <v>0</v>
      </c>
      <c r="G32" s="9"/>
      <c r="H32" s="14">
        <v>0</v>
      </c>
      <c r="I32" s="14">
        <v>0</v>
      </c>
      <c r="J32" s="14">
        <v>0</v>
      </c>
      <c r="K32" s="14">
        <v>0</v>
      </c>
      <c r="L32" s="14">
        <v>0</v>
      </c>
      <c r="M32" s="14">
        <v>0</v>
      </c>
      <c r="N32" s="18"/>
      <c r="O32" s="9"/>
      <c r="P32" s="9"/>
      <c r="Q32" s="9"/>
      <c r="R32" s="9"/>
      <c r="S32" s="9"/>
      <c r="T32" s="9"/>
      <c r="U32" s="9"/>
      <c r="V32" s="9"/>
      <c r="W32" s="9"/>
      <c r="X32" s="9"/>
      <c r="Y32" s="9"/>
    </row>
    <row r="33" spans="1:25" s="3" customFormat="1" ht="18" customHeight="1" x14ac:dyDescent="0.2">
      <c r="A33" s="87" t="s">
        <v>177</v>
      </c>
      <c r="B33" s="14">
        <v>0</v>
      </c>
      <c r="C33" s="14">
        <v>0</v>
      </c>
      <c r="D33" s="14">
        <v>4.55</v>
      </c>
      <c r="E33" s="14">
        <v>0</v>
      </c>
      <c r="F33" s="14">
        <v>115.767</v>
      </c>
      <c r="G33" s="9"/>
      <c r="H33" s="14">
        <v>115.767</v>
      </c>
      <c r="I33" s="14">
        <v>0</v>
      </c>
      <c r="J33" s="14">
        <v>0</v>
      </c>
      <c r="K33" s="14">
        <v>0</v>
      </c>
      <c r="L33" s="14">
        <v>0</v>
      </c>
      <c r="M33" s="14">
        <v>0</v>
      </c>
      <c r="N33" s="18"/>
      <c r="O33" s="9"/>
      <c r="P33" s="9"/>
      <c r="Q33" s="9"/>
      <c r="R33" s="9"/>
      <c r="S33" s="9"/>
      <c r="T33" s="9"/>
      <c r="U33" s="9"/>
      <c r="V33" s="9"/>
      <c r="W33" s="9"/>
      <c r="X33" s="9"/>
      <c r="Y33" s="9"/>
    </row>
    <row r="34" spans="1:25" s="3" customFormat="1" ht="18" hidden="1" customHeight="1" x14ac:dyDescent="0.2">
      <c r="A34" s="87" t="s">
        <v>117</v>
      </c>
      <c r="B34" s="14">
        <v>0</v>
      </c>
      <c r="C34" s="14">
        <v>0</v>
      </c>
      <c r="D34" s="14">
        <v>0</v>
      </c>
      <c r="E34" s="14">
        <v>0</v>
      </c>
      <c r="F34" s="14">
        <v>0</v>
      </c>
      <c r="G34" s="9"/>
      <c r="H34" s="14">
        <v>0</v>
      </c>
      <c r="I34" s="14">
        <v>0</v>
      </c>
      <c r="J34" s="14">
        <v>0</v>
      </c>
      <c r="K34" s="14">
        <v>0</v>
      </c>
      <c r="L34" s="14">
        <v>0</v>
      </c>
      <c r="M34" s="14">
        <v>0</v>
      </c>
      <c r="N34" s="18"/>
      <c r="O34" s="9"/>
      <c r="P34" s="9"/>
      <c r="Q34" s="9"/>
      <c r="R34" s="9"/>
      <c r="S34" s="9"/>
      <c r="T34" s="9"/>
      <c r="U34" s="9"/>
      <c r="V34" s="9"/>
      <c r="W34" s="9"/>
      <c r="X34" s="9"/>
      <c r="Y34" s="9"/>
    </row>
    <row r="35" spans="1:25" s="3" customFormat="1" ht="18" customHeight="1" x14ac:dyDescent="0.2">
      <c r="A35" s="87" t="s">
        <v>185</v>
      </c>
      <c r="B35" s="14">
        <v>-40.185000000000002</v>
      </c>
      <c r="C35" s="14">
        <v>-4.83</v>
      </c>
      <c r="D35" s="14">
        <v>-2.3290000000000002</v>
      </c>
      <c r="E35" s="14">
        <v>-14.404</v>
      </c>
      <c r="F35" s="14">
        <v>-10.537000000000001</v>
      </c>
      <c r="G35" s="9"/>
      <c r="H35" s="14">
        <v>0</v>
      </c>
      <c r="I35" s="14">
        <v>0</v>
      </c>
      <c r="J35" s="14">
        <v>-10.537000000000001</v>
      </c>
      <c r="K35" s="14">
        <v>0</v>
      </c>
      <c r="L35" s="14">
        <v>0</v>
      </c>
      <c r="M35" s="14">
        <v>-6.5449999999999999</v>
      </c>
      <c r="N35" s="18"/>
      <c r="O35" s="9"/>
      <c r="P35" s="9"/>
      <c r="Q35" s="9"/>
      <c r="R35" s="9"/>
      <c r="S35" s="9"/>
      <c r="T35" s="9"/>
      <c r="U35" s="9"/>
      <c r="V35" s="9"/>
      <c r="W35" s="9"/>
      <c r="X35" s="9"/>
      <c r="Y35" s="9"/>
    </row>
    <row r="36" spans="1:25" s="3" customFormat="1" ht="18" customHeight="1" x14ac:dyDescent="0.2">
      <c r="A36" s="87" t="s">
        <v>158</v>
      </c>
      <c r="B36" s="14">
        <v>68.52</v>
      </c>
      <c r="C36" s="14">
        <v>15.196999999999999</v>
      </c>
      <c r="D36" s="14">
        <v>7.02</v>
      </c>
      <c r="E36" s="14">
        <v>0</v>
      </c>
      <c r="F36" s="14">
        <v>5.39</v>
      </c>
      <c r="G36" s="9"/>
      <c r="H36" s="14">
        <v>0</v>
      </c>
      <c r="I36" s="14">
        <v>0</v>
      </c>
      <c r="J36" s="14">
        <v>0</v>
      </c>
      <c r="K36" s="14">
        <v>5.39</v>
      </c>
      <c r="L36" s="14">
        <v>0</v>
      </c>
      <c r="M36" s="14">
        <v>0</v>
      </c>
      <c r="N36" s="18"/>
      <c r="O36" s="9"/>
      <c r="P36" s="9"/>
      <c r="Q36" s="9"/>
      <c r="R36" s="9"/>
      <c r="S36" s="9"/>
      <c r="T36" s="9"/>
      <c r="U36" s="9"/>
      <c r="V36" s="9"/>
      <c r="W36" s="9"/>
      <c r="X36" s="9"/>
      <c r="Y36" s="9"/>
    </row>
    <row r="37" spans="1:25" s="3" customFormat="1" ht="18" customHeight="1" x14ac:dyDescent="0.2">
      <c r="A37" s="87" t="s">
        <v>118</v>
      </c>
      <c r="B37" s="14">
        <v>0</v>
      </c>
      <c r="C37" s="14">
        <v>0</v>
      </c>
      <c r="D37" s="14">
        <v>0</v>
      </c>
      <c r="E37" s="14">
        <v>-93.55</v>
      </c>
      <c r="F37" s="14">
        <v>-27.09</v>
      </c>
      <c r="G37" s="9"/>
      <c r="H37" s="14">
        <v>0</v>
      </c>
      <c r="I37" s="14">
        <v>-1.1399999999999999</v>
      </c>
      <c r="J37" s="14">
        <v>-25.24</v>
      </c>
      <c r="K37" s="14">
        <v>-0.71000000000000085</v>
      </c>
      <c r="L37" s="14">
        <v>-1.06</v>
      </c>
      <c r="M37" s="14">
        <v>-3.0500000000000003</v>
      </c>
      <c r="N37" s="18"/>
      <c r="O37" s="9"/>
      <c r="P37" s="9"/>
      <c r="Q37" s="9"/>
      <c r="R37" s="9"/>
      <c r="S37" s="9"/>
      <c r="T37" s="9"/>
      <c r="U37" s="9"/>
      <c r="V37" s="9"/>
      <c r="W37" s="9"/>
      <c r="X37" s="9"/>
      <c r="Y37" s="9"/>
    </row>
    <row r="38" spans="1:25" s="3" customFormat="1" ht="18" customHeight="1" x14ac:dyDescent="0.2">
      <c r="A38" s="87" t="s">
        <v>119</v>
      </c>
      <c r="B38" s="14">
        <v>0</v>
      </c>
      <c r="C38" s="14">
        <v>0</v>
      </c>
      <c r="D38" s="14">
        <v>0</v>
      </c>
      <c r="E38" s="14">
        <v>84.95</v>
      </c>
      <c r="F38" s="14">
        <v>27.57</v>
      </c>
      <c r="G38" s="9"/>
      <c r="H38" s="14">
        <v>2.92</v>
      </c>
      <c r="I38" s="14">
        <v>1.0899999999999999</v>
      </c>
      <c r="J38" s="14">
        <v>12.139999999999999</v>
      </c>
      <c r="K38" s="14">
        <v>11.420000000000002</v>
      </c>
      <c r="L38" s="14">
        <v>3.05</v>
      </c>
      <c r="M38" s="14">
        <v>2.29</v>
      </c>
      <c r="N38" s="18"/>
      <c r="O38" s="9"/>
      <c r="P38" s="9"/>
      <c r="Q38" s="9"/>
      <c r="R38" s="9"/>
      <c r="S38" s="9"/>
      <c r="T38" s="9"/>
      <c r="U38" s="9"/>
      <c r="V38" s="9"/>
      <c r="W38" s="9"/>
      <c r="X38" s="9"/>
      <c r="Y38" s="9"/>
    </row>
    <row r="39" spans="1:25" s="3" customFormat="1" ht="18" customHeight="1" x14ac:dyDescent="0.2">
      <c r="A39" s="87" t="s">
        <v>120</v>
      </c>
      <c r="B39" s="14">
        <v>-23.178000000000001</v>
      </c>
      <c r="C39" s="14">
        <v>-12.069000000000001</v>
      </c>
      <c r="D39" s="14">
        <v>-5.476</v>
      </c>
      <c r="E39" s="14">
        <v>0</v>
      </c>
      <c r="F39" s="14">
        <v>0</v>
      </c>
      <c r="G39" s="9"/>
      <c r="H39" s="14">
        <v>0</v>
      </c>
      <c r="I39" s="14">
        <v>0</v>
      </c>
      <c r="J39" s="14">
        <v>0</v>
      </c>
      <c r="K39" s="14">
        <v>0</v>
      </c>
      <c r="L39" s="14">
        <v>0</v>
      </c>
      <c r="M39" s="14">
        <v>0</v>
      </c>
      <c r="N39" s="18"/>
      <c r="O39" s="9"/>
      <c r="P39" s="9"/>
      <c r="Q39" s="9"/>
      <c r="R39" s="9"/>
      <c r="S39" s="9"/>
      <c r="T39" s="9"/>
      <c r="U39" s="9"/>
      <c r="V39" s="9"/>
      <c r="W39" s="9"/>
      <c r="X39" s="9"/>
      <c r="Y39" s="9"/>
    </row>
    <row r="40" spans="1:25" s="3" customFormat="1" ht="18" customHeight="1" x14ac:dyDescent="0.2">
      <c r="A40" s="87" t="s">
        <v>121</v>
      </c>
      <c r="B40" s="14">
        <v>8.0939999999999994</v>
      </c>
      <c r="C40" s="14">
        <v>1.756</v>
      </c>
      <c r="D40" s="14">
        <v>22.757000000000001</v>
      </c>
      <c r="E40" s="14">
        <v>0</v>
      </c>
      <c r="F40" s="14">
        <v>0</v>
      </c>
      <c r="G40" s="9"/>
      <c r="H40" s="14">
        <v>0</v>
      </c>
      <c r="I40" s="14">
        <v>0</v>
      </c>
      <c r="J40" s="14">
        <v>0</v>
      </c>
      <c r="K40" s="14">
        <v>0</v>
      </c>
      <c r="L40" s="14">
        <v>0</v>
      </c>
      <c r="M40" s="14">
        <v>0</v>
      </c>
      <c r="N40" s="18"/>
      <c r="O40" s="9"/>
      <c r="P40" s="9"/>
      <c r="Q40" s="9"/>
      <c r="R40" s="9"/>
      <c r="S40" s="9"/>
      <c r="T40" s="9"/>
      <c r="U40" s="9"/>
      <c r="V40" s="9"/>
      <c r="W40" s="9"/>
      <c r="X40" s="9"/>
      <c r="Y40" s="9"/>
    </row>
    <row r="41" spans="1:25" s="3" customFormat="1" ht="18" customHeight="1" x14ac:dyDescent="0.2">
      <c r="A41" s="87" t="s">
        <v>110</v>
      </c>
      <c r="B41" s="14">
        <v>6.3550000000000004</v>
      </c>
      <c r="C41" s="14">
        <v>5.3380000000000001</v>
      </c>
      <c r="D41" s="14">
        <v>-2.0710000000000002</v>
      </c>
      <c r="E41" s="14">
        <v>2.915</v>
      </c>
      <c r="F41" s="14">
        <v>0.20399999999999999</v>
      </c>
      <c r="G41" s="9"/>
      <c r="H41" s="14">
        <v>-0.45</v>
      </c>
      <c r="I41" s="14">
        <v>-0.23000000000000004</v>
      </c>
      <c r="J41" s="14">
        <v>-0.16499999999999992</v>
      </c>
      <c r="K41" s="14">
        <v>1.0489999999999999</v>
      </c>
      <c r="L41" s="14">
        <v>3.214</v>
      </c>
      <c r="M41" s="14">
        <v>5.016</v>
      </c>
      <c r="N41" s="18"/>
      <c r="O41" s="9"/>
      <c r="P41" s="9"/>
      <c r="Q41" s="9"/>
      <c r="R41" s="9"/>
      <c r="S41" s="9"/>
      <c r="T41" s="9"/>
      <c r="U41" s="9"/>
      <c r="V41" s="9"/>
      <c r="W41" s="9"/>
      <c r="X41" s="9"/>
      <c r="Y41" s="9"/>
    </row>
    <row r="42" spans="1:25" s="3" customFormat="1" ht="18" customHeight="1" x14ac:dyDescent="0.2">
      <c r="A42" s="99"/>
      <c r="B42" s="16"/>
      <c r="C42" s="16"/>
      <c r="D42" s="16"/>
      <c r="E42" s="16"/>
      <c r="F42" s="16"/>
      <c r="G42" s="36"/>
      <c r="H42" s="16"/>
      <c r="I42" s="16"/>
      <c r="J42" s="16"/>
      <c r="K42" s="16"/>
      <c r="L42" s="16"/>
      <c r="M42" s="16"/>
      <c r="N42" s="36"/>
      <c r="O42" s="15"/>
      <c r="P42" s="15"/>
      <c r="Q42" s="15"/>
      <c r="R42" s="15"/>
      <c r="S42" s="15"/>
      <c r="T42" s="15"/>
      <c r="U42" s="15"/>
      <c r="V42" s="15"/>
      <c r="W42" s="15"/>
      <c r="X42" s="15"/>
      <c r="Y42" s="15"/>
    </row>
    <row r="43" spans="1:25" s="3" customFormat="1" ht="18" customHeight="1" x14ac:dyDescent="0.2">
      <c r="A43" s="71" t="s">
        <v>162</v>
      </c>
      <c r="B43" s="80">
        <f>SUM(B26:B41)</f>
        <v>-831.65199999999993</v>
      </c>
      <c r="C43" s="80">
        <f>SUM(C26:C41)</f>
        <v>-703.40200000000004</v>
      </c>
      <c r="D43" s="80">
        <f>SUM(D26:D41)</f>
        <v>-592.11000000000013</v>
      </c>
      <c r="E43" s="80">
        <f>SUM(E26:E41)</f>
        <v>-1992.8030000000001</v>
      </c>
      <c r="F43" s="80">
        <f>SUM(F26:F41)</f>
        <v>-131.19199999999998</v>
      </c>
      <c r="G43" s="80"/>
      <c r="H43" s="80">
        <f>SUM(H26:H42)</f>
        <v>-69.944999999999965</v>
      </c>
      <c r="I43" s="80">
        <f>SUM(I26:I42)</f>
        <v>255.15000000000003</v>
      </c>
      <c r="J43" s="80">
        <f>SUM(J26:J42)</f>
        <v>-131.13400000000001</v>
      </c>
      <c r="K43" s="80">
        <f>SUM(K26:K42)</f>
        <v>-185.26299999999995</v>
      </c>
      <c r="L43" s="80">
        <f>SUM(L26:L41)</f>
        <v>-323.66500000000002</v>
      </c>
      <c r="M43" s="80">
        <f>SUM(M26:M41)</f>
        <v>-60.495999999999988</v>
      </c>
      <c r="N43" s="80"/>
      <c r="O43" s="31"/>
      <c r="P43" s="31"/>
      <c r="Q43" s="31"/>
      <c r="R43" s="31"/>
      <c r="S43" s="31"/>
      <c r="T43" s="31"/>
      <c r="U43" s="31"/>
      <c r="V43" s="31"/>
      <c r="W43" s="31"/>
      <c r="X43" s="31"/>
      <c r="Y43" s="31"/>
    </row>
    <row r="44" spans="1:25" s="3" customFormat="1" ht="18" customHeight="1" x14ac:dyDescent="0.2">
      <c r="A44" s="99"/>
      <c r="B44" s="17"/>
      <c r="C44" s="17"/>
      <c r="D44" s="17"/>
      <c r="E44" s="17"/>
      <c r="F44" s="17"/>
      <c r="G44" s="15"/>
      <c r="H44" s="17"/>
      <c r="I44" s="17"/>
      <c r="J44" s="17"/>
      <c r="K44" s="17"/>
      <c r="L44" s="17"/>
      <c r="M44" s="17"/>
      <c r="N44" s="17"/>
      <c r="O44" s="15"/>
      <c r="P44" s="15"/>
      <c r="Q44" s="15"/>
      <c r="R44" s="15"/>
      <c r="S44" s="15"/>
      <c r="T44" s="15"/>
      <c r="U44" s="15"/>
      <c r="V44" s="15"/>
      <c r="W44" s="15"/>
      <c r="X44" s="15"/>
      <c r="Y44" s="15"/>
    </row>
    <row r="45" spans="1:25" s="3" customFormat="1" ht="18" customHeight="1" x14ac:dyDescent="0.2">
      <c r="A45" s="71" t="s">
        <v>163</v>
      </c>
      <c r="B45" s="70"/>
      <c r="C45" s="70"/>
      <c r="D45" s="70"/>
      <c r="E45" s="70"/>
      <c r="F45" s="70"/>
      <c r="G45" s="70"/>
      <c r="H45" s="70"/>
      <c r="I45" s="70"/>
      <c r="J45" s="70"/>
      <c r="K45" s="70"/>
      <c r="L45" s="70"/>
      <c r="M45" s="70"/>
      <c r="N45" s="70"/>
      <c r="O45" s="9"/>
      <c r="P45" s="9"/>
      <c r="Q45" s="9"/>
      <c r="R45" s="9"/>
      <c r="S45" s="9"/>
      <c r="T45" s="9"/>
      <c r="U45" s="9"/>
      <c r="V45" s="9"/>
      <c r="W45" s="9"/>
      <c r="X45" s="9"/>
      <c r="Y45" s="9"/>
    </row>
    <row r="46" spans="1:25" s="3" customFormat="1" ht="18" customHeight="1" x14ac:dyDescent="0.2">
      <c r="A46" s="87" t="s">
        <v>122</v>
      </c>
      <c r="B46" s="91">
        <v>126</v>
      </c>
      <c r="C46" s="91">
        <v>100</v>
      </c>
      <c r="D46" s="91">
        <v>100</v>
      </c>
      <c r="E46" s="91">
        <v>1177</v>
      </c>
      <c r="F46" s="91">
        <v>1296.7919999999999</v>
      </c>
      <c r="H46" s="91">
        <v>250</v>
      </c>
      <c r="I46" s="91">
        <v>366.79200000000003</v>
      </c>
      <c r="J46" s="91">
        <v>215</v>
      </c>
      <c r="K46" s="91">
        <v>464.99999999999989</v>
      </c>
      <c r="L46" s="91">
        <v>25</v>
      </c>
      <c r="M46" s="91">
        <v>370</v>
      </c>
      <c r="N46" s="84"/>
      <c r="O46" s="9"/>
      <c r="P46" s="9"/>
      <c r="Q46" s="9"/>
      <c r="R46" s="9"/>
      <c r="S46" s="9"/>
      <c r="T46" s="9"/>
      <c r="U46" s="9"/>
      <c r="V46" s="9"/>
      <c r="W46" s="9"/>
      <c r="X46" s="9"/>
      <c r="Y46" s="9"/>
    </row>
    <row r="47" spans="1:25" s="3" customFormat="1" ht="18" customHeight="1" x14ac:dyDescent="0.2">
      <c r="A47" s="87" t="s">
        <v>123</v>
      </c>
      <c r="B47" s="91">
        <v>-134.59399999999999</v>
      </c>
      <c r="C47" s="91">
        <v>-22.440999999999999</v>
      </c>
      <c r="D47" s="91">
        <v>-150</v>
      </c>
      <c r="E47" s="91">
        <v>-827</v>
      </c>
      <c r="F47" s="91">
        <v>-1696.7919999999999</v>
      </c>
      <c r="H47" s="91">
        <v>-450</v>
      </c>
      <c r="I47" s="91">
        <v>-251.79200000000003</v>
      </c>
      <c r="J47" s="91">
        <v>-414.99999999999989</v>
      </c>
      <c r="K47" s="91">
        <v>-580</v>
      </c>
      <c r="L47" s="91">
        <v>-25</v>
      </c>
      <c r="M47" s="91">
        <v>-370</v>
      </c>
      <c r="N47" s="84"/>
      <c r="O47" s="9"/>
      <c r="P47" s="9"/>
      <c r="Q47" s="9"/>
      <c r="R47" s="9"/>
      <c r="S47" s="9"/>
      <c r="T47" s="9"/>
      <c r="U47" s="9"/>
      <c r="V47" s="9"/>
      <c r="W47" s="9"/>
      <c r="X47" s="9"/>
      <c r="Y47" s="9"/>
    </row>
    <row r="48" spans="1:25" s="3" customFormat="1" ht="18" customHeight="1" x14ac:dyDescent="0.2">
      <c r="A48" s="87" t="s">
        <v>182</v>
      </c>
      <c r="B48" s="91">
        <v>0</v>
      </c>
      <c r="C48" s="91">
        <v>50</v>
      </c>
      <c r="D48" s="91">
        <v>-50</v>
      </c>
      <c r="E48" s="91">
        <v>30</v>
      </c>
      <c r="F48" s="91">
        <v>70</v>
      </c>
      <c r="H48" s="91">
        <v>35</v>
      </c>
      <c r="I48" s="91">
        <v>45</v>
      </c>
      <c r="J48" s="91">
        <v>-92</v>
      </c>
      <c r="K48" s="91">
        <v>82</v>
      </c>
      <c r="L48" s="91">
        <v>331</v>
      </c>
      <c r="M48" s="91">
        <v>-74.5</v>
      </c>
      <c r="N48" s="84"/>
      <c r="O48" s="9"/>
      <c r="P48" s="9"/>
      <c r="Q48" s="9"/>
      <c r="R48" s="9"/>
      <c r="S48" s="9"/>
      <c r="T48" s="9"/>
      <c r="U48" s="9"/>
      <c r="V48" s="9"/>
      <c r="W48" s="9"/>
      <c r="X48" s="9"/>
      <c r="Y48" s="9"/>
    </row>
    <row r="49" spans="1:25" s="3" customFormat="1" ht="18" customHeight="1" x14ac:dyDescent="0.2">
      <c r="A49" s="87" t="s">
        <v>124</v>
      </c>
      <c r="B49" s="91">
        <v>15.938000000000001</v>
      </c>
      <c r="C49" s="91">
        <v>0</v>
      </c>
      <c r="D49" s="91">
        <v>32.923000000000002</v>
      </c>
      <c r="E49" s="91">
        <v>0</v>
      </c>
      <c r="F49" s="91">
        <v>94</v>
      </c>
      <c r="H49" s="91">
        <v>94</v>
      </c>
      <c r="I49" s="91">
        <v>0</v>
      </c>
      <c r="J49" s="91">
        <v>0</v>
      </c>
      <c r="K49" s="91">
        <v>0</v>
      </c>
      <c r="L49" s="91">
        <v>0</v>
      </c>
      <c r="M49" s="91">
        <v>0</v>
      </c>
      <c r="N49" s="84"/>
      <c r="O49" s="9"/>
      <c r="P49" s="9"/>
      <c r="Q49" s="9"/>
      <c r="R49" s="9"/>
      <c r="S49" s="9"/>
      <c r="T49" s="9"/>
      <c r="U49" s="9"/>
      <c r="V49" s="9"/>
      <c r="W49" s="9"/>
      <c r="X49" s="9"/>
      <c r="Y49" s="9"/>
    </row>
    <row r="50" spans="1:25" s="3" customFormat="1" ht="18" customHeight="1" x14ac:dyDescent="0.2">
      <c r="A50" s="87" t="s">
        <v>125</v>
      </c>
      <c r="B50" s="91">
        <v>-125.96899999999999</v>
      </c>
      <c r="C50" s="91">
        <v>-37.973999999999997</v>
      </c>
      <c r="D50" s="91">
        <v>-30.581</v>
      </c>
      <c r="E50" s="91">
        <v>-21.606000000000002</v>
      </c>
      <c r="F50" s="91">
        <v>-72.989000000000004</v>
      </c>
      <c r="H50" s="91">
        <v>-68.91</v>
      </c>
      <c r="I50" s="91">
        <v>-1.0480000000000018</v>
      </c>
      <c r="J50" s="91">
        <v>-2.3440000000000083</v>
      </c>
      <c r="K50" s="91">
        <v>-0.68699999999999761</v>
      </c>
      <c r="L50" s="91">
        <v>-4.3479999999999999</v>
      </c>
      <c r="M50" s="91">
        <v>-0.60200000000000031</v>
      </c>
      <c r="N50" s="84"/>
      <c r="O50" s="9"/>
      <c r="P50" s="9"/>
      <c r="Q50" s="9"/>
      <c r="R50" s="9"/>
      <c r="S50" s="9"/>
      <c r="T50" s="9"/>
      <c r="U50" s="9"/>
      <c r="V50" s="9"/>
      <c r="W50" s="9"/>
      <c r="X50" s="9"/>
      <c r="Y50" s="9"/>
    </row>
    <row r="51" spans="1:25" s="3" customFormat="1" ht="18" customHeight="1" x14ac:dyDescent="0.2">
      <c r="A51" s="87" t="s">
        <v>126</v>
      </c>
      <c r="B51" s="91">
        <v>0</v>
      </c>
      <c r="C51" s="91">
        <v>0</v>
      </c>
      <c r="D51" s="91">
        <v>383</v>
      </c>
      <c r="E51" s="91">
        <v>365</v>
      </c>
      <c r="F51" s="91">
        <v>250</v>
      </c>
      <c r="H51" s="91">
        <v>0</v>
      </c>
      <c r="I51" s="91">
        <v>250</v>
      </c>
      <c r="J51" s="91">
        <v>0</v>
      </c>
      <c r="K51" s="91">
        <v>0</v>
      </c>
      <c r="L51" s="91">
        <v>0</v>
      </c>
      <c r="M51" s="91">
        <v>0</v>
      </c>
      <c r="N51" s="84"/>
      <c r="O51" s="9"/>
      <c r="P51" s="9"/>
      <c r="Q51" s="9"/>
      <c r="R51" s="9"/>
      <c r="S51" s="9"/>
      <c r="T51" s="9"/>
      <c r="U51" s="9"/>
      <c r="V51" s="9"/>
      <c r="W51" s="9"/>
      <c r="X51" s="9"/>
      <c r="Y51" s="9"/>
    </row>
    <row r="52" spans="1:25" s="3" customFormat="1" ht="18" customHeight="1" x14ac:dyDescent="0.2">
      <c r="A52" s="87" t="s">
        <v>127</v>
      </c>
      <c r="B52" s="91">
        <v>0</v>
      </c>
      <c r="C52" s="91">
        <v>0</v>
      </c>
      <c r="D52" s="91">
        <v>0</v>
      </c>
      <c r="E52" s="91">
        <v>-16.478000000000002</v>
      </c>
      <c r="F52" s="91">
        <v>-567.952</v>
      </c>
      <c r="H52" s="91">
        <v>-35.338999999999999</v>
      </c>
      <c r="I52" s="91">
        <v>-525.68399999999997</v>
      </c>
      <c r="J52" s="91">
        <v>-2.1250000000001137</v>
      </c>
      <c r="K52" s="91">
        <v>-4.8039999999999736</v>
      </c>
      <c r="L52" s="91">
        <v>-5.4370000000000003</v>
      </c>
      <c r="M52" s="91">
        <v>-5.6870000000000003</v>
      </c>
      <c r="N52" s="84"/>
      <c r="O52" s="9"/>
      <c r="P52" s="9"/>
      <c r="Q52" s="9"/>
      <c r="R52" s="9"/>
      <c r="S52" s="9"/>
      <c r="T52" s="9"/>
      <c r="U52" s="9"/>
      <c r="V52" s="9"/>
      <c r="W52" s="9"/>
      <c r="X52" s="9"/>
      <c r="Y52" s="9"/>
    </row>
    <row r="53" spans="1:25" s="3" customFormat="1" ht="18" customHeight="1" x14ac:dyDescent="0.2">
      <c r="A53" s="87" t="s">
        <v>128</v>
      </c>
      <c r="B53" s="91">
        <v>771.25</v>
      </c>
      <c r="C53" s="91">
        <v>1000</v>
      </c>
      <c r="D53" s="91">
        <v>0</v>
      </c>
      <c r="E53" s="91">
        <v>550</v>
      </c>
      <c r="F53" s="91">
        <v>1199.9559999999999</v>
      </c>
      <c r="H53" s="91">
        <v>205.5</v>
      </c>
      <c r="I53" s="91">
        <v>0</v>
      </c>
      <c r="J53" s="91">
        <v>694.85500000000002</v>
      </c>
      <c r="K53" s="91">
        <v>299.60099999999989</v>
      </c>
      <c r="L53" s="91">
        <v>0</v>
      </c>
      <c r="M53" s="91">
        <v>996.17399999999998</v>
      </c>
      <c r="N53" s="84"/>
      <c r="O53" s="9"/>
      <c r="P53" s="9"/>
      <c r="Q53" s="9"/>
      <c r="R53" s="9"/>
      <c r="S53" s="9"/>
      <c r="T53" s="9"/>
      <c r="U53" s="9"/>
      <c r="V53" s="9"/>
      <c r="W53" s="9"/>
      <c r="X53" s="9"/>
      <c r="Y53" s="9"/>
    </row>
    <row r="54" spans="1:25" s="3" customFormat="1" ht="18" customHeight="1" x14ac:dyDescent="0.2">
      <c r="A54" s="87" t="s">
        <v>129</v>
      </c>
      <c r="B54" s="91">
        <v>0</v>
      </c>
      <c r="C54" s="91">
        <v>-500</v>
      </c>
      <c r="D54" s="91">
        <v>0</v>
      </c>
      <c r="E54" s="91">
        <v>0</v>
      </c>
      <c r="F54" s="91">
        <v>-400</v>
      </c>
      <c r="H54" s="91">
        <v>0</v>
      </c>
      <c r="I54" s="91">
        <v>0</v>
      </c>
      <c r="J54" s="91">
        <v>-400</v>
      </c>
      <c r="K54" s="91">
        <v>0</v>
      </c>
      <c r="L54" s="91">
        <v>0</v>
      </c>
      <c r="M54" s="91">
        <v>-700</v>
      </c>
      <c r="N54" s="84"/>
      <c r="O54" s="9"/>
      <c r="P54" s="9"/>
      <c r="Q54" s="9"/>
      <c r="R54" s="9"/>
      <c r="S54" s="9"/>
      <c r="T54" s="9"/>
      <c r="U54" s="9"/>
      <c r="V54" s="9"/>
      <c r="W54" s="9"/>
      <c r="X54" s="9"/>
      <c r="Y54" s="9"/>
    </row>
    <row r="55" spans="1:25" s="3" customFormat="1" ht="18" customHeight="1" x14ac:dyDescent="0.2">
      <c r="A55" s="87" t="s">
        <v>130</v>
      </c>
      <c r="B55" s="91">
        <v>143.75</v>
      </c>
      <c r="C55" s="91">
        <v>0</v>
      </c>
      <c r="D55" s="91">
        <v>200</v>
      </c>
      <c r="E55" s="91">
        <v>402.5</v>
      </c>
      <c r="F55" s="91">
        <v>0</v>
      </c>
      <c r="H55" s="91">
        <v>0</v>
      </c>
      <c r="I55" s="91">
        <v>0</v>
      </c>
      <c r="J55" s="91">
        <v>0</v>
      </c>
      <c r="K55" s="91">
        <v>0</v>
      </c>
      <c r="L55" s="91">
        <v>0</v>
      </c>
      <c r="M55" s="91">
        <v>0</v>
      </c>
      <c r="N55" s="84"/>
      <c r="O55" s="9"/>
      <c r="P55" s="9"/>
      <c r="Q55" s="9"/>
      <c r="R55" s="9"/>
      <c r="S55" s="9"/>
      <c r="T55" s="9"/>
      <c r="U55" s="9"/>
      <c r="V55" s="9"/>
      <c r="W55" s="9"/>
      <c r="X55" s="9"/>
      <c r="Y55" s="9"/>
    </row>
    <row r="56" spans="1:25" s="3" customFormat="1" ht="18" customHeight="1" x14ac:dyDescent="0.2">
      <c r="A56" s="87" t="s">
        <v>131</v>
      </c>
      <c r="B56" s="91">
        <v>0</v>
      </c>
      <c r="C56" s="91">
        <v>0</v>
      </c>
      <c r="D56" s="91">
        <v>-0.46100000000000002</v>
      </c>
      <c r="E56" s="91">
        <v>-143.74799999999999</v>
      </c>
      <c r="F56" s="91">
        <v>0</v>
      </c>
      <c r="H56" s="91">
        <v>0</v>
      </c>
      <c r="I56" s="91">
        <v>0</v>
      </c>
      <c r="J56" s="91">
        <v>0</v>
      </c>
      <c r="K56" s="91">
        <v>0</v>
      </c>
      <c r="L56" s="91">
        <v>0</v>
      </c>
      <c r="M56" s="91">
        <v>-200</v>
      </c>
      <c r="N56" s="84"/>
      <c r="O56" s="9"/>
      <c r="P56" s="9"/>
      <c r="Q56" s="9"/>
      <c r="R56" s="9"/>
      <c r="S56" s="9"/>
      <c r="T56" s="9"/>
      <c r="U56" s="9"/>
      <c r="V56" s="9"/>
      <c r="W56" s="9"/>
      <c r="X56" s="9"/>
      <c r="Y56" s="9"/>
    </row>
    <row r="57" spans="1:25" s="3" customFormat="1" ht="18" customHeight="1" x14ac:dyDescent="0.2">
      <c r="A57" s="87" t="s">
        <v>132</v>
      </c>
      <c r="B57" s="91">
        <v>0</v>
      </c>
      <c r="C57" s="91">
        <v>0</v>
      </c>
      <c r="D57" s="91">
        <v>0</v>
      </c>
      <c r="E57" s="91">
        <v>-37.835000000000001</v>
      </c>
      <c r="F57" s="91">
        <v>0</v>
      </c>
      <c r="H57" s="91">
        <v>0</v>
      </c>
      <c r="I57" s="91">
        <v>0</v>
      </c>
      <c r="J57" s="91">
        <v>0</v>
      </c>
      <c r="K57" s="91">
        <v>0</v>
      </c>
      <c r="L57" s="91">
        <v>0</v>
      </c>
      <c r="M57" s="91">
        <v>0</v>
      </c>
      <c r="N57" s="84"/>
      <c r="O57" s="9"/>
      <c r="P57" s="9"/>
      <c r="Q57" s="9"/>
      <c r="R57" s="9"/>
      <c r="S57" s="9"/>
      <c r="T57" s="9"/>
      <c r="U57" s="9"/>
      <c r="V57" s="9"/>
      <c r="W57" s="9"/>
      <c r="X57" s="9"/>
      <c r="Y57" s="9"/>
    </row>
    <row r="58" spans="1:25" s="3" customFormat="1" ht="18" customHeight="1" x14ac:dyDescent="0.2">
      <c r="A58" s="87" t="s">
        <v>133</v>
      </c>
      <c r="B58" s="91">
        <v>298.07</v>
      </c>
      <c r="C58" s="91">
        <v>200.64099999999999</v>
      </c>
      <c r="D58" s="91">
        <v>188.881</v>
      </c>
      <c r="E58" s="91">
        <v>492.37700000000001</v>
      </c>
      <c r="F58" s="91">
        <v>203.52799999999999</v>
      </c>
      <c r="H58" s="91">
        <v>30.385999999999999</v>
      </c>
      <c r="I58" s="91">
        <v>51.628</v>
      </c>
      <c r="J58" s="91">
        <v>97.708000000000013</v>
      </c>
      <c r="K58" s="91">
        <v>23.805999999999983</v>
      </c>
      <c r="L58" s="91">
        <v>46.613999999999997</v>
      </c>
      <c r="M58" s="91">
        <v>73.262</v>
      </c>
      <c r="N58" s="84"/>
      <c r="O58" s="9"/>
      <c r="P58" s="9"/>
      <c r="Q58" s="9"/>
      <c r="R58" s="9"/>
      <c r="S58" s="9"/>
      <c r="T58" s="9"/>
      <c r="U58" s="9"/>
      <c r="V58" s="9"/>
      <c r="W58" s="9"/>
      <c r="X58" s="9"/>
      <c r="Y58" s="9"/>
    </row>
    <row r="59" spans="1:25" s="3" customFormat="1" ht="18" customHeight="1" x14ac:dyDescent="0.2">
      <c r="A59" s="87" t="s">
        <v>134</v>
      </c>
      <c r="B59" s="91">
        <v>-99.867000000000004</v>
      </c>
      <c r="C59" s="91">
        <v>-113.51</v>
      </c>
      <c r="D59" s="91">
        <v>-132.19800000000001</v>
      </c>
      <c r="E59" s="91">
        <v>-159.786</v>
      </c>
      <c r="F59" s="91">
        <v>-192.26900000000001</v>
      </c>
      <c r="H59" s="91">
        <v>-45.093000000000004</v>
      </c>
      <c r="I59" s="91">
        <v>-48.186999999999998</v>
      </c>
      <c r="J59" s="91">
        <v>-48.897999999999996</v>
      </c>
      <c r="K59" s="91">
        <v>-50.091000000000008</v>
      </c>
      <c r="L59" s="91">
        <v>-50.396999999999998</v>
      </c>
      <c r="M59" s="91">
        <v>-52.045999999999999</v>
      </c>
      <c r="N59" s="84"/>
      <c r="O59" s="9"/>
      <c r="P59" s="9"/>
      <c r="Q59" s="9"/>
      <c r="R59" s="9"/>
      <c r="S59" s="9"/>
      <c r="T59" s="9"/>
      <c r="U59" s="9"/>
      <c r="V59" s="9"/>
      <c r="W59" s="9"/>
      <c r="X59" s="9"/>
      <c r="Y59" s="9"/>
    </row>
    <row r="60" spans="1:25" s="3" customFormat="1" ht="18" customHeight="1" x14ac:dyDescent="0.2">
      <c r="A60" s="87" t="s">
        <v>135</v>
      </c>
      <c r="B60" s="91">
        <v>-17.286999999999999</v>
      </c>
      <c r="C60" s="91">
        <v>-14.018000000000001</v>
      </c>
      <c r="D60" s="91">
        <v>-3.2109999999999999</v>
      </c>
      <c r="E60" s="91">
        <v>-1.488</v>
      </c>
      <c r="F60" s="91">
        <v>-0.52900000000000003</v>
      </c>
      <c r="H60" s="91">
        <v>-0.157</v>
      </c>
      <c r="I60" s="91">
        <v>-0.30900000000000005</v>
      </c>
      <c r="J60" s="91">
        <v>-3.5999999999999921E-2</v>
      </c>
      <c r="K60" s="91">
        <v>-2.7000000000000024E-2</v>
      </c>
      <c r="L60" s="290"/>
      <c r="M60" s="290"/>
      <c r="N60" s="84"/>
      <c r="O60" s="9"/>
      <c r="P60" s="9"/>
      <c r="Q60" s="9"/>
      <c r="R60" s="9"/>
      <c r="S60" s="9"/>
      <c r="T60" s="9"/>
      <c r="U60" s="9"/>
      <c r="V60" s="9"/>
      <c r="W60" s="9"/>
      <c r="X60" s="9"/>
      <c r="Y60" s="9"/>
    </row>
    <row r="61" spans="1:25" s="3" customFormat="1" ht="18" customHeight="1" x14ac:dyDescent="0.2">
      <c r="A61" s="87" t="s">
        <v>136</v>
      </c>
      <c r="B61" s="91">
        <v>0</v>
      </c>
      <c r="C61" s="91">
        <v>-14.101000000000001</v>
      </c>
      <c r="D61" s="91">
        <v>0</v>
      </c>
      <c r="E61" s="91">
        <v>0</v>
      </c>
      <c r="F61" s="91">
        <v>0</v>
      </c>
      <c r="H61" s="91">
        <v>0</v>
      </c>
      <c r="I61" s="91">
        <v>0</v>
      </c>
      <c r="J61" s="91">
        <v>0</v>
      </c>
      <c r="K61" s="91">
        <v>0</v>
      </c>
      <c r="L61" s="91">
        <v>0</v>
      </c>
      <c r="M61" s="91">
        <v>-6.6449999999999996</v>
      </c>
      <c r="N61" s="84"/>
      <c r="O61" s="9"/>
      <c r="P61" s="9"/>
      <c r="Q61" s="9"/>
      <c r="R61" s="9"/>
      <c r="S61" s="9"/>
      <c r="T61" s="9"/>
      <c r="U61" s="9"/>
      <c r="V61" s="9"/>
      <c r="W61" s="9"/>
      <c r="X61" s="9"/>
      <c r="Y61" s="9"/>
    </row>
    <row r="62" spans="1:25" s="3" customFormat="1" ht="18" customHeight="1" x14ac:dyDescent="0.2">
      <c r="A62" s="87" t="s">
        <v>175</v>
      </c>
      <c r="B62" s="91">
        <v>0</v>
      </c>
      <c r="C62" s="91">
        <v>-17.75</v>
      </c>
      <c r="D62" s="91">
        <v>-11.754</v>
      </c>
      <c r="E62" s="91">
        <v>-22.893999999999998</v>
      </c>
      <c r="F62" s="91">
        <v>-30.331</v>
      </c>
      <c r="H62" s="91">
        <v>-7.4980000000000002</v>
      </c>
      <c r="I62" s="91">
        <v>-12.212999999999997</v>
      </c>
      <c r="J62" s="91">
        <v>-7.3890000000000029</v>
      </c>
      <c r="K62" s="91">
        <v>-3.2309999999999981</v>
      </c>
      <c r="L62" s="91">
        <v>-0.63400000000000001</v>
      </c>
      <c r="M62" s="91">
        <v>-6.5609999999999999</v>
      </c>
      <c r="N62" s="84"/>
      <c r="O62" s="9"/>
      <c r="P62" s="9"/>
      <c r="Q62" s="9"/>
      <c r="R62" s="9"/>
      <c r="S62" s="9"/>
      <c r="T62" s="9"/>
      <c r="U62" s="9"/>
      <c r="V62" s="9"/>
      <c r="W62" s="9"/>
      <c r="X62" s="9"/>
      <c r="Y62" s="9"/>
    </row>
    <row r="63" spans="1:25" s="3" customFormat="1" ht="18" customHeight="1" x14ac:dyDescent="0.2">
      <c r="A63" s="87" t="s">
        <v>118</v>
      </c>
      <c r="B63" s="91">
        <v>0</v>
      </c>
      <c r="C63" s="91">
        <v>0</v>
      </c>
      <c r="D63" s="91">
        <v>0</v>
      </c>
      <c r="E63" s="91">
        <v>-166.6</v>
      </c>
      <c r="F63" s="91">
        <v>-151.33000000000001</v>
      </c>
      <c r="H63" s="91">
        <v>-24.9</v>
      </c>
      <c r="I63" s="91">
        <v>-65.960000000000008</v>
      </c>
      <c r="J63" s="91">
        <v>-43.289999999999992</v>
      </c>
      <c r="K63" s="91">
        <v>-17.180000000000007</v>
      </c>
      <c r="L63" s="91">
        <v>-45.27</v>
      </c>
      <c r="M63" s="91">
        <v>-65.049999999999983</v>
      </c>
      <c r="N63" s="84"/>
      <c r="O63" s="9"/>
      <c r="P63" s="9"/>
      <c r="Q63" s="9"/>
      <c r="R63" s="9"/>
      <c r="S63" s="9"/>
      <c r="T63" s="9"/>
      <c r="U63" s="9"/>
      <c r="V63" s="9"/>
      <c r="W63" s="9"/>
      <c r="X63" s="9"/>
      <c r="Y63" s="9"/>
    </row>
    <row r="64" spans="1:25" s="3" customFormat="1" ht="18" customHeight="1" x14ac:dyDescent="0.2">
      <c r="A64" s="87" t="s">
        <v>119</v>
      </c>
      <c r="B64" s="91">
        <v>0</v>
      </c>
      <c r="C64" s="91">
        <v>0</v>
      </c>
      <c r="D64" s="91">
        <v>0</v>
      </c>
      <c r="E64" s="91">
        <v>176.05</v>
      </c>
      <c r="F64" s="91">
        <v>199.3</v>
      </c>
      <c r="H64" s="91">
        <v>69</v>
      </c>
      <c r="I64" s="91">
        <v>45.7</v>
      </c>
      <c r="J64" s="91">
        <v>10</v>
      </c>
      <c r="K64" s="91">
        <v>74.600000000000009</v>
      </c>
      <c r="L64" s="91">
        <v>27</v>
      </c>
      <c r="M64" s="91">
        <v>44.89</v>
      </c>
      <c r="N64" s="84"/>
      <c r="O64" s="9"/>
      <c r="P64" s="9"/>
      <c r="Q64" s="9"/>
      <c r="R64" s="9"/>
      <c r="S64" s="9"/>
      <c r="T64" s="9"/>
      <c r="U64" s="9"/>
      <c r="V64" s="9"/>
      <c r="W64" s="9"/>
      <c r="X64" s="9"/>
      <c r="Y64" s="9"/>
    </row>
    <row r="65" spans="1:25" s="3" customFormat="1" ht="18" customHeight="1" x14ac:dyDescent="0.2">
      <c r="A65" s="87" t="s">
        <v>110</v>
      </c>
      <c r="B65" s="91">
        <v>-15.176</v>
      </c>
      <c r="C65" s="91">
        <v>-0.02</v>
      </c>
      <c r="D65" s="91">
        <v>-9.82</v>
      </c>
      <c r="E65" s="91">
        <v>-3.2679999999999998</v>
      </c>
      <c r="F65" s="91">
        <v>-0.96899999999999997</v>
      </c>
      <c r="H65" s="91">
        <v>-0.72499999999999998</v>
      </c>
      <c r="I65" s="91">
        <v>-0.24399999999999999</v>
      </c>
      <c r="J65" s="91">
        <v>0</v>
      </c>
      <c r="K65" s="91">
        <v>0</v>
      </c>
      <c r="L65" s="91">
        <f>-3.86-0.393</f>
        <v>-4.2530000000000001</v>
      </c>
      <c r="M65" s="91">
        <f>-2.542+0.393</f>
        <v>-2.149</v>
      </c>
      <c r="N65" s="84"/>
      <c r="O65" s="9"/>
      <c r="P65" s="9"/>
      <c r="Q65" s="9"/>
      <c r="R65" s="9"/>
      <c r="S65" s="9"/>
      <c r="T65" s="9"/>
      <c r="U65" s="9"/>
      <c r="V65" s="9"/>
      <c r="W65" s="9"/>
      <c r="X65" s="9"/>
      <c r="Y65" s="9"/>
    </row>
    <row r="66" spans="1:25" s="3" customFormat="1" ht="18" customHeight="1" x14ac:dyDescent="0.2">
      <c r="A66" s="99"/>
      <c r="B66" s="16"/>
      <c r="C66" s="16"/>
      <c r="D66" s="16"/>
      <c r="E66" s="16"/>
      <c r="F66" s="16"/>
      <c r="G66" s="36"/>
      <c r="H66" s="16"/>
      <c r="I66" s="16"/>
      <c r="J66" s="16"/>
      <c r="K66" s="16"/>
      <c r="L66" s="16"/>
      <c r="M66" s="16"/>
      <c r="N66" s="36"/>
      <c r="O66" s="15"/>
      <c r="P66" s="15"/>
      <c r="Q66" s="15"/>
      <c r="R66" s="15"/>
      <c r="S66" s="15"/>
      <c r="T66" s="15"/>
      <c r="U66" s="15"/>
      <c r="V66" s="15"/>
      <c r="W66" s="15"/>
      <c r="X66" s="15"/>
      <c r="Y66" s="15"/>
    </row>
    <row r="67" spans="1:25" s="3" customFormat="1" ht="18" customHeight="1" x14ac:dyDescent="0.2">
      <c r="A67" s="71" t="s">
        <v>164</v>
      </c>
      <c r="B67" s="80">
        <f>SUM(B46:B65)</f>
        <v>962.1149999999999</v>
      </c>
      <c r="C67" s="80">
        <f>SUM(C46:C65)</f>
        <v>630.827</v>
      </c>
      <c r="D67" s="80">
        <f>SUM(D46:D65)</f>
        <v>516.77899999999988</v>
      </c>
      <c r="E67" s="80">
        <f>SUM(E46:E65)</f>
        <v>1792.2239999999999</v>
      </c>
      <c r="F67" s="80">
        <f>SUM(F46:F65)</f>
        <v>200.41499999999991</v>
      </c>
      <c r="G67" s="80"/>
      <c r="H67" s="80">
        <f>SUM(H45:H66)</f>
        <v>51.263999999999996</v>
      </c>
      <c r="I67" s="80">
        <f>SUM(I45:I66)</f>
        <v>-146.31699999999998</v>
      </c>
      <c r="J67" s="80">
        <f>SUM(J45:J66)</f>
        <v>6.4810000000000443</v>
      </c>
      <c r="K67" s="80">
        <f>SUM(K45:K66)</f>
        <v>288.9869999999998</v>
      </c>
      <c r="L67" s="80">
        <f>SUM(L46:L65)</f>
        <v>294.27499999999998</v>
      </c>
      <c r="M67" s="80">
        <f>SUM(M46:M65)</f>
        <v>1.0860000000000136</v>
      </c>
      <c r="N67" s="80"/>
      <c r="O67" s="9"/>
      <c r="P67" s="9"/>
      <c r="Q67" s="9"/>
      <c r="R67" s="9"/>
      <c r="S67" s="9"/>
      <c r="T67" s="9"/>
      <c r="U67" s="9"/>
      <c r="V67" s="9"/>
      <c r="W67" s="9"/>
      <c r="X67" s="9"/>
      <c r="Y67" s="9"/>
    </row>
    <row r="68" spans="1:25" s="3" customFormat="1" ht="18" customHeight="1" x14ac:dyDescent="0.2">
      <c r="A68" s="99"/>
      <c r="B68" s="17"/>
      <c r="C68" s="17"/>
      <c r="D68" s="17"/>
      <c r="E68" s="17"/>
      <c r="F68" s="17"/>
      <c r="G68" s="15"/>
      <c r="H68" s="17"/>
      <c r="I68" s="17"/>
      <c r="J68" s="17"/>
      <c r="K68" s="17"/>
      <c r="L68" s="17"/>
      <c r="M68" s="17"/>
      <c r="N68" s="17"/>
      <c r="O68" s="15"/>
      <c r="P68" s="15"/>
      <c r="Q68" s="15"/>
      <c r="R68" s="15"/>
      <c r="S68" s="15"/>
      <c r="T68" s="15"/>
      <c r="U68" s="15"/>
      <c r="V68" s="15"/>
      <c r="W68" s="15"/>
      <c r="X68" s="15"/>
      <c r="Y68" s="15"/>
    </row>
    <row r="69" spans="1:25" s="3" customFormat="1" ht="18" customHeight="1" x14ac:dyDescent="0.2">
      <c r="A69" s="94" t="s">
        <v>165</v>
      </c>
      <c r="B69" s="95">
        <f>B23+B43+B67</f>
        <v>203.74499999999989</v>
      </c>
      <c r="C69" s="95">
        <f>C23+C43+C67</f>
        <v>-59.266000000000076</v>
      </c>
      <c r="D69" s="95">
        <f>D23+D43+D67</f>
        <v>-75.101000000000226</v>
      </c>
      <c r="E69" s="95">
        <f>E23+E43+E67</f>
        <v>-100.8900000000001</v>
      </c>
      <c r="F69" s="95">
        <f>F23+F43+F67</f>
        <v>75.074999999999847</v>
      </c>
      <c r="G69" s="97"/>
      <c r="H69" s="95">
        <f t="shared" ref="H69:M69" si="1">H23+H43+H67</f>
        <v>2.2770000000000508</v>
      </c>
      <c r="I69" s="95">
        <f t="shared" si="1"/>
        <v>83.989000000000061</v>
      </c>
      <c r="J69" s="95">
        <f t="shared" si="1"/>
        <v>-102.71199999999999</v>
      </c>
      <c r="K69" s="95">
        <f t="shared" si="1"/>
        <v>91.520999999999759</v>
      </c>
      <c r="L69" s="95">
        <f t="shared" si="1"/>
        <v>-66.511000000000024</v>
      </c>
      <c r="M69" s="95">
        <f t="shared" si="1"/>
        <v>20.161000000000065</v>
      </c>
      <c r="N69" s="97"/>
      <c r="O69" s="9"/>
      <c r="P69" s="9"/>
      <c r="Q69" s="9"/>
      <c r="R69" s="9"/>
      <c r="S69" s="9"/>
      <c r="T69" s="9"/>
      <c r="U69" s="9"/>
      <c r="V69" s="9"/>
      <c r="W69" s="9"/>
      <c r="X69" s="9"/>
      <c r="Y69" s="9"/>
    </row>
    <row r="70" spans="1:25" s="3" customFormat="1" ht="18" customHeight="1" x14ac:dyDescent="0.2">
      <c r="A70" s="99"/>
      <c r="B70" s="17"/>
      <c r="C70" s="17"/>
      <c r="D70" s="17"/>
      <c r="E70" s="17"/>
      <c r="F70" s="17"/>
      <c r="G70" s="15"/>
      <c r="H70" s="17"/>
      <c r="I70" s="17"/>
      <c r="J70" s="17"/>
      <c r="K70" s="17"/>
      <c r="L70" s="17"/>
      <c r="M70" s="17"/>
      <c r="N70" s="17"/>
      <c r="O70" s="15"/>
      <c r="P70" s="15"/>
      <c r="Q70" s="15"/>
      <c r="R70" s="15"/>
      <c r="S70" s="15"/>
      <c r="T70" s="15"/>
      <c r="U70" s="15"/>
      <c r="V70" s="15"/>
      <c r="W70" s="15"/>
      <c r="X70" s="15"/>
      <c r="Y70" s="15"/>
    </row>
    <row r="71" spans="1:25" s="3" customFormat="1" ht="18" customHeight="1" x14ac:dyDescent="0.2">
      <c r="A71" s="87" t="s">
        <v>176</v>
      </c>
      <c r="B71" s="91">
        <v>106.59399999999992</v>
      </c>
      <c r="C71" s="91">
        <f t="shared" ref="C71:F71" si="2">B73</f>
        <v>310.33899999999983</v>
      </c>
      <c r="D71" s="91">
        <f t="shared" si="2"/>
        <v>251.07299999999975</v>
      </c>
      <c r="E71" s="91">
        <f t="shared" si="2"/>
        <v>175.97199999999953</v>
      </c>
      <c r="F71" s="91">
        <f t="shared" si="2"/>
        <v>75.081999999999425</v>
      </c>
      <c r="G71" s="96"/>
      <c r="H71" s="91">
        <f>F71</f>
        <v>75.081999999999425</v>
      </c>
      <c r="I71" s="91">
        <f t="shared" ref="I71:K71" si="3">H73</f>
        <v>77.358999999999469</v>
      </c>
      <c r="J71" s="91">
        <f t="shared" si="3"/>
        <v>161.34799999999953</v>
      </c>
      <c r="K71" s="91">
        <f t="shared" si="3"/>
        <v>58.635999999999541</v>
      </c>
      <c r="L71" s="91">
        <f>F73</f>
        <v>150.15699999999927</v>
      </c>
      <c r="M71" s="91">
        <f>L73</f>
        <v>83.645999999999248</v>
      </c>
      <c r="N71" s="96"/>
      <c r="O71" s="9"/>
      <c r="P71" s="9"/>
      <c r="Q71" s="9"/>
      <c r="R71" s="9"/>
      <c r="S71" s="9"/>
      <c r="T71" s="9"/>
      <c r="U71" s="9"/>
      <c r="V71" s="9"/>
      <c r="W71" s="9"/>
      <c r="X71" s="9"/>
      <c r="Y71" s="9"/>
    </row>
    <row r="72" spans="1:25" s="3" customFormat="1" ht="18" customHeight="1" x14ac:dyDescent="0.2">
      <c r="A72" s="99"/>
      <c r="B72" s="16"/>
      <c r="C72" s="16"/>
      <c r="D72" s="16"/>
      <c r="E72" s="16"/>
      <c r="F72" s="16"/>
      <c r="G72" s="36"/>
      <c r="H72" s="16"/>
      <c r="I72" s="16"/>
      <c r="J72" s="16"/>
      <c r="K72" s="16"/>
      <c r="L72" s="16"/>
      <c r="M72" s="16"/>
      <c r="N72" s="36"/>
      <c r="O72" s="15"/>
      <c r="P72" s="15"/>
      <c r="Q72" s="15"/>
      <c r="R72" s="15"/>
      <c r="S72" s="15"/>
      <c r="T72" s="15"/>
      <c r="U72" s="15"/>
      <c r="V72" s="15"/>
      <c r="W72" s="15"/>
      <c r="X72" s="15"/>
      <c r="Y72" s="15"/>
    </row>
    <row r="73" spans="1:25" s="3" customFormat="1" ht="18" customHeight="1" x14ac:dyDescent="0.2">
      <c r="A73" s="71" t="s">
        <v>166</v>
      </c>
      <c r="B73" s="80">
        <f t="shared" ref="B73:F73" si="4">B69+B71</f>
        <v>310.33899999999983</v>
      </c>
      <c r="C73" s="80">
        <f t="shared" si="4"/>
        <v>251.07299999999975</v>
      </c>
      <c r="D73" s="80">
        <f t="shared" si="4"/>
        <v>175.97199999999953</v>
      </c>
      <c r="E73" s="80">
        <f t="shared" si="4"/>
        <v>75.081999999999425</v>
      </c>
      <c r="F73" s="80">
        <f t="shared" si="4"/>
        <v>150.15699999999927</v>
      </c>
      <c r="G73" s="80"/>
      <c r="H73" s="80">
        <f t="shared" ref="H73:M73" si="5">H69+H71</f>
        <v>77.358999999999469</v>
      </c>
      <c r="I73" s="80">
        <f t="shared" si="5"/>
        <v>161.34799999999953</v>
      </c>
      <c r="J73" s="80">
        <f t="shared" si="5"/>
        <v>58.635999999999541</v>
      </c>
      <c r="K73" s="80">
        <f t="shared" si="5"/>
        <v>150.1569999999993</v>
      </c>
      <c r="L73" s="80">
        <f t="shared" si="5"/>
        <v>83.645999999999248</v>
      </c>
      <c r="M73" s="80">
        <f t="shared" si="5"/>
        <v>103.80699999999931</v>
      </c>
      <c r="N73" s="80"/>
      <c r="O73" s="31"/>
      <c r="P73" s="31"/>
      <c r="Q73" s="31"/>
      <c r="R73" s="31"/>
      <c r="S73" s="31"/>
      <c r="T73" s="31"/>
      <c r="U73" s="31"/>
      <c r="V73" s="31"/>
      <c r="W73" s="31"/>
      <c r="X73" s="31"/>
      <c r="Y73" s="31"/>
    </row>
    <row r="74" spans="1:25" s="3" customFormat="1" ht="18" customHeight="1" x14ac:dyDescent="0.2">
      <c r="A74" s="100"/>
      <c r="B74" s="79"/>
      <c r="C74" s="79"/>
      <c r="D74" s="79"/>
      <c r="E74" s="79"/>
      <c r="F74" s="79"/>
      <c r="G74" s="79"/>
      <c r="H74" s="79"/>
      <c r="I74" s="79"/>
      <c r="J74" s="79"/>
      <c r="K74" s="79"/>
      <c r="L74" s="79"/>
      <c r="M74" s="79"/>
      <c r="N74" s="79"/>
      <c r="O74" s="9"/>
      <c r="P74" s="9"/>
      <c r="Q74" s="9"/>
      <c r="R74" s="9"/>
      <c r="S74" s="9"/>
      <c r="T74" s="9"/>
      <c r="U74" s="9"/>
      <c r="V74" s="9"/>
      <c r="W74" s="9"/>
      <c r="X74" s="9"/>
      <c r="Y74" s="9"/>
    </row>
    <row r="75" spans="1:25" s="3" customFormat="1" ht="18" customHeight="1" x14ac:dyDescent="0.2">
      <c r="A75" s="87" t="s">
        <v>137</v>
      </c>
      <c r="B75" s="91">
        <v>75.933999999999997</v>
      </c>
      <c r="C75" s="91">
        <v>108.267</v>
      </c>
      <c r="D75" s="91">
        <v>98.703999999999994</v>
      </c>
      <c r="E75" s="91">
        <v>138.41800000000001</v>
      </c>
      <c r="F75" s="91">
        <v>192.96</v>
      </c>
      <c r="H75" s="91">
        <v>33.207000000000001</v>
      </c>
      <c r="I75" s="91">
        <v>76.889999999999986</v>
      </c>
      <c r="J75" s="91">
        <v>32.711000000000013</v>
      </c>
      <c r="K75" s="91">
        <v>50.152000000000015</v>
      </c>
      <c r="L75" s="91">
        <v>61.963000000000001</v>
      </c>
      <c r="M75" s="91">
        <v>85.007000000000005</v>
      </c>
      <c r="N75" s="84"/>
      <c r="O75" s="9"/>
      <c r="P75" s="9"/>
      <c r="Q75" s="9"/>
      <c r="R75" s="9"/>
      <c r="S75" s="9"/>
      <c r="T75" s="9"/>
      <c r="U75" s="9"/>
      <c r="V75" s="9"/>
      <c r="W75" s="9"/>
      <c r="X75" s="9"/>
      <c r="Y75" s="9"/>
    </row>
    <row r="76" spans="1:25" s="3" customFormat="1" ht="18" customHeight="1" x14ac:dyDescent="0.2">
      <c r="A76" s="99"/>
      <c r="B76" s="17"/>
      <c r="C76" s="17"/>
      <c r="D76" s="17"/>
      <c r="E76" s="17"/>
      <c r="F76" s="17"/>
      <c r="G76" s="15"/>
      <c r="H76" s="17"/>
      <c r="I76" s="17"/>
      <c r="J76" s="17"/>
      <c r="K76" s="17"/>
      <c r="L76" s="17"/>
      <c r="M76" s="17"/>
      <c r="N76" s="17"/>
      <c r="O76" s="15"/>
      <c r="P76" s="15"/>
      <c r="Q76" s="15"/>
      <c r="R76" s="15"/>
      <c r="S76" s="15"/>
      <c r="T76" s="15"/>
      <c r="U76" s="15"/>
      <c r="V76" s="15"/>
      <c r="W76" s="15"/>
      <c r="X76" s="15"/>
      <c r="Y76" s="15"/>
    </row>
    <row r="77" spans="1:25" s="3" customFormat="1" ht="18" customHeight="1" x14ac:dyDescent="0.2">
      <c r="A77" s="57"/>
      <c r="B77" s="21"/>
      <c r="C77" s="21"/>
      <c r="D77" s="21"/>
      <c r="E77" s="21"/>
      <c r="F77" s="21"/>
      <c r="G77" s="21"/>
      <c r="H77" s="22"/>
      <c r="I77" s="22"/>
      <c r="J77" s="22"/>
      <c r="K77" s="22"/>
      <c r="L77" s="22"/>
      <c r="M77" s="22"/>
      <c r="N77" s="22"/>
      <c r="O77" s="15"/>
      <c r="P77" s="15"/>
      <c r="Q77" s="15"/>
      <c r="R77" s="15"/>
      <c r="S77" s="15"/>
      <c r="T77" s="15"/>
      <c r="U77" s="15"/>
      <c r="V77" s="15"/>
      <c r="W77" s="15"/>
      <c r="X77" s="15"/>
      <c r="Y77" s="15"/>
    </row>
    <row r="78" spans="1:25" s="3" customFormat="1" ht="38.1" customHeight="1" x14ac:dyDescent="0.2">
      <c r="A78" s="233"/>
      <c r="B78" s="28"/>
      <c r="C78" s="28"/>
      <c r="D78" s="28"/>
      <c r="E78" s="28"/>
      <c r="F78" s="28"/>
      <c r="G78" s="28"/>
      <c r="H78" s="38"/>
      <c r="I78" s="38"/>
      <c r="J78" s="38"/>
      <c r="K78" s="38"/>
      <c r="L78" s="38"/>
      <c r="M78" s="38"/>
      <c r="N78" s="38"/>
      <c r="O78" s="15"/>
      <c r="P78" s="15"/>
      <c r="Q78" s="15"/>
      <c r="R78" s="15"/>
      <c r="S78" s="15"/>
      <c r="T78" s="15"/>
      <c r="U78" s="15"/>
      <c r="V78" s="15"/>
      <c r="W78" s="15"/>
      <c r="X78" s="15"/>
      <c r="Y78" s="15"/>
    </row>
    <row r="79" spans="1:25" s="3" customFormat="1" ht="139.69999999999999" hidden="1" customHeight="1" x14ac:dyDescent="0.2">
      <c r="A79" s="55" t="s">
        <v>17</v>
      </c>
      <c r="B79" s="28"/>
      <c r="C79" s="28"/>
      <c r="D79" s="28"/>
      <c r="E79" s="28"/>
      <c r="F79" s="28"/>
      <c r="G79" s="28"/>
      <c r="H79" s="38"/>
      <c r="I79" s="38"/>
      <c r="J79" s="38"/>
      <c r="K79" s="38"/>
      <c r="L79" s="38"/>
      <c r="M79" s="38"/>
      <c r="N79" s="38"/>
      <c r="O79" s="15"/>
      <c r="P79" s="15"/>
      <c r="Q79" s="15"/>
      <c r="R79" s="15"/>
      <c r="S79" s="15"/>
      <c r="T79" s="15"/>
      <c r="U79" s="15"/>
      <c r="V79" s="15"/>
      <c r="W79" s="15"/>
      <c r="X79" s="15"/>
      <c r="Y79" s="15"/>
    </row>
    <row r="80" spans="1:25" s="3" customFormat="1" ht="39.950000000000003" hidden="1" customHeight="1" x14ac:dyDescent="0.2">
      <c r="A80" s="47"/>
      <c r="B80" s="21"/>
      <c r="C80" s="21"/>
      <c r="D80" s="21"/>
      <c r="E80" s="21"/>
      <c r="F80" s="21"/>
      <c r="G80" s="21"/>
      <c r="H80" s="15"/>
      <c r="I80" s="15"/>
      <c r="J80" s="15"/>
      <c r="K80" s="15"/>
      <c r="L80" s="15"/>
      <c r="M80" s="15"/>
      <c r="N80" s="15"/>
      <c r="O80" s="15"/>
      <c r="P80" s="15"/>
      <c r="Q80" s="15"/>
      <c r="R80" s="15"/>
      <c r="S80" s="15"/>
      <c r="T80" s="15"/>
      <c r="U80" s="15"/>
      <c r="V80" s="15"/>
      <c r="W80" s="15"/>
      <c r="X80" s="15"/>
      <c r="Y80" s="15"/>
    </row>
    <row r="81" spans="1:25" s="3" customFormat="1" ht="18" hidden="1" customHeight="1" x14ac:dyDescent="0.2">
      <c r="A81" s="37"/>
      <c r="B81" s="21"/>
      <c r="C81" s="21"/>
      <c r="D81" s="21"/>
      <c r="E81" s="21"/>
      <c r="F81" s="21"/>
      <c r="G81" s="21"/>
      <c r="H81" s="15"/>
      <c r="I81" s="15"/>
      <c r="J81" s="15"/>
      <c r="K81" s="15"/>
      <c r="L81" s="15"/>
      <c r="M81" s="15"/>
      <c r="N81" s="15"/>
      <c r="O81" s="15"/>
      <c r="P81" s="15"/>
      <c r="Q81" s="15"/>
      <c r="R81" s="15"/>
      <c r="S81" s="15"/>
      <c r="T81" s="15"/>
      <c r="U81" s="15"/>
      <c r="V81" s="15"/>
      <c r="W81" s="15"/>
      <c r="X81" s="15"/>
      <c r="Y81" s="15"/>
    </row>
    <row r="82" spans="1:25" s="3" customFormat="1" ht="18" hidden="1" customHeight="1" x14ac:dyDescent="0.2">
      <c r="A82" s="37"/>
      <c r="B82" s="21"/>
      <c r="C82" s="21"/>
      <c r="D82" s="21"/>
      <c r="E82" s="21"/>
      <c r="F82" s="21"/>
      <c r="G82" s="21"/>
      <c r="H82" s="15"/>
      <c r="I82" s="15"/>
      <c r="J82" s="15"/>
      <c r="K82" s="15"/>
      <c r="L82" s="15"/>
      <c r="M82" s="15"/>
      <c r="N82" s="15"/>
      <c r="O82" s="15"/>
      <c r="P82" s="15"/>
      <c r="Q82" s="15"/>
      <c r="R82" s="15"/>
      <c r="S82" s="15"/>
      <c r="T82" s="15"/>
      <c r="U82" s="15"/>
      <c r="V82" s="15"/>
      <c r="W82" s="15"/>
      <c r="X82" s="15"/>
      <c r="Y82" s="15"/>
    </row>
    <row r="83" spans="1:25" s="3" customFormat="1" ht="18" hidden="1" customHeight="1" x14ac:dyDescent="0.2">
      <c r="A83" s="37"/>
      <c r="B83" s="21"/>
      <c r="C83" s="21"/>
      <c r="D83" s="21"/>
      <c r="E83" s="21"/>
      <c r="F83" s="21"/>
      <c r="G83" s="21"/>
      <c r="H83" s="15"/>
      <c r="I83" s="15"/>
      <c r="J83" s="15"/>
      <c r="K83" s="15"/>
      <c r="L83" s="15"/>
      <c r="M83" s="15"/>
      <c r="N83" s="15"/>
      <c r="O83" s="15"/>
      <c r="P83" s="15"/>
      <c r="Q83" s="15"/>
      <c r="R83" s="15"/>
      <c r="S83" s="15"/>
      <c r="T83" s="15"/>
      <c r="U83" s="15"/>
      <c r="V83" s="15"/>
      <c r="W83" s="15"/>
      <c r="X83" s="15"/>
      <c r="Y83" s="15"/>
    </row>
    <row r="84" spans="1:25" s="3" customFormat="1" ht="18" hidden="1" customHeight="1" x14ac:dyDescent="0.2">
      <c r="A84" s="37"/>
      <c r="B84" s="21"/>
      <c r="C84" s="21"/>
      <c r="D84" s="21"/>
      <c r="E84" s="21"/>
      <c r="F84" s="21"/>
      <c r="G84" s="21"/>
      <c r="H84" s="15"/>
      <c r="I84" s="15"/>
      <c r="J84" s="15"/>
      <c r="K84" s="15"/>
      <c r="L84" s="15"/>
      <c r="M84" s="15"/>
      <c r="N84" s="15"/>
      <c r="O84" s="15"/>
      <c r="P84" s="15"/>
      <c r="Q84" s="15"/>
      <c r="R84" s="15"/>
      <c r="S84" s="15"/>
      <c r="T84" s="15"/>
      <c r="U84" s="15"/>
      <c r="V84" s="15"/>
      <c r="W84" s="15"/>
      <c r="X84" s="15"/>
      <c r="Y84" s="15"/>
    </row>
    <row r="85" spans="1:25" s="3" customFormat="1" ht="18" hidden="1" customHeight="1" x14ac:dyDescent="0.2">
      <c r="A85" s="37"/>
      <c r="B85" s="21"/>
      <c r="C85" s="21"/>
      <c r="D85" s="21"/>
      <c r="E85" s="21"/>
      <c r="F85" s="21"/>
      <c r="G85" s="21"/>
      <c r="H85" s="15"/>
      <c r="I85" s="15"/>
      <c r="J85" s="15"/>
      <c r="K85" s="15"/>
      <c r="L85" s="15"/>
      <c r="M85" s="15"/>
      <c r="N85" s="15"/>
      <c r="O85" s="15"/>
      <c r="P85" s="15"/>
      <c r="Q85" s="15"/>
      <c r="R85" s="15"/>
      <c r="S85" s="15"/>
      <c r="T85" s="15"/>
      <c r="U85" s="15"/>
      <c r="V85" s="15"/>
      <c r="W85" s="15"/>
      <c r="X85" s="15"/>
      <c r="Y85" s="15"/>
    </row>
    <row r="86" spans="1:25" s="3" customFormat="1" ht="18" hidden="1" customHeight="1" x14ac:dyDescent="0.2">
      <c r="A86" s="37"/>
      <c r="B86" s="21"/>
      <c r="C86" s="21"/>
      <c r="D86" s="21"/>
      <c r="E86" s="21"/>
      <c r="F86" s="21"/>
      <c r="G86" s="21"/>
      <c r="H86" s="15"/>
      <c r="I86" s="15"/>
      <c r="J86" s="15"/>
      <c r="K86" s="15"/>
      <c r="L86" s="15"/>
      <c r="M86" s="15"/>
      <c r="N86" s="15"/>
      <c r="O86" s="15"/>
      <c r="P86" s="15"/>
      <c r="Q86" s="15"/>
      <c r="R86" s="15"/>
      <c r="S86" s="15"/>
      <c r="T86" s="15"/>
      <c r="U86" s="15"/>
      <c r="V86" s="15"/>
      <c r="W86" s="15"/>
      <c r="X86" s="15"/>
      <c r="Y86" s="15"/>
    </row>
    <row r="87" spans="1:25" s="3" customFormat="1" ht="18" hidden="1" customHeight="1" x14ac:dyDescent="0.2">
      <c r="A87" s="37"/>
      <c r="B87" s="21"/>
      <c r="C87" s="21"/>
      <c r="D87" s="21"/>
      <c r="E87" s="21"/>
      <c r="F87" s="21"/>
      <c r="G87" s="21"/>
      <c r="H87" s="15"/>
      <c r="I87" s="15"/>
      <c r="J87" s="15"/>
      <c r="K87" s="15"/>
      <c r="L87" s="15"/>
      <c r="M87" s="15"/>
      <c r="N87" s="15"/>
      <c r="O87" s="15"/>
      <c r="P87" s="15"/>
      <c r="Q87" s="15"/>
      <c r="R87" s="15"/>
      <c r="S87" s="15"/>
      <c r="T87" s="15"/>
      <c r="U87" s="15"/>
      <c r="V87" s="15"/>
      <c r="W87" s="15"/>
      <c r="X87" s="15"/>
      <c r="Y87" s="15"/>
    </row>
    <row r="88" spans="1:25" s="3" customFormat="1" ht="18" hidden="1" customHeight="1" x14ac:dyDescent="0.2">
      <c r="A88" s="20"/>
      <c r="B88" s="21"/>
      <c r="C88" s="21"/>
      <c r="D88" s="21"/>
      <c r="E88" s="21"/>
      <c r="F88" s="21"/>
      <c r="G88" s="21"/>
      <c r="H88" s="22"/>
      <c r="I88" s="22"/>
      <c r="J88" s="22"/>
      <c r="K88" s="22"/>
      <c r="L88" s="22"/>
      <c r="M88" s="22"/>
      <c r="N88" s="22"/>
      <c r="O88" s="22"/>
      <c r="P88" s="22"/>
      <c r="Q88" s="22"/>
      <c r="R88" s="22"/>
      <c r="S88" s="22"/>
      <c r="T88" s="22"/>
      <c r="U88" s="22"/>
      <c r="V88" s="22"/>
      <c r="W88" s="22"/>
      <c r="X88" s="22"/>
      <c r="Y88" s="22"/>
    </row>
    <row r="89" spans="1:25" s="3" customFormat="1" ht="18" hidden="1" customHeight="1" x14ac:dyDescent="0.2">
      <c r="A89" s="20"/>
      <c r="B89" s="21"/>
      <c r="C89" s="21"/>
      <c r="D89" s="21"/>
      <c r="E89" s="21"/>
      <c r="F89" s="21"/>
      <c r="G89" s="21"/>
      <c r="H89" s="22"/>
      <c r="I89" s="22"/>
      <c r="J89" s="22"/>
      <c r="K89" s="22"/>
      <c r="L89" s="22"/>
      <c r="M89" s="22"/>
      <c r="N89" s="22"/>
      <c r="O89" s="22"/>
      <c r="P89" s="22"/>
      <c r="Q89" s="22"/>
      <c r="R89" s="22"/>
      <c r="S89" s="22"/>
      <c r="T89" s="22"/>
      <c r="U89" s="22"/>
      <c r="V89" s="22"/>
      <c r="W89" s="22"/>
      <c r="X89" s="22"/>
      <c r="Y89" s="22"/>
    </row>
    <row r="90" spans="1:25" s="3" customFormat="1" ht="18" hidden="1" customHeight="1" x14ac:dyDescent="0.2">
      <c r="A90" s="20"/>
      <c r="B90" s="21"/>
      <c r="C90" s="21"/>
      <c r="D90" s="21"/>
      <c r="E90" s="21"/>
      <c r="F90" s="21"/>
      <c r="G90" s="21"/>
      <c r="H90" s="22"/>
      <c r="I90" s="22"/>
      <c r="J90" s="22"/>
      <c r="K90" s="22"/>
      <c r="L90" s="22"/>
      <c r="M90" s="22"/>
      <c r="N90" s="22"/>
      <c r="O90" s="22"/>
      <c r="P90" s="22"/>
      <c r="Q90" s="22"/>
      <c r="R90" s="22"/>
      <c r="S90" s="22"/>
      <c r="T90" s="22"/>
      <c r="U90" s="22"/>
      <c r="V90" s="22"/>
      <c r="W90" s="22"/>
      <c r="X90" s="22"/>
      <c r="Y90" s="22"/>
    </row>
    <row r="91" spans="1:25" s="3" customFormat="1" ht="18" hidden="1" customHeight="1" x14ac:dyDescent="0.2">
      <c r="A91" s="20"/>
      <c r="B91" s="21"/>
      <c r="C91" s="21"/>
      <c r="D91" s="21"/>
      <c r="E91" s="21"/>
      <c r="F91" s="21"/>
      <c r="G91" s="21"/>
      <c r="H91" s="22"/>
      <c r="I91" s="22"/>
      <c r="J91" s="22"/>
      <c r="K91" s="22"/>
      <c r="L91" s="22"/>
      <c r="M91" s="22"/>
      <c r="N91" s="22"/>
      <c r="O91" s="22"/>
      <c r="P91" s="22"/>
      <c r="Q91" s="22"/>
      <c r="R91" s="22"/>
      <c r="S91" s="22"/>
      <c r="T91" s="22"/>
      <c r="U91" s="22"/>
      <c r="V91" s="22"/>
      <c r="W91" s="22"/>
      <c r="X91" s="22"/>
      <c r="Y91" s="22"/>
    </row>
    <row r="92" spans="1:25" s="3" customFormat="1" ht="18" hidden="1" customHeight="1" x14ac:dyDescent="0.2">
      <c r="A92" s="20"/>
      <c r="B92" s="21"/>
      <c r="C92" s="21"/>
      <c r="D92" s="21"/>
      <c r="E92" s="21"/>
      <c r="F92" s="21"/>
      <c r="G92" s="21"/>
      <c r="H92" s="22"/>
      <c r="I92" s="22"/>
      <c r="J92" s="22"/>
      <c r="K92" s="22"/>
      <c r="L92" s="22"/>
      <c r="M92" s="22"/>
      <c r="N92" s="22"/>
      <c r="O92" s="22"/>
      <c r="P92" s="22"/>
      <c r="Q92" s="22"/>
      <c r="R92" s="22"/>
      <c r="S92" s="22"/>
      <c r="T92" s="22"/>
      <c r="U92" s="22"/>
      <c r="V92" s="22"/>
      <c r="W92" s="22"/>
      <c r="X92" s="22"/>
      <c r="Y92" s="22"/>
    </row>
    <row r="93" spans="1:25" s="3" customFormat="1" ht="18" hidden="1" customHeight="1" x14ac:dyDescent="0.2">
      <c r="A93" s="20"/>
      <c r="B93" s="21"/>
      <c r="C93" s="21"/>
      <c r="D93" s="21"/>
      <c r="E93" s="21"/>
      <c r="F93" s="21"/>
      <c r="G93" s="21"/>
      <c r="H93" s="22"/>
      <c r="I93" s="22"/>
      <c r="J93" s="22"/>
      <c r="K93" s="22"/>
      <c r="L93" s="22"/>
      <c r="M93" s="22"/>
      <c r="N93" s="22"/>
      <c r="O93" s="22"/>
      <c r="P93" s="22"/>
      <c r="Q93" s="22"/>
      <c r="R93" s="22"/>
      <c r="S93" s="22"/>
      <c r="T93" s="22"/>
      <c r="U93" s="22"/>
      <c r="V93" s="22"/>
      <c r="W93" s="22"/>
      <c r="X93" s="22"/>
      <c r="Y93" s="22"/>
    </row>
    <row r="94" spans="1:25" s="3" customFormat="1" ht="18" hidden="1" customHeight="1" x14ac:dyDescent="0.2">
      <c r="A94" s="20"/>
      <c r="B94" s="21"/>
      <c r="C94" s="21"/>
      <c r="D94" s="21"/>
      <c r="E94" s="21"/>
      <c r="F94" s="21"/>
      <c r="G94" s="21"/>
      <c r="H94" s="22"/>
      <c r="I94" s="22"/>
      <c r="J94" s="22"/>
      <c r="K94" s="22"/>
      <c r="L94" s="22"/>
      <c r="M94" s="22"/>
      <c r="N94" s="22"/>
      <c r="O94" s="22"/>
      <c r="P94" s="22"/>
      <c r="Q94" s="22"/>
      <c r="R94" s="22"/>
      <c r="S94" s="22"/>
      <c r="T94" s="22"/>
      <c r="U94" s="22"/>
      <c r="V94" s="22"/>
      <c r="W94" s="22"/>
      <c r="X94" s="22"/>
      <c r="Y94" s="22"/>
    </row>
    <row r="95" spans="1:25" s="3" customFormat="1" ht="18" hidden="1" customHeight="1" x14ac:dyDescent="0.2">
      <c r="A95" s="20"/>
      <c r="B95" s="21"/>
      <c r="C95" s="21"/>
      <c r="D95" s="21"/>
      <c r="E95" s="21"/>
      <c r="F95" s="21"/>
      <c r="G95" s="21"/>
      <c r="H95" s="22"/>
      <c r="I95" s="22"/>
      <c r="J95" s="22"/>
      <c r="K95" s="22"/>
      <c r="L95" s="22"/>
      <c r="M95" s="22"/>
      <c r="N95" s="22"/>
      <c r="O95" s="22"/>
      <c r="P95" s="22"/>
      <c r="Q95" s="22"/>
      <c r="R95" s="22"/>
      <c r="S95" s="22"/>
      <c r="T95" s="22"/>
      <c r="U95" s="22"/>
      <c r="V95" s="22"/>
      <c r="W95" s="22"/>
      <c r="X95" s="22"/>
      <c r="Y95" s="22"/>
    </row>
    <row r="96" spans="1:25" s="3" customFormat="1" ht="18" hidden="1" customHeight="1" x14ac:dyDescent="0.2">
      <c r="A96" s="20"/>
      <c r="B96" s="21"/>
      <c r="C96" s="21"/>
      <c r="D96" s="21"/>
      <c r="E96" s="21"/>
      <c r="F96" s="21"/>
      <c r="G96" s="21"/>
      <c r="H96" s="22"/>
      <c r="I96" s="22"/>
      <c r="J96" s="22"/>
      <c r="K96" s="22"/>
      <c r="L96" s="22"/>
      <c r="M96" s="22"/>
      <c r="N96" s="22"/>
      <c r="O96" s="22"/>
      <c r="P96" s="22"/>
      <c r="Q96" s="22"/>
      <c r="R96" s="22"/>
      <c r="S96" s="22"/>
      <c r="T96" s="22"/>
      <c r="U96" s="22"/>
      <c r="V96" s="22"/>
      <c r="W96" s="22"/>
      <c r="X96" s="22"/>
      <c r="Y96" s="22"/>
    </row>
    <row r="97" spans="1:25" s="3" customFormat="1" ht="18" hidden="1" customHeight="1" x14ac:dyDescent="0.2">
      <c r="A97" s="20"/>
      <c r="B97" s="21"/>
      <c r="C97" s="21"/>
      <c r="D97" s="21"/>
      <c r="E97" s="21"/>
      <c r="F97" s="21"/>
      <c r="G97" s="21"/>
      <c r="H97" s="22"/>
      <c r="I97" s="22"/>
      <c r="J97" s="22"/>
      <c r="K97" s="22"/>
      <c r="L97" s="22"/>
      <c r="M97" s="22"/>
      <c r="N97" s="22"/>
      <c r="O97" s="22"/>
      <c r="P97" s="22"/>
      <c r="Q97" s="22"/>
      <c r="R97" s="22"/>
      <c r="S97" s="22"/>
      <c r="T97" s="22"/>
      <c r="U97" s="22"/>
      <c r="V97" s="22"/>
      <c r="W97" s="22"/>
      <c r="X97" s="22"/>
      <c r="Y97" s="22"/>
    </row>
    <row r="98" spans="1:25" s="3" customFormat="1" ht="18" hidden="1" customHeight="1" x14ac:dyDescent="0.2">
      <c r="A98" s="20"/>
      <c r="B98" s="21"/>
      <c r="C98" s="21"/>
      <c r="D98" s="21"/>
      <c r="E98" s="21"/>
      <c r="F98" s="21"/>
      <c r="G98" s="21"/>
      <c r="H98" s="22"/>
      <c r="I98" s="22"/>
      <c r="J98" s="22"/>
      <c r="K98" s="22"/>
      <c r="L98" s="22"/>
      <c r="M98" s="22"/>
      <c r="N98" s="22"/>
      <c r="O98" s="22"/>
      <c r="P98" s="22"/>
      <c r="Q98" s="22"/>
      <c r="R98" s="22"/>
      <c r="S98" s="22"/>
      <c r="T98" s="22"/>
      <c r="U98" s="22"/>
      <c r="V98" s="22"/>
      <c r="W98" s="22"/>
      <c r="X98" s="22"/>
      <c r="Y98" s="22"/>
    </row>
    <row r="99" spans="1:25" s="3" customFormat="1" ht="18" hidden="1" customHeight="1" x14ac:dyDescent="0.2">
      <c r="A99" s="20"/>
      <c r="B99" s="21"/>
      <c r="C99" s="21"/>
      <c r="D99" s="21"/>
      <c r="E99" s="21"/>
      <c r="F99" s="21"/>
      <c r="G99" s="21"/>
      <c r="H99" s="22"/>
      <c r="I99" s="22"/>
      <c r="J99" s="22"/>
      <c r="K99" s="22"/>
      <c r="L99" s="22"/>
      <c r="M99" s="22"/>
      <c r="N99" s="22"/>
      <c r="O99" s="22"/>
      <c r="P99" s="22"/>
      <c r="Q99" s="22"/>
      <c r="R99" s="22"/>
      <c r="S99" s="22"/>
      <c r="T99" s="22"/>
      <c r="U99" s="22"/>
      <c r="V99" s="22"/>
      <c r="W99" s="22"/>
      <c r="X99" s="22"/>
      <c r="Y99" s="22"/>
    </row>
    <row r="100" spans="1:25" s="3" customFormat="1" ht="18" hidden="1" customHeight="1" x14ac:dyDescent="0.2">
      <c r="A100" s="20"/>
      <c r="B100" s="21"/>
      <c r="C100" s="21"/>
      <c r="D100" s="21"/>
      <c r="E100" s="21"/>
      <c r="F100" s="21"/>
      <c r="G100" s="21"/>
      <c r="H100" s="22"/>
      <c r="I100" s="22"/>
      <c r="J100" s="22"/>
      <c r="K100" s="22"/>
      <c r="L100" s="22"/>
      <c r="M100" s="22"/>
      <c r="N100" s="22"/>
      <c r="O100" s="22"/>
      <c r="P100" s="22"/>
      <c r="Q100" s="22"/>
      <c r="R100" s="22"/>
      <c r="S100" s="22"/>
      <c r="T100" s="22"/>
      <c r="U100" s="22"/>
      <c r="V100" s="22"/>
      <c r="W100" s="22"/>
      <c r="X100" s="22"/>
      <c r="Y100" s="22"/>
    </row>
    <row r="101" spans="1:25" s="3" customFormat="1" ht="18" hidden="1" customHeight="1" x14ac:dyDescent="0.2">
      <c r="A101" s="20"/>
      <c r="B101" s="21"/>
      <c r="C101" s="21"/>
      <c r="D101" s="21"/>
      <c r="E101" s="21"/>
      <c r="F101" s="21"/>
      <c r="G101" s="21"/>
      <c r="H101" s="22"/>
      <c r="I101" s="22"/>
      <c r="J101" s="22"/>
      <c r="K101" s="22"/>
      <c r="L101" s="22"/>
      <c r="M101" s="22"/>
      <c r="N101" s="22"/>
      <c r="O101" s="22"/>
      <c r="P101" s="22"/>
      <c r="Q101" s="22"/>
      <c r="R101" s="22"/>
      <c r="S101" s="22"/>
      <c r="T101" s="22"/>
      <c r="U101" s="22"/>
      <c r="V101" s="22"/>
      <c r="W101" s="22"/>
      <c r="X101" s="22"/>
      <c r="Y101" s="22"/>
    </row>
    <row r="102" spans="1:25" s="3" customFormat="1" ht="18" hidden="1" customHeight="1" x14ac:dyDescent="0.2">
      <c r="A102" s="20"/>
      <c r="B102" s="21"/>
      <c r="C102" s="21"/>
      <c r="D102" s="21"/>
      <c r="E102" s="21"/>
      <c r="F102" s="21"/>
      <c r="G102" s="21"/>
      <c r="H102" s="22"/>
      <c r="I102" s="22"/>
      <c r="J102" s="22"/>
      <c r="K102" s="22"/>
      <c r="L102" s="22"/>
      <c r="M102" s="22"/>
      <c r="N102" s="22"/>
      <c r="O102" s="22"/>
      <c r="P102" s="22"/>
      <c r="Q102" s="22"/>
      <c r="R102" s="22"/>
      <c r="S102" s="22"/>
      <c r="T102" s="22"/>
      <c r="U102" s="22"/>
      <c r="V102" s="22"/>
      <c r="W102" s="22"/>
      <c r="X102" s="22"/>
      <c r="Y102" s="22"/>
    </row>
    <row r="103" spans="1:25" s="3" customFormat="1" ht="18" hidden="1" customHeight="1" x14ac:dyDescent="0.2">
      <c r="A103" s="20"/>
      <c r="B103" s="21"/>
      <c r="C103" s="21"/>
      <c r="D103" s="21"/>
      <c r="E103" s="21"/>
      <c r="F103" s="21"/>
      <c r="G103" s="21"/>
      <c r="H103" s="22"/>
      <c r="I103" s="22"/>
      <c r="J103" s="22"/>
      <c r="K103" s="22"/>
      <c r="L103" s="22"/>
      <c r="M103" s="22"/>
      <c r="N103" s="22"/>
      <c r="O103" s="22"/>
      <c r="P103" s="22"/>
      <c r="Q103" s="22"/>
      <c r="R103" s="22"/>
      <c r="S103" s="22"/>
      <c r="T103" s="22"/>
      <c r="U103" s="22"/>
      <c r="V103" s="22"/>
      <c r="W103" s="22"/>
      <c r="X103" s="22"/>
      <c r="Y103" s="22"/>
    </row>
    <row r="104" spans="1:25" s="3" customFormat="1" ht="18" hidden="1" customHeight="1" x14ac:dyDescent="0.2">
      <c r="A104" s="20"/>
      <c r="B104" s="21"/>
      <c r="C104" s="21"/>
      <c r="D104" s="21"/>
      <c r="E104" s="21"/>
      <c r="F104" s="21"/>
      <c r="G104" s="21"/>
      <c r="H104" s="22"/>
      <c r="I104" s="22"/>
      <c r="J104" s="22"/>
      <c r="K104" s="22"/>
      <c r="L104" s="22"/>
      <c r="M104" s="22"/>
      <c r="N104" s="22"/>
      <c r="O104" s="22"/>
      <c r="P104" s="22"/>
      <c r="Q104" s="22"/>
      <c r="R104" s="22"/>
      <c r="S104" s="22"/>
      <c r="T104" s="22"/>
      <c r="U104" s="22"/>
      <c r="V104" s="22"/>
      <c r="W104" s="22"/>
      <c r="X104" s="22"/>
      <c r="Y104" s="22"/>
    </row>
    <row r="105" spans="1:25" s="3" customFormat="1" ht="18" hidden="1" customHeight="1" x14ac:dyDescent="0.2">
      <c r="A105" s="20"/>
      <c r="B105" s="21"/>
      <c r="C105" s="21"/>
      <c r="D105" s="21"/>
      <c r="E105" s="21"/>
      <c r="F105" s="21"/>
      <c r="G105" s="21"/>
      <c r="H105" s="22"/>
      <c r="I105" s="22"/>
      <c r="J105" s="22"/>
      <c r="K105" s="22"/>
      <c r="L105" s="22"/>
      <c r="M105" s="22"/>
      <c r="N105" s="22"/>
      <c r="O105" s="22"/>
      <c r="P105" s="22"/>
      <c r="Q105" s="22"/>
      <c r="R105" s="22"/>
      <c r="S105" s="22"/>
      <c r="T105" s="22"/>
      <c r="U105" s="22"/>
      <c r="V105" s="22"/>
      <c r="W105" s="22"/>
      <c r="X105" s="22"/>
      <c r="Y105" s="22"/>
    </row>
    <row r="106" spans="1:25" s="3" customFormat="1" ht="18" hidden="1" customHeight="1" x14ac:dyDescent="0.2">
      <c r="A106" s="20"/>
      <c r="B106" s="21"/>
      <c r="C106" s="21"/>
      <c r="D106" s="21"/>
      <c r="E106" s="21"/>
      <c r="F106" s="21"/>
      <c r="G106" s="21"/>
      <c r="H106" s="22"/>
      <c r="I106" s="22"/>
      <c r="J106" s="22"/>
      <c r="K106" s="22"/>
      <c r="L106" s="22"/>
      <c r="M106" s="22"/>
      <c r="N106" s="22"/>
      <c r="O106" s="22"/>
      <c r="P106" s="22"/>
      <c r="Q106" s="22"/>
      <c r="R106" s="22"/>
      <c r="S106" s="22"/>
      <c r="T106" s="22"/>
      <c r="U106" s="22"/>
      <c r="V106" s="22"/>
      <c r="W106" s="22"/>
      <c r="X106" s="22"/>
      <c r="Y106" s="22"/>
    </row>
    <row r="107" spans="1:25" s="3" customFormat="1" ht="18" hidden="1" customHeight="1" x14ac:dyDescent="0.2">
      <c r="A107" s="20"/>
      <c r="B107" s="21"/>
      <c r="C107" s="21"/>
      <c r="D107" s="21"/>
      <c r="E107" s="21"/>
      <c r="F107" s="21"/>
      <c r="G107" s="21"/>
      <c r="H107" s="22"/>
      <c r="I107" s="22"/>
      <c r="J107" s="22"/>
      <c r="K107" s="22"/>
      <c r="L107" s="22"/>
      <c r="M107" s="22"/>
      <c r="N107" s="22"/>
      <c r="O107" s="22"/>
      <c r="P107" s="22"/>
      <c r="Q107" s="22"/>
      <c r="R107" s="22"/>
      <c r="S107" s="22"/>
      <c r="T107" s="22"/>
      <c r="U107" s="22"/>
      <c r="V107" s="22"/>
      <c r="W107" s="22"/>
      <c r="X107" s="22"/>
      <c r="Y107" s="22"/>
    </row>
    <row r="108" spans="1:25" s="3" customFormat="1" ht="18" hidden="1" customHeight="1" x14ac:dyDescent="0.2">
      <c r="A108" s="20"/>
      <c r="B108" s="21"/>
      <c r="C108" s="21"/>
      <c r="D108" s="21"/>
      <c r="E108" s="21"/>
      <c r="F108" s="21"/>
      <c r="G108" s="21"/>
      <c r="H108" s="22"/>
      <c r="I108" s="22"/>
      <c r="J108" s="22"/>
      <c r="K108" s="22"/>
      <c r="L108" s="22"/>
      <c r="M108" s="22"/>
      <c r="N108" s="22"/>
      <c r="O108" s="22"/>
      <c r="P108" s="22"/>
      <c r="Q108" s="22"/>
      <c r="R108" s="22"/>
      <c r="S108" s="22"/>
      <c r="T108" s="22"/>
      <c r="U108" s="22"/>
      <c r="V108" s="22"/>
      <c r="W108" s="22"/>
      <c r="X108" s="22"/>
      <c r="Y108" s="22"/>
    </row>
    <row r="109" spans="1:25" s="3" customFormat="1" ht="18" hidden="1" customHeight="1" x14ac:dyDescent="0.2">
      <c r="A109" s="20"/>
      <c r="B109" s="21"/>
      <c r="C109" s="21"/>
      <c r="D109" s="21"/>
      <c r="E109" s="21"/>
      <c r="F109" s="21"/>
      <c r="G109" s="21"/>
      <c r="H109" s="22"/>
      <c r="I109" s="22"/>
      <c r="J109" s="22"/>
      <c r="K109" s="22"/>
      <c r="L109" s="22"/>
      <c r="M109" s="22"/>
      <c r="N109" s="22"/>
      <c r="O109" s="22"/>
      <c r="P109" s="22"/>
      <c r="Q109" s="22"/>
      <c r="R109" s="22"/>
      <c r="S109" s="22"/>
      <c r="T109" s="22"/>
      <c r="U109" s="22"/>
      <c r="V109" s="22"/>
      <c r="W109" s="22"/>
      <c r="X109" s="22"/>
      <c r="Y109" s="22"/>
    </row>
    <row r="110" spans="1:25" s="3" customFormat="1" ht="18" hidden="1" customHeight="1" x14ac:dyDescent="0.2">
      <c r="A110" s="20"/>
      <c r="B110" s="21"/>
      <c r="C110" s="21"/>
      <c r="D110" s="21"/>
      <c r="E110" s="21"/>
      <c r="F110" s="21"/>
      <c r="G110" s="21"/>
      <c r="H110" s="22"/>
      <c r="I110" s="22"/>
      <c r="J110" s="22"/>
      <c r="K110" s="22"/>
      <c r="L110" s="22"/>
      <c r="M110" s="22"/>
      <c r="N110" s="22"/>
      <c r="O110" s="22"/>
      <c r="P110" s="22"/>
      <c r="Q110" s="22"/>
      <c r="R110" s="22"/>
      <c r="S110" s="22"/>
      <c r="T110" s="22"/>
      <c r="U110" s="22"/>
      <c r="V110" s="22"/>
      <c r="W110" s="22"/>
      <c r="X110" s="22"/>
      <c r="Y110" s="22"/>
    </row>
    <row r="111" spans="1:25" s="3" customFormat="1" ht="18" hidden="1" customHeight="1" x14ac:dyDescent="0.2">
      <c r="A111" s="20"/>
      <c r="B111" s="21"/>
      <c r="C111" s="21"/>
      <c r="D111" s="21"/>
      <c r="E111" s="21"/>
      <c r="F111" s="21"/>
      <c r="G111" s="21"/>
      <c r="H111" s="22"/>
      <c r="I111" s="22"/>
      <c r="J111" s="22"/>
      <c r="K111" s="22"/>
      <c r="L111" s="22"/>
      <c r="M111" s="22"/>
      <c r="N111" s="22"/>
      <c r="O111" s="22"/>
      <c r="P111" s="22"/>
      <c r="Q111" s="22"/>
      <c r="R111" s="22"/>
      <c r="S111" s="22"/>
      <c r="T111" s="22"/>
      <c r="U111" s="22"/>
      <c r="V111" s="22"/>
      <c r="W111" s="22"/>
      <c r="X111" s="22"/>
      <c r="Y111" s="22"/>
    </row>
    <row r="112" spans="1:25" s="3" customFormat="1" ht="18" hidden="1" customHeight="1" x14ac:dyDescent="0.2">
      <c r="A112" s="20"/>
      <c r="B112" s="21"/>
      <c r="C112" s="21"/>
      <c r="D112" s="21"/>
      <c r="E112" s="21"/>
      <c r="F112" s="21"/>
      <c r="G112" s="21"/>
      <c r="H112" s="22"/>
      <c r="I112" s="22"/>
      <c r="J112" s="22"/>
      <c r="K112" s="22"/>
      <c r="L112" s="22"/>
      <c r="M112" s="22"/>
      <c r="N112" s="22"/>
      <c r="O112" s="22"/>
      <c r="P112" s="22"/>
      <c r="Q112" s="22"/>
      <c r="R112" s="22"/>
      <c r="S112" s="22"/>
      <c r="T112" s="22"/>
      <c r="U112" s="22"/>
      <c r="V112" s="22"/>
      <c r="W112" s="22"/>
      <c r="X112" s="22"/>
      <c r="Y112" s="22"/>
    </row>
    <row r="113" spans="1:25" s="3" customFormat="1" ht="18" hidden="1" customHeight="1" x14ac:dyDescent="0.2">
      <c r="A113" s="20"/>
      <c r="B113" s="21"/>
      <c r="C113" s="21"/>
      <c r="D113" s="21"/>
      <c r="E113" s="21"/>
      <c r="F113" s="21"/>
      <c r="G113" s="21"/>
      <c r="H113" s="22"/>
      <c r="I113" s="22"/>
      <c r="J113" s="22"/>
      <c r="K113" s="22"/>
      <c r="L113" s="22"/>
      <c r="M113" s="22"/>
      <c r="N113" s="22"/>
      <c r="O113" s="22"/>
      <c r="P113" s="22"/>
      <c r="Q113" s="22"/>
      <c r="R113" s="22"/>
      <c r="S113" s="22"/>
      <c r="T113" s="22"/>
      <c r="U113" s="22"/>
      <c r="V113" s="22"/>
      <c r="W113" s="22"/>
      <c r="X113" s="22"/>
      <c r="Y113" s="22"/>
    </row>
    <row r="114" spans="1:25" s="3" customFormat="1" ht="18" hidden="1" customHeight="1" x14ac:dyDescent="0.2">
      <c r="A114" s="20"/>
      <c r="B114" s="21"/>
      <c r="C114" s="21"/>
      <c r="D114" s="21"/>
      <c r="E114" s="21"/>
      <c r="F114" s="21"/>
      <c r="G114" s="21"/>
      <c r="H114" s="22"/>
      <c r="I114" s="22"/>
      <c r="J114" s="22"/>
      <c r="K114" s="22"/>
      <c r="L114" s="22"/>
      <c r="M114" s="22"/>
      <c r="N114" s="22"/>
      <c r="O114" s="22"/>
      <c r="P114" s="22"/>
      <c r="Q114" s="22"/>
      <c r="R114" s="22"/>
      <c r="S114" s="22"/>
      <c r="T114" s="22"/>
      <c r="U114" s="22"/>
      <c r="V114" s="22"/>
      <c r="W114" s="22"/>
      <c r="X114" s="22"/>
      <c r="Y114" s="22"/>
    </row>
    <row r="115" spans="1:25" s="3" customFormat="1" ht="18" hidden="1" customHeight="1" x14ac:dyDescent="0.2">
      <c r="A115" s="20"/>
      <c r="B115" s="21"/>
      <c r="C115" s="21"/>
      <c r="D115" s="21"/>
      <c r="E115" s="21"/>
      <c r="F115" s="21"/>
      <c r="G115" s="21"/>
      <c r="H115" s="22"/>
      <c r="I115" s="22"/>
      <c r="J115" s="22"/>
      <c r="K115" s="22"/>
      <c r="L115" s="22"/>
      <c r="M115" s="22"/>
      <c r="N115" s="22"/>
      <c r="O115" s="22"/>
      <c r="P115" s="22"/>
      <c r="Q115" s="22"/>
      <c r="R115" s="22"/>
      <c r="S115" s="22"/>
      <c r="T115" s="22"/>
      <c r="U115" s="22"/>
      <c r="V115" s="22"/>
      <c r="W115" s="22"/>
      <c r="X115" s="22"/>
      <c r="Y115" s="22"/>
    </row>
    <row r="116" spans="1:25" s="3" customFormat="1" ht="18" hidden="1" customHeight="1" x14ac:dyDescent="0.2">
      <c r="A116" s="20"/>
      <c r="B116" s="21"/>
      <c r="C116" s="21"/>
      <c r="D116" s="21"/>
      <c r="E116" s="21"/>
      <c r="F116" s="21"/>
      <c r="G116" s="21"/>
      <c r="H116" s="22"/>
      <c r="I116" s="22"/>
      <c r="J116" s="22"/>
      <c r="K116" s="22"/>
      <c r="L116" s="22"/>
      <c r="M116" s="22"/>
      <c r="N116" s="22"/>
      <c r="O116" s="22"/>
      <c r="P116" s="22"/>
      <c r="Q116" s="22"/>
      <c r="R116" s="22"/>
      <c r="S116" s="22"/>
      <c r="T116" s="22"/>
      <c r="U116" s="22"/>
      <c r="V116" s="22"/>
      <c r="W116" s="22"/>
      <c r="X116" s="22"/>
      <c r="Y116" s="22"/>
    </row>
    <row r="117" spans="1:25" s="3" customFormat="1" ht="18" hidden="1" customHeight="1" x14ac:dyDescent="0.2">
      <c r="A117" s="20"/>
      <c r="B117" s="21"/>
      <c r="C117" s="21"/>
      <c r="D117" s="21"/>
      <c r="E117" s="21"/>
      <c r="F117" s="21"/>
      <c r="G117" s="21"/>
      <c r="H117" s="22"/>
      <c r="I117" s="22"/>
      <c r="J117" s="22"/>
      <c r="K117" s="22"/>
      <c r="L117" s="22"/>
      <c r="M117" s="22"/>
      <c r="N117" s="22"/>
      <c r="O117" s="22"/>
      <c r="P117" s="22"/>
      <c r="Q117" s="22"/>
      <c r="R117" s="22"/>
      <c r="S117" s="22"/>
      <c r="T117" s="22"/>
      <c r="U117" s="22"/>
      <c r="V117" s="22"/>
      <c r="W117" s="22"/>
      <c r="X117" s="22"/>
      <c r="Y117" s="22"/>
    </row>
    <row r="118" spans="1:25" s="3" customFormat="1" ht="18" hidden="1" customHeight="1" x14ac:dyDescent="0.2">
      <c r="A118" s="20"/>
      <c r="B118" s="21"/>
      <c r="C118" s="21"/>
      <c r="D118" s="21"/>
      <c r="E118" s="21"/>
      <c r="F118" s="21"/>
      <c r="G118" s="21"/>
      <c r="H118" s="22"/>
      <c r="I118" s="22"/>
      <c r="J118" s="22"/>
      <c r="K118" s="22"/>
      <c r="L118" s="22"/>
      <c r="M118" s="22"/>
      <c r="N118" s="22"/>
      <c r="O118" s="22"/>
      <c r="P118" s="22"/>
      <c r="Q118" s="22"/>
      <c r="R118" s="22"/>
      <c r="S118" s="22"/>
      <c r="T118" s="22"/>
      <c r="U118" s="22"/>
      <c r="V118" s="22"/>
      <c r="W118" s="22"/>
      <c r="X118" s="22"/>
      <c r="Y118" s="22"/>
    </row>
    <row r="119" spans="1:25" s="3" customFormat="1" ht="18" hidden="1" customHeight="1" x14ac:dyDescent="0.2">
      <c r="A119" s="20"/>
      <c r="B119" s="21"/>
      <c r="C119" s="21"/>
      <c r="D119" s="21"/>
      <c r="E119" s="21"/>
      <c r="F119" s="21"/>
      <c r="G119" s="21"/>
      <c r="H119" s="22"/>
      <c r="I119" s="22"/>
      <c r="J119" s="22"/>
      <c r="K119" s="22"/>
      <c r="L119" s="22"/>
      <c r="M119" s="22"/>
      <c r="N119" s="22"/>
      <c r="O119" s="22"/>
      <c r="P119" s="22"/>
      <c r="Q119" s="22"/>
      <c r="R119" s="22"/>
      <c r="S119" s="22"/>
      <c r="T119" s="22"/>
      <c r="U119" s="22"/>
      <c r="V119" s="22"/>
      <c r="W119" s="22"/>
      <c r="X119" s="22"/>
      <c r="Y119" s="22"/>
    </row>
    <row r="120" spans="1:25" s="3" customFormat="1" ht="18" hidden="1" customHeight="1" x14ac:dyDescent="0.2">
      <c r="A120" s="20"/>
      <c r="B120" s="21"/>
      <c r="C120" s="21"/>
      <c r="D120" s="21"/>
      <c r="E120" s="21"/>
      <c r="F120" s="21"/>
      <c r="G120" s="21"/>
      <c r="H120" s="22"/>
      <c r="I120" s="22"/>
      <c r="J120" s="22"/>
      <c r="K120" s="22"/>
      <c r="L120" s="22"/>
      <c r="M120" s="22"/>
      <c r="N120" s="22"/>
      <c r="O120" s="22"/>
      <c r="P120" s="22"/>
      <c r="Q120" s="22"/>
      <c r="R120" s="22"/>
      <c r="S120" s="22"/>
      <c r="T120" s="22"/>
      <c r="U120" s="22"/>
      <c r="V120" s="22"/>
      <c r="W120" s="22"/>
      <c r="X120" s="22"/>
      <c r="Y120" s="22"/>
    </row>
    <row r="121" spans="1:25" s="3" customFormat="1" ht="18" hidden="1" customHeight="1" x14ac:dyDescent="0.2">
      <c r="A121" s="20"/>
      <c r="B121" s="21"/>
      <c r="C121" s="21"/>
      <c r="D121" s="21"/>
      <c r="E121" s="21"/>
      <c r="F121" s="21"/>
      <c r="G121" s="21"/>
      <c r="H121" s="22"/>
      <c r="I121" s="22"/>
      <c r="J121" s="22"/>
      <c r="K121" s="22"/>
      <c r="L121" s="22"/>
      <c r="M121" s="22"/>
      <c r="N121" s="22"/>
      <c r="O121" s="22"/>
      <c r="P121" s="22"/>
      <c r="Q121" s="22"/>
      <c r="R121" s="22"/>
      <c r="S121" s="22"/>
      <c r="T121" s="22"/>
      <c r="U121" s="22"/>
      <c r="V121" s="22"/>
      <c r="W121" s="22"/>
      <c r="X121" s="22"/>
      <c r="Y121" s="22"/>
    </row>
    <row r="122" spans="1:25" s="3" customFormat="1" ht="18" hidden="1" customHeight="1" x14ac:dyDescent="0.2">
      <c r="A122" s="20"/>
      <c r="B122" s="21"/>
      <c r="C122" s="21"/>
      <c r="D122" s="21"/>
      <c r="E122" s="21"/>
      <c r="F122" s="21"/>
      <c r="G122" s="21"/>
      <c r="H122" s="22"/>
      <c r="I122" s="22"/>
      <c r="J122" s="22"/>
      <c r="K122" s="22"/>
      <c r="L122" s="22"/>
      <c r="M122" s="22"/>
      <c r="N122" s="22"/>
      <c r="O122" s="22"/>
      <c r="P122" s="22"/>
      <c r="Q122" s="22"/>
      <c r="R122" s="22"/>
      <c r="S122" s="22"/>
      <c r="T122" s="22"/>
      <c r="U122" s="22"/>
      <c r="V122" s="22"/>
      <c r="W122" s="22"/>
      <c r="X122" s="22"/>
      <c r="Y122" s="22"/>
    </row>
    <row r="123" spans="1:25" s="3" customFormat="1" ht="18" hidden="1" customHeight="1" x14ac:dyDescent="0.2">
      <c r="A123" s="20"/>
      <c r="B123" s="21"/>
      <c r="C123" s="21"/>
      <c r="D123" s="21"/>
      <c r="E123" s="21"/>
      <c r="F123" s="21"/>
      <c r="G123" s="21"/>
      <c r="H123" s="22"/>
      <c r="I123" s="22"/>
      <c r="J123" s="22"/>
      <c r="K123" s="22"/>
      <c r="L123" s="22"/>
      <c r="M123" s="22"/>
      <c r="N123" s="22"/>
      <c r="O123" s="22"/>
      <c r="P123" s="22"/>
      <c r="Q123" s="22"/>
      <c r="R123" s="22"/>
      <c r="S123" s="22"/>
      <c r="T123" s="22"/>
      <c r="U123" s="22"/>
      <c r="V123" s="22"/>
      <c r="W123" s="22"/>
      <c r="X123" s="22"/>
      <c r="Y123" s="22"/>
    </row>
    <row r="124" spans="1:25" s="3" customFormat="1" ht="18" hidden="1" customHeight="1" x14ac:dyDescent="0.2">
      <c r="A124" s="20"/>
      <c r="B124" s="21"/>
      <c r="C124" s="21"/>
      <c r="D124" s="21"/>
      <c r="E124" s="21"/>
      <c r="F124" s="21"/>
      <c r="G124" s="21"/>
      <c r="H124" s="22"/>
      <c r="I124" s="22"/>
      <c r="J124" s="22"/>
      <c r="K124" s="22"/>
      <c r="L124" s="22"/>
      <c r="M124" s="22"/>
      <c r="N124" s="22"/>
      <c r="O124" s="22"/>
      <c r="P124" s="22"/>
      <c r="Q124" s="22"/>
      <c r="R124" s="22"/>
      <c r="S124" s="22"/>
      <c r="T124" s="22"/>
      <c r="U124" s="22"/>
      <c r="V124" s="22"/>
      <c r="W124" s="22"/>
      <c r="X124" s="22"/>
      <c r="Y124" s="22"/>
    </row>
    <row r="125" spans="1:25" s="3" customFormat="1" ht="18" hidden="1" customHeight="1" x14ac:dyDescent="0.2">
      <c r="A125" s="20"/>
      <c r="B125" s="21"/>
      <c r="C125" s="21"/>
      <c r="D125" s="21"/>
      <c r="E125" s="21"/>
      <c r="F125" s="21"/>
      <c r="G125" s="21"/>
      <c r="H125" s="22"/>
      <c r="I125" s="22"/>
      <c r="J125" s="22"/>
      <c r="K125" s="22"/>
      <c r="L125" s="22"/>
      <c r="M125" s="22"/>
      <c r="N125" s="22"/>
      <c r="O125" s="22"/>
      <c r="P125" s="22"/>
      <c r="Q125" s="22"/>
      <c r="R125" s="22"/>
      <c r="S125" s="22"/>
      <c r="T125" s="22"/>
      <c r="U125" s="22"/>
      <c r="V125" s="22"/>
      <c r="W125" s="22"/>
      <c r="X125" s="22"/>
      <c r="Y125" s="22"/>
    </row>
    <row r="126" spans="1:25" s="3" customFormat="1" ht="18" hidden="1" customHeight="1" x14ac:dyDescent="0.2">
      <c r="A126" s="20"/>
      <c r="B126" s="21"/>
      <c r="C126" s="21"/>
      <c r="D126" s="21"/>
      <c r="E126" s="21"/>
      <c r="F126" s="21"/>
      <c r="G126" s="21"/>
      <c r="H126" s="22"/>
      <c r="I126" s="22"/>
      <c r="J126" s="22"/>
      <c r="K126" s="22"/>
      <c r="L126" s="22"/>
      <c r="M126" s="22"/>
      <c r="N126" s="22"/>
      <c r="O126" s="22"/>
      <c r="P126" s="22"/>
      <c r="Q126" s="22"/>
      <c r="R126" s="22"/>
      <c r="S126" s="22"/>
      <c r="T126" s="22"/>
      <c r="U126" s="22"/>
      <c r="V126" s="22"/>
      <c r="W126" s="22"/>
      <c r="X126" s="22"/>
      <c r="Y126" s="22"/>
    </row>
    <row r="127" spans="1:25" s="3" customFormat="1" ht="18" hidden="1" customHeight="1" x14ac:dyDescent="0.2">
      <c r="A127" s="20"/>
      <c r="B127" s="21"/>
      <c r="C127" s="21"/>
      <c r="D127" s="21"/>
      <c r="E127" s="21"/>
      <c r="F127" s="21"/>
      <c r="G127" s="21"/>
      <c r="H127" s="22"/>
      <c r="I127" s="22"/>
      <c r="J127" s="22"/>
      <c r="K127" s="22"/>
      <c r="L127" s="22"/>
      <c r="M127" s="22"/>
      <c r="N127" s="22"/>
      <c r="O127" s="22"/>
      <c r="P127" s="22"/>
      <c r="Q127" s="22"/>
      <c r="R127" s="22"/>
      <c r="S127" s="22"/>
      <c r="T127" s="22"/>
      <c r="U127" s="22"/>
      <c r="V127" s="22"/>
      <c r="W127" s="22"/>
      <c r="X127" s="22"/>
      <c r="Y127" s="22"/>
    </row>
    <row r="128" spans="1:25" s="3" customFormat="1" ht="18" hidden="1" customHeight="1" x14ac:dyDescent="0.2">
      <c r="A128" s="20"/>
      <c r="B128" s="21"/>
      <c r="C128" s="21"/>
      <c r="D128" s="21"/>
      <c r="E128" s="21"/>
      <c r="F128" s="21"/>
      <c r="G128" s="21"/>
      <c r="H128" s="22"/>
      <c r="I128" s="22"/>
      <c r="J128" s="22"/>
      <c r="K128" s="22"/>
      <c r="L128" s="22"/>
      <c r="M128" s="22"/>
      <c r="N128" s="22"/>
      <c r="O128" s="22"/>
      <c r="P128" s="22"/>
      <c r="Q128" s="22"/>
      <c r="R128" s="22"/>
      <c r="S128" s="22"/>
      <c r="T128" s="22"/>
      <c r="U128" s="22"/>
      <c r="V128" s="22"/>
      <c r="W128" s="22"/>
      <c r="X128" s="22"/>
      <c r="Y128" s="22"/>
    </row>
    <row r="129" spans="1:25" s="3" customFormat="1" ht="18" hidden="1" customHeight="1" x14ac:dyDescent="0.2">
      <c r="A129" s="20"/>
      <c r="B129" s="21"/>
      <c r="C129" s="21"/>
      <c r="D129" s="21"/>
      <c r="E129" s="21"/>
      <c r="F129" s="21"/>
      <c r="G129" s="21"/>
      <c r="H129" s="22"/>
      <c r="I129" s="22"/>
      <c r="J129" s="22"/>
      <c r="K129" s="22"/>
      <c r="L129" s="22"/>
      <c r="M129" s="22"/>
      <c r="N129" s="22"/>
      <c r="O129" s="22"/>
      <c r="P129" s="22"/>
      <c r="Q129" s="22"/>
      <c r="R129" s="22"/>
      <c r="S129" s="22"/>
      <c r="T129" s="22"/>
      <c r="U129" s="22"/>
      <c r="V129" s="22"/>
      <c r="W129" s="22"/>
      <c r="X129" s="22"/>
      <c r="Y129" s="22"/>
    </row>
    <row r="130" spans="1:25" s="3" customFormat="1" ht="18" hidden="1" customHeight="1" x14ac:dyDescent="0.2">
      <c r="A130" s="20"/>
      <c r="B130" s="21"/>
      <c r="C130" s="21"/>
      <c r="D130" s="21"/>
      <c r="E130" s="21"/>
      <c r="F130" s="21"/>
      <c r="G130" s="21"/>
      <c r="H130" s="22"/>
      <c r="I130" s="22"/>
      <c r="J130" s="22"/>
      <c r="K130" s="22"/>
      <c r="L130" s="22"/>
      <c r="M130" s="22"/>
      <c r="N130" s="22"/>
      <c r="O130" s="22"/>
      <c r="P130" s="22"/>
      <c r="Q130" s="22"/>
      <c r="R130" s="22"/>
      <c r="S130" s="22"/>
      <c r="T130" s="22"/>
      <c r="U130" s="22"/>
      <c r="V130" s="22"/>
      <c r="W130" s="22"/>
      <c r="X130" s="22"/>
      <c r="Y130" s="22"/>
    </row>
    <row r="131" spans="1:25" s="3" customFormat="1" ht="18" hidden="1" customHeight="1" x14ac:dyDescent="0.2">
      <c r="A131" s="20"/>
      <c r="B131" s="21"/>
      <c r="C131" s="21"/>
      <c r="D131" s="21"/>
      <c r="E131" s="21"/>
      <c r="F131" s="21"/>
      <c r="G131" s="21"/>
      <c r="H131" s="22"/>
      <c r="I131" s="22"/>
      <c r="J131" s="22"/>
      <c r="K131" s="22"/>
      <c r="L131" s="22"/>
      <c r="M131" s="22"/>
      <c r="N131" s="22"/>
      <c r="O131" s="22"/>
      <c r="P131" s="22"/>
      <c r="Q131" s="22"/>
      <c r="R131" s="22"/>
      <c r="S131" s="22"/>
      <c r="T131" s="22"/>
      <c r="U131" s="22"/>
      <c r="V131" s="22"/>
      <c r="W131" s="22"/>
      <c r="X131" s="22"/>
      <c r="Y131" s="22"/>
    </row>
    <row r="132" spans="1:25" s="3" customFormat="1" ht="18" hidden="1" customHeight="1" x14ac:dyDescent="0.2">
      <c r="A132" s="20"/>
      <c r="B132" s="21"/>
      <c r="C132" s="21"/>
      <c r="D132" s="21"/>
      <c r="E132" s="21"/>
      <c r="F132" s="21"/>
      <c r="G132" s="21"/>
      <c r="H132" s="22"/>
      <c r="I132" s="22"/>
      <c r="J132" s="22"/>
      <c r="K132" s="22"/>
      <c r="L132" s="22"/>
      <c r="M132" s="22"/>
      <c r="N132" s="22"/>
      <c r="O132" s="22"/>
      <c r="P132" s="22"/>
      <c r="Q132" s="22"/>
      <c r="R132" s="22"/>
      <c r="S132" s="22"/>
      <c r="T132" s="22"/>
      <c r="U132" s="22"/>
      <c r="V132" s="22"/>
      <c r="W132" s="22"/>
      <c r="X132" s="22"/>
      <c r="Y132" s="22"/>
    </row>
    <row r="133" spans="1:25" s="3" customFormat="1" ht="18" hidden="1" customHeight="1" x14ac:dyDescent="0.2">
      <c r="A133" s="20"/>
      <c r="B133" s="21"/>
      <c r="C133" s="21"/>
      <c r="D133" s="21"/>
      <c r="E133" s="21"/>
      <c r="F133" s="21"/>
      <c r="G133" s="21"/>
      <c r="H133" s="22"/>
      <c r="I133" s="22"/>
      <c r="J133" s="22"/>
      <c r="K133" s="22"/>
      <c r="L133" s="22"/>
      <c r="M133" s="22"/>
      <c r="N133" s="22"/>
      <c r="O133" s="22"/>
      <c r="P133" s="22"/>
      <c r="Q133" s="22"/>
      <c r="R133" s="22"/>
      <c r="S133" s="22"/>
      <c r="T133" s="22"/>
      <c r="U133" s="22"/>
      <c r="V133" s="22"/>
      <c r="W133" s="22"/>
      <c r="X133" s="22"/>
      <c r="Y133" s="22"/>
    </row>
    <row r="134" spans="1:25" s="3" customFormat="1" ht="18" hidden="1" customHeight="1" x14ac:dyDescent="0.2">
      <c r="A134" s="20"/>
      <c r="B134" s="21"/>
      <c r="C134" s="21"/>
      <c r="D134" s="21"/>
      <c r="E134" s="21"/>
      <c r="F134" s="21"/>
      <c r="G134" s="21"/>
      <c r="H134" s="22"/>
      <c r="I134" s="22"/>
      <c r="J134" s="22"/>
      <c r="K134" s="22"/>
      <c r="L134" s="22"/>
      <c r="M134" s="22"/>
      <c r="N134" s="22"/>
      <c r="O134" s="22"/>
      <c r="P134" s="22"/>
      <c r="Q134" s="22"/>
      <c r="R134" s="22"/>
      <c r="S134" s="22"/>
      <c r="T134" s="22"/>
      <c r="U134" s="22"/>
      <c r="V134" s="22"/>
      <c r="W134" s="22"/>
      <c r="X134" s="22"/>
      <c r="Y134" s="22"/>
    </row>
    <row r="135" spans="1:25" s="3" customFormat="1" ht="18" hidden="1" customHeight="1" x14ac:dyDescent="0.2">
      <c r="A135" s="20"/>
      <c r="B135" s="21"/>
      <c r="C135" s="21"/>
      <c r="D135" s="21"/>
      <c r="E135" s="21"/>
      <c r="F135" s="21"/>
      <c r="G135" s="21"/>
      <c r="H135" s="22"/>
      <c r="I135" s="22"/>
      <c r="J135" s="22"/>
      <c r="K135" s="22"/>
      <c r="L135" s="22"/>
      <c r="M135" s="22"/>
      <c r="N135" s="22"/>
      <c r="O135" s="22"/>
      <c r="P135" s="22"/>
      <c r="Q135" s="22"/>
      <c r="R135" s="22"/>
      <c r="S135" s="22"/>
      <c r="T135" s="22"/>
      <c r="U135" s="22"/>
      <c r="V135" s="22"/>
      <c r="W135" s="22"/>
      <c r="X135" s="22"/>
      <c r="Y135" s="22"/>
    </row>
    <row r="136" spans="1:25" s="3" customFormat="1" ht="18" hidden="1" customHeight="1" x14ac:dyDescent="0.2">
      <c r="A136" s="20"/>
      <c r="B136" s="21"/>
      <c r="C136" s="21"/>
      <c r="D136" s="21"/>
      <c r="E136" s="21"/>
      <c r="F136" s="21"/>
      <c r="G136" s="21"/>
      <c r="H136" s="22"/>
      <c r="I136" s="22"/>
      <c r="J136" s="22"/>
      <c r="K136" s="22"/>
      <c r="L136" s="22"/>
      <c r="M136" s="22"/>
      <c r="N136" s="22"/>
      <c r="O136" s="22"/>
      <c r="P136" s="22"/>
      <c r="Q136" s="22"/>
      <c r="R136" s="22"/>
      <c r="S136" s="22"/>
      <c r="T136" s="22"/>
      <c r="U136" s="22"/>
      <c r="V136" s="22"/>
      <c r="W136" s="22"/>
      <c r="X136" s="22"/>
      <c r="Y136" s="22"/>
    </row>
    <row r="137" spans="1:25" s="3" customFormat="1" ht="18" hidden="1" customHeight="1" x14ac:dyDescent="0.2">
      <c r="A137" s="20"/>
      <c r="B137" s="21"/>
      <c r="C137" s="21"/>
      <c r="D137" s="21"/>
      <c r="E137" s="21"/>
      <c r="F137" s="21"/>
      <c r="G137" s="21"/>
      <c r="H137" s="22"/>
      <c r="I137" s="22"/>
      <c r="J137" s="22"/>
      <c r="K137" s="22"/>
      <c r="L137" s="22"/>
      <c r="M137" s="22"/>
      <c r="N137" s="22"/>
      <c r="O137" s="22"/>
      <c r="P137" s="22"/>
      <c r="Q137" s="22"/>
      <c r="R137" s="22"/>
      <c r="S137" s="22"/>
      <c r="T137" s="22"/>
      <c r="U137" s="22"/>
      <c r="V137" s="22"/>
      <c r="W137" s="22"/>
      <c r="X137" s="22"/>
      <c r="Y137" s="22"/>
    </row>
    <row r="138" spans="1:25" ht="14.1" customHeight="1" x14ac:dyDescent="0.2"/>
    <row r="139" spans="1:25" ht="14.1" customHeight="1" x14ac:dyDescent="0.2"/>
    <row r="140" spans="1:25" ht="14.1" customHeight="1" x14ac:dyDescent="0.2"/>
  </sheetData>
  <mergeCells count="3">
    <mergeCell ref="B1:M1"/>
    <mergeCell ref="H2:M2"/>
    <mergeCell ref="B2:F2"/>
  </mergeCells>
  <pageMargins left="0.7" right="0.7" top="0.75" bottom="0.75" header="0.3" footer="0.3"/>
  <pageSetup scale="49" orientation="portrait" r:id="rId1"/>
  <rowBreaks count="1" manualBreakCount="1">
    <brk id="74" max="16383"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5D74-D2D6-42D0-9F5B-AD5CB35554E6}">
  <sheetPr>
    <tabColor theme="3"/>
  </sheetPr>
  <dimension ref="A1:BH147"/>
  <sheetViews>
    <sheetView zoomScale="75" zoomScaleNormal="75" workbookViewId="0">
      <pane ySplit="1" topLeftCell="A2" activePane="bottomLeft" state="frozen"/>
      <selection pane="bottomLeft" activeCell="A2" sqref="A2:V2"/>
    </sheetView>
  </sheetViews>
  <sheetFormatPr defaultColWidth="0" defaultRowHeight="12.95" customHeight="1" zeroHeight="1" x14ac:dyDescent="0.2"/>
  <cols>
    <col min="1" max="1" width="21.7109375" customWidth="1"/>
    <col min="2" max="22" width="8.7109375" customWidth="1"/>
    <col min="23" max="23" width="2.85546875" customWidth="1"/>
    <col min="24" max="59" width="8.7109375" hidden="1" customWidth="1"/>
    <col min="60" max="60" width="8.7109375" hidden="1"/>
    <col min="61" max="16383" width="9.140625" hidden="1"/>
    <col min="16384" max="16384" width="9.140625" hidden="1" customWidth="1"/>
  </cols>
  <sheetData>
    <row r="1" spans="1:59" s="5" customFormat="1" ht="65.099999999999994" customHeight="1" x14ac:dyDescent="0.2">
      <c r="A1" s="165"/>
      <c r="B1" s="317" t="s">
        <v>138</v>
      </c>
      <c r="C1" s="317"/>
      <c r="D1" s="317"/>
      <c r="E1" s="317"/>
      <c r="F1" s="317"/>
      <c r="G1" s="316" t="s">
        <v>168</v>
      </c>
      <c r="H1" s="316"/>
      <c r="I1" s="316"/>
      <c r="J1" s="316"/>
      <c r="K1" s="316"/>
      <c r="L1" s="316"/>
      <c r="M1" s="316"/>
      <c r="N1" s="316"/>
      <c r="O1" s="316"/>
      <c r="P1" s="316"/>
      <c r="Q1" s="316"/>
      <c r="R1" s="316"/>
      <c r="S1" s="316"/>
      <c r="T1" s="316"/>
      <c r="U1" s="316"/>
      <c r="V1" s="316"/>
      <c r="W1" s="316"/>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row>
    <row r="2" spans="1:59" s="6" customFormat="1" ht="38.1" customHeight="1" x14ac:dyDescent="0.2">
      <c r="A2" s="314" t="s">
        <v>22</v>
      </c>
      <c r="B2" s="314"/>
      <c r="C2" s="314"/>
      <c r="D2" s="314"/>
      <c r="E2" s="314"/>
      <c r="F2" s="314"/>
      <c r="G2" s="314"/>
      <c r="H2" s="314"/>
      <c r="I2" s="314"/>
      <c r="J2" s="314"/>
      <c r="K2" s="314"/>
      <c r="L2" s="314"/>
      <c r="M2" s="314"/>
      <c r="N2" s="314"/>
      <c r="O2" s="314"/>
      <c r="P2" s="314"/>
      <c r="Q2" s="314"/>
      <c r="R2" s="314"/>
      <c r="S2" s="314"/>
      <c r="T2" s="314"/>
      <c r="U2" s="314"/>
      <c r="V2" s="314"/>
      <c r="W2" s="168"/>
      <c r="X2" s="77"/>
      <c r="Y2" s="77"/>
      <c r="Z2" s="77"/>
      <c r="AA2" s="77"/>
      <c r="AB2" s="77"/>
      <c r="AC2" s="77"/>
      <c r="AD2" s="77"/>
      <c r="AE2" s="77"/>
      <c r="AF2" s="77"/>
      <c r="AG2" s="77"/>
      <c r="AH2" s="77"/>
      <c r="AI2" s="77"/>
      <c r="AJ2" s="77"/>
      <c r="AK2" s="77"/>
      <c r="AL2" s="77"/>
      <c r="AM2" s="77"/>
      <c r="AN2" s="77"/>
      <c r="AO2" s="77"/>
      <c r="AP2" s="309"/>
      <c r="AQ2" s="309"/>
      <c r="AR2" s="309"/>
      <c r="AS2" s="309"/>
      <c r="AT2" s="309"/>
      <c r="AU2" s="309"/>
      <c r="AV2" s="309"/>
      <c r="AW2" s="309"/>
      <c r="AX2" s="309"/>
      <c r="AY2" s="309"/>
      <c r="AZ2" s="309"/>
      <c r="BA2" s="309"/>
      <c r="BB2" s="309"/>
      <c r="BC2" s="309"/>
      <c r="BD2" s="309"/>
      <c r="BE2" s="309"/>
      <c r="BF2" s="309"/>
      <c r="BG2" s="49"/>
    </row>
    <row r="3" spans="1:59" s="7" customFormat="1" ht="126.95" customHeight="1" x14ac:dyDescent="0.2">
      <c r="A3" s="315" t="s">
        <v>154</v>
      </c>
      <c r="B3" s="315"/>
      <c r="C3" s="315"/>
      <c r="D3" s="315"/>
      <c r="E3" s="315"/>
      <c r="F3" s="315"/>
      <c r="G3" s="315"/>
      <c r="H3" s="315"/>
      <c r="I3" s="315"/>
      <c r="J3" s="315"/>
      <c r="K3" s="315"/>
      <c r="L3" s="315"/>
      <c r="M3" s="315"/>
      <c r="N3" s="315"/>
      <c r="O3" s="315"/>
      <c r="P3" s="315"/>
      <c r="Q3" s="315"/>
      <c r="R3" s="315"/>
      <c r="S3" s="315"/>
      <c r="T3" s="315"/>
      <c r="U3" s="315"/>
      <c r="V3" s="315"/>
      <c r="W3" s="173"/>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row>
    <row r="4" spans="1:59" s="179" customFormat="1" ht="5.0999999999999996" customHeight="1" x14ac:dyDescent="0.2">
      <c r="A4" s="175"/>
      <c r="B4" s="175"/>
      <c r="C4" s="175"/>
      <c r="D4" s="175"/>
      <c r="E4" s="175"/>
      <c r="F4" s="175"/>
      <c r="G4" s="175"/>
      <c r="H4" s="175"/>
      <c r="I4" s="175"/>
      <c r="J4" s="175"/>
      <c r="K4" s="176"/>
      <c r="L4" s="175"/>
      <c r="M4" s="175"/>
      <c r="N4" s="175"/>
      <c r="O4" s="175"/>
      <c r="P4" s="175"/>
      <c r="Q4" s="175"/>
      <c r="R4" s="175"/>
      <c r="S4" s="175"/>
      <c r="T4" s="175"/>
      <c r="U4" s="175"/>
      <c r="V4" s="175"/>
      <c r="W4" s="175"/>
      <c r="X4" s="177"/>
      <c r="Y4" s="177"/>
      <c r="Z4" s="177"/>
      <c r="AA4" s="177"/>
      <c r="AB4" s="177"/>
      <c r="AC4" s="177"/>
      <c r="AD4" s="177"/>
      <c r="AE4" s="177"/>
      <c r="AF4" s="177"/>
      <c r="AG4" s="177"/>
      <c r="AH4" s="177"/>
      <c r="AI4" s="177"/>
      <c r="AJ4" s="177"/>
      <c r="AK4" s="177"/>
      <c r="AL4" s="177"/>
      <c r="AM4" s="177"/>
      <c r="AN4" s="177"/>
      <c r="AO4" s="177"/>
      <c r="AP4" s="176"/>
      <c r="AQ4" s="176"/>
      <c r="AR4" s="176"/>
      <c r="AS4" s="176"/>
      <c r="AT4" s="176"/>
      <c r="AU4" s="176"/>
      <c r="AV4" s="176"/>
      <c r="AW4" s="176"/>
      <c r="AX4" s="176"/>
      <c r="AY4" s="176"/>
      <c r="AZ4" s="176"/>
      <c r="BA4" s="176"/>
      <c r="BB4" s="176"/>
      <c r="BC4" s="176"/>
      <c r="BD4" s="176"/>
      <c r="BE4" s="176"/>
      <c r="BF4" s="176"/>
      <c r="BG4" s="178"/>
    </row>
    <row r="5" spans="1:59" s="81" customFormat="1" ht="38.1" customHeight="1" x14ac:dyDescent="0.2">
      <c r="A5" s="320" t="s">
        <v>191</v>
      </c>
      <c r="B5" s="320"/>
      <c r="C5" s="320"/>
      <c r="D5" s="320"/>
      <c r="E5" s="320"/>
      <c r="F5" s="320"/>
      <c r="G5" s="320"/>
      <c r="H5" s="320"/>
      <c r="I5" s="320"/>
      <c r="J5" s="320"/>
      <c r="K5" s="320"/>
      <c r="L5" s="320"/>
      <c r="M5" s="320"/>
      <c r="N5" s="320"/>
      <c r="O5" s="320"/>
      <c r="P5" s="320"/>
      <c r="Q5" s="320"/>
      <c r="R5" s="320"/>
      <c r="S5" s="320"/>
      <c r="T5" s="320"/>
      <c r="U5" s="320"/>
      <c r="V5" s="320"/>
      <c r="W5" s="320"/>
    </row>
    <row r="6" spans="1:59" s="183" customFormat="1" ht="194.25" customHeight="1" x14ac:dyDescent="0.2">
      <c r="A6" s="315" t="s">
        <v>186</v>
      </c>
      <c r="B6" s="315"/>
      <c r="C6" s="315"/>
      <c r="D6" s="315"/>
      <c r="E6" s="315"/>
      <c r="F6" s="315"/>
      <c r="G6" s="315"/>
      <c r="H6" s="315"/>
      <c r="I6" s="315"/>
      <c r="J6" s="315"/>
      <c r="K6" s="174"/>
      <c r="L6" s="318" t="s">
        <v>156</v>
      </c>
      <c r="M6" s="318"/>
      <c r="N6" s="318"/>
      <c r="O6" s="318"/>
      <c r="P6" s="318"/>
      <c r="Q6" s="318"/>
      <c r="R6" s="318"/>
      <c r="S6" s="318"/>
      <c r="T6" s="318"/>
      <c r="U6" s="318"/>
      <c r="V6" s="318"/>
      <c r="W6" s="172"/>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2"/>
    </row>
    <row r="7" spans="1:59" s="183" customFormat="1" ht="18" customHeight="1" x14ac:dyDescent="0.2">
      <c r="A7" s="314"/>
      <c r="B7" s="314"/>
      <c r="C7" s="314"/>
      <c r="D7" s="314"/>
      <c r="E7" s="314"/>
      <c r="F7" s="314"/>
      <c r="G7" s="314"/>
      <c r="H7" s="314"/>
      <c r="I7" s="314"/>
      <c r="J7" s="314"/>
      <c r="K7" s="180"/>
      <c r="L7" s="319"/>
      <c r="M7" s="319"/>
      <c r="N7" s="319"/>
      <c r="O7" s="319"/>
      <c r="P7" s="319"/>
      <c r="Q7" s="319"/>
      <c r="R7" s="319"/>
      <c r="S7" s="319"/>
      <c r="T7" s="319"/>
      <c r="U7" s="319"/>
      <c r="V7" s="319"/>
      <c r="W7" s="319"/>
      <c r="X7" s="184"/>
      <c r="Y7" s="184"/>
      <c r="Z7" s="184"/>
      <c r="AA7" s="184"/>
      <c r="AB7" s="184"/>
      <c r="AC7" s="184"/>
      <c r="AD7" s="184"/>
      <c r="AE7" s="184"/>
      <c r="AF7" s="184"/>
      <c r="AG7" s="184"/>
      <c r="AH7" s="184"/>
      <c r="AI7" s="184"/>
      <c r="AJ7" s="184"/>
      <c r="AK7" s="184"/>
      <c r="AL7" s="184"/>
      <c r="AM7" s="184"/>
      <c r="AN7" s="184"/>
      <c r="AO7" s="184"/>
      <c r="AP7" s="184"/>
      <c r="AQ7" s="184"/>
      <c r="AR7" s="184"/>
      <c r="AS7" s="184"/>
      <c r="AT7" s="184"/>
      <c r="AU7" s="184"/>
      <c r="AV7" s="184"/>
      <c r="AW7" s="184"/>
      <c r="AX7" s="184"/>
      <c r="AY7" s="184"/>
      <c r="AZ7" s="184"/>
      <c r="BA7" s="184"/>
      <c r="BB7" s="184"/>
      <c r="BC7" s="184"/>
      <c r="BD7" s="184"/>
      <c r="BE7" s="184"/>
      <c r="BF7" s="184"/>
      <c r="BG7" s="185"/>
    </row>
    <row r="8" spans="1:59" s="183" customFormat="1" ht="267.75" customHeight="1" x14ac:dyDescent="0.2">
      <c r="A8" s="315" t="s">
        <v>188</v>
      </c>
      <c r="B8" s="315"/>
      <c r="C8" s="315"/>
      <c r="D8" s="315"/>
      <c r="E8" s="315"/>
      <c r="F8" s="315"/>
      <c r="G8" s="315"/>
      <c r="H8" s="315"/>
      <c r="I8" s="315"/>
      <c r="J8" s="315"/>
      <c r="K8" s="174"/>
      <c r="L8" s="318" t="s">
        <v>189</v>
      </c>
      <c r="M8" s="318"/>
      <c r="N8" s="318"/>
      <c r="O8" s="318"/>
      <c r="P8" s="318"/>
      <c r="Q8" s="318"/>
      <c r="R8" s="318"/>
      <c r="S8" s="318"/>
      <c r="T8" s="318"/>
      <c r="U8" s="318"/>
      <c r="V8" s="318"/>
      <c r="W8" s="172"/>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2"/>
    </row>
    <row r="9" spans="1:59" s="183" customFormat="1" ht="18" customHeight="1" x14ac:dyDescent="0.2">
      <c r="A9" s="314"/>
      <c r="B9" s="314"/>
      <c r="C9" s="314"/>
      <c r="D9" s="314"/>
      <c r="E9" s="314"/>
      <c r="F9" s="314"/>
      <c r="G9" s="314"/>
      <c r="H9" s="314"/>
      <c r="I9" s="314"/>
      <c r="J9" s="314"/>
      <c r="K9" s="180"/>
      <c r="L9" s="319"/>
      <c r="M9" s="319"/>
      <c r="N9" s="319"/>
      <c r="O9" s="319"/>
      <c r="P9" s="319"/>
      <c r="Q9" s="319"/>
      <c r="R9" s="319"/>
      <c r="S9" s="319"/>
      <c r="T9" s="319"/>
      <c r="U9" s="319"/>
      <c r="V9" s="319"/>
      <c r="W9" s="319"/>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5"/>
    </row>
    <row r="10" spans="1:59" s="183" customFormat="1" ht="254.25" customHeight="1" x14ac:dyDescent="0.2">
      <c r="A10" s="315" t="s">
        <v>190</v>
      </c>
      <c r="B10" s="315"/>
      <c r="C10" s="315"/>
      <c r="D10" s="315"/>
      <c r="E10" s="315"/>
      <c r="F10" s="315"/>
      <c r="G10" s="315"/>
      <c r="H10" s="315"/>
      <c r="I10" s="315"/>
      <c r="J10" s="315"/>
      <c r="K10" s="174"/>
      <c r="L10" s="318" t="s">
        <v>155</v>
      </c>
      <c r="M10" s="318"/>
      <c r="N10" s="318"/>
      <c r="O10" s="318"/>
      <c r="P10" s="318"/>
      <c r="Q10" s="318"/>
      <c r="R10" s="318"/>
      <c r="S10" s="318"/>
      <c r="T10" s="318"/>
      <c r="U10" s="318"/>
      <c r="V10" s="318"/>
      <c r="W10" s="172"/>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c r="BA10" s="184"/>
      <c r="BB10" s="184"/>
      <c r="BC10" s="184"/>
      <c r="BD10" s="184"/>
      <c r="BE10" s="184"/>
      <c r="BF10" s="184"/>
      <c r="BG10" s="185"/>
    </row>
    <row r="11" spans="1:59" s="2" customFormat="1" ht="5.0999999999999996" customHeight="1" x14ac:dyDescent="0.2">
      <c r="A11" s="169"/>
      <c r="B11" s="170"/>
      <c r="C11" s="170"/>
      <c r="D11" s="170"/>
      <c r="E11" s="170"/>
      <c r="F11" s="170"/>
      <c r="G11" s="170"/>
      <c r="H11" s="170"/>
      <c r="I11" s="170"/>
      <c r="J11" s="170"/>
      <c r="K11" s="170"/>
      <c r="L11" s="170"/>
      <c r="M11" s="171"/>
      <c r="N11" s="170"/>
      <c r="O11" s="170"/>
      <c r="P11" s="170"/>
      <c r="Q11" s="170"/>
      <c r="R11" s="170"/>
      <c r="S11" s="170"/>
      <c r="T11" s="170"/>
      <c r="U11" s="170"/>
      <c r="V11" s="170"/>
      <c r="W11" s="170"/>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38"/>
    </row>
    <row r="12" spans="1:59" s="3" customFormat="1" ht="38.1" customHeight="1" x14ac:dyDescent="0.2">
      <c r="A12" s="314" t="s">
        <v>173</v>
      </c>
      <c r="B12" s="314"/>
      <c r="C12" s="314"/>
      <c r="D12" s="314"/>
      <c r="E12" s="314"/>
      <c r="F12" s="314"/>
      <c r="G12" s="314"/>
      <c r="H12" s="314"/>
      <c r="I12" s="314"/>
      <c r="J12" s="314"/>
      <c r="K12" s="314"/>
      <c r="L12" s="314"/>
      <c r="M12" s="314"/>
      <c r="N12" s="314"/>
      <c r="O12" s="314"/>
      <c r="P12" s="314"/>
      <c r="Q12" s="314"/>
      <c r="R12" s="314"/>
      <c r="S12" s="314"/>
      <c r="T12" s="314"/>
      <c r="U12" s="314"/>
      <c r="V12" s="314"/>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15"/>
    </row>
    <row r="13" spans="1:59" s="3" customFormat="1" ht="126.95" customHeight="1" x14ac:dyDescent="0.2">
      <c r="A13" s="315" t="s">
        <v>187</v>
      </c>
      <c r="B13" s="315"/>
      <c r="C13" s="315"/>
      <c r="D13" s="315"/>
      <c r="E13" s="315"/>
      <c r="F13" s="315"/>
      <c r="G13" s="315"/>
      <c r="H13" s="315"/>
      <c r="I13" s="315"/>
      <c r="J13" s="315"/>
      <c r="K13" s="315"/>
      <c r="L13" s="315"/>
      <c r="M13" s="315"/>
      <c r="N13" s="315"/>
      <c r="O13" s="315"/>
      <c r="P13" s="315"/>
      <c r="Q13" s="315"/>
      <c r="R13" s="315"/>
      <c r="S13" s="315"/>
      <c r="T13" s="315"/>
      <c r="U13" s="315"/>
      <c r="V13" s="315"/>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9"/>
    </row>
    <row r="14" spans="1:59" s="237" customFormat="1" ht="38.1" customHeight="1" x14ac:dyDescent="0.2">
      <c r="A14" s="233"/>
      <c r="B14" s="234"/>
      <c r="C14" s="234"/>
      <c r="D14" s="234"/>
      <c r="E14" s="234"/>
      <c r="F14" s="234"/>
      <c r="G14" s="234"/>
      <c r="H14" s="234"/>
      <c r="I14" s="234"/>
      <c r="J14" s="234"/>
      <c r="K14" s="234"/>
      <c r="L14" s="234"/>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4"/>
      <c r="AQ14" s="234"/>
      <c r="AR14" s="234"/>
      <c r="AS14" s="234"/>
      <c r="AT14" s="234"/>
      <c r="AU14" s="234"/>
      <c r="AV14" s="234"/>
      <c r="AW14" s="234"/>
      <c r="AX14" s="234"/>
      <c r="AY14" s="234"/>
      <c r="AZ14" s="234"/>
      <c r="BA14" s="234"/>
      <c r="BB14" s="234"/>
      <c r="BC14" s="234"/>
      <c r="BD14" s="234"/>
      <c r="BE14" s="234"/>
      <c r="BF14" s="234"/>
      <c r="BG14" s="236"/>
    </row>
    <row r="15" spans="1:59" s="2" customFormat="1" ht="139.69999999999999" hidden="1" customHeight="1" x14ac:dyDescent="0.2">
      <c r="A15" s="301" t="s">
        <v>1</v>
      </c>
      <c r="B15" s="301"/>
      <c r="C15" s="301"/>
      <c r="D15" s="301"/>
      <c r="E15" s="301"/>
      <c r="F15" s="301"/>
      <c r="G15" s="301"/>
      <c r="H15" s="301"/>
      <c r="I15" s="301"/>
      <c r="J15" s="301"/>
      <c r="K15" s="301"/>
      <c r="L15" s="301"/>
      <c r="M15" s="301"/>
      <c r="N15" s="301"/>
      <c r="O15" s="301"/>
      <c r="P15" s="301"/>
      <c r="Q15" s="301"/>
      <c r="R15" s="301"/>
      <c r="S15" s="301"/>
      <c r="T15" s="301"/>
      <c r="U15" s="301"/>
      <c r="V15" s="301"/>
      <c r="W15" s="301"/>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row>
    <row r="16" spans="1:59" s="2" customFormat="1" ht="18" hidden="1" customHeight="1" x14ac:dyDescent="0.2">
      <c r="A16" s="187"/>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row>
    <row r="17" spans="1:59" s="3" customFormat="1" ht="38.1" hidden="1" customHeight="1" x14ac:dyDescent="0.2">
      <c r="A17" s="5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65"/>
      <c r="AU17" s="65"/>
      <c r="AV17" s="65"/>
      <c r="AW17" s="65"/>
      <c r="AX17" s="65"/>
      <c r="AY17" s="65"/>
      <c r="AZ17" s="65"/>
      <c r="BA17" s="65"/>
      <c r="BB17" s="65"/>
      <c r="BC17" s="65"/>
      <c r="BD17" s="65"/>
      <c r="BE17" s="65"/>
      <c r="BF17" s="65"/>
      <c r="BG17" s="65"/>
    </row>
    <row r="18" spans="1:59" s="3" customFormat="1" ht="139.69999999999999" hidden="1" customHeight="1" x14ac:dyDescent="0.2">
      <c r="A18" s="55"/>
      <c r="B18" s="38"/>
      <c r="C18" s="3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38"/>
      <c r="AG18" s="38"/>
      <c r="AH18" s="38"/>
      <c r="AI18" s="38"/>
      <c r="AJ18" s="38"/>
      <c r="AK18" s="38"/>
      <c r="AL18" s="38"/>
      <c r="AM18" s="38"/>
      <c r="AN18" s="38"/>
      <c r="AO18" s="38"/>
      <c r="AP18" s="38"/>
      <c r="AQ18" s="38"/>
      <c r="AR18" s="38"/>
      <c r="AS18" s="38"/>
      <c r="AT18" s="65"/>
      <c r="AU18" s="65"/>
      <c r="AV18" s="65"/>
      <c r="AW18" s="65"/>
      <c r="AX18" s="65"/>
      <c r="AY18" s="65"/>
      <c r="AZ18" s="65"/>
      <c r="BA18" s="65"/>
      <c r="BB18" s="65"/>
      <c r="BC18" s="65"/>
      <c r="BD18" s="65"/>
      <c r="BE18" s="65"/>
      <c r="BF18" s="65"/>
      <c r="BG18" s="65"/>
    </row>
    <row r="19" spans="1:59" s="3" customFormat="1" ht="39.950000000000003" hidden="1" customHeight="1" x14ac:dyDescent="0.2">
      <c r="A19" s="44"/>
      <c r="B19" s="42"/>
      <c r="C19" s="42"/>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row>
    <row r="20" spans="1:59" s="3" customFormat="1" ht="18" hidden="1" customHeight="1" x14ac:dyDescent="0.2">
      <c r="A20" s="43"/>
      <c r="B20" s="15"/>
      <c r="C20" s="15"/>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row>
    <row r="21" spans="1:59" s="3" customFormat="1" ht="18" hidden="1" customHeight="1" x14ac:dyDescent="0.2">
      <c r="A21" s="43"/>
      <c r="B21" s="15"/>
      <c r="C21" s="15"/>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row>
    <row r="22" spans="1:59" s="3" customFormat="1" ht="18" hidden="1" customHeight="1" x14ac:dyDescent="0.2">
      <c r="A22" s="43"/>
      <c r="B22" s="15"/>
      <c r="C22" s="15"/>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59" s="3" customFormat="1" ht="18" hidden="1" customHeight="1" x14ac:dyDescent="0.2">
      <c r="A23" s="43"/>
      <c r="B23" s="15"/>
      <c r="C23" s="15"/>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row>
    <row r="24" spans="1:59" s="3" customFormat="1" ht="18" hidden="1" customHeight="1" x14ac:dyDescent="0.2">
      <c r="A24" s="43"/>
      <c r="B24" s="15"/>
      <c r="C24" s="15"/>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row>
    <row r="25" spans="1:59" s="3" customFormat="1" ht="18" hidden="1" customHeight="1" x14ac:dyDescent="0.2">
      <c r="A25" s="43"/>
      <c r="B25" s="15"/>
      <c r="C25" s="15"/>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row>
    <row r="26" spans="1:59" s="3" customFormat="1" ht="18" hidden="1" customHeight="1" x14ac:dyDescent="0.2">
      <c r="A26" s="43"/>
      <c r="B26" s="15"/>
      <c r="C26" s="15"/>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row>
    <row r="27" spans="1:59" s="3" customFormat="1" ht="18" hidden="1" customHeight="1" x14ac:dyDescent="0.2">
      <c r="A27" s="20"/>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row>
    <row r="28" spans="1:59" s="3" customFormat="1" ht="18" hidden="1" customHeight="1" x14ac:dyDescent="0.2">
      <c r="A28" s="20"/>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row>
    <row r="29" spans="1:59" s="3" customFormat="1" ht="18" hidden="1" customHeight="1" x14ac:dyDescent="0.2">
      <c r="A29" s="20"/>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row>
    <row r="30" spans="1:59" s="3" customFormat="1" ht="18" hidden="1" customHeight="1" x14ac:dyDescent="0.2">
      <c r="A30" s="20"/>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row>
    <row r="31" spans="1:59" s="3" customFormat="1" ht="18" hidden="1" customHeight="1" x14ac:dyDescent="0.2">
      <c r="A31" s="20"/>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59" s="3" customFormat="1" ht="18" hidden="1" customHeight="1" x14ac:dyDescent="0.2">
      <c r="A32" s="20"/>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row>
    <row r="33" spans="1:59" s="3" customFormat="1" ht="18" hidden="1" customHeight="1" x14ac:dyDescent="0.2">
      <c r="A33" s="20"/>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row>
    <row r="34" spans="1:59" s="3" customFormat="1" ht="18" hidden="1" customHeight="1" x14ac:dyDescent="0.2">
      <c r="A34" s="20"/>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row>
    <row r="35" spans="1:59" s="3" customFormat="1" ht="18" hidden="1" customHeight="1" x14ac:dyDescent="0.2">
      <c r="A35" s="20"/>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row>
    <row r="36" spans="1:59" s="3" customFormat="1" ht="18" hidden="1" customHeight="1" x14ac:dyDescent="0.2">
      <c r="A36" s="20"/>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row>
    <row r="37" spans="1:59" s="3" customFormat="1" ht="18" hidden="1" customHeight="1" x14ac:dyDescent="0.2">
      <c r="A37" s="20"/>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s="3" customFormat="1" ht="18" hidden="1" customHeight="1" x14ac:dyDescent="0.2">
      <c r="A38" s="20"/>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s="3" customFormat="1" ht="18" hidden="1" customHeight="1" x14ac:dyDescent="0.2">
      <c r="A39" s="20"/>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s="3" customFormat="1" ht="18" hidden="1" customHeight="1" x14ac:dyDescent="0.2">
      <c r="A40" s="20"/>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s="3" customFormat="1" ht="18" hidden="1" customHeight="1" x14ac:dyDescent="0.2">
      <c r="A41" s="20"/>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42" spans="1:59" s="3" customFormat="1" ht="18" hidden="1" customHeight="1" x14ac:dyDescent="0.2">
      <c r="A42" s="20"/>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row>
    <row r="43" spans="1:59" s="3" customFormat="1" ht="18" hidden="1" customHeight="1" x14ac:dyDescent="0.2">
      <c r="A43" s="20"/>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row>
    <row r="44" spans="1:59" s="3" customFormat="1" ht="18" hidden="1" customHeight="1" x14ac:dyDescent="0.2">
      <c r="A44" s="20"/>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1:59" s="3" customFormat="1" ht="18" hidden="1" customHeight="1" x14ac:dyDescent="0.2">
      <c r="A45" s="20"/>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row>
    <row r="46" spans="1:59" s="3" customFormat="1" ht="18" hidden="1" customHeight="1" x14ac:dyDescent="0.2">
      <c r="A46" s="20"/>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row>
    <row r="47" spans="1:59" s="3" customFormat="1" ht="18" hidden="1" customHeight="1" x14ac:dyDescent="0.2">
      <c r="A47" s="20"/>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row>
    <row r="48" spans="1:59" s="3" customFormat="1" ht="18" hidden="1" customHeight="1" x14ac:dyDescent="0.2">
      <c r="A48" s="20"/>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row>
    <row r="49" spans="1:59" s="3" customFormat="1" ht="18" hidden="1" customHeight="1" x14ac:dyDescent="0.2">
      <c r="A49" s="20"/>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row>
    <row r="50" spans="1:59" s="3" customFormat="1" ht="18" hidden="1" customHeight="1" x14ac:dyDescent="0.2">
      <c r="A50" s="20"/>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row>
    <row r="51" spans="1:59" s="3" customFormat="1" ht="18" hidden="1" customHeight="1" x14ac:dyDescent="0.2">
      <c r="A51" s="20"/>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59" s="3" customFormat="1" ht="18" hidden="1" customHeight="1" x14ac:dyDescent="0.2">
      <c r="A52" s="20"/>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59" s="3" customFormat="1" ht="18" hidden="1" customHeight="1" x14ac:dyDescent="0.2">
      <c r="A53" s="20"/>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row>
    <row r="54" spans="1:59" s="3" customFormat="1" ht="18" hidden="1" customHeight="1" x14ac:dyDescent="0.2">
      <c r="A54" s="20"/>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row>
    <row r="55" spans="1:59" s="3" customFormat="1" ht="18" hidden="1" customHeight="1" x14ac:dyDescent="0.2">
      <c r="A55" s="20"/>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row>
    <row r="56" spans="1:59" s="3" customFormat="1" ht="18" hidden="1" customHeight="1" x14ac:dyDescent="0.2">
      <c r="A56" s="20"/>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row>
    <row r="57" spans="1:59" s="3" customFormat="1" ht="18" hidden="1" customHeight="1" x14ac:dyDescent="0.2">
      <c r="A57" s="20"/>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row>
    <row r="58" spans="1:59" s="3" customFormat="1" ht="18" hidden="1" customHeight="1" x14ac:dyDescent="0.2">
      <c r="A58" s="20"/>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row>
    <row r="59" spans="1:59" s="3" customFormat="1" ht="18" hidden="1" customHeight="1" x14ac:dyDescent="0.2">
      <c r="A59" s="20"/>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row>
    <row r="60" spans="1:59" s="3" customFormat="1" ht="18" hidden="1" customHeight="1" x14ac:dyDescent="0.2">
      <c r="A60" s="20"/>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row>
    <row r="61" spans="1:59" s="3" customFormat="1" ht="18" hidden="1" customHeight="1" x14ac:dyDescent="0.2">
      <c r="A61" s="20"/>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row>
    <row r="62" spans="1:59" s="3" customFormat="1" ht="18" hidden="1" customHeight="1" x14ac:dyDescent="0.2">
      <c r="A62" s="20"/>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row>
    <row r="63" spans="1:59" s="3" customFormat="1" ht="18" hidden="1" customHeight="1" x14ac:dyDescent="0.2">
      <c r="A63" s="20"/>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row>
    <row r="64" spans="1:59" s="3" customFormat="1" ht="18" hidden="1" customHeight="1" x14ac:dyDescent="0.2">
      <c r="A64" s="20"/>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row>
    <row r="65" spans="1:59" s="3" customFormat="1" ht="18" hidden="1" customHeight="1" x14ac:dyDescent="0.2">
      <c r="A65" s="20"/>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row>
    <row r="66" spans="1:59" s="3" customFormat="1" ht="18" hidden="1" customHeight="1" x14ac:dyDescent="0.2">
      <c r="A66" s="20"/>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s="3" customFormat="1" ht="18" hidden="1" customHeight="1" x14ac:dyDescent="0.2">
      <c r="A67" s="20"/>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row>
    <row r="68" spans="1:59" s="3" customFormat="1" ht="18" hidden="1" customHeight="1" x14ac:dyDescent="0.2">
      <c r="A68" s="20"/>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row>
    <row r="69" spans="1:59" s="3" customFormat="1" ht="18" hidden="1" customHeight="1" x14ac:dyDescent="0.2">
      <c r="A69" s="20"/>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row>
    <row r="70" spans="1:59" s="3" customFormat="1" ht="18" hidden="1" customHeight="1" x14ac:dyDescent="0.2">
      <c r="A70" s="20"/>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row>
    <row r="71" spans="1:59" s="3" customFormat="1" ht="18" hidden="1" customHeight="1" x14ac:dyDescent="0.2">
      <c r="A71" s="20"/>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row>
    <row r="72" spans="1:59" s="3" customFormat="1" ht="18" hidden="1" customHeight="1" x14ac:dyDescent="0.2">
      <c r="A72" s="20"/>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row>
    <row r="73" spans="1:59" s="3" customFormat="1" ht="18" hidden="1" customHeight="1" x14ac:dyDescent="0.2">
      <c r="A73" s="20"/>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row>
    <row r="74" spans="1:59" s="3" customFormat="1" ht="18" hidden="1" customHeight="1" x14ac:dyDescent="0.2">
      <c r="A74" s="20"/>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row>
    <row r="75" spans="1:59" s="3" customFormat="1" ht="18" hidden="1" customHeight="1" x14ac:dyDescent="0.2">
      <c r="A75" s="20"/>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row>
    <row r="76" spans="1:59" s="3" customFormat="1" ht="18" hidden="1" customHeight="1" x14ac:dyDescent="0.2">
      <c r="A76" s="20"/>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row>
    <row r="77" spans="1:59" s="3" customFormat="1" ht="18" hidden="1" customHeight="1" x14ac:dyDescent="0.2">
      <c r="A77" s="20"/>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row>
    <row r="78" spans="1:59" s="3" customFormat="1" ht="18" hidden="1" customHeight="1" x14ac:dyDescent="0.2">
      <c r="A78" s="20"/>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row>
    <row r="79" spans="1:59" s="3" customFormat="1" ht="18" hidden="1" customHeight="1" x14ac:dyDescent="0.2">
      <c r="A79" s="20"/>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row>
    <row r="80" spans="1:59" s="3" customFormat="1" ht="18" hidden="1" customHeight="1" x14ac:dyDescent="0.2">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row>
    <row r="81" spans="1:59" s="3" customFormat="1" ht="18" hidden="1" customHeight="1" x14ac:dyDescent="0.2">
      <c r="A81" s="20"/>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row>
    <row r="82" spans="1:59" s="3" customFormat="1" ht="18" hidden="1" customHeight="1" x14ac:dyDescent="0.2">
      <c r="A82" s="20"/>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row>
    <row r="83" spans="1:59" s="3" customFormat="1" ht="18" hidden="1" customHeight="1" x14ac:dyDescent="0.2">
      <c r="A83" s="20"/>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row>
    <row r="84" spans="1:59" s="3" customFormat="1" ht="18" hidden="1" customHeight="1" x14ac:dyDescent="0.2">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row>
    <row r="85" spans="1:59" s="3" customFormat="1" ht="18" hidden="1" customHeight="1" x14ac:dyDescent="0.2">
      <c r="A85" s="20"/>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row>
    <row r="86" spans="1:59" s="3" customFormat="1" ht="18" hidden="1" customHeight="1" x14ac:dyDescent="0.2">
      <c r="A86" s="20"/>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row>
    <row r="87" spans="1:59" s="3" customFormat="1" ht="18" hidden="1" customHeight="1" x14ac:dyDescent="0.2">
      <c r="A87" s="20"/>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row>
    <row r="88" spans="1:59" s="3" customFormat="1" ht="18" hidden="1" customHeight="1" x14ac:dyDescent="0.2">
      <c r="A88" s="20"/>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row>
    <row r="89" spans="1:59" s="3" customFormat="1" ht="18" hidden="1" customHeight="1" x14ac:dyDescent="0.2">
      <c r="A89" s="20"/>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row>
    <row r="90" spans="1:59" s="3" customFormat="1" ht="18" hidden="1" customHeight="1" x14ac:dyDescent="0.2">
      <c r="A90" s="20"/>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row>
    <row r="91" spans="1:59" s="3" customFormat="1" ht="18" hidden="1" customHeight="1" x14ac:dyDescent="0.2">
      <c r="A91" s="20"/>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row>
    <row r="92" spans="1:59" s="3" customFormat="1" ht="18" hidden="1" customHeight="1" x14ac:dyDescent="0.2">
      <c r="A92" s="20"/>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row>
    <row r="93" spans="1:59" s="3" customFormat="1" ht="18" hidden="1" customHeight="1" x14ac:dyDescent="0.2">
      <c r="A93" s="20"/>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row>
    <row r="94" spans="1:59" s="3" customFormat="1" ht="18" hidden="1" customHeight="1" x14ac:dyDescent="0.2">
      <c r="A94" s="20"/>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row>
    <row r="95" spans="1:59" s="3" customFormat="1" ht="18" hidden="1" customHeight="1" x14ac:dyDescent="0.2">
      <c r="A95" s="20"/>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row>
    <row r="96" spans="1:59" s="3" customFormat="1" ht="18" hidden="1" customHeight="1" x14ac:dyDescent="0.2">
      <c r="A96" s="20"/>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row>
    <row r="97" spans="1:59" s="3" customFormat="1" ht="18" hidden="1" customHeight="1" x14ac:dyDescent="0.2">
      <c r="A97" s="20"/>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row>
    <row r="98" spans="1:59" s="3" customFormat="1" ht="18" hidden="1" customHeight="1" x14ac:dyDescent="0.2">
      <c r="A98" s="20"/>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row>
    <row r="99" spans="1:59" s="3" customFormat="1" ht="18" hidden="1" customHeight="1" x14ac:dyDescent="0.2">
      <c r="A99" s="20"/>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row>
    <row r="100" spans="1:59" s="3" customFormat="1" ht="18" hidden="1" customHeight="1" x14ac:dyDescent="0.2">
      <c r="A100" s="20"/>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row>
    <row r="101" spans="1:59" s="3" customFormat="1" ht="18" hidden="1" customHeight="1" x14ac:dyDescent="0.2">
      <c r="A101" s="20"/>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row>
    <row r="102" spans="1:59" s="3" customFormat="1" ht="18" hidden="1" customHeight="1" x14ac:dyDescent="0.2">
      <c r="A102" s="20"/>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row>
    <row r="103" spans="1:59" s="3" customFormat="1" ht="18" hidden="1" customHeight="1" x14ac:dyDescent="0.2">
      <c r="A103" s="20"/>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row>
    <row r="104" spans="1:59" s="3" customFormat="1" ht="18" hidden="1" customHeight="1" x14ac:dyDescent="0.2">
      <c r="A104" s="20"/>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row>
    <row r="105" spans="1:59" s="3" customFormat="1" ht="18" hidden="1" customHeight="1" x14ac:dyDescent="0.2">
      <c r="A105" s="20"/>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row>
    <row r="106" spans="1:59" s="3" customFormat="1" ht="18" hidden="1" customHeight="1" x14ac:dyDescent="0.2">
      <c r="A106" s="20"/>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row>
    <row r="107" spans="1:59" s="3" customFormat="1" ht="18" hidden="1" customHeight="1" x14ac:dyDescent="0.2">
      <c r="A107" s="20"/>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row>
    <row r="108" spans="1:59" s="3" customFormat="1" ht="18" hidden="1" customHeight="1" x14ac:dyDescent="0.2">
      <c r="A108" s="20"/>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row>
    <row r="109" spans="1:59" s="3" customFormat="1" ht="18" hidden="1" customHeight="1" x14ac:dyDescent="0.2">
      <c r="A109" s="20"/>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row>
    <row r="110" spans="1:59" s="3" customFormat="1" ht="18" hidden="1" customHeight="1" x14ac:dyDescent="0.2">
      <c r="A110" s="20"/>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row>
    <row r="111" spans="1:59" s="3" customFormat="1" ht="18" hidden="1" customHeight="1" x14ac:dyDescent="0.2">
      <c r="A111" s="20"/>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row>
    <row r="112" spans="1:59" s="3" customFormat="1" ht="18" hidden="1" customHeight="1" x14ac:dyDescent="0.2">
      <c r="A112" s="20"/>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2"/>
      <c r="BE112" s="22"/>
      <c r="BF112" s="22"/>
      <c r="BG112" s="22"/>
    </row>
    <row r="113" spans="1:59" s="3" customFormat="1" ht="18" hidden="1" customHeight="1" x14ac:dyDescent="0.2">
      <c r="A113" s="20"/>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row>
    <row r="114" spans="1:59" s="3" customFormat="1" ht="18" hidden="1" customHeight="1" x14ac:dyDescent="0.2">
      <c r="A114" s="20"/>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row>
    <row r="115" spans="1:59" s="3" customFormat="1" ht="18" hidden="1" customHeight="1" x14ac:dyDescent="0.2">
      <c r="A115" s="20"/>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row>
    <row r="116" spans="1:59" s="3" customFormat="1" ht="18" hidden="1" customHeight="1" x14ac:dyDescent="0.2">
      <c r="A116" s="20"/>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row>
    <row r="117" spans="1:59" s="3" customFormat="1" ht="18" hidden="1" customHeight="1" x14ac:dyDescent="0.2">
      <c r="A117" s="20"/>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row>
    <row r="118" spans="1:59" s="3" customFormat="1" ht="18" hidden="1" customHeight="1" x14ac:dyDescent="0.2">
      <c r="A118" s="20"/>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row>
    <row r="119" spans="1:59" s="3" customFormat="1" ht="18" hidden="1" customHeight="1" x14ac:dyDescent="0.2">
      <c r="A119" s="20"/>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row>
    <row r="120" spans="1:59" s="3" customFormat="1" ht="18" hidden="1" customHeight="1" x14ac:dyDescent="0.2">
      <c r="A120" s="20"/>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row>
    <row r="121" spans="1:59" s="3" customFormat="1" ht="18" hidden="1" customHeight="1" x14ac:dyDescent="0.2">
      <c r="A121" s="20"/>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row>
    <row r="122" spans="1:59" s="3" customFormat="1" ht="18" hidden="1" customHeight="1" x14ac:dyDescent="0.2">
      <c r="A122" s="20"/>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row>
    <row r="123" spans="1:59" s="3" customFormat="1" ht="18" hidden="1" customHeight="1" x14ac:dyDescent="0.2">
      <c r="A123" s="20"/>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row>
    <row r="124" spans="1:59" s="3" customFormat="1" ht="18" hidden="1" customHeight="1" x14ac:dyDescent="0.2">
      <c r="A124" s="20"/>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row>
    <row r="125" spans="1:59" s="3" customFormat="1" ht="18" hidden="1" customHeight="1" x14ac:dyDescent="0.2">
      <c r="A125" s="20"/>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row>
    <row r="126" spans="1:59" s="3" customFormat="1" ht="18" hidden="1" customHeight="1" x14ac:dyDescent="0.2">
      <c r="A126" s="20"/>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row>
    <row r="127" spans="1:59" s="3" customFormat="1" ht="18" hidden="1" customHeight="1" x14ac:dyDescent="0.2">
      <c r="A127" s="20"/>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row>
    <row r="128" spans="1:59" s="3" customFormat="1" ht="18" hidden="1" customHeight="1" x14ac:dyDescent="0.2">
      <c r="A128" s="20"/>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row>
    <row r="129" spans="1:59" s="3" customFormat="1" ht="18" hidden="1" customHeight="1" x14ac:dyDescent="0.2">
      <c r="A129" s="20"/>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row>
    <row r="130" spans="1:59" s="3" customFormat="1" ht="18" hidden="1" customHeight="1" x14ac:dyDescent="0.2">
      <c r="A130" s="20"/>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row>
    <row r="131" spans="1:59" s="3" customFormat="1" ht="18" hidden="1" customHeight="1" x14ac:dyDescent="0.2">
      <c r="A131" s="20"/>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row>
    <row r="132" spans="1:59" s="3" customFormat="1" ht="18" hidden="1" customHeight="1" x14ac:dyDescent="0.2">
      <c r="A132" s="20"/>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row>
    <row r="133" spans="1:59" s="3" customFormat="1" ht="18" hidden="1" customHeight="1" x14ac:dyDescent="0.2">
      <c r="A133" s="20"/>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row>
    <row r="134" spans="1:59" s="3" customFormat="1" ht="18" hidden="1" customHeight="1" x14ac:dyDescent="0.2">
      <c r="A134" s="20"/>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row>
    <row r="135" spans="1:59" s="3" customFormat="1" ht="18" hidden="1" customHeight="1" x14ac:dyDescent="0.2">
      <c r="A135" s="20"/>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row>
    <row r="136" spans="1:59" s="3" customFormat="1" ht="18" hidden="1" customHeight="1" x14ac:dyDescent="0.2">
      <c r="A136" s="20"/>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row>
    <row r="137" spans="1:59" s="3" customFormat="1" ht="18" hidden="1" customHeight="1" x14ac:dyDescent="0.2">
      <c r="A137" s="20"/>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row>
    <row r="138" spans="1:59" s="3" customFormat="1" ht="18" hidden="1" customHeight="1" x14ac:dyDescent="0.2">
      <c r="A138" s="20"/>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row>
    <row r="139" spans="1:59" s="3" customFormat="1" ht="18" hidden="1" customHeight="1" x14ac:dyDescent="0.2">
      <c r="A139" s="20"/>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row>
    <row r="140" spans="1:59" s="3" customFormat="1" ht="18" hidden="1" customHeight="1" x14ac:dyDescent="0.2">
      <c r="A140" s="20"/>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row>
    <row r="141" spans="1:59" s="3" customFormat="1" ht="18" hidden="1" customHeight="1" x14ac:dyDescent="0.2">
      <c r="A141" s="20"/>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row>
    <row r="142" spans="1:59" s="3" customFormat="1" ht="18" hidden="1" customHeight="1" x14ac:dyDescent="0.2">
      <c r="A142" s="20"/>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row>
    <row r="143" spans="1:59" s="3" customFormat="1" ht="18" hidden="1" customHeight="1" x14ac:dyDescent="0.2">
      <c r="A143" s="20"/>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row>
    <row r="144" spans="1:59" s="3" customFormat="1" ht="18" hidden="1" customHeight="1" x14ac:dyDescent="0.2">
      <c r="A144" s="20"/>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row>
    <row r="145" spans="1:59" s="3" customFormat="1" ht="18" hidden="1" customHeight="1" x14ac:dyDescent="0.2">
      <c r="A145" s="20"/>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row>
    <row r="146" spans="1:59" s="3" customFormat="1" ht="18" hidden="1" customHeight="1" x14ac:dyDescent="0.2">
      <c r="A146" s="20"/>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row>
    <row r="147" spans="1:59" s="3" customFormat="1" ht="18" hidden="1" customHeight="1" x14ac:dyDescent="0.2">
      <c r="A147" s="20"/>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row>
  </sheetData>
  <mergeCells count="19">
    <mergeCell ref="A12:V12"/>
    <mergeCell ref="A13:V13"/>
    <mergeCell ref="A15:W15"/>
    <mergeCell ref="A8:J8"/>
    <mergeCell ref="L8:V8"/>
    <mergeCell ref="A9:J9"/>
    <mergeCell ref="L9:W9"/>
    <mergeCell ref="A10:J10"/>
    <mergeCell ref="L10:V10"/>
    <mergeCell ref="A6:J6"/>
    <mergeCell ref="L6:V6"/>
    <mergeCell ref="A7:J7"/>
    <mergeCell ref="L7:W7"/>
    <mergeCell ref="A5:W5"/>
    <mergeCell ref="A2:V2"/>
    <mergeCell ref="A3:V3"/>
    <mergeCell ref="AP2:BF2"/>
    <mergeCell ref="G1:W1"/>
    <mergeCell ref="B1:F1"/>
  </mergeCells>
  <pageMargins left="0.7" right="0.7" top="0.75" bottom="0.75" header="0.3" footer="0.3"/>
  <pageSetup scale="50" fitToHeight="0" orientation="landscape" r:id="rId1"/>
  <rowBreaks count="1" manualBreakCount="1">
    <brk id="1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vt:lpstr>
      <vt:lpstr>Financials Flow Chart</vt:lpstr>
      <vt:lpstr>Key Metrics</vt:lpstr>
      <vt:lpstr>Reconciliatons</vt:lpstr>
      <vt:lpstr>Income Statement</vt:lpstr>
      <vt:lpstr>Balance Sheet</vt:lpstr>
      <vt:lpstr>Cash Flow Statement</vt:lpstr>
      <vt:lpstr>Appendix</vt:lpstr>
      <vt:lpstr>'Income Statement'!Print_Area</vt:lpstr>
      <vt:lpstr>Appendix!Print_Titles</vt:lpstr>
      <vt:lpstr>'Cash Flow Statement'!Print_Titles</vt:lpstr>
      <vt:lpstr>Reconciliatons!Print_Titles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2025-08-07T20:29:24Z</dcterms:created>
  <dcterms:modified xsi:type="dcterms:W3CDTF">2025-08-07T20:29:43Z</dcterms:modified>
</cp:coreProperties>
</file>