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Earnings\CY 2017\Q2\Trended Financial Highlights\"/>
    </mc:Choice>
  </mc:AlternateContent>
  <bookViews>
    <workbookView xWindow="0" yWindow="0" windowWidth="25200" windowHeight="12570" tabRatio="864" activeTab="1"/>
  </bookViews>
  <sheets>
    <sheet name="Trended Cash Earnings" sheetId="30" r:id="rId1"/>
    <sheet name="CY2017 Q2 Reconciliation" sheetId="42" r:id="rId2"/>
    <sheet name="CY2017 Q1 Reconciliation" sheetId="41" r:id="rId3"/>
    <sheet name="CY2016 Q4 Reconciliation" sheetId="36" r:id="rId4"/>
    <sheet name="CY2016 Q3 Reconciliation" sheetId="37" r:id="rId5"/>
    <sheet name="CY2016 Q2 Reconciliation" sheetId="39" r:id="rId6"/>
    <sheet name="CY2016 Q1 Reconciliation" sheetId="40" r:id="rId7"/>
  </sheets>
  <externalReferences>
    <externalReference r:id="rId8"/>
  </externalReferences>
  <definedNames>
    <definedName name="_xlnm.Print_Area" localSheetId="6">'CY2016 Q1 Reconciliation'!$A$1:$F$45</definedName>
    <definedName name="_xlnm.Print_Area" localSheetId="5">'CY2016 Q2 Reconciliation'!$A$1:$G$45</definedName>
    <definedName name="_xlnm.Print_Area" localSheetId="4">'CY2016 Q3 Reconciliation'!$A$1:$G$45</definedName>
    <definedName name="_xlnm.Print_Area" localSheetId="3">'CY2016 Q4 Reconciliation'!$A$1:$G$45</definedName>
    <definedName name="_xlnm.Print_Area" localSheetId="2">'CY2017 Q1 Reconciliation'!$A$1:$H$45</definedName>
    <definedName name="_xlnm.Print_Area" localSheetId="1">'CY2017 Q2 Reconciliation'!$A$1:$H$46</definedName>
    <definedName name="_xlnm.Print_Area" localSheetId="0">'Trended Cash Earnings'!$A$1:$AC$76</definedName>
  </definedNames>
  <calcPr calcId="152511"/>
</workbook>
</file>

<file path=xl/calcChain.xml><?xml version="1.0" encoding="utf-8"?>
<calcChain xmlns="http://schemas.openxmlformats.org/spreadsheetml/2006/main">
  <c r="H17" i="41" l="1"/>
  <c r="G17" i="41"/>
  <c r="AC61" i="30" l="1"/>
  <c r="F33" i="42" l="1"/>
  <c r="E32" i="42"/>
  <c r="E34" i="42" s="1"/>
  <c r="B32" i="42"/>
  <c r="E28" i="42"/>
  <c r="D28" i="42"/>
  <c r="C28" i="42"/>
  <c r="E24" i="42"/>
  <c r="C24" i="42"/>
  <c r="C30" i="42" s="1"/>
  <c r="D17" i="42"/>
  <c r="C17" i="42"/>
  <c r="F11" i="42"/>
  <c r="F10" i="42"/>
  <c r="AC40" i="30"/>
  <c r="C32" i="42" l="1"/>
  <c r="C34" i="42" s="1"/>
  <c r="F9" i="41"/>
  <c r="F37" i="41" l="1"/>
  <c r="F36" i="41"/>
  <c r="E32" i="41"/>
  <c r="D32" i="41"/>
  <c r="F22" i="41"/>
  <c r="E28" i="41"/>
  <c r="D28" i="41"/>
  <c r="AA61" i="30" l="1"/>
  <c r="AA40" i="30"/>
  <c r="AA24" i="30"/>
  <c r="F33" i="41"/>
  <c r="F31" i="41"/>
  <c r="C28" i="41"/>
  <c r="B28" i="41"/>
  <c r="F27" i="41"/>
  <c r="F26" i="41"/>
  <c r="E24" i="41"/>
  <c r="D24" i="41"/>
  <c r="C24" i="41"/>
  <c r="B24" i="41"/>
  <c r="F23" i="41"/>
  <c r="F21" i="41"/>
  <c r="F20" i="41"/>
  <c r="E17" i="41"/>
  <c r="D17" i="41"/>
  <c r="C17" i="41"/>
  <c r="B17" i="41"/>
  <c r="F16" i="41"/>
  <c r="F15" i="41"/>
  <c r="F17" i="41" s="1"/>
  <c r="C12" i="41"/>
  <c r="F11" i="41"/>
  <c r="F10" i="41"/>
  <c r="C30" i="41" l="1"/>
  <c r="E34" i="41"/>
  <c r="D34" i="41"/>
  <c r="AA28" i="30"/>
  <c r="F28" i="41"/>
  <c r="B32" i="41"/>
  <c r="C30" i="36"/>
  <c r="E24" i="37"/>
  <c r="E30" i="37" s="1"/>
  <c r="C24" i="37"/>
  <c r="C30" i="37" s="1"/>
  <c r="D24" i="37"/>
  <c r="D30" i="37" s="1"/>
  <c r="E28" i="36"/>
  <c r="C32" i="41" l="1"/>
  <c r="C34" i="41" s="1"/>
  <c r="F30" i="41"/>
  <c r="F32" i="41" s="1"/>
  <c r="S58" i="30"/>
  <c r="W32" i="30" l="1"/>
  <c r="U32" i="30"/>
  <c r="S32" i="30"/>
  <c r="E28" i="39" l="1"/>
  <c r="C28" i="39" l="1"/>
  <c r="E12" i="37"/>
  <c r="C24" i="39"/>
  <c r="C30" i="39" s="1"/>
  <c r="C32" i="39" s="1"/>
  <c r="C34" i="39" s="1"/>
  <c r="E12" i="39"/>
  <c r="D12" i="37"/>
  <c r="D12" i="39"/>
  <c r="B36" i="36"/>
  <c r="F36" i="36" s="1"/>
  <c r="W33" i="30" s="1"/>
  <c r="D28" i="36"/>
  <c r="F27" i="36"/>
  <c r="F26" i="36"/>
  <c r="F23" i="36"/>
  <c r="F22" i="36"/>
  <c r="F21" i="36"/>
  <c r="F20" i="36"/>
  <c r="D17" i="36"/>
  <c r="F36" i="37"/>
  <c r="U33" i="30" s="1"/>
  <c r="F33" i="37"/>
  <c r="D32" i="37"/>
  <c r="D34" i="37" s="1"/>
  <c r="F31" i="37"/>
  <c r="F27" i="37"/>
  <c r="F26" i="37"/>
  <c r="F22" i="37"/>
  <c r="F21" i="37"/>
  <c r="F20" i="37"/>
  <c r="E17" i="37"/>
  <c r="D17" i="37"/>
  <c r="F11" i="37"/>
  <c r="B36" i="39"/>
  <c r="F36" i="39" s="1"/>
  <c r="S33" i="30" s="1"/>
  <c r="F31" i="39"/>
  <c r="F27" i="39"/>
  <c r="F26" i="39"/>
  <c r="D28" i="39"/>
  <c r="E24" i="39"/>
  <c r="D24" i="39"/>
  <c r="F20" i="39"/>
  <c r="D30" i="39" l="1"/>
  <c r="D32" i="39" s="1"/>
  <c r="D34" i="39" s="1"/>
  <c r="E30" i="39"/>
  <c r="E32" i="39" s="1"/>
  <c r="E34" i="39" s="1"/>
  <c r="F24" i="37"/>
  <c r="F16" i="37"/>
  <c r="E32" i="37"/>
  <c r="E34" i="37" s="1"/>
  <c r="F9" i="37"/>
  <c r="F15" i="39"/>
  <c r="F15" i="37"/>
  <c r="F17" i="37" s="1"/>
  <c r="B17" i="36"/>
  <c r="F16" i="39"/>
  <c r="C17" i="37"/>
  <c r="B28" i="39"/>
  <c r="B12" i="36"/>
  <c r="F10" i="37"/>
  <c r="F24" i="36"/>
  <c r="D24" i="36"/>
  <c r="D30" i="36" s="1"/>
  <c r="D32" i="36" s="1"/>
  <c r="D34" i="36" s="1"/>
  <c r="E24" i="36"/>
  <c r="E30" i="36" s="1"/>
  <c r="F16" i="36"/>
  <c r="F31" i="36"/>
  <c r="C12" i="36"/>
  <c r="C17" i="36"/>
  <c r="E17" i="36"/>
  <c r="F33" i="36"/>
  <c r="F28" i="37"/>
  <c r="F28" i="36"/>
  <c r="B28" i="37"/>
  <c r="F15" i="36"/>
  <c r="B24" i="36"/>
  <c r="B24" i="39"/>
  <c r="B28" i="36"/>
  <c r="B17" i="37"/>
  <c r="B24" i="37"/>
  <c r="F11" i="36"/>
  <c r="F9" i="36"/>
  <c r="B30" i="37" l="1"/>
  <c r="F30" i="37" s="1"/>
  <c r="B30" i="39"/>
  <c r="B30" i="36"/>
  <c r="B32" i="36" s="1"/>
  <c r="B34" i="36" s="1"/>
  <c r="B37" i="36" s="1"/>
  <c r="E32" i="36"/>
  <c r="E34" i="36" s="1"/>
  <c r="B32" i="37"/>
  <c r="B34" i="37" s="1"/>
  <c r="B37" i="37" s="1"/>
  <c r="F32" i="36"/>
  <c r="F34" i="36" s="1"/>
  <c r="F17" i="36"/>
  <c r="F10" i="36"/>
  <c r="F12" i="36" s="1"/>
  <c r="F30" i="39" l="1"/>
  <c r="F32" i="39" s="1"/>
  <c r="F34" i="39" s="1"/>
  <c r="B32" i="39"/>
  <c r="B34" i="39" s="1"/>
  <c r="B37" i="39" s="1"/>
  <c r="F32" i="37"/>
  <c r="F34" i="37" s="1"/>
  <c r="F23" i="39"/>
  <c r="F22" i="39"/>
  <c r="F21" i="39"/>
  <c r="F24" i="39" l="1"/>
  <c r="Y58" i="30" l="1"/>
  <c r="F17" i="39"/>
  <c r="E17" i="39"/>
  <c r="D17" i="39"/>
  <c r="C17" i="39"/>
  <c r="B17" i="39"/>
  <c r="F11" i="39"/>
  <c r="C12" i="39"/>
  <c r="F10" i="39" l="1"/>
  <c r="B12" i="39"/>
  <c r="F9" i="39"/>
  <c r="F12" i="39" l="1"/>
  <c r="F36" i="40" l="1"/>
  <c r="Q33" i="30" s="1"/>
  <c r="B36" i="40"/>
  <c r="F20" i="40"/>
  <c r="B37" i="40"/>
  <c r="Y56" i="30" l="1"/>
  <c r="D28" i="40"/>
  <c r="E28" i="40"/>
  <c r="B28" i="40"/>
  <c r="B17" i="40"/>
  <c r="D17" i="40"/>
  <c r="C24" i="40"/>
  <c r="F33" i="40"/>
  <c r="C28" i="40"/>
  <c r="C17" i="40"/>
  <c r="D24" i="40"/>
  <c r="B24" i="40"/>
  <c r="B30" i="40" s="1"/>
  <c r="B32" i="40" s="1"/>
  <c r="B34" i="40" s="1"/>
  <c r="F21" i="40"/>
  <c r="F27" i="40"/>
  <c r="E17" i="40"/>
  <c r="F31" i="40"/>
  <c r="F26" i="40"/>
  <c r="F10" i="40"/>
  <c r="F23" i="40"/>
  <c r="E24" i="40"/>
  <c r="F16" i="40"/>
  <c r="F15" i="40"/>
  <c r="F11" i="40"/>
  <c r="F9" i="40"/>
  <c r="D30" i="40" l="1"/>
  <c r="D32" i="40" s="1"/>
  <c r="D34" i="40" s="1"/>
  <c r="F28" i="40"/>
  <c r="E30" i="40"/>
  <c r="E32" i="40" s="1"/>
  <c r="E34" i="40" s="1"/>
  <c r="C30" i="40"/>
  <c r="C32" i="40" s="1"/>
  <c r="C34" i="40" s="1"/>
  <c r="F17" i="40"/>
  <c r="F24" i="40"/>
  <c r="F12" i="40"/>
  <c r="F30" i="40" l="1"/>
  <c r="F32" i="40" s="1"/>
  <c r="F34" i="40" s="1"/>
  <c r="C12" i="40"/>
  <c r="Q12" i="30" s="1"/>
  <c r="B12" i="40"/>
  <c r="Q11" i="30" s="1"/>
  <c r="Y33" i="30" l="1"/>
  <c r="Y57" i="30" l="1"/>
  <c r="Y59" i="30"/>
  <c r="Y39" i="30"/>
  <c r="W61" i="30"/>
  <c r="S40" i="30"/>
  <c r="W40" i="30"/>
  <c r="Y37" i="30"/>
  <c r="Q40" i="30"/>
  <c r="Y40" i="30" l="1"/>
  <c r="Q27" i="30" l="1"/>
  <c r="Y12" i="30"/>
  <c r="Q13" i="30"/>
  <c r="W18" i="30" l="1"/>
  <c r="S18" i="30"/>
  <c r="U24" i="30"/>
  <c r="Q24" i="30"/>
  <c r="S24" i="30"/>
  <c r="W24" i="30"/>
  <c r="Y27" i="30"/>
  <c r="Y16" i="30"/>
  <c r="Y29" i="30"/>
  <c r="Q18" i="30"/>
  <c r="Q20" i="30" s="1"/>
  <c r="Y23" i="30"/>
  <c r="Y22" i="30"/>
  <c r="U18" i="30"/>
  <c r="Y17" i="30"/>
  <c r="Y24" i="30" l="1"/>
  <c r="Q26" i="30"/>
  <c r="Q28" i="30" s="1"/>
  <c r="Q30" i="30" s="1"/>
  <c r="Y18" i="30"/>
  <c r="Y53" i="30"/>
  <c r="W53" i="30"/>
  <c r="Q53" i="30"/>
  <c r="S53" i="30"/>
  <c r="U53" i="30"/>
  <c r="W11" i="30" l="1"/>
  <c r="W13" i="30" s="1"/>
  <c r="W20" i="30" s="1"/>
  <c r="W26" i="30" s="1"/>
  <c r="W28" i="30" s="1"/>
  <c r="W30" i="30" s="1"/>
  <c r="U11" i="30"/>
  <c r="U13" i="30" s="1"/>
  <c r="U20" i="30" s="1"/>
  <c r="U26" i="30" s="1"/>
  <c r="S11" i="30"/>
  <c r="S13" i="30" s="1"/>
  <c r="S20" i="30" s="1"/>
  <c r="S26" i="30" s="1"/>
  <c r="S28" i="30" s="1"/>
  <c r="S30" i="30" s="1"/>
  <c r="U28" i="30" l="1"/>
  <c r="U30" i="30" s="1"/>
  <c r="Y11" i="30"/>
  <c r="Y13" i="30" s="1"/>
  <c r="Y20" i="30" s="1"/>
  <c r="Y26" i="30" s="1"/>
  <c r="Y28" i="30" s="1"/>
  <c r="Y30" i="30" s="1"/>
  <c r="W47" i="30" l="1"/>
  <c r="Y44" i="30"/>
  <c r="Y45" i="30"/>
  <c r="U47" i="30"/>
  <c r="Y46" i="30"/>
  <c r="Q47" i="30"/>
  <c r="Y43" i="30" l="1"/>
  <c r="Y47" i="30" s="1"/>
  <c r="S47" i="30"/>
  <c r="F37" i="40"/>
  <c r="Q32" i="30" s="1"/>
  <c r="S61" i="30" l="1"/>
  <c r="U61" i="30"/>
  <c r="Q61" i="30" l="1"/>
  <c r="Y61" i="30" s="1"/>
  <c r="Y60" i="30"/>
</calcChain>
</file>

<file path=xl/sharedStrings.xml><?xml version="1.0" encoding="utf-8"?>
<sst xmlns="http://schemas.openxmlformats.org/spreadsheetml/2006/main" count="324" uniqueCount="96">
  <si>
    <t>SELECTED FINANCIAL HIGHLIGHTS</t>
  </si>
  <si>
    <t>Q1</t>
  </si>
  <si>
    <t>Q2</t>
  </si>
  <si>
    <t>Q3</t>
  </si>
  <si>
    <t>Q4</t>
  </si>
  <si>
    <t xml:space="preserve">     Cost of service</t>
  </si>
  <si>
    <t>Operating income</t>
  </si>
  <si>
    <t xml:space="preserve">     Interest and other income</t>
  </si>
  <si>
    <t xml:space="preserve">     Interest and other expense</t>
  </si>
  <si>
    <t xml:space="preserve">Income before income taxes </t>
  </si>
  <si>
    <t>Provision for income taxes</t>
  </si>
  <si>
    <t>Less: Net income attributable to noncontrolling interests, net of tax</t>
  </si>
  <si>
    <t>Revenues:</t>
  </si>
  <si>
    <t>Europe</t>
  </si>
  <si>
    <t>Asia-Pacific</t>
  </si>
  <si>
    <t>Total revenues</t>
  </si>
  <si>
    <t>Corporate</t>
  </si>
  <si>
    <t>GAAP</t>
  </si>
  <si>
    <t>Net income</t>
  </si>
  <si>
    <t>GLOBAL PAYMENTS INC. AND SUBSIDIARIES</t>
  </si>
  <si>
    <t>Cash flow from operating activities</t>
  </si>
  <si>
    <t/>
  </si>
  <si>
    <t>(In millions rounded to nearest hundred thousand, except per share data)</t>
  </si>
  <si>
    <t xml:space="preserve">   Capital expenditures</t>
  </si>
  <si>
    <t>SELECTED BALANCE SHEET AND CASH FLOW HIGHLIGHTS</t>
  </si>
  <si>
    <t xml:space="preserve">     Selling, general and administrative</t>
  </si>
  <si>
    <t>Fiscal Year ended May 31, 2015</t>
  </si>
  <si>
    <t xml:space="preserve">   Distributions to noncontrolling interests</t>
  </si>
  <si>
    <t>Interest and other income</t>
  </si>
  <si>
    <t>Interest and other expense</t>
  </si>
  <si>
    <t>Income before income taxes</t>
  </si>
  <si>
    <t>Less: Net income attributable to noncontrolling interests, net of income tax</t>
  </si>
  <si>
    <t>Three Months Ended</t>
  </si>
  <si>
    <t>Operating Expenses</t>
  </si>
  <si>
    <t>Cost of service</t>
  </si>
  <si>
    <t>Selling, general and administrative</t>
  </si>
  <si>
    <t>(In millions, except per share data)</t>
  </si>
  <si>
    <t>Fiscal 2015</t>
  </si>
  <si>
    <t xml:space="preserve">     Less: Adjustments</t>
  </si>
  <si>
    <t>GAAP Revenues</t>
  </si>
  <si>
    <t xml:space="preserve">   Changes in settlement processing assets and obligations, net</t>
  </si>
  <si>
    <t>North America</t>
  </si>
  <si>
    <r>
      <t>Diluted shares</t>
    </r>
    <r>
      <rPr>
        <vertAlign val="superscript"/>
        <sz val="9"/>
        <color rgb="FF000000"/>
        <rFont val="Arial"/>
        <family val="2"/>
      </rPr>
      <t>4</t>
    </r>
  </si>
  <si>
    <r>
      <t>Diluted weighted average shares outstanding</t>
    </r>
    <r>
      <rPr>
        <vertAlign val="superscript"/>
        <sz val="12"/>
        <color indexed="8"/>
        <rFont val="Arial"/>
        <family val="2"/>
      </rPr>
      <t>2</t>
    </r>
  </si>
  <si>
    <r>
      <t>Available cash</t>
    </r>
    <r>
      <rPr>
        <vertAlign val="superscript"/>
        <sz val="12"/>
        <rFont val="Arial"/>
        <family val="2"/>
      </rPr>
      <t>3</t>
    </r>
  </si>
  <si>
    <t>ADJUSTED EARNINGS ATTRIBUTABLE TO GLOBAL PAYMENTS (NON-GAAP)</t>
  </si>
  <si>
    <r>
      <t>INCOME AND EXPENSES ON AN ADJUSTED EARNINGS BASIS</t>
    </r>
    <r>
      <rPr>
        <b/>
        <u/>
        <vertAlign val="superscript"/>
        <sz val="12"/>
        <rFont val="Arial"/>
        <family val="2"/>
      </rPr>
      <t>1</t>
    </r>
    <r>
      <rPr>
        <b/>
        <u/>
        <sz val="12"/>
        <rFont val="Arial"/>
        <family val="2"/>
      </rPr>
      <t xml:space="preserve"> (NON-GAAP)</t>
    </r>
  </si>
  <si>
    <r>
      <t>ADJUSTED EARNINGS SEGMENT INFORMATION</t>
    </r>
    <r>
      <rPr>
        <b/>
        <u/>
        <vertAlign val="superscript"/>
        <sz val="12"/>
        <rFont val="Arial"/>
        <family val="2"/>
      </rPr>
      <t>1</t>
    </r>
  </si>
  <si>
    <t>Non-GAAP</t>
  </si>
  <si>
    <t>Calendar 2016</t>
  </si>
  <si>
    <t>RECONCILIATION OF ADJUSTED NET REVENUE AND ADJUSTED EARNINGS SEGMENT INFORMATION TO GAAP - Second Quarter CY2016</t>
  </si>
  <si>
    <t>June 30, 2016</t>
  </si>
  <si>
    <r>
      <t>Net Revenue Adjustment</t>
    </r>
    <r>
      <rPr>
        <vertAlign val="superscript"/>
        <sz val="9"/>
        <color rgb="FF000000"/>
        <rFont val="Arial"/>
        <family val="2"/>
      </rPr>
      <t>1</t>
    </r>
  </si>
  <si>
    <r>
      <t>Earnings Adjustments</t>
    </r>
    <r>
      <rPr>
        <vertAlign val="superscript"/>
        <sz val="9"/>
        <color rgb="FF000000"/>
        <rFont val="Arial"/>
        <family val="2"/>
      </rPr>
      <t>2</t>
    </r>
  </si>
  <si>
    <r>
      <t>Other</t>
    </r>
    <r>
      <rPr>
        <vertAlign val="superscript"/>
        <sz val="9"/>
        <color rgb="FF000000"/>
        <rFont val="Arial"/>
        <family val="2"/>
      </rPr>
      <t>3</t>
    </r>
  </si>
  <si>
    <r>
      <rPr>
        <vertAlign val="superscript"/>
        <sz val="9"/>
        <rFont val="Arial"/>
        <family val="2"/>
      </rPr>
      <t>4</t>
    </r>
    <r>
      <rPr>
        <sz val="9"/>
        <rFont val="Arial"/>
        <family val="2"/>
      </rPr>
      <t xml:space="preserve"> Adjusted EPS is calculated by dividing adjusted net income attributable to Global Payments by the diluted weighted-average number of shares outstanding.</t>
    </r>
  </si>
  <si>
    <r>
      <rPr>
        <vertAlign val="superscript"/>
        <sz val="9.6"/>
        <rFont val="Arial"/>
        <family val="2"/>
      </rPr>
      <t>2</t>
    </r>
    <r>
      <rPr>
        <sz val="12"/>
        <rFont val="Arial"/>
        <family val="2"/>
      </rPr>
      <t xml:space="preserve"> Adjusted EPS is calculated by dividing adjusted net income attributable to Global Payments by the diluted weighted-average number of shares outstanding.</t>
    </r>
  </si>
  <si>
    <r>
      <t>Adjusted diluted earnings per share</t>
    </r>
    <r>
      <rPr>
        <vertAlign val="superscript"/>
        <sz val="12"/>
        <color indexed="8"/>
        <rFont val="Arial"/>
        <family val="2"/>
      </rPr>
      <t>2</t>
    </r>
  </si>
  <si>
    <t xml:space="preserve">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 </t>
  </si>
  <si>
    <r>
      <rPr>
        <vertAlign val="superscript"/>
        <sz val="9"/>
        <color rgb="FF000000"/>
        <rFont val="Arial"/>
        <family val="2"/>
      </rPr>
      <t>2</t>
    </r>
    <r>
      <rPr>
        <sz val="9"/>
        <color rgb="FF000000"/>
        <rFont val="Arial"/>
        <family val="2"/>
      </rPr>
      <t xml:space="preserve"> Represents adjustments to exclude acquisition-related intangible amortization expense, share-based compensation expense and the related income tax benefits of each.</t>
    </r>
  </si>
  <si>
    <r>
      <rPr>
        <vertAlign val="superscript"/>
        <sz val="9"/>
        <rFont val="Arial"/>
        <family val="2"/>
      </rPr>
      <t>2</t>
    </r>
    <r>
      <rPr>
        <sz val="9"/>
        <rFont val="Arial"/>
        <family val="2"/>
      </rPr>
      <t xml:space="preserve"> Represents adjustments to exclude acquisition-related intangible amortization expense, share-based compensation expense and the related income tax benefits of each.</t>
    </r>
  </si>
  <si>
    <r>
      <rPr>
        <vertAlign val="superscript"/>
        <sz val="9"/>
        <rFont val="Arial"/>
        <family val="2"/>
      </rPr>
      <t xml:space="preserve">2 </t>
    </r>
    <r>
      <rPr>
        <sz val="9"/>
        <rFont val="Arial"/>
        <family val="2"/>
      </rPr>
      <t>Represents adjustments to exclude acquisition-related intangible amortization expense, share-based compensation expense and the related income tax benefits of each.</t>
    </r>
  </si>
  <si>
    <r>
      <rPr>
        <vertAlign val="superscript"/>
        <sz val="12"/>
        <rFont val="Arial"/>
        <family val="2"/>
      </rPr>
      <t xml:space="preserve">3 </t>
    </r>
    <r>
      <rPr>
        <sz val="12"/>
        <rFont val="Arial"/>
        <family val="2"/>
      </rPr>
      <t xml:space="preserve">Available cash is defined as cash and cash equivalents excluding settlement-related cash balances, funds held as collateral for merchant losses and funds held for customers.   </t>
    </r>
  </si>
  <si>
    <t xml:space="preserve">Adjusted net revenue excludes gross-up related payments associated with certain lines of business to reflect economic benefits to the company. On a GAAP basis, these payments are presented gross in both revenues and operating expenses. </t>
  </si>
  <si>
    <r>
      <rPr>
        <vertAlign val="superscript"/>
        <sz val="9"/>
        <rFont val="Arial"/>
        <family val="2"/>
      </rPr>
      <t>1</t>
    </r>
    <r>
      <rPr>
        <sz val="9"/>
        <rFont val="Arial"/>
        <family val="2"/>
      </rPr>
      <t xml:space="preserve"> Represents adjustments to revenues for gross-up related payments (included in operating expenses) associated with certain lines of business to reflect economic benefits to the company.</t>
    </r>
  </si>
  <si>
    <t>Free cash flow</t>
  </si>
  <si>
    <t>RECONCILIATION OF ADJUSTED NET REVENUE AND ADJUSTED EARNINGS SEGMENT INFORMATION TO GAAP - First Quarter CY2016</t>
  </si>
  <si>
    <t>RECONCILIATION OF ADJUSTED NET REVENUE AND ADJUSTED EARNINGS SEGMENT INFORMATION TO GAAP - Third Quarter CY2016</t>
  </si>
  <si>
    <t>RECONCILIATION OF ADJUSTED NET REVENUE AND ADJUSTED EARNINGS SEGMENT INFORMATION TO GAAP - Fourth Quarter CY2016</t>
  </si>
  <si>
    <r>
      <rPr>
        <vertAlign val="superscript"/>
        <sz val="12"/>
        <rFont val="Arial"/>
        <family val="2"/>
      </rPr>
      <t>4</t>
    </r>
    <r>
      <rPr>
        <sz val="12"/>
        <rFont val="Arial"/>
        <family val="2"/>
      </rPr>
      <t xml:space="preserve"> Debt excludes lines of credit that we use to fund settlement. </t>
    </r>
  </si>
  <si>
    <r>
      <t>Debt</t>
    </r>
    <r>
      <rPr>
        <vertAlign val="superscript"/>
        <sz val="12"/>
        <rFont val="Arial"/>
        <family val="2"/>
      </rPr>
      <t>4</t>
    </r>
  </si>
  <si>
    <r>
      <rPr>
        <vertAlign val="superscript"/>
        <sz val="9"/>
        <color rgb="FF000000"/>
        <rFont val="Arial"/>
        <family val="2"/>
      </rPr>
      <t xml:space="preserve">3 </t>
    </r>
    <r>
      <rPr>
        <sz val="9"/>
        <color rgb="FF000000"/>
        <rFont val="Arial"/>
        <family val="2"/>
      </rPr>
      <t xml:space="preserve">For the three months ended June 30, 2016, adjustments include merger and acquisition-related costs of $51.3 million, $7.6 million related to litigation, $2.2 million for employee termination benefits and $0.7 million of other adjustments. Earnings were also adjusted to remove a gain on the sale of membership interests in Visa Europe of $41.2 million recorded in interest and other income.  In addition, income taxes on adjustments reflect the tax effect of earnings adjustments to income before taxes and the removal of a tax benefit of $10.9 million associated with our decision to indefinitely reinvest earnings in Canada. </t>
    </r>
  </si>
  <si>
    <r>
      <rPr>
        <vertAlign val="superscript"/>
        <sz val="9"/>
        <rFont val="Arial"/>
        <family val="2"/>
      </rPr>
      <t xml:space="preserve">3 </t>
    </r>
    <r>
      <rPr>
        <sz val="9"/>
        <rFont val="Arial"/>
        <family val="2"/>
      </rPr>
      <t>For the three months ended September 30, 2016, adjustments include merger and acquisition-related costs of $34.0 million and adjustments for employee termination benefits of $0.9 million and the related income tax effects of each.</t>
    </r>
  </si>
  <si>
    <r>
      <rPr>
        <vertAlign val="superscript"/>
        <sz val="9"/>
        <rFont val="Arial"/>
        <family val="2"/>
      </rPr>
      <t>3</t>
    </r>
    <r>
      <rPr>
        <sz val="9"/>
        <rFont val="Arial"/>
        <family val="2"/>
      </rPr>
      <t xml:space="preserve"> For the three months ended December 31, 2016, represents merger and acquisition-related costs of $49.2 million, $6.8 million of contract restructuring fees, $2.7 million related to litigation and $1.0 million for employee termination benefits. Net income attributable to Global Payments also reflects an adjustment for a non-cash charge of $8.2 million for previously deferred issuance costs written off in connection with the refinancing of our corporate debt. In addition, income taxes on adjustments reflect the tax effect of each adjustment.</t>
    </r>
  </si>
  <si>
    <r>
      <rPr>
        <vertAlign val="superscript"/>
        <sz val="9.6"/>
        <rFont val="Arial"/>
        <family val="2"/>
      </rPr>
      <t>1</t>
    </r>
    <r>
      <rPr>
        <sz val="12"/>
        <rFont val="Arial"/>
        <family val="2"/>
      </rPr>
      <t xml:space="preserve"> Global Payments supplements revenues, income and earnings per share ("EPS") information determined in accordance with U.S. GAAP by providing these measures with certain adjustments (such measures being non-GAAP financial measures) in these schedules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 </t>
    </r>
  </si>
  <si>
    <t>Adjusted operating income</t>
  </si>
  <si>
    <t xml:space="preserve">Adjusted net income  </t>
  </si>
  <si>
    <t>Adjusted net income attributable to Global Payments</t>
  </si>
  <si>
    <t>Adjusted operating income (loss) for segments:</t>
  </si>
  <si>
    <r>
      <t>Adjusted diluted earnings per share</t>
    </r>
    <r>
      <rPr>
        <vertAlign val="superscript"/>
        <sz val="9"/>
        <color rgb="FF000000"/>
        <rFont val="Arial"/>
        <family val="2"/>
      </rPr>
      <t>4</t>
    </r>
  </si>
  <si>
    <t>Adjusted operating income:</t>
  </si>
  <si>
    <t>Adjusted net revenue</t>
  </si>
  <si>
    <t>Total adjusted net revenue</t>
  </si>
  <si>
    <r>
      <rPr>
        <vertAlign val="superscript"/>
        <sz val="9"/>
        <color rgb="FF000000"/>
        <rFont val="Arial"/>
        <family val="2"/>
      </rPr>
      <t xml:space="preserve">3 </t>
    </r>
    <r>
      <rPr>
        <sz val="9"/>
        <color rgb="FF000000"/>
        <rFont val="Arial"/>
        <family val="2"/>
      </rPr>
      <t>Adjustments include merger and acquisition-related costs of $8.7 million and $0.2 million of other adjustments and the related income tax benefits of each.</t>
    </r>
  </si>
  <si>
    <t>E</t>
  </si>
  <si>
    <t>RECONCILIATION OF ADJUSTED NET REVENUE AND ADJUSTED EARNINGS SEGMENT INFORMATION TO GAAP - First Quarter CY2017</t>
  </si>
  <si>
    <t>Calendar Year ending December 31, 2016</t>
  </si>
  <si>
    <t>Calendar Year ending December 31, 2017</t>
  </si>
  <si>
    <r>
      <rPr>
        <vertAlign val="superscript"/>
        <sz val="9"/>
        <color rgb="FF000000"/>
        <rFont val="Arial"/>
        <family val="2"/>
      </rPr>
      <t xml:space="preserve">3 </t>
    </r>
    <r>
      <rPr>
        <sz val="9"/>
        <color rgb="FF000000"/>
        <rFont val="Arial"/>
        <family val="2"/>
      </rPr>
      <t>Adjustments include merger and acquisition-related costs of $26.1 and $4.3 million of employee termination expenses as well as the related income tax benefits of each.</t>
    </r>
  </si>
  <si>
    <r>
      <rPr>
        <vertAlign val="superscript"/>
        <sz val="12"/>
        <rFont val="Arial"/>
        <family val="2"/>
      </rPr>
      <t>5</t>
    </r>
    <r>
      <rPr>
        <sz val="12"/>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merger-related costs,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(included in “Other, net”) using a retrospective transition method for all periods presented. Our measure of free cash flow reflects management's judgment of particular items and may not be comparable to similarly titled measures reported by other companies.</t>
    </r>
  </si>
  <si>
    <t>RECONCILIATION OF ADJUSTED NET REVENUE AND ADJUSTED EARNINGS SEGMENT INFORMATION TO GAAP - Second Quarter CY2017</t>
  </si>
  <si>
    <t>Operating expenses</t>
  </si>
  <si>
    <t>Adjusted net revenue:</t>
  </si>
  <si>
    <r>
      <t>Adjusted Free Cash Flow</t>
    </r>
    <r>
      <rPr>
        <u/>
        <vertAlign val="superscript"/>
        <sz val="12"/>
        <rFont val="Arial"/>
        <family val="2"/>
      </rPr>
      <t>5</t>
    </r>
    <r>
      <rPr>
        <u/>
        <sz val="12"/>
        <rFont val="Arial"/>
        <family val="2"/>
      </rPr>
      <t>:</t>
    </r>
  </si>
  <si>
    <t xml:space="preserve">   Merger-related costs</t>
  </si>
  <si>
    <r>
      <rPr>
        <vertAlign val="superscript"/>
        <sz val="9"/>
        <color rgb="FF000000"/>
        <rFont val="Arial"/>
        <family val="2"/>
      </rPr>
      <t xml:space="preserve">3 </t>
    </r>
    <r>
      <rPr>
        <sz val="9"/>
        <color rgb="FF000000"/>
        <rFont val="Arial"/>
        <family val="2"/>
      </rPr>
      <t xml:space="preserve">Adjustments include merger-related costs of $21.9 million as well as the related income tax benefit.  Net income attributable to Global Payments also reflects an adjustment to remove a non-cash charge of $6.8 million associated with the refinancing of our corporate credit facility as well as the removal of a $2.4 million tax benefit associated with the elimination of a deferred tax liability.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</si>
</sst>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409]mmm\-yy;@"/>
    <numFmt numFmtId="165" formatCode="_(* #,##0.0_);_(* \(#,##0.0\);_(* &quot;-&quot;??_);_(@_)"/>
    <numFmt numFmtId="166" formatCode="_(&quot;$&quot;* #,##0_);_(&quot;$&quot;* \(#,##0\);_(&quot;$&quot;* &quot;-&quot;??_);_(@_)"/>
    <numFmt numFmtId="167" formatCode="_(* #,##0_);_(* \(#,##0\);_(* &quot;-  &quot;_);_(@_)"/>
    <numFmt numFmtId="168" formatCode="_(&quot;$&quot;* #,##0.0_);_(&quot;$&quot;* \(#,##0.0\);_(&quot;$&quot;* &quot;-&quot;??_);_(@_)"/>
    <numFmt numFmtId="169" formatCode="#,##0.0_);\(#,##0.0\)"/>
    <numFmt numFmtId="170" formatCode="0.0%"/>
    <numFmt numFmtId="171" formatCode="_(&quot;$&quot;* #,##0.00_);_(&quot;$&quot;* \(#,##0.00\);_(&quot;$&quot;* &quot;—&quot;_);_(@_)"/>
    <numFmt numFmtId="172" formatCode="_(&quot;$&quot;* #,##0.0_);_(&quot;$&quot;* \(#,##0.0\);_(&quot;$&quot;* &quot;—&quot;_);_(@_)"/>
    <numFmt numFmtId="173" formatCode="_(#,##0.0_);_(\(#,##0.0\);_(&quot;—&quot;_);_(@_)"/>
    <numFmt numFmtId="174" formatCode="[$-409]mmmm\ d\,\ yyyy;@"/>
    <numFmt numFmtId="175" formatCode="_(&quot;$&quot;* #,##0.0_);_(&quot;$&quot;* \(#,##0.0\);_(&quot;$&quot;* &quot;-&quot;?_);_(@_)"/>
  </numFmts>
  <fonts count="44"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sz val="11"/>
      <color indexed="8"/>
      <name val="Calibri"/>
      <family val="2"/>
    </font>
    <font>
      <sz val="10"/>
      <name val="Arial"/>
      <family val="2"/>
    </font>
    <font>
      <sz val="10"/>
      <name val="Book Antiqua"/>
      <family val="1"/>
    </font>
    <font>
      <sz val="10"/>
      <color theme="1"/>
      <name val="Arial"/>
      <family val="2"/>
    </font>
    <font>
      <sz val="10"/>
      <color indexed="8"/>
      <name val="Arial"/>
      <family val="2"/>
    </font>
    <font>
      <b/>
      <i/>
      <sz val="10"/>
      <color indexed="8"/>
      <name val="Arial"/>
      <family val="2"/>
    </font>
    <font>
      <b/>
      <sz val="10"/>
      <color indexed="8"/>
      <name val="Arial"/>
      <family val="2"/>
    </font>
    <font>
      <b/>
      <i/>
      <sz val="22"/>
      <color indexed="8"/>
      <name val="Times New Roman"/>
      <family val="1"/>
    </font>
    <font>
      <sz val="12"/>
      <name val="Arial"/>
      <family val="2"/>
    </font>
    <font>
      <vertAlign val="superscript"/>
      <sz val="12"/>
      <name val="Arial"/>
      <family val="2"/>
    </font>
    <font>
      <b/>
      <sz val="12"/>
      <name val="Arial"/>
      <family val="2"/>
    </font>
    <font>
      <sz val="12"/>
      <color indexed="8"/>
      <name val="Arial"/>
      <family val="2"/>
    </font>
    <font>
      <sz val="12"/>
      <color rgb="FFFF0000"/>
      <name val="Arial"/>
      <family val="2"/>
    </font>
    <font>
      <b/>
      <sz val="12"/>
      <color indexed="8"/>
      <name val="Arial"/>
      <family val="2"/>
    </font>
    <font>
      <i/>
      <sz val="12"/>
      <color indexed="8"/>
      <name val="Arial"/>
      <family val="2"/>
    </font>
    <font>
      <sz val="12"/>
      <color theme="1"/>
      <name val="Arial"/>
      <family val="2"/>
    </font>
    <font>
      <u/>
      <sz val="12"/>
      <color indexed="8"/>
      <name val="Arial"/>
      <family val="2"/>
    </font>
    <font>
      <u/>
      <sz val="12"/>
      <name val="Arial"/>
      <family val="2"/>
    </font>
    <font>
      <b/>
      <u/>
      <sz val="12"/>
      <name val="Arial"/>
      <family val="2"/>
    </font>
    <font>
      <b/>
      <sz val="12"/>
      <color rgb="FFFF0000"/>
      <name val="Arial"/>
      <family val="2"/>
    </font>
    <font>
      <b/>
      <u/>
      <vertAlign val="superscript"/>
      <sz val="12"/>
      <name val="Arial"/>
      <family val="2"/>
    </font>
    <font>
      <u/>
      <sz val="12"/>
      <color rgb="FFFF0000"/>
      <name val="Arial"/>
      <family val="2"/>
    </font>
    <font>
      <sz val="12"/>
      <color rgb="FF0000FF"/>
      <name val="Arial"/>
      <family val="2"/>
    </font>
    <font>
      <b/>
      <sz val="12"/>
      <color rgb="FF0000FF"/>
      <name val="Arial"/>
      <family val="2"/>
    </font>
    <font>
      <sz val="10"/>
      <color rgb="FF000000"/>
      <name val="Arial"/>
      <family val="2"/>
    </font>
    <font>
      <sz val="10"/>
      <color rgb="FF000000"/>
      <name val="Times New Roman"/>
      <family val="1"/>
    </font>
    <font>
      <b/>
      <sz val="10"/>
      <color rgb="FF000000"/>
      <name val="Arial"/>
      <family val="2"/>
    </font>
    <font>
      <i/>
      <sz val="10"/>
      <color rgb="FF000000"/>
      <name val="Arial"/>
      <family val="2"/>
    </font>
    <font>
      <sz val="9"/>
      <color rgb="FF000000"/>
      <name val="Arial"/>
      <family val="2"/>
    </font>
    <font>
      <b/>
      <sz val="9"/>
      <color rgb="FF000000"/>
      <name val="Arial"/>
      <family val="2"/>
    </font>
    <font>
      <vertAlign val="superscript"/>
      <sz val="9"/>
      <color rgb="FF000000"/>
      <name val="Arial"/>
      <family val="2"/>
    </font>
    <font>
      <sz val="9"/>
      <color rgb="FFFF0000"/>
      <name val="Arial"/>
      <family val="2"/>
    </font>
    <font>
      <sz val="10"/>
      <color rgb="FFFF0000"/>
      <name val="Arial"/>
      <family val="2"/>
    </font>
    <font>
      <vertAlign val="superscript"/>
      <sz val="12"/>
      <color indexed="8"/>
      <name val="Arial"/>
      <family val="2"/>
    </font>
    <font>
      <sz val="9"/>
      <name val="Arial"/>
      <family val="2"/>
    </font>
    <font>
      <vertAlign val="superscript"/>
      <sz val="9"/>
      <name val="Arial"/>
      <family val="2"/>
    </font>
    <font>
      <vertAlign val="superscript"/>
      <sz val="9.6"/>
      <name val="Arial"/>
      <family val="2"/>
    </font>
    <font>
      <sz val="9"/>
      <color theme="1"/>
      <name val="Arial"/>
      <family val="2"/>
    </font>
    <font>
      <sz val="12"/>
      <color rgb="FF000000"/>
      <name val="Arial"/>
      <family val="2"/>
    </font>
    <font>
      <u/>
      <vertAlign val="superscript"/>
      <sz val="12"/>
      <name val="Arial"/>
      <family val="2"/>
    </font>
  </fonts>
  <fills count="6">
    <fill>
      <patternFill patternType="none"/>
    </fill>
    <fill>
      <patternFill patternType="gray125"/>
    </fill>
    <fill>
      <patternFill patternType="solid">
        <fgColor indexed="9"/>
        <bgColor indexed="64"/>
      </patternFill>
    </fill>
    <fill>
      <patternFill patternType="solid">
        <fgColor rgb="FFCCEEFF"/>
      </patternFill>
    </fill>
    <fill>
      <patternFill patternType="solid">
        <fgColor rgb="FFCCEEFF"/>
        <bgColor indexed="64"/>
      </patternFill>
    </fill>
    <fill>
      <patternFill patternType="solid">
        <fgColor theme="0"/>
        <bgColor indexed="64"/>
      </patternFill>
    </fill>
  </fills>
  <borders count="12">
    <border>
      <left/>
      <right/>
      <top/>
      <bottom/>
      <diagonal/>
    </border>
    <border>
      <left/>
      <right/>
      <top/>
      <bottom style="medium">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bottom style="thin">
        <color indexed="64"/>
      </bottom>
      <diagonal/>
    </border>
    <border>
      <left/>
      <right/>
      <top style="thin">
        <color indexed="64"/>
      </top>
      <bottom style="double">
        <color indexed="64"/>
      </bottom>
      <diagonal/>
    </border>
    <border>
      <left/>
      <right style="thin">
        <color indexed="64"/>
      </right>
      <top/>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indexed="64"/>
      </bottom>
      <diagonal/>
    </border>
  </borders>
  <cellStyleXfs count="4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37" fontId="2" fillId="0" borderId="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0" fontId="5" fillId="0" borderId="0"/>
    <xf numFmtId="0" fontId="3" fillId="0" borderId="0"/>
    <xf numFmtId="0" fontId="3" fillId="0" borderId="0"/>
    <xf numFmtId="0" fontId="5" fillId="0" borderId="0"/>
    <xf numFmtId="0" fontId="3" fillId="0" borderId="0"/>
    <xf numFmtId="0" fontId="3" fillId="0" borderId="0"/>
    <xf numFmtId="0" fontId="6" fillId="0" borderId="0"/>
    <xf numFmtId="0" fontId="1" fillId="0" borderId="0"/>
    <xf numFmtId="37" fontId="3" fillId="0" borderId="0"/>
    <xf numFmtId="4" fontId="8" fillId="2" borderId="0">
      <alignment horizontal="right"/>
    </xf>
    <xf numFmtId="0" fontId="9" fillId="2" borderId="0">
      <alignment horizontal="center" vertical="center"/>
    </xf>
    <xf numFmtId="0" fontId="10" fillId="2" borderId="7"/>
    <xf numFmtId="0" fontId="9" fillId="2" borderId="0" applyBorder="0">
      <alignment horizontal="centerContinuous"/>
    </xf>
    <xf numFmtId="0" fontId="11" fillId="2" borderId="0" applyBorder="0">
      <alignment horizontal="centerContinuous"/>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7" fillId="0" borderId="0"/>
    <xf numFmtId="0" fontId="29" fillId="0" borderId="0"/>
  </cellStyleXfs>
  <cellXfs count="308">
    <xf numFmtId="0" fontId="0" fillId="0" borderId="0" xfId="0"/>
    <xf numFmtId="0" fontId="5" fillId="0" borderId="0" xfId="29" applyFont="1"/>
    <xf numFmtId="37" fontId="15" fillId="0" borderId="0" xfId="4" applyFont="1" applyFill="1" applyBorder="1" applyProtection="1"/>
    <xf numFmtId="165" fontId="15" fillId="0" borderId="3" xfId="1" applyNumberFormat="1" applyFont="1" applyFill="1" applyBorder="1" applyProtection="1"/>
    <xf numFmtId="37" fontId="14" fillId="0" borderId="0" xfId="4" applyFont="1" applyProtection="1"/>
    <xf numFmtId="37" fontId="12" fillId="0" borderId="0" xfId="4" applyFont="1"/>
    <xf numFmtId="37" fontId="15" fillId="0" borderId="0" xfId="4" applyFont="1" applyProtection="1"/>
    <xf numFmtId="37" fontId="17" fillId="0" borderId="0" xfId="4" applyFont="1" applyProtection="1"/>
    <xf numFmtId="37" fontId="18" fillId="0" borderId="1" xfId="4" applyFont="1" applyBorder="1" applyProtection="1"/>
    <xf numFmtId="37" fontId="15" fillId="0" borderId="1" xfId="4" applyFont="1" applyBorder="1" applyProtection="1"/>
    <xf numFmtId="37" fontId="21" fillId="0" borderId="0" xfId="4" applyFont="1" applyAlignment="1">
      <alignment horizontal="center"/>
    </xf>
    <xf numFmtId="164" fontId="20" fillId="0" borderId="0" xfId="4" applyNumberFormat="1" applyFont="1" applyAlignment="1" applyProtection="1">
      <alignment horizontal="center"/>
    </xf>
    <xf numFmtId="37" fontId="22" fillId="0" borderId="0" xfId="4" applyFont="1" applyProtection="1"/>
    <xf numFmtId="37" fontId="15" fillId="0" borderId="0" xfId="4" applyFont="1" applyBorder="1" applyAlignment="1" applyProtection="1">
      <alignment horizontal="left"/>
    </xf>
    <xf numFmtId="37" fontId="15" fillId="0" borderId="0" xfId="4" applyFont="1" applyBorder="1" applyProtection="1"/>
    <xf numFmtId="37" fontId="12" fillId="0" borderId="0" xfId="4" applyFont="1" applyFill="1"/>
    <xf numFmtId="165" fontId="15" fillId="0" borderId="0" xfId="1" applyNumberFormat="1" applyFont="1" applyFill="1" applyProtection="1"/>
    <xf numFmtId="165" fontId="15" fillId="0" borderId="0" xfId="1" applyNumberFormat="1" applyFont="1" applyProtection="1"/>
    <xf numFmtId="165" fontId="12" fillId="0" borderId="0" xfId="1" applyNumberFormat="1" applyFont="1" applyFill="1" applyProtection="1"/>
    <xf numFmtId="165" fontId="12" fillId="0" borderId="3" xfId="1" applyNumberFormat="1" applyFont="1" applyFill="1" applyBorder="1" applyProtection="1"/>
    <xf numFmtId="37" fontId="18" fillId="0" borderId="0" xfId="4" applyFont="1" applyBorder="1" applyProtection="1"/>
    <xf numFmtId="165" fontId="15" fillId="0" borderId="0" xfId="1" applyNumberFormat="1" applyFont="1" applyFill="1" applyBorder="1" applyProtection="1"/>
    <xf numFmtId="165" fontId="12" fillId="0" borderId="0" xfId="1" applyNumberFormat="1" applyFont="1" applyFill="1" applyBorder="1" applyProtection="1"/>
    <xf numFmtId="165" fontId="15" fillId="0" borderId="0" xfId="1" applyNumberFormat="1" applyFont="1" applyFill="1" applyAlignment="1" applyProtection="1">
      <alignment horizontal="center"/>
    </xf>
    <xf numFmtId="165" fontId="12" fillId="0" borderId="0" xfId="1" applyNumberFormat="1" applyFont="1" applyFill="1" applyAlignment="1" applyProtection="1">
      <alignment horizontal="center"/>
    </xf>
    <xf numFmtId="165" fontId="15" fillId="0" borderId="3" xfId="1" applyNumberFormat="1" applyFont="1" applyFill="1" applyBorder="1" applyAlignment="1" applyProtection="1">
      <alignment horizontal="center"/>
    </xf>
    <xf numFmtId="165" fontId="12" fillId="0" borderId="3" xfId="1" applyNumberFormat="1" applyFont="1" applyFill="1" applyBorder="1" applyAlignment="1" applyProtection="1">
      <alignment horizontal="center"/>
    </xf>
    <xf numFmtId="37" fontId="15" fillId="0" borderId="0" xfId="4" quotePrefix="1" applyFont="1" applyAlignment="1" applyProtection="1">
      <alignment horizontal="left"/>
    </xf>
    <xf numFmtId="10" fontId="12" fillId="0" borderId="0" xfId="3" applyNumberFormat="1" applyFont="1"/>
    <xf numFmtId="37" fontId="12" fillId="0" borderId="0" xfId="4" applyFont="1" applyBorder="1"/>
    <xf numFmtId="37" fontId="15" fillId="0" borderId="0" xfId="4" applyFont="1" applyAlignment="1" applyProtection="1">
      <alignment horizontal="left"/>
    </xf>
    <xf numFmtId="37" fontId="12" fillId="0" borderId="0" xfId="4" applyFont="1" applyProtection="1"/>
    <xf numFmtId="37" fontId="15" fillId="0" borderId="0" xfId="4" applyFont="1" applyFill="1" applyAlignment="1" applyProtection="1">
      <alignment horizontal="left"/>
    </xf>
    <xf numFmtId="37" fontId="15" fillId="0" borderId="0" xfId="4" applyFont="1" applyFill="1" applyProtection="1"/>
    <xf numFmtId="44" fontId="15" fillId="0" borderId="1" xfId="2" applyFont="1" applyFill="1" applyBorder="1" applyProtection="1"/>
    <xf numFmtId="37" fontId="12" fillId="0" borderId="0" xfId="4" applyFont="1" applyFill="1" applyProtection="1"/>
    <xf numFmtId="0" fontId="22" fillId="0" borderId="0" xfId="0" applyFont="1" applyFill="1"/>
    <xf numFmtId="0" fontId="15" fillId="0" borderId="0" xfId="0" applyFont="1" applyFill="1"/>
    <xf numFmtId="167" fontId="12" fillId="0" borderId="0" xfId="0" applyNumberFormat="1" applyFont="1" applyFill="1" applyBorder="1"/>
    <xf numFmtId="167" fontId="16" fillId="0" borderId="0" xfId="0" applyNumberFormat="1" applyFont="1" applyFill="1" applyBorder="1"/>
    <xf numFmtId="0" fontId="21" fillId="0" borderId="0" xfId="0" applyFont="1" applyFill="1"/>
    <xf numFmtId="0" fontId="12" fillId="0" borderId="0" xfId="0" applyFont="1" applyFill="1"/>
    <xf numFmtId="168" fontId="12" fillId="0" borderId="0" xfId="4" applyNumberFormat="1" applyFont="1"/>
    <xf numFmtId="168" fontId="12" fillId="0" borderId="0" xfId="2" applyNumberFormat="1" applyFont="1" applyFill="1"/>
    <xf numFmtId="165" fontId="12" fillId="0" borderId="5" xfId="1" applyNumberFormat="1" applyFont="1" applyFill="1" applyBorder="1"/>
    <xf numFmtId="165" fontId="12" fillId="0" borderId="0" xfId="1" applyNumberFormat="1" applyFont="1"/>
    <xf numFmtId="0" fontId="15" fillId="0" borderId="0" xfId="0" applyFont="1" applyFill="1" applyBorder="1"/>
    <xf numFmtId="0" fontId="12" fillId="0" borderId="0" xfId="0" applyFont="1" applyFill="1" applyBorder="1"/>
    <xf numFmtId="168" fontId="12" fillId="0" borderId="6" xfId="2" applyNumberFormat="1" applyFont="1" applyFill="1" applyBorder="1"/>
    <xf numFmtId="168" fontId="12" fillId="0" borderId="0" xfId="2" applyNumberFormat="1" applyFont="1" applyFill="1" applyBorder="1"/>
    <xf numFmtId="37" fontId="16" fillId="0" borderId="0" xfId="4" applyFont="1"/>
    <xf numFmtId="168" fontId="16" fillId="0" borderId="0" xfId="4" applyNumberFormat="1" applyFont="1"/>
    <xf numFmtId="37" fontId="5" fillId="0" borderId="0" xfId="31" applyFont="1" applyFill="1" applyBorder="1" applyAlignment="1">
      <alignment vertical="top"/>
    </xf>
    <xf numFmtId="37" fontId="5" fillId="0" borderId="0" xfId="31" quotePrefix="1" applyFont="1" applyFill="1" applyBorder="1" applyAlignment="1">
      <alignment vertical="top"/>
    </xf>
    <xf numFmtId="37" fontId="12" fillId="0" borderId="0" xfId="31" applyFont="1" applyFill="1" applyBorder="1" applyAlignment="1">
      <alignment vertical="top"/>
    </xf>
    <xf numFmtId="37" fontId="12" fillId="0" borderId="0" xfId="31" quotePrefix="1" applyFont="1" applyFill="1" applyBorder="1" applyAlignment="1">
      <alignment vertical="top"/>
    </xf>
    <xf numFmtId="165" fontId="12" fillId="0" borderId="0" xfId="1" applyNumberFormat="1" applyFont="1" applyFill="1" applyBorder="1"/>
    <xf numFmtId="169" fontId="15" fillId="0" borderId="0" xfId="4" applyNumberFormat="1" applyFont="1" applyFill="1" applyProtection="1"/>
    <xf numFmtId="37" fontId="15" fillId="0" borderId="0" xfId="4" applyFont="1" applyAlignment="1" applyProtection="1">
      <alignment horizontal="center"/>
    </xf>
    <xf numFmtId="37" fontId="12" fillId="0" borderId="0" xfId="4" applyFont="1" applyAlignment="1">
      <alignment horizontal="center"/>
    </xf>
    <xf numFmtId="39" fontId="15" fillId="0" borderId="0" xfId="4" applyNumberFormat="1" applyFont="1" applyFill="1" applyBorder="1" applyProtection="1"/>
    <xf numFmtId="168" fontId="15" fillId="0" borderId="1" xfId="2" applyNumberFormat="1" applyFont="1" applyFill="1" applyBorder="1" applyProtection="1"/>
    <xf numFmtId="168" fontId="16" fillId="0" borderId="0" xfId="2" applyNumberFormat="1" applyFont="1" applyFill="1" applyBorder="1"/>
    <xf numFmtId="39" fontId="16" fillId="0" borderId="0" xfId="4" applyNumberFormat="1" applyFont="1" applyFill="1" applyBorder="1" applyProtection="1"/>
    <xf numFmtId="37" fontId="16" fillId="0" borderId="0" xfId="4" applyFont="1" applyAlignment="1" applyProtection="1">
      <alignment horizontal="center"/>
    </xf>
    <xf numFmtId="37" fontId="25" fillId="0" borderId="0" xfId="4" applyFont="1" applyAlignment="1" applyProtection="1">
      <alignment horizontal="center"/>
    </xf>
    <xf numFmtId="37" fontId="16" fillId="0" borderId="0" xfId="4" applyFont="1" applyProtection="1"/>
    <xf numFmtId="37" fontId="12" fillId="0" borderId="0" xfId="4" applyFont="1" applyAlignment="1" applyProtection="1">
      <alignment horizontal="center"/>
    </xf>
    <xf numFmtId="164" fontId="21" fillId="0" borderId="0" xfId="4" applyNumberFormat="1" applyFont="1" applyAlignment="1" applyProtection="1">
      <alignment horizontal="center"/>
    </xf>
    <xf numFmtId="168" fontId="26" fillId="0" borderId="0" xfId="2" applyNumberFormat="1" applyFont="1" applyFill="1" applyBorder="1"/>
    <xf numFmtId="165" fontId="26" fillId="0" borderId="0" xfId="1" applyNumberFormat="1" applyFont="1" applyFill="1" applyProtection="1"/>
    <xf numFmtId="37" fontId="26" fillId="0" borderId="0" xfId="4" applyFont="1"/>
    <xf numFmtId="165" fontId="26" fillId="0" borderId="0" xfId="1" applyNumberFormat="1" applyFont="1" applyFill="1" applyBorder="1" applyProtection="1"/>
    <xf numFmtId="166" fontId="26" fillId="0" borderId="0" xfId="4" applyNumberFormat="1" applyFont="1" applyFill="1" applyBorder="1" applyProtection="1"/>
    <xf numFmtId="37" fontId="26" fillId="0" borderId="0" xfId="4" applyFont="1" applyFill="1" applyProtection="1"/>
    <xf numFmtId="39" fontId="26" fillId="0" borderId="0" xfId="4" applyNumberFormat="1" applyFont="1" applyFill="1" applyBorder="1" applyProtection="1"/>
    <xf numFmtId="167" fontId="26" fillId="0" borderId="0" xfId="0" applyNumberFormat="1" applyFont="1" applyFill="1" applyBorder="1"/>
    <xf numFmtId="165" fontId="26" fillId="0" borderId="0" xfId="1" applyNumberFormat="1" applyFont="1" applyProtection="1"/>
    <xf numFmtId="37" fontId="26" fillId="0" borderId="0" xfId="4" applyFont="1" applyFill="1" applyBorder="1" applyProtection="1"/>
    <xf numFmtId="170" fontId="26" fillId="0" borderId="0" xfId="3" applyNumberFormat="1" applyFont="1" applyFill="1" applyBorder="1"/>
    <xf numFmtId="168" fontId="15" fillId="0" borderId="0" xfId="2" applyNumberFormat="1" applyFont="1" applyFill="1" applyProtection="1"/>
    <xf numFmtId="168" fontId="26" fillId="0" borderId="0" xfId="2" applyNumberFormat="1" applyFont="1" applyFill="1" applyProtection="1"/>
    <xf numFmtId="169" fontId="12" fillId="0" borderId="0" xfId="4" applyNumberFormat="1" applyFont="1" applyFill="1" applyProtection="1"/>
    <xf numFmtId="165" fontId="12" fillId="0" borderId="4" xfId="1" applyNumberFormat="1" applyFont="1" applyFill="1" applyBorder="1" applyProtection="1"/>
    <xf numFmtId="0" fontId="31" fillId="0" borderId="0" xfId="43" applyFont="1" applyAlignment="1">
      <alignment wrapText="1"/>
    </xf>
    <xf numFmtId="0" fontId="33" fillId="3" borderId="0" xfId="43" applyFont="1" applyFill="1" applyAlignment="1">
      <alignment wrapText="1"/>
    </xf>
    <xf numFmtId="0" fontId="32" fillId="0" borderId="0" xfId="43" applyFont="1" applyAlignment="1">
      <alignment wrapText="1"/>
    </xf>
    <xf numFmtId="0" fontId="32" fillId="3" borderId="0" xfId="43" applyFont="1" applyFill="1" applyAlignment="1">
      <alignment wrapText="1"/>
    </xf>
    <xf numFmtId="0" fontId="32" fillId="0" borderId="0" xfId="43" applyFont="1" applyAlignment="1">
      <alignment horizontal="left" wrapText="1" indent="1"/>
    </xf>
    <xf numFmtId="0" fontId="32" fillId="3" borderId="0" xfId="43" applyFont="1" applyFill="1" applyAlignment="1">
      <alignment horizontal="left" wrapText="1" indent="2"/>
    </xf>
    <xf numFmtId="0" fontId="32" fillId="0" borderId="9" xfId="43" applyFont="1" applyBorder="1" applyAlignment="1">
      <alignment horizontal="left"/>
    </xf>
    <xf numFmtId="0" fontId="32" fillId="0" borderId="0" xfId="43" applyFont="1" applyAlignment="1">
      <alignment horizontal="justify" vertical="top"/>
    </xf>
    <xf numFmtId="172" fontId="32" fillId="0" borderId="0" xfId="43" applyNumberFormat="1" applyFont="1" applyAlignment="1"/>
    <xf numFmtId="172" fontId="32" fillId="3" borderId="10" xfId="43" applyNumberFormat="1" applyFont="1" applyFill="1" applyBorder="1" applyAlignment="1"/>
    <xf numFmtId="173" fontId="32" fillId="3" borderId="0" xfId="43" applyNumberFormat="1" applyFont="1" applyFill="1" applyAlignment="1"/>
    <xf numFmtId="173" fontId="32" fillId="0" borderId="5" xfId="43" applyNumberFormat="1" applyFont="1" applyFill="1" applyBorder="1" applyAlignment="1"/>
    <xf numFmtId="173" fontId="32" fillId="0" borderId="0" xfId="43" applyNumberFormat="1" applyFont="1" applyBorder="1" applyAlignment="1"/>
    <xf numFmtId="173" fontId="32" fillId="3" borderId="5" xfId="43" applyNumberFormat="1" applyFont="1" applyFill="1" applyBorder="1" applyAlignment="1"/>
    <xf numFmtId="0" fontId="32" fillId="4" borderId="0" xfId="43" applyFont="1" applyFill="1" applyAlignment="1">
      <alignment horizontal="left" wrapText="1" indent="1"/>
    </xf>
    <xf numFmtId="173" fontId="32" fillId="4" borderId="0" xfId="43" applyNumberFormat="1" applyFont="1" applyFill="1" applyBorder="1" applyAlignment="1"/>
    <xf numFmtId="0" fontId="33" fillId="0" borderId="0" xfId="43" applyFont="1" applyFill="1" applyAlignment="1">
      <alignment wrapText="1"/>
    </xf>
    <xf numFmtId="0" fontId="32" fillId="0" borderId="0" xfId="43" applyFont="1" applyFill="1" applyAlignment="1">
      <alignment horizontal="left"/>
    </xf>
    <xf numFmtId="0" fontId="28" fillId="0" borderId="0" xfId="43" applyFont="1" applyFill="1" applyAlignment="1">
      <alignment horizontal="left"/>
    </xf>
    <xf numFmtId="0" fontId="32" fillId="0" borderId="0" xfId="43" applyFont="1" applyFill="1" applyAlignment="1">
      <alignment wrapText="1"/>
    </xf>
    <xf numFmtId="173" fontId="32" fillId="0" borderId="0" xfId="43" applyNumberFormat="1" applyFont="1" applyFill="1" applyAlignment="1"/>
    <xf numFmtId="0" fontId="32" fillId="4" borderId="0" xfId="43" applyFont="1" applyFill="1" applyAlignment="1">
      <alignment wrapText="1"/>
    </xf>
    <xf numFmtId="172" fontId="32" fillId="4" borderId="0" xfId="43" applyNumberFormat="1" applyFont="1" applyFill="1" applyAlignment="1"/>
    <xf numFmtId="173" fontId="32" fillId="4" borderId="0" xfId="43" applyNumberFormat="1" applyFont="1" applyFill="1" applyAlignment="1"/>
    <xf numFmtId="173" fontId="32" fillId="4" borderId="5" xfId="43" applyNumberFormat="1" applyFont="1" applyFill="1" applyBorder="1" applyAlignment="1"/>
    <xf numFmtId="0" fontId="32" fillId="0" borderId="5" xfId="0" applyFont="1" applyBorder="1" applyAlignment="1">
      <alignment horizontal="center" wrapText="1"/>
    </xf>
    <xf numFmtId="0" fontId="32" fillId="0" borderId="8" xfId="0" applyFont="1" applyBorder="1" applyAlignment="1">
      <alignment horizontal="center" wrapText="1"/>
    </xf>
    <xf numFmtId="0" fontId="32" fillId="0" borderId="0" xfId="0" applyFont="1" applyAlignment="1">
      <alignment horizontal="center"/>
    </xf>
    <xf numFmtId="0" fontId="32" fillId="5" borderId="0" xfId="43" applyFont="1" applyFill="1" applyAlignment="1">
      <alignment wrapText="1"/>
    </xf>
    <xf numFmtId="173" fontId="32" fillId="5" borderId="0" xfId="43" applyNumberFormat="1" applyFont="1" applyFill="1" applyAlignment="1"/>
    <xf numFmtId="37" fontId="17" fillId="0" borderId="0" xfId="4" applyFont="1" applyFill="1" applyProtection="1"/>
    <xf numFmtId="37" fontId="23" fillId="0" borderId="0" xfId="4" applyFont="1" applyFill="1" applyProtection="1"/>
    <xf numFmtId="37" fontId="27" fillId="0" borderId="0" xfId="4" applyFont="1" applyFill="1" applyProtection="1"/>
    <xf numFmtId="168" fontId="12" fillId="0" borderId="0" xfId="4" applyNumberFormat="1" applyFont="1" applyFill="1"/>
    <xf numFmtId="37" fontId="26" fillId="0" borderId="0" xfId="4" applyFont="1" applyFill="1"/>
    <xf numFmtId="165" fontId="12" fillId="0" borderId="0" xfId="4" applyNumberFormat="1" applyFont="1" applyFill="1"/>
    <xf numFmtId="165" fontId="16" fillId="0" borderId="0" xfId="1" applyNumberFormat="1" applyFont="1" applyFill="1" applyBorder="1"/>
    <xf numFmtId="165" fontId="16" fillId="0" borderId="0" xfId="1" applyNumberFormat="1" applyFont="1" applyFill="1" applyBorder="1" applyProtection="1"/>
    <xf numFmtId="0" fontId="28" fillId="3" borderId="0" xfId="43" applyFont="1" applyFill="1" applyAlignment="1">
      <alignment horizontal="left"/>
    </xf>
    <xf numFmtId="0" fontId="32" fillId="0" borderId="0" xfId="43" applyFont="1" applyAlignment="1">
      <alignment horizontal="left"/>
    </xf>
    <xf numFmtId="37" fontId="15" fillId="0" borderId="0" xfId="4" applyFont="1" applyFill="1" applyBorder="1" applyAlignment="1" applyProtection="1">
      <alignment horizontal="left"/>
    </xf>
    <xf numFmtId="0" fontId="12" fillId="0" borderId="0" xfId="0" applyFont="1" applyFill="1" applyAlignment="1">
      <alignment horizontal="left"/>
    </xf>
    <xf numFmtId="0" fontId="15" fillId="0" borderId="0" xfId="0" applyFont="1" applyFill="1" applyAlignment="1">
      <alignment horizontal="left"/>
    </xf>
    <xf numFmtId="0" fontId="32" fillId="4" borderId="0" xfId="43" applyFont="1" applyFill="1" applyAlignment="1">
      <alignment horizontal="left" wrapText="1" indent="2"/>
    </xf>
    <xf numFmtId="173" fontId="32" fillId="4" borderId="8" xfId="43" applyNumberFormat="1" applyFont="1" applyFill="1" applyBorder="1" applyAlignment="1"/>
    <xf numFmtId="0" fontId="32" fillId="4" borderId="0" xfId="43" applyFont="1" applyFill="1" applyAlignment="1">
      <alignment horizontal="left" indent="1"/>
    </xf>
    <xf numFmtId="173" fontId="32" fillId="4" borderId="9" xfId="43" applyNumberFormat="1" applyFont="1" applyFill="1" applyBorder="1" applyAlignment="1"/>
    <xf numFmtId="172" fontId="32" fillId="4" borderId="10" xfId="43" applyNumberFormat="1" applyFont="1" applyFill="1" applyBorder="1" applyAlignment="1"/>
    <xf numFmtId="173" fontId="32" fillId="4" borderId="0" xfId="43" applyNumberFormat="1" applyFont="1" applyFill="1" applyBorder="1" applyAlignment="1">
      <alignment horizontal="right"/>
    </xf>
    <xf numFmtId="0" fontId="32" fillId="5" borderId="0" xfId="43" applyFont="1" applyFill="1" applyAlignment="1">
      <alignment horizontal="left"/>
    </xf>
    <xf numFmtId="173" fontId="32" fillId="5" borderId="0" xfId="43" applyNumberFormat="1" applyFont="1" applyFill="1" applyAlignment="1">
      <alignment horizontal="left"/>
    </xf>
    <xf numFmtId="173" fontId="32" fillId="5" borderId="5" xfId="43" applyNumberFormat="1" applyFont="1" applyFill="1" applyBorder="1" applyAlignment="1"/>
    <xf numFmtId="0" fontId="28" fillId="5" borderId="0" xfId="43" applyFont="1" applyFill="1" applyAlignment="1">
      <alignment horizontal="left"/>
    </xf>
    <xf numFmtId="173" fontId="32" fillId="5" borderId="0" xfId="43" applyNumberFormat="1" applyFont="1" applyFill="1" applyBorder="1" applyAlignment="1"/>
    <xf numFmtId="171" fontId="32" fillId="5" borderId="11" xfId="43" applyNumberFormat="1" applyFont="1" applyFill="1" applyBorder="1" applyAlignment="1"/>
    <xf numFmtId="165" fontId="15" fillId="0" borderId="0" xfId="1" applyNumberFormat="1" applyFont="1" applyFill="1" applyBorder="1" applyAlignment="1" applyProtection="1">
      <alignment horizontal="center"/>
    </xf>
    <xf numFmtId="172" fontId="32" fillId="5" borderId="0" xfId="43" applyNumberFormat="1" applyFont="1" applyFill="1" applyAlignment="1"/>
    <xf numFmtId="0" fontId="28" fillId="3" borderId="0" xfId="43" applyFont="1" applyFill="1" applyBorder="1" applyAlignment="1">
      <alignment horizontal="left"/>
    </xf>
    <xf numFmtId="172" fontId="32" fillId="4" borderId="0" xfId="43" applyNumberFormat="1" applyFont="1" applyFill="1" applyBorder="1" applyAlignment="1"/>
    <xf numFmtId="0" fontId="28" fillId="5" borderId="0" xfId="43" applyFont="1" applyFill="1" applyBorder="1" applyAlignment="1">
      <alignment horizontal="left"/>
    </xf>
    <xf numFmtId="172" fontId="32" fillId="5" borderId="0" xfId="43" applyNumberFormat="1" applyFont="1" applyFill="1" applyBorder="1" applyAlignment="1"/>
    <xf numFmtId="0" fontId="32" fillId="5" borderId="0" xfId="43" applyFont="1" applyFill="1" applyBorder="1" applyAlignment="1">
      <alignment horizontal="left"/>
    </xf>
    <xf numFmtId="173" fontId="32" fillId="5" borderId="0" xfId="43" applyNumberFormat="1" applyFont="1" applyFill="1" applyBorder="1" applyAlignment="1">
      <alignment horizontal="left"/>
    </xf>
    <xf numFmtId="171" fontId="32" fillId="5" borderId="0" xfId="43" applyNumberFormat="1" applyFont="1" applyFill="1" applyBorder="1" applyAlignment="1"/>
    <xf numFmtId="174" fontId="32" fillId="0" borderId="9" xfId="43" applyNumberFormat="1" applyFont="1" applyBorder="1" applyAlignment="1">
      <alignment horizontal="left"/>
    </xf>
    <xf numFmtId="173" fontId="35" fillId="5" borderId="0" xfId="43" applyNumberFormat="1" applyFont="1" applyFill="1" applyBorder="1" applyAlignment="1"/>
    <xf numFmtId="173" fontId="35" fillId="3" borderId="0" xfId="43" applyNumberFormat="1" applyFont="1" applyFill="1" applyAlignment="1"/>
    <xf numFmtId="173" fontId="35" fillId="4" borderId="0" xfId="43" applyNumberFormat="1" applyFont="1" applyFill="1" applyBorder="1" applyAlignment="1"/>
    <xf numFmtId="172" fontId="35" fillId="4" borderId="0" xfId="43" applyNumberFormat="1" applyFont="1" applyFill="1" applyBorder="1" applyAlignment="1"/>
    <xf numFmtId="0" fontId="35" fillId="0" borderId="0" xfId="43" applyFont="1" applyAlignment="1">
      <alignment horizontal="left"/>
    </xf>
    <xf numFmtId="0" fontId="36" fillId="0" borderId="0" xfId="43" applyFont="1" applyAlignment="1">
      <alignment horizontal="left"/>
    </xf>
    <xf numFmtId="0" fontId="36" fillId="5" borderId="0" xfId="43" applyFont="1" applyFill="1" applyBorder="1" applyAlignment="1">
      <alignment horizontal="left"/>
    </xf>
    <xf numFmtId="172" fontId="35" fillId="5" borderId="0" xfId="43" applyNumberFormat="1" applyFont="1" applyFill="1" applyBorder="1" applyAlignment="1"/>
    <xf numFmtId="0" fontId="35" fillId="0" borderId="0" xfId="43" applyFont="1" applyFill="1" applyAlignment="1">
      <alignment horizontal="left"/>
    </xf>
    <xf numFmtId="0" fontId="36" fillId="0" borderId="0" xfId="43" applyFont="1" applyFill="1" applyAlignment="1">
      <alignment horizontal="left"/>
    </xf>
    <xf numFmtId="0" fontId="35" fillId="5" borderId="0" xfId="43" applyFont="1" applyFill="1" applyAlignment="1">
      <alignment horizontal="left"/>
    </xf>
    <xf numFmtId="0" fontId="35" fillId="5" borderId="0" xfId="43" applyFont="1" applyFill="1" applyBorder="1" applyAlignment="1">
      <alignment horizontal="left"/>
    </xf>
    <xf numFmtId="173" fontId="35" fillId="5" borderId="0" xfId="43" applyNumberFormat="1" applyFont="1" applyFill="1" applyAlignment="1">
      <alignment horizontal="left"/>
    </xf>
    <xf numFmtId="173" fontId="35" fillId="5" borderId="0" xfId="43" applyNumberFormat="1" applyFont="1" applyFill="1" applyBorder="1" applyAlignment="1">
      <alignment horizontal="left"/>
    </xf>
    <xf numFmtId="0" fontId="36" fillId="5" borderId="0" xfId="43" applyFont="1" applyFill="1" applyAlignment="1">
      <alignment horizontal="left"/>
    </xf>
    <xf numFmtId="171" fontId="35" fillId="5" borderId="0" xfId="43" applyNumberFormat="1" applyFont="1" applyFill="1" applyBorder="1" applyAlignment="1"/>
    <xf numFmtId="0" fontId="16" fillId="0" borderId="0" xfId="0" applyFont="1" applyFill="1"/>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0" fontId="26" fillId="0" borderId="0" xfId="3" applyNumberFormat="1" applyFont="1" applyFill="1" applyBorder="1" applyProtection="1"/>
    <xf numFmtId="173" fontId="38" fillId="5" borderId="0" xfId="43" applyNumberFormat="1" applyFont="1" applyFill="1" applyAlignment="1"/>
    <xf numFmtId="173" fontId="38" fillId="4" borderId="0" xfId="43" applyNumberFormat="1" applyFont="1" applyFill="1" applyAlignment="1"/>
    <xf numFmtId="173" fontId="38" fillId="5" borderId="5" xfId="43" applyNumberFormat="1" applyFont="1" applyFill="1" applyBorder="1" applyAlignment="1"/>
    <xf numFmtId="173" fontId="38" fillId="4" borderId="9" xfId="43" applyNumberFormat="1" applyFont="1" applyFill="1" applyBorder="1" applyAlignment="1"/>
    <xf numFmtId="172" fontId="38" fillId="4" borderId="10" xfId="43" applyNumberFormat="1" applyFont="1" applyFill="1" applyBorder="1" applyAlignment="1"/>
    <xf numFmtId="0" fontId="28" fillId="0" borderId="0" xfId="43" applyFont="1" applyAlignment="1">
      <alignment wrapText="1"/>
    </xf>
    <xf numFmtId="0" fontId="28" fillId="0" borderId="0" xfId="43" applyFont="1" applyAlignment="1">
      <alignment horizontal="left" vertical="top"/>
    </xf>
    <xf numFmtId="0" fontId="28" fillId="0" borderId="0" xfId="43" applyFont="1" applyAlignment="1">
      <alignment horizontal="left"/>
    </xf>
    <xf numFmtId="172" fontId="41" fillId="4" borderId="0" xfId="43" applyNumberFormat="1" applyFont="1" applyFill="1" applyAlignment="1"/>
    <xf numFmtId="173" fontId="41" fillId="0" borderId="0" xfId="43" applyNumberFormat="1" applyFont="1" applyFill="1" applyAlignment="1"/>
    <xf numFmtId="173" fontId="41" fillId="4" borderId="0" xfId="43" applyNumberFormat="1" applyFont="1" applyFill="1" applyAlignment="1"/>
    <xf numFmtId="173" fontId="41" fillId="5" borderId="0" xfId="43" applyNumberFormat="1" applyFont="1" applyFill="1" applyAlignment="1"/>
    <xf numFmtId="173" fontId="41" fillId="4" borderId="8" xfId="43" applyNumberFormat="1" applyFont="1" applyFill="1" applyBorder="1" applyAlignment="1"/>
    <xf numFmtId="173" fontId="35" fillId="4" borderId="0" xfId="43" applyNumberFormat="1" applyFont="1" applyFill="1" applyBorder="1" applyAlignment="1">
      <alignment horizontal="right"/>
    </xf>
    <xf numFmtId="0" fontId="5" fillId="5" borderId="0" xfId="43" applyFont="1" applyFill="1" applyAlignment="1">
      <alignment horizontal="left"/>
    </xf>
    <xf numFmtId="173" fontId="38" fillId="4" borderId="0" xfId="43" applyNumberFormat="1" applyFont="1" applyFill="1" applyBorder="1" applyAlignment="1">
      <alignment horizontal="right"/>
    </xf>
    <xf numFmtId="171" fontId="38" fillId="5" borderId="11" xfId="43" applyNumberFormat="1" applyFont="1" applyFill="1" applyBorder="1" applyAlignment="1"/>
    <xf numFmtId="173" fontId="41" fillId="5" borderId="5" xfId="43" applyNumberFormat="1" applyFont="1" applyFill="1" applyBorder="1" applyAlignment="1"/>
    <xf numFmtId="173" fontId="41" fillId="4" borderId="9" xfId="43" applyNumberFormat="1" applyFont="1" applyFill="1" applyBorder="1" applyAlignment="1"/>
    <xf numFmtId="172" fontId="41" fillId="4" borderId="10" xfId="43" applyNumberFormat="1" applyFont="1" applyFill="1" applyBorder="1" applyAlignment="1"/>
    <xf numFmtId="171" fontId="41" fillId="5" borderId="11" xfId="43" applyNumberFormat="1" applyFont="1" applyFill="1" applyBorder="1" applyAlignment="1"/>
    <xf numFmtId="0" fontId="7" fillId="5" borderId="0" xfId="43" applyFont="1" applyFill="1" applyAlignment="1">
      <alignment horizontal="left"/>
    </xf>
    <xf numFmtId="173" fontId="41" fillId="4" borderId="0" xfId="43" applyNumberFormat="1" applyFont="1" applyFill="1" applyBorder="1" applyAlignment="1">
      <alignment horizontal="right"/>
    </xf>
    <xf numFmtId="0" fontId="28" fillId="0" borderId="0" xfId="43" applyFont="1" applyAlignment="1">
      <alignment horizontal="left" vertical="top"/>
    </xf>
    <xf numFmtId="0" fontId="28" fillId="0" borderId="0" xfId="43" applyFont="1" applyAlignment="1">
      <alignment wrapText="1"/>
    </xf>
    <xf numFmtId="0" fontId="28" fillId="0" borderId="0" xfId="43" applyFont="1" applyAlignment="1">
      <alignment horizontal="left"/>
    </xf>
    <xf numFmtId="0" fontId="28" fillId="0" borderId="0" xfId="43" applyFont="1" applyAlignment="1">
      <alignment wrapText="1"/>
    </xf>
    <xf numFmtId="165" fontId="15" fillId="0" borderId="4" xfId="1" applyNumberFormat="1" applyFont="1" applyFill="1" applyBorder="1" applyProtection="1"/>
    <xf numFmtId="165" fontId="12" fillId="0" borderId="0" xfId="1" applyNumberFormat="1" applyFont="1" applyFill="1" applyBorder="1" applyAlignment="1" applyProtection="1">
      <alignment horizontal="center"/>
    </xf>
    <xf numFmtId="37" fontId="16" fillId="0" borderId="0" xfId="4" applyFont="1" applyFill="1"/>
    <xf numFmtId="168" fontId="16" fillId="0" borderId="0" xfId="4" applyNumberFormat="1" applyFont="1" applyFill="1"/>
    <xf numFmtId="37" fontId="16" fillId="0" borderId="0" xfId="4" applyFont="1" applyFill="1" applyProtection="1"/>
    <xf numFmtId="168" fontId="42" fillId="0" borderId="0" xfId="2" applyNumberFormat="1" applyFont="1" applyFill="1" applyAlignment="1">
      <alignment horizontal="right"/>
    </xf>
    <xf numFmtId="165" fontId="12" fillId="0" borderId="5" xfId="1" applyNumberFormat="1" applyFont="1" applyFill="1" applyBorder="1" applyProtection="1"/>
    <xf numFmtId="10" fontId="12" fillId="0" borderId="0" xfId="3" applyNumberFormat="1" applyFont="1" applyFill="1"/>
    <xf numFmtId="165" fontId="15" fillId="0" borderId="0" xfId="4" applyNumberFormat="1" applyFont="1" applyFill="1" applyProtection="1"/>
    <xf numFmtId="165" fontId="15" fillId="0" borderId="9" xfId="1" applyNumberFormat="1" applyFont="1" applyFill="1" applyBorder="1" applyProtection="1"/>
    <xf numFmtId="37" fontId="12" fillId="0" borderId="0" xfId="4" applyFont="1" applyFill="1" applyBorder="1"/>
    <xf numFmtId="165" fontId="12" fillId="0" borderId="0" xfId="1" applyNumberFormat="1" applyFont="1" applyFill="1"/>
    <xf numFmtId="0" fontId="28" fillId="0" borderId="0" xfId="43" applyFont="1" applyFill="1" applyAlignment="1">
      <alignment wrapText="1"/>
    </xf>
    <xf numFmtId="172" fontId="38" fillId="5" borderId="0" xfId="43" applyNumberFormat="1" applyFont="1" applyFill="1" applyAlignment="1"/>
    <xf numFmtId="173" fontId="38" fillId="4" borderId="8" xfId="43" applyNumberFormat="1" applyFont="1" applyFill="1" applyBorder="1" applyAlignment="1"/>
    <xf numFmtId="0" fontId="28" fillId="0" borderId="0" xfId="0" applyFont="1" applyFill="1" applyAlignment="1">
      <alignment vertical="top" wrapText="1"/>
    </xf>
    <xf numFmtId="0" fontId="38" fillId="0" borderId="0" xfId="0" applyFont="1" applyFill="1" applyAlignment="1">
      <alignment horizontal="left" vertical="top"/>
    </xf>
    <xf numFmtId="0" fontId="32" fillId="0" borderId="0" xfId="0" applyFont="1" applyFill="1" applyAlignment="1">
      <alignment horizontal="left" vertical="top"/>
    </xf>
    <xf numFmtId="165" fontId="28" fillId="0" borderId="0" xfId="1" applyNumberFormat="1" applyFont="1" applyAlignment="1">
      <alignment wrapText="1"/>
    </xf>
    <xf numFmtId="165" fontId="32" fillId="5" borderId="0" xfId="43" applyNumberFormat="1" applyFont="1" applyFill="1" applyAlignment="1"/>
    <xf numFmtId="165" fontId="32" fillId="4" borderId="5" xfId="43" applyNumberFormat="1" applyFont="1" applyFill="1" applyBorder="1" applyAlignment="1"/>
    <xf numFmtId="165" fontId="32" fillId="4" borderId="0" xfId="43" applyNumberFormat="1" applyFont="1" applyFill="1" applyAlignment="1"/>
    <xf numFmtId="165" fontId="32" fillId="5" borderId="0" xfId="43" applyNumberFormat="1" applyFont="1" applyFill="1" applyBorder="1" applyAlignment="1"/>
    <xf numFmtId="0" fontId="32" fillId="0" borderId="0" xfId="0" applyFont="1" applyFill="1" applyAlignment="1">
      <alignment horizontal="center"/>
    </xf>
    <xf numFmtId="0" fontId="32" fillId="0" borderId="0" xfId="43" applyFont="1" applyFill="1" applyAlignment="1">
      <alignment horizontal="left" wrapText="1" indent="2"/>
    </xf>
    <xf numFmtId="0" fontId="32" fillId="0" borderId="0" xfId="43" applyFont="1" applyFill="1" applyAlignment="1">
      <alignment horizontal="left" wrapText="1" indent="1"/>
    </xf>
    <xf numFmtId="0" fontId="32" fillId="0" borderId="0" xfId="43" applyFont="1" applyFill="1" applyAlignment="1">
      <alignment horizontal="left" indent="1"/>
    </xf>
    <xf numFmtId="0" fontId="32" fillId="0" borderId="0" xfId="43" applyFont="1" applyFill="1" applyAlignment="1">
      <alignment horizontal="justify" vertical="top"/>
    </xf>
    <xf numFmtId="0" fontId="28" fillId="0" borderId="0" xfId="43" applyFont="1" applyFill="1" applyAlignment="1">
      <alignment horizontal="left" vertical="top"/>
    </xf>
    <xf numFmtId="174" fontId="32" fillId="0" borderId="0" xfId="43" applyNumberFormat="1" applyFont="1" applyFill="1" applyBorder="1" applyAlignment="1">
      <alignment horizontal="left"/>
    </xf>
    <xf numFmtId="0" fontId="28" fillId="0" borderId="0" xfId="43" applyFont="1" applyBorder="1" applyAlignment="1">
      <alignment wrapText="1"/>
    </xf>
    <xf numFmtId="165" fontId="28" fillId="0" borderId="0" xfId="1" applyNumberFormat="1" applyFont="1" applyFill="1" applyAlignment="1">
      <alignment wrapText="1"/>
    </xf>
    <xf numFmtId="165" fontId="32" fillId="0" borderId="0" xfId="1" applyNumberFormat="1" applyFont="1" applyFill="1" applyAlignment="1"/>
    <xf numFmtId="165" fontId="28" fillId="5" borderId="0" xfId="1" applyNumberFormat="1" applyFont="1" applyFill="1" applyAlignment="1">
      <alignment wrapText="1"/>
    </xf>
    <xf numFmtId="165" fontId="5" fillId="0" borderId="0" xfId="1" applyNumberFormat="1" applyFont="1" applyFill="1" applyAlignment="1">
      <alignment vertical="top" wrapText="1"/>
    </xf>
    <xf numFmtId="43" fontId="12" fillId="0" borderId="0" xfId="1" applyFont="1"/>
    <xf numFmtId="168" fontId="28" fillId="0" borderId="0" xfId="2" applyNumberFormat="1" applyFont="1" applyAlignment="1">
      <alignment wrapText="1"/>
    </xf>
    <xf numFmtId="0" fontId="13" fillId="0" borderId="0" xfId="43" applyFont="1" applyAlignment="1">
      <alignment wrapText="1"/>
    </xf>
    <xf numFmtId="0" fontId="40" fillId="0" borderId="0" xfId="43" applyFont="1" applyAlignment="1">
      <alignment wrapText="1"/>
    </xf>
    <xf numFmtId="0" fontId="28" fillId="0" borderId="0" xfId="43" applyFont="1" applyAlignment="1">
      <alignment wrapText="1"/>
    </xf>
    <xf numFmtId="0" fontId="28" fillId="0" borderId="0" xfId="43" applyFont="1" applyAlignment="1">
      <alignment horizontal="left" vertical="top"/>
    </xf>
    <xf numFmtId="0" fontId="28" fillId="0" borderId="0" xfId="0" applyFont="1" applyFill="1" applyAlignment="1">
      <alignment vertical="top" wrapText="1"/>
    </xf>
    <xf numFmtId="0" fontId="32" fillId="0" borderId="5" xfId="0" applyFont="1" applyFill="1" applyBorder="1" applyAlignment="1">
      <alignment horizontal="center" wrapText="1"/>
    </xf>
    <xf numFmtId="172" fontId="32" fillId="0" borderId="0" xfId="43" applyNumberFormat="1" applyFont="1" applyFill="1" applyAlignment="1"/>
    <xf numFmtId="173" fontId="32" fillId="0" borderId="0" xfId="43" applyNumberFormat="1" applyFont="1" applyFill="1" applyBorder="1" applyAlignment="1"/>
    <xf numFmtId="173" fontId="32" fillId="0" borderId="0" xfId="43" applyNumberFormat="1" applyFont="1" applyFill="1" applyAlignment="1">
      <alignment horizontal="left"/>
    </xf>
    <xf numFmtId="171" fontId="32" fillId="0" borderId="11" xfId="43" applyNumberFormat="1" applyFont="1" applyFill="1" applyBorder="1" applyAlignment="1"/>
    <xf numFmtId="37" fontId="15" fillId="0" borderId="0" xfId="4" applyFont="1" applyFill="1" applyAlignment="1" applyProtection="1">
      <alignment horizontal="center"/>
    </xf>
    <xf numFmtId="164" fontId="20" fillId="0" borderId="0" xfId="4" applyNumberFormat="1" applyFont="1" applyFill="1" applyAlignment="1" applyProtection="1">
      <alignment horizontal="center"/>
    </xf>
    <xf numFmtId="0" fontId="32" fillId="0" borderId="8" xfId="0" applyFont="1" applyFill="1" applyBorder="1" applyAlignment="1">
      <alignment horizontal="center" wrapText="1"/>
    </xf>
    <xf numFmtId="173" fontId="38" fillId="0" borderId="0" xfId="43" applyNumberFormat="1" applyFont="1" applyFill="1" applyAlignment="1"/>
    <xf numFmtId="173" fontId="38" fillId="0" borderId="5" xfId="43" applyNumberFormat="1" applyFont="1" applyFill="1" applyBorder="1" applyAlignment="1"/>
    <xf numFmtId="0" fontId="5" fillId="0" borderId="0" xfId="43" applyFont="1" applyFill="1" applyAlignment="1">
      <alignment horizontal="left"/>
    </xf>
    <xf numFmtId="0" fontId="7" fillId="0" borderId="0" xfId="43" applyFont="1" applyFill="1" applyAlignment="1">
      <alignment horizontal="left"/>
    </xf>
    <xf numFmtId="171" fontId="38" fillId="0" borderId="11" xfId="43" applyNumberFormat="1" applyFont="1" applyFill="1" applyBorder="1" applyAlignment="1"/>
    <xf numFmtId="171" fontId="41" fillId="0" borderId="11" xfId="43" applyNumberFormat="1" applyFont="1" applyFill="1" applyBorder="1" applyAlignment="1"/>
    <xf numFmtId="169" fontId="12" fillId="0" borderId="0" xfId="4" applyNumberFormat="1" applyFont="1"/>
    <xf numFmtId="37" fontId="12" fillId="5" borderId="0" xfId="4" applyFont="1" applyFill="1"/>
    <xf numFmtId="0" fontId="16" fillId="5" borderId="0" xfId="29" applyFont="1" applyFill="1" applyAlignment="1">
      <alignment horizontal="left" vertical="top" wrapText="1"/>
    </xf>
    <xf numFmtId="37" fontId="16" fillId="5" borderId="0" xfId="4" applyFont="1" applyFill="1"/>
    <xf numFmtId="43" fontId="28" fillId="0" borderId="0" xfId="43" applyNumberFormat="1" applyFont="1" applyAlignment="1">
      <alignment wrapText="1"/>
    </xf>
    <xf numFmtId="175" fontId="28" fillId="0" borderId="0" xfId="43" applyNumberFormat="1" applyFont="1" applyAlignment="1">
      <alignment wrapText="1"/>
    </xf>
    <xf numFmtId="165" fontId="12" fillId="5" borderId="0" xfId="1" applyNumberFormat="1" applyFont="1" applyFill="1" applyProtection="1"/>
    <xf numFmtId="165" fontId="12" fillId="5" borderId="4" xfId="1" applyNumberFormat="1" applyFont="1" applyFill="1" applyBorder="1" applyProtection="1"/>
    <xf numFmtId="168" fontId="15" fillId="5" borderId="1" xfId="2" applyNumberFormat="1" applyFont="1" applyFill="1" applyBorder="1" applyProtection="1"/>
    <xf numFmtId="168" fontId="12" fillId="5" borderId="6" xfId="2" applyNumberFormat="1" applyFont="1" applyFill="1" applyBorder="1"/>
    <xf numFmtId="0" fontId="33" fillId="4" borderId="0" xfId="43" applyFont="1" applyFill="1" applyAlignment="1">
      <alignment wrapText="1"/>
    </xf>
    <xf numFmtId="0" fontId="28" fillId="4" borderId="0" xfId="43" applyFont="1" applyFill="1" applyAlignment="1">
      <alignment horizontal="left"/>
    </xf>
    <xf numFmtId="0" fontId="28" fillId="0" borderId="0" xfId="43" applyFont="1" applyAlignment="1">
      <alignment wrapText="1"/>
    </xf>
    <xf numFmtId="0" fontId="28" fillId="0" borderId="0" xfId="43" applyFont="1" applyAlignment="1">
      <alignment horizontal="left" vertical="top"/>
    </xf>
    <xf numFmtId="0" fontId="28" fillId="0" borderId="0" xfId="0" applyFont="1" applyFill="1" applyAlignment="1">
      <alignment vertical="top" wrapText="1"/>
    </xf>
    <xf numFmtId="169" fontId="12" fillId="0" borderId="0" xfId="4" applyNumberFormat="1" applyFont="1" applyFill="1"/>
    <xf numFmtId="44" fontId="28" fillId="0" borderId="0" xfId="43" applyNumberFormat="1" applyFont="1" applyAlignment="1">
      <alignment wrapText="1"/>
    </xf>
    <xf numFmtId="173" fontId="32" fillId="0" borderId="9" xfId="43" applyNumberFormat="1" applyFont="1" applyFill="1" applyBorder="1" applyAlignment="1">
      <alignment horizontal="left"/>
    </xf>
    <xf numFmtId="37" fontId="15" fillId="0" borderId="0" xfId="4" applyFont="1" applyFill="1" applyAlignment="1" applyProtection="1">
      <alignment horizontal="left" vertical="center"/>
    </xf>
    <xf numFmtId="0" fontId="15" fillId="0" borderId="8" xfId="4" applyNumberFormat="1" applyFont="1" applyBorder="1" applyAlignment="1" applyProtection="1">
      <alignment horizontal="center" vertical="center" wrapText="1"/>
    </xf>
    <xf numFmtId="0" fontId="12" fillId="5" borderId="0" xfId="29" applyFont="1" applyFill="1" applyAlignment="1">
      <alignment horizontal="left" vertical="top" wrapText="1"/>
    </xf>
    <xf numFmtId="0" fontId="15" fillId="0" borderId="2" xfId="4" applyNumberFormat="1" applyFont="1" applyBorder="1" applyAlignment="1" applyProtection="1">
      <alignment horizontal="center" vertical="center" wrapText="1"/>
    </xf>
    <xf numFmtId="0" fontId="19" fillId="0" borderId="2" xfId="0" applyFont="1" applyBorder="1" applyAlignment="1">
      <alignment vertical="center"/>
    </xf>
    <xf numFmtId="0" fontId="12" fillId="0" borderId="0" xfId="29" applyFont="1" applyFill="1" applyAlignment="1">
      <alignment horizontal="left" vertical="top" wrapText="1"/>
    </xf>
    <xf numFmtId="0" fontId="0" fillId="0" borderId="0" xfId="0" applyAlignment="1"/>
    <xf numFmtId="0" fontId="32" fillId="0" borderId="0" xfId="0" applyFont="1" applyFill="1" applyAlignment="1">
      <alignment horizontal="justify" vertical="top" wrapText="1"/>
    </xf>
    <xf numFmtId="0" fontId="32" fillId="0" borderId="0" xfId="0" applyFont="1" applyFill="1" applyAlignment="1">
      <alignment vertical="top" wrapText="1"/>
    </xf>
    <xf numFmtId="0" fontId="30" fillId="0" borderId="0" xfId="43" applyFont="1" applyAlignment="1">
      <alignment horizontal="left" wrapText="1"/>
    </xf>
    <xf numFmtId="0" fontId="28" fillId="0" borderId="0" xfId="43" applyFont="1" applyAlignment="1">
      <alignment wrapText="1"/>
    </xf>
    <xf numFmtId="0" fontId="32" fillId="0" borderId="0" xfId="43" applyFont="1" applyAlignment="1">
      <alignment horizontal="center" wrapText="1"/>
    </xf>
    <xf numFmtId="174" fontId="32" fillId="0" borderId="8" xfId="43" quotePrefix="1" applyNumberFormat="1" applyFont="1" applyFill="1" applyBorder="1" applyAlignment="1">
      <alignment horizontal="center" wrapText="1"/>
    </xf>
    <xf numFmtId="174" fontId="32" fillId="0" borderId="8" xfId="43" applyNumberFormat="1" applyFont="1" applyFill="1" applyBorder="1" applyAlignment="1">
      <alignment horizontal="center" wrapText="1"/>
    </xf>
    <xf numFmtId="0" fontId="38" fillId="0" borderId="0" xfId="0" applyFont="1" applyFill="1" applyAlignment="1">
      <alignment horizontal="left" vertical="top" wrapText="1"/>
    </xf>
    <xf numFmtId="0" fontId="32" fillId="0" borderId="0" xfId="43" applyFont="1" applyAlignment="1">
      <alignment horizontal="justify" vertical="top" wrapText="1"/>
    </xf>
    <xf numFmtId="0" fontId="28" fillId="0" borderId="0" xfId="43" applyFont="1" applyAlignment="1">
      <alignment vertical="top" wrapText="1"/>
    </xf>
    <xf numFmtId="0" fontId="28" fillId="0" borderId="0" xfId="43" applyFont="1" applyAlignment="1">
      <alignment horizontal="left" vertical="top"/>
    </xf>
    <xf numFmtId="0" fontId="32" fillId="0" borderId="0" xfId="0" applyFont="1" applyAlignment="1">
      <alignment horizontal="justify" vertical="top" wrapText="1"/>
    </xf>
    <xf numFmtId="0" fontId="32" fillId="0" borderId="0" xfId="0" applyFont="1" applyAlignment="1">
      <alignment vertical="top" wrapText="1"/>
    </xf>
    <xf numFmtId="0" fontId="28" fillId="0" borderId="0" xfId="0" applyFont="1" applyAlignment="1">
      <alignment vertical="top" wrapText="1"/>
    </xf>
    <xf numFmtId="0" fontId="32" fillId="0" borderId="0" xfId="0" applyFont="1" applyFill="1" applyAlignment="1">
      <alignment horizontal="left" vertical="top" wrapText="1"/>
    </xf>
    <xf numFmtId="0" fontId="38" fillId="0" borderId="0" xfId="0" applyFont="1" applyFill="1" applyAlignment="1">
      <alignment horizontal="justify" vertical="top" wrapText="1"/>
    </xf>
    <xf numFmtId="0" fontId="5" fillId="0" borderId="0" xfId="0" applyFont="1" applyFill="1" applyAlignment="1">
      <alignment vertical="top" wrapText="1"/>
    </xf>
    <xf numFmtId="174" fontId="32" fillId="0" borderId="8" xfId="43" quotePrefix="1" applyNumberFormat="1" applyFont="1" applyBorder="1" applyAlignment="1">
      <alignment horizontal="center" wrapText="1"/>
    </xf>
    <xf numFmtId="174" fontId="32" fillId="0" borderId="8" xfId="43" applyNumberFormat="1" applyFont="1" applyBorder="1" applyAlignment="1">
      <alignment horizontal="center" wrapText="1"/>
    </xf>
    <xf numFmtId="0" fontId="30" fillId="0" borderId="0" xfId="43" applyFont="1" applyAlignment="1">
      <alignment horizontal="left" vertical="top" wrapText="1"/>
    </xf>
    <xf numFmtId="0" fontId="32" fillId="0" borderId="5" xfId="43" applyFont="1" applyBorder="1" applyAlignment="1">
      <alignment horizontal="center" wrapText="1"/>
    </xf>
    <xf numFmtId="0" fontId="38" fillId="0" borderId="0" xfId="0" applyFont="1" applyFill="1" applyAlignment="1">
      <alignment vertical="top" wrapText="1"/>
    </xf>
    <xf numFmtId="0" fontId="35" fillId="0" borderId="0" xfId="0" applyFont="1" applyFill="1" applyAlignment="1">
      <alignment horizontal="justify" vertical="top" wrapText="1"/>
    </xf>
    <xf numFmtId="0" fontId="35" fillId="0" borderId="0" xfId="0" applyFont="1" applyFill="1" applyAlignment="1">
      <alignment vertical="top" wrapText="1"/>
    </xf>
    <xf numFmtId="0" fontId="28" fillId="0" borderId="0" xfId="0" applyFont="1" applyFill="1" applyAlignment="1">
      <alignment vertical="top" wrapText="1"/>
    </xf>
    <xf numFmtId="0" fontId="32" fillId="0" borderId="8" xfId="43" quotePrefix="1" applyFont="1" applyBorder="1" applyAlignment="1">
      <alignment horizontal="center" wrapText="1"/>
    </xf>
    <xf numFmtId="15" fontId="32" fillId="0" borderId="8" xfId="43" applyNumberFormat="1" applyFont="1" applyBorder="1" applyAlignment="1">
      <alignment horizontal="center" wrapText="1"/>
    </xf>
  </cellXfs>
  <cellStyles count="44">
    <cellStyle name="Comma" xfId="1" builtinId="3"/>
    <cellStyle name="Comma 2" xfId="5"/>
    <cellStyle name="Comma 2 2" xfId="6"/>
    <cellStyle name="Comma 2 2 2" xfId="7"/>
    <cellStyle name="Comma 3" xfId="8"/>
    <cellStyle name="Comma 3 2" xfId="9"/>
    <cellStyle name="Comma 4" xfId="10"/>
    <cellStyle name="Comma 4 2" xfId="11"/>
    <cellStyle name="Comma 5" xfId="12"/>
    <cellStyle name="Comma 6" xfId="13"/>
    <cellStyle name="Comma 7" xfId="14"/>
    <cellStyle name="Currency" xfId="2" builtinId="4"/>
    <cellStyle name="Currency 2" xfId="15"/>
    <cellStyle name="Currency 2 2" xfId="16"/>
    <cellStyle name="Currency 2 2 2" xfId="17"/>
    <cellStyle name="Currency 3" xfId="18"/>
    <cellStyle name="Currency 3 2" xfId="19"/>
    <cellStyle name="Currency 4" xfId="20"/>
    <cellStyle name="Currency 5" xfId="21"/>
    <cellStyle name="Currency 6" xfId="22"/>
    <cellStyle name="Normal" xfId="0" builtinId="0"/>
    <cellStyle name="Normal 2" xfId="23"/>
    <cellStyle name="Normal 2 2" xfId="24"/>
    <cellStyle name="Normal 2 2 2" xfId="25"/>
    <cellStyle name="Normal 2 3" xfId="26"/>
    <cellStyle name="Normal 3" xfId="27"/>
    <cellStyle name="Normal 3 2" xfId="28"/>
    <cellStyle name="Normal 4" xfId="29"/>
    <cellStyle name="Normal 4 2" xfId="30"/>
    <cellStyle name="Normal 5" xfId="42"/>
    <cellStyle name="Normal 6" xfId="43"/>
    <cellStyle name="Normal_22899 BSQ" xfId="31"/>
    <cellStyle name="Normal_22899 INCSTMT" xfId="4"/>
    <cellStyle name="Output Amounts" xfId="32"/>
    <cellStyle name="Output Column Headings" xfId="33"/>
    <cellStyle name="Output Line Items" xfId="34"/>
    <cellStyle name="Output Report Heading" xfId="35"/>
    <cellStyle name="Output Report Title" xfId="36"/>
    <cellStyle name="Percent" xfId="3" builtinId="5"/>
    <cellStyle name="Percent 2" xfId="37"/>
    <cellStyle name="Percent 2 2" xfId="38"/>
    <cellStyle name="Percent 3" xfId="39"/>
    <cellStyle name="Percent 4" xfId="40"/>
    <cellStyle name="Percent 5" xfId="41"/>
  </cellStyles>
  <dxfs count="0"/>
  <tableStyles count="0" defaultTableStyle="TableStyleMedium9" defaultPivotStyle="PivotStyleLight16"/>
  <colors>
    <mruColors>
      <color rgb="FFCCEE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20Reporting/2017/Project%20Summer%20files/Calendar%202016%20by%20Quarter%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s of Income"/>
      <sheetName val="Balance Sheets"/>
      <sheetName val="Statements of Cash Flows"/>
      <sheetName val="GAAP vs. Non-GAAP"/>
      <sheetName val="Funds held for customers"/>
      <sheetName val="Reconciliation for FN's"/>
      <sheetName val="SG&amp;A COS BREAKOUT"/>
      <sheetName val="DEC-16 BS LEADS"/>
      <sheetName val="SEP-16 BS LEADS"/>
      <sheetName val="Sandya's OBS Mapping MAY16"/>
      <sheetName val="DEC-15 BS LEADS"/>
      <sheetName val="MAR-16 BS LEADS"/>
      <sheetName val="JUN-16 BS LEADS"/>
      <sheetName val="HPY Summary (DEC16)"/>
      <sheetName val="Carve Outs FY16"/>
      <sheetName val="Final Summary (MAY16)"/>
    </sheetNames>
    <sheetDataSet>
      <sheetData sheetId="0" refreshError="1"/>
      <sheetData sheetId="1" refreshError="1"/>
      <sheetData sheetId="2" refreshError="1"/>
      <sheetData sheetId="3" refreshError="1">
        <row r="8">
          <cell r="C8">
            <v>427860</v>
          </cell>
        </row>
        <row r="25">
          <cell r="M25">
            <v>1415</v>
          </cell>
        </row>
        <row r="26">
          <cell r="M26">
            <v>-36597</v>
          </cell>
        </row>
        <row r="30">
          <cell r="G30">
            <v>-31692</v>
          </cell>
        </row>
        <row r="35">
          <cell r="C35">
            <v>130137</v>
          </cell>
          <cell r="G35">
            <v>130137</v>
          </cell>
          <cell r="I35">
            <v>149418</v>
          </cell>
        </row>
        <row r="36">
          <cell r="C36">
            <v>0.46</v>
          </cell>
          <cell r="G36">
            <v>0.64</v>
          </cell>
        </row>
        <row r="68">
          <cell r="I68">
            <v>153514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M75"/>
  <sheetViews>
    <sheetView showGridLines="0" zoomScale="80" zoomScaleNormal="80" zoomScalePageLayoutView="40" workbookViewId="0">
      <selection activeCell="A75" sqref="A75:AC75"/>
    </sheetView>
  </sheetViews>
  <sheetFormatPr defaultColWidth="9.140625" defaultRowHeight="15" x14ac:dyDescent="0.2"/>
  <cols>
    <col min="1" max="1" width="9.140625" style="5"/>
    <col min="2" max="2" width="3.85546875" style="5" customWidth="1"/>
    <col min="3" max="3" width="5" style="5" customWidth="1"/>
    <col min="4" max="4" width="59.7109375" style="5" customWidth="1"/>
    <col min="5" max="5" width="1" style="5" customWidth="1"/>
    <col min="6" max="6" width="0.85546875" style="5" customWidth="1"/>
    <col min="7" max="7" width="21.85546875" style="5" hidden="1" customWidth="1"/>
    <col min="8" max="8" width="4.140625" style="5" hidden="1" customWidth="1"/>
    <col min="9" max="9" width="21.85546875" style="5" hidden="1" customWidth="1"/>
    <col min="10" max="10" width="4.140625" style="5" hidden="1" customWidth="1"/>
    <col min="11" max="11" width="21.85546875" style="5" hidden="1" customWidth="1"/>
    <col min="12" max="12" width="4.140625" style="5" hidden="1" customWidth="1"/>
    <col min="13" max="13" width="21.85546875" style="5" hidden="1" customWidth="1"/>
    <col min="14" max="14" width="4.140625" style="5" hidden="1" customWidth="1"/>
    <col min="15" max="15" width="21.85546875" style="5" hidden="1" customWidth="1"/>
    <col min="16" max="16" width="10.7109375" style="5" hidden="1" customWidth="1"/>
    <col min="17" max="17" width="21.85546875" style="5" customWidth="1"/>
    <col min="18" max="18" width="4.140625" style="5" customWidth="1"/>
    <col min="19" max="19" width="21.85546875" style="5" customWidth="1"/>
    <col min="20" max="20" width="4.140625" style="5" customWidth="1"/>
    <col min="21" max="21" width="21.85546875" style="5" customWidth="1"/>
    <col min="22" max="22" width="4.140625" style="5" customWidth="1"/>
    <col min="23" max="23" width="21.85546875" style="5" customWidth="1"/>
    <col min="24" max="24" width="4.140625" style="5" customWidth="1"/>
    <col min="25" max="25" width="21.7109375" style="5" customWidth="1"/>
    <col min="26" max="26" width="9.140625" style="5"/>
    <col min="27" max="27" width="21.5703125" style="5" customWidth="1"/>
    <col min="28" max="28" width="4.140625" style="5" customWidth="1"/>
    <col min="29" max="29" width="21.5703125" style="5" customWidth="1"/>
    <col min="30" max="16384" width="9.140625" style="5"/>
  </cols>
  <sheetData>
    <row r="1" spans="1:29" ht="18.75" customHeight="1" x14ac:dyDescent="0.25">
      <c r="A1" s="4" t="s">
        <v>45</v>
      </c>
      <c r="B1" s="4"/>
      <c r="C1" s="4"/>
      <c r="D1" s="4"/>
      <c r="E1" s="4"/>
      <c r="G1" s="4"/>
      <c r="H1" s="6"/>
      <c r="I1" s="4"/>
      <c r="J1" s="6"/>
      <c r="K1" s="4"/>
      <c r="L1" s="4"/>
      <c r="M1" s="4"/>
      <c r="N1" s="4"/>
      <c r="O1" s="4"/>
      <c r="Q1" s="4"/>
      <c r="R1" s="4"/>
      <c r="S1" s="4"/>
      <c r="T1" s="4"/>
      <c r="U1" s="4"/>
    </row>
    <row r="2" spans="1:29" ht="15.75" x14ac:dyDescent="0.25">
      <c r="A2" s="4" t="s">
        <v>19</v>
      </c>
      <c r="B2" s="6"/>
      <c r="C2" s="6"/>
      <c r="D2" s="6"/>
      <c r="E2" s="6"/>
      <c r="G2" s="6"/>
      <c r="H2" s="6"/>
      <c r="I2" s="6"/>
      <c r="J2" s="6"/>
      <c r="K2" s="6"/>
      <c r="L2" s="6"/>
      <c r="M2" s="4"/>
      <c r="N2" s="6"/>
      <c r="O2" s="6"/>
      <c r="Q2" s="6"/>
      <c r="R2" s="6"/>
      <c r="S2" s="6"/>
      <c r="T2" s="6"/>
      <c r="U2" s="6"/>
    </row>
    <row r="3" spans="1:29" ht="15.75" x14ac:dyDescent="0.25">
      <c r="A3" s="4" t="s">
        <v>0</v>
      </c>
      <c r="B3" s="6"/>
      <c r="C3" s="6"/>
      <c r="D3" s="6"/>
      <c r="E3" s="6"/>
      <c r="G3" s="6"/>
      <c r="H3" s="6"/>
      <c r="I3" s="6"/>
      <c r="J3" s="6"/>
      <c r="K3" s="6"/>
      <c r="L3" s="6"/>
      <c r="M3" s="6"/>
      <c r="N3" s="6"/>
      <c r="O3" s="6"/>
      <c r="Q3" s="6"/>
      <c r="R3" s="6"/>
      <c r="S3" s="6"/>
      <c r="T3" s="6"/>
      <c r="U3" s="6"/>
    </row>
    <row r="4" spans="1:29" ht="9" customHeight="1" x14ac:dyDescent="0.25">
      <c r="A4" s="6"/>
      <c r="B4" s="6"/>
      <c r="C4" s="7"/>
      <c r="D4" s="7"/>
      <c r="E4" s="7"/>
      <c r="G4" s="7"/>
      <c r="H4" s="7"/>
      <c r="I4" s="7"/>
      <c r="J4" s="7"/>
      <c r="K4" s="7"/>
      <c r="L4" s="7"/>
      <c r="M4" s="7"/>
      <c r="N4" s="7"/>
      <c r="O4" s="7"/>
      <c r="Q4" s="7"/>
      <c r="R4" s="7"/>
      <c r="S4" s="7"/>
      <c r="T4" s="7"/>
      <c r="U4" s="7"/>
    </row>
    <row r="5" spans="1:29" ht="15.75" thickBot="1" x14ac:dyDescent="0.25">
      <c r="A5" s="8" t="s">
        <v>22</v>
      </c>
      <c r="B5" s="9"/>
      <c r="C5" s="9"/>
      <c r="D5" s="9"/>
      <c r="E5" s="9"/>
      <c r="F5" s="9"/>
      <c r="G5" s="9"/>
      <c r="H5" s="9"/>
      <c r="I5" s="9"/>
      <c r="J5" s="9"/>
      <c r="K5" s="9"/>
      <c r="L5" s="9"/>
      <c r="M5" s="9"/>
      <c r="N5" s="9"/>
      <c r="O5" s="9"/>
      <c r="P5" s="9"/>
      <c r="Q5" s="9"/>
      <c r="R5" s="9"/>
      <c r="S5" s="9"/>
      <c r="T5" s="9"/>
      <c r="U5" s="9"/>
      <c r="V5" s="9"/>
      <c r="W5" s="9"/>
      <c r="X5" s="9"/>
      <c r="Y5" s="9"/>
      <c r="Z5" s="9"/>
      <c r="AA5" s="9"/>
      <c r="AB5" s="9"/>
      <c r="AC5" s="9"/>
    </row>
    <row r="6" spans="1:29" ht="9" customHeight="1" x14ac:dyDescent="0.2">
      <c r="A6" s="6"/>
      <c r="B6" s="6"/>
      <c r="C6" s="6"/>
      <c r="D6" s="6"/>
      <c r="E6" s="6"/>
      <c r="G6" s="6"/>
      <c r="H6" s="6"/>
      <c r="I6" s="6"/>
      <c r="J6" s="6"/>
      <c r="K6" s="6"/>
      <c r="L6" s="6"/>
      <c r="M6" s="6"/>
      <c r="N6" s="6"/>
      <c r="O6" s="6"/>
      <c r="Q6" s="6"/>
      <c r="R6" s="6"/>
      <c r="S6" s="6"/>
      <c r="T6" s="6"/>
      <c r="U6" s="6"/>
    </row>
    <row r="7" spans="1:29" ht="29.25" customHeight="1" x14ac:dyDescent="0.2">
      <c r="A7" s="6"/>
      <c r="B7" s="6"/>
      <c r="C7" s="6"/>
      <c r="D7" s="6"/>
      <c r="E7" s="6"/>
      <c r="G7" s="277" t="s">
        <v>26</v>
      </c>
      <c r="H7" s="278"/>
      <c r="I7" s="278"/>
      <c r="J7" s="278"/>
      <c r="K7" s="278"/>
      <c r="L7" s="278"/>
      <c r="M7" s="278"/>
      <c r="N7" s="278"/>
      <c r="O7" s="278"/>
      <c r="Q7" s="277" t="s">
        <v>86</v>
      </c>
      <c r="R7" s="278"/>
      <c r="S7" s="278"/>
      <c r="T7" s="278"/>
      <c r="U7" s="278"/>
      <c r="V7" s="278"/>
      <c r="W7" s="278"/>
      <c r="X7" s="278"/>
      <c r="Y7" s="278"/>
      <c r="AA7" s="275" t="s">
        <v>87</v>
      </c>
      <c r="AB7" s="275"/>
      <c r="AC7" s="275"/>
    </row>
    <row r="8" spans="1:29" x14ac:dyDescent="0.2">
      <c r="A8" s="6"/>
      <c r="B8" s="6"/>
      <c r="C8" s="6"/>
      <c r="D8" s="6"/>
      <c r="E8" s="6"/>
      <c r="G8" s="58" t="s">
        <v>1</v>
      </c>
      <c r="H8" s="58"/>
      <c r="I8" s="58" t="s">
        <v>2</v>
      </c>
      <c r="J8" s="58"/>
      <c r="K8" s="58" t="s">
        <v>3</v>
      </c>
      <c r="L8" s="58"/>
      <c r="M8" s="67" t="s">
        <v>4</v>
      </c>
      <c r="N8" s="64"/>
      <c r="O8" s="59"/>
      <c r="Q8" s="58" t="s">
        <v>1</v>
      </c>
      <c r="R8" s="64"/>
      <c r="S8" s="58" t="s">
        <v>2</v>
      </c>
      <c r="T8" s="64"/>
      <c r="U8" s="58" t="s">
        <v>3</v>
      </c>
      <c r="W8" s="67" t="s">
        <v>4</v>
      </c>
      <c r="X8" s="64"/>
      <c r="Y8" s="59"/>
      <c r="AA8" s="247" t="s">
        <v>1</v>
      </c>
      <c r="AC8" s="58" t="s">
        <v>2</v>
      </c>
    </row>
    <row r="9" spans="1:29" x14ac:dyDescent="0.2">
      <c r="A9" s="6"/>
      <c r="B9" s="6"/>
      <c r="C9" s="6"/>
      <c r="D9" s="6"/>
      <c r="E9" s="6"/>
      <c r="G9" s="11">
        <v>41882</v>
      </c>
      <c r="H9" s="11"/>
      <c r="I9" s="11">
        <v>41973</v>
      </c>
      <c r="J9" s="11"/>
      <c r="K9" s="11">
        <v>42063</v>
      </c>
      <c r="L9" s="11"/>
      <c r="M9" s="68">
        <v>42155</v>
      </c>
      <c r="N9" s="65"/>
      <c r="O9" s="10" t="s">
        <v>37</v>
      </c>
      <c r="Q9" s="11">
        <v>42460</v>
      </c>
      <c r="R9" s="65"/>
      <c r="S9" s="11">
        <v>42551</v>
      </c>
      <c r="T9" s="65"/>
      <c r="U9" s="11">
        <v>42643</v>
      </c>
      <c r="W9" s="68">
        <v>42735</v>
      </c>
      <c r="X9" s="65"/>
      <c r="Y9" s="10" t="s">
        <v>49</v>
      </c>
      <c r="AA9" s="248">
        <v>42825</v>
      </c>
      <c r="AC9" s="11">
        <v>42916</v>
      </c>
    </row>
    <row r="10" spans="1:29" ht="18.75" x14ac:dyDescent="0.25">
      <c r="A10" s="12" t="s">
        <v>46</v>
      </c>
      <c r="B10" s="6"/>
      <c r="C10" s="6"/>
      <c r="D10" s="6"/>
      <c r="E10" s="6"/>
      <c r="G10" s="6"/>
      <c r="H10" s="6"/>
      <c r="I10" s="31"/>
      <c r="J10" s="6"/>
      <c r="K10" s="31"/>
      <c r="L10" s="31"/>
      <c r="M10" s="31"/>
      <c r="N10" s="66"/>
      <c r="O10" s="6"/>
      <c r="Q10" s="33"/>
      <c r="R10" s="204"/>
      <c r="S10" s="33"/>
      <c r="T10" s="204"/>
      <c r="U10" s="33"/>
      <c r="V10" s="15"/>
      <c r="W10" s="35"/>
      <c r="X10" s="204"/>
      <c r="Y10" s="33"/>
      <c r="AA10" s="33"/>
      <c r="AC10" s="33"/>
    </row>
    <row r="11" spans="1:29" x14ac:dyDescent="0.2">
      <c r="A11" s="124" t="s">
        <v>39</v>
      </c>
      <c r="B11" s="2"/>
      <c r="C11" s="2"/>
      <c r="D11" s="2"/>
      <c r="E11" s="14"/>
      <c r="G11" s="49">
        <v>704.9</v>
      </c>
      <c r="H11" s="42"/>
      <c r="I11" s="49">
        <v>697.3</v>
      </c>
      <c r="J11" s="42"/>
      <c r="K11" s="49">
        <v>665</v>
      </c>
      <c r="L11" s="49"/>
      <c r="M11" s="49">
        <v>706.5</v>
      </c>
      <c r="N11" s="49"/>
      <c r="O11" s="49">
        <v>2773.7</v>
      </c>
      <c r="Q11" s="205">
        <f>'CY2016 Q1 Reconciliation'!B12</f>
        <v>626.25900000000001</v>
      </c>
      <c r="R11" s="49"/>
      <c r="S11" s="205">
        <f>842644.671/1000</f>
        <v>842.64467100000002</v>
      </c>
      <c r="T11" s="49"/>
      <c r="U11" s="205">
        <f>951885.331/1000</f>
        <v>951.88533099999995</v>
      </c>
      <c r="V11" s="205"/>
      <c r="W11" s="205">
        <f>950187.347/1000</f>
        <v>950.18734699999993</v>
      </c>
      <c r="X11" s="49"/>
      <c r="Y11" s="49">
        <f>SUM(Q11:W11)</f>
        <v>3370.976349</v>
      </c>
      <c r="Z11" s="15"/>
      <c r="AA11" s="205">
        <v>919.8</v>
      </c>
      <c r="AC11" s="205">
        <v>962.2</v>
      </c>
    </row>
    <row r="12" spans="1:29" x14ac:dyDescent="0.2">
      <c r="A12" s="33" t="s">
        <v>38</v>
      </c>
      <c r="B12" s="2"/>
      <c r="C12" s="2"/>
      <c r="D12" s="2"/>
      <c r="E12" s="2"/>
      <c r="F12" s="15"/>
      <c r="G12" s="16">
        <v>-209.7</v>
      </c>
      <c r="H12" s="16"/>
      <c r="I12" s="16">
        <v>-203.6</v>
      </c>
      <c r="J12" s="16"/>
      <c r="K12" s="16">
        <v>-197.2</v>
      </c>
      <c r="L12" s="49"/>
      <c r="M12" s="16">
        <v>-210.3</v>
      </c>
      <c r="N12" s="70"/>
      <c r="O12" s="16">
        <v>-820.8</v>
      </c>
      <c r="P12" s="15"/>
      <c r="Q12" s="16">
        <f>'CY2016 Q1 Reconciliation'!C12</f>
        <v>-146.661</v>
      </c>
      <c r="R12" s="70"/>
      <c r="S12" s="16">
        <v>-126.3</v>
      </c>
      <c r="T12" s="16"/>
      <c r="U12" s="16">
        <v>-123.4</v>
      </c>
      <c r="V12" s="16"/>
      <c r="W12" s="16">
        <v>-130.5</v>
      </c>
      <c r="X12" s="16"/>
      <c r="Y12" s="16">
        <f>SUM(Q12:W12)</f>
        <v>-526.86099999999999</v>
      </c>
      <c r="Z12" s="15"/>
      <c r="AA12" s="16">
        <v>-115.9</v>
      </c>
      <c r="AC12" s="16">
        <v>-114.3</v>
      </c>
    </row>
    <row r="13" spans="1:29" x14ac:dyDescent="0.2">
      <c r="A13" s="13" t="s">
        <v>81</v>
      </c>
      <c r="B13" s="14"/>
      <c r="C13" s="14"/>
      <c r="D13" s="2"/>
      <c r="E13" s="2"/>
      <c r="F13" s="15"/>
      <c r="G13" s="200">
        <v>495.2</v>
      </c>
      <c r="H13" s="16"/>
      <c r="I13" s="200">
        <v>493.69999999999993</v>
      </c>
      <c r="J13" s="16"/>
      <c r="K13" s="200">
        <v>467.8</v>
      </c>
      <c r="L13" s="49"/>
      <c r="M13" s="200">
        <v>496.3</v>
      </c>
      <c r="N13" s="70"/>
      <c r="O13" s="200">
        <v>1952.9</v>
      </c>
      <c r="P13" s="15"/>
      <c r="Q13" s="200">
        <f>SUM(Q11:Q12)</f>
        <v>479.59800000000001</v>
      </c>
      <c r="R13" s="70"/>
      <c r="S13" s="200">
        <f>SUM(S11:S12)</f>
        <v>716.34467100000006</v>
      </c>
      <c r="T13" s="70"/>
      <c r="U13" s="200">
        <f>SUM(U11:U12)</f>
        <v>828.48533099999997</v>
      </c>
      <c r="V13" s="15"/>
      <c r="W13" s="200">
        <f>SUM(W11:W12)</f>
        <v>819.68734699999993</v>
      </c>
      <c r="X13" s="70"/>
      <c r="Y13" s="200">
        <f>SUM(Y11:Y12)</f>
        <v>2844.1153490000002</v>
      </c>
      <c r="Z13" s="15"/>
      <c r="AA13" s="200">
        <v>803.9</v>
      </c>
      <c r="AC13" s="200">
        <v>847.9</v>
      </c>
    </row>
    <row r="14" spans="1:29" x14ac:dyDescent="0.2">
      <c r="A14" s="6"/>
      <c r="B14" s="6"/>
      <c r="C14" s="6"/>
      <c r="D14" s="33"/>
      <c r="E14" s="33"/>
      <c r="F14" s="15"/>
      <c r="G14" s="16"/>
      <c r="H14" s="16"/>
      <c r="I14" s="18" t="s">
        <v>21</v>
      </c>
      <c r="J14" s="16"/>
      <c r="K14" s="18"/>
      <c r="L14" s="49"/>
      <c r="M14" s="70" t="s">
        <v>21</v>
      </c>
      <c r="N14" s="70"/>
      <c r="O14" s="70"/>
      <c r="P14" s="15"/>
      <c r="Q14" s="16"/>
      <c r="R14" s="70"/>
      <c r="S14" s="16"/>
      <c r="T14" s="70"/>
      <c r="U14" s="16"/>
      <c r="V14" s="15"/>
      <c r="W14" s="70" t="s">
        <v>21</v>
      </c>
      <c r="X14" s="70"/>
      <c r="Y14" s="70"/>
      <c r="Z14" s="15"/>
      <c r="AA14" s="16"/>
      <c r="AC14" s="16"/>
    </row>
    <row r="15" spans="1:29" ht="18.75" customHeight="1" x14ac:dyDescent="0.2">
      <c r="A15" s="6" t="s">
        <v>91</v>
      </c>
      <c r="B15" s="6"/>
      <c r="C15" s="6"/>
      <c r="D15" s="33"/>
      <c r="E15" s="33"/>
      <c r="F15" s="15"/>
      <c r="G15" s="15"/>
      <c r="H15" s="15"/>
      <c r="I15" s="15"/>
      <c r="J15" s="15"/>
      <c r="K15" s="15"/>
      <c r="L15" s="49"/>
      <c r="M15" s="118"/>
      <c r="N15" s="118"/>
      <c r="O15" s="118"/>
      <c r="P15" s="15"/>
      <c r="Q15" s="15"/>
      <c r="R15" s="118"/>
      <c r="S15" s="15"/>
      <c r="T15" s="118"/>
      <c r="U15" s="15"/>
      <c r="V15" s="15"/>
      <c r="W15" s="118"/>
      <c r="X15" s="118"/>
      <c r="Y15" s="118"/>
      <c r="Z15" s="15"/>
      <c r="AA15" s="15"/>
      <c r="AC15" s="15"/>
    </row>
    <row r="16" spans="1:29" ht="18.75" customHeight="1" x14ac:dyDescent="0.2">
      <c r="A16" s="6" t="s">
        <v>5</v>
      </c>
      <c r="B16" s="6"/>
      <c r="C16" s="6"/>
      <c r="D16" s="33"/>
      <c r="E16" s="33"/>
      <c r="F16" s="15"/>
      <c r="G16" s="18">
        <v>221</v>
      </c>
      <c r="H16" s="18"/>
      <c r="I16" s="18">
        <v>219.1</v>
      </c>
      <c r="J16" s="18"/>
      <c r="K16" s="18">
        <v>212.8</v>
      </c>
      <c r="L16" s="49"/>
      <c r="M16" s="18">
        <v>214.5</v>
      </c>
      <c r="N16" s="18"/>
      <c r="O16" s="18">
        <v>867.4</v>
      </c>
      <c r="P16" s="15"/>
      <c r="Q16" s="18">
        <v>210.334</v>
      </c>
      <c r="R16" s="18"/>
      <c r="S16" s="18">
        <v>317.65600000000001</v>
      </c>
      <c r="T16" s="18"/>
      <c r="U16" s="18">
        <v>359.81200000000001</v>
      </c>
      <c r="V16" s="119"/>
      <c r="W16" s="18">
        <v>357.541</v>
      </c>
      <c r="X16" s="18"/>
      <c r="Y16" s="18">
        <f>SUM(Q16:W16)</f>
        <v>1245.3430000000001</v>
      </c>
      <c r="Z16" s="15"/>
      <c r="AA16" s="262">
        <v>343.34</v>
      </c>
      <c r="AC16" s="262">
        <v>359.8</v>
      </c>
    </row>
    <row r="17" spans="1:169" ht="18.75" customHeight="1" x14ac:dyDescent="0.2">
      <c r="A17" s="14" t="s">
        <v>25</v>
      </c>
      <c r="B17" s="14"/>
      <c r="C17" s="14"/>
      <c r="D17" s="2"/>
      <c r="E17" s="2"/>
      <c r="F17" s="15"/>
      <c r="G17" s="18">
        <v>130.80000000000001</v>
      </c>
      <c r="H17" s="18"/>
      <c r="I17" s="18">
        <v>127.2</v>
      </c>
      <c r="J17" s="18"/>
      <c r="K17" s="18">
        <v>122.9</v>
      </c>
      <c r="L17" s="49"/>
      <c r="M17" s="18">
        <v>144.6</v>
      </c>
      <c r="N17" s="18"/>
      <c r="O17" s="18">
        <v>525.5</v>
      </c>
      <c r="P17" s="15"/>
      <c r="Q17" s="18">
        <v>137.62938644000002</v>
      </c>
      <c r="R17" s="18"/>
      <c r="S17" s="18">
        <v>198.483</v>
      </c>
      <c r="T17" s="18"/>
      <c r="U17" s="18">
        <v>218.68199999999999</v>
      </c>
      <c r="V17" s="119"/>
      <c r="W17" s="18">
        <v>228.01300000000001</v>
      </c>
      <c r="X17" s="18"/>
      <c r="Y17" s="18">
        <f>SUM(Q17:W17)</f>
        <v>782.80738644000007</v>
      </c>
      <c r="Z17" s="15"/>
      <c r="AA17" s="262">
        <v>231.76</v>
      </c>
      <c r="AC17" s="262">
        <v>240.4</v>
      </c>
    </row>
    <row r="18" spans="1:169" ht="18.75" customHeight="1" x14ac:dyDescent="0.2">
      <c r="A18" s="14"/>
      <c r="B18" s="14"/>
      <c r="C18" s="14"/>
      <c r="D18" s="2"/>
      <c r="E18" s="2"/>
      <c r="F18" s="15"/>
      <c r="G18" s="83">
        <v>351.79999999999995</v>
      </c>
      <c r="H18" s="18"/>
      <c r="I18" s="83">
        <v>346.3</v>
      </c>
      <c r="J18" s="18"/>
      <c r="K18" s="83">
        <v>335.69999999999993</v>
      </c>
      <c r="L18" s="49"/>
      <c r="M18" s="83">
        <v>359.1</v>
      </c>
      <c r="N18" s="18"/>
      <c r="O18" s="83">
        <v>1392.9</v>
      </c>
      <c r="P18" s="15"/>
      <c r="Q18" s="83">
        <f>SUM(Q16:Q17)</f>
        <v>347.96338644000002</v>
      </c>
      <c r="R18" s="18"/>
      <c r="S18" s="83">
        <f>SUM(S16:S17)</f>
        <v>516.13900000000001</v>
      </c>
      <c r="T18" s="18"/>
      <c r="U18" s="83">
        <f>SUM(U16:U17)</f>
        <v>578.49400000000003</v>
      </c>
      <c r="V18" s="15"/>
      <c r="W18" s="83">
        <f>SUM(W16:W17)</f>
        <v>585.55399999999997</v>
      </c>
      <c r="X18" s="18"/>
      <c r="Y18" s="83">
        <f>SUM(Y16:Y17)</f>
        <v>2028.1503864400001</v>
      </c>
      <c r="Z18" s="15"/>
      <c r="AA18" s="263">
        <v>575.09999999999991</v>
      </c>
      <c r="AB18" s="256"/>
      <c r="AC18" s="263">
        <v>600.20000000000005</v>
      </c>
    </row>
    <row r="19" spans="1:169" ht="18.75" customHeight="1" x14ac:dyDescent="0.2">
      <c r="A19" s="6"/>
      <c r="B19" s="6"/>
      <c r="C19" s="6"/>
      <c r="D19" s="33"/>
      <c r="E19" s="33"/>
      <c r="F19" s="15"/>
      <c r="G19" s="16"/>
      <c r="H19" s="16"/>
      <c r="I19" s="16"/>
      <c r="J19" s="16"/>
      <c r="K19" s="16"/>
      <c r="L19" s="49"/>
      <c r="M19" s="16"/>
      <c r="N19" s="70"/>
      <c r="O19" s="70"/>
      <c r="P19" s="15"/>
      <c r="Q19" s="16"/>
      <c r="R19" s="70"/>
      <c r="S19" s="16"/>
      <c r="T19" s="70"/>
      <c r="U19" s="16"/>
      <c r="V19" s="15"/>
      <c r="W19" s="16"/>
      <c r="X19" s="70"/>
      <c r="Y19" s="70"/>
      <c r="Z19" s="15"/>
      <c r="AA19" s="16"/>
      <c r="AC19" s="16"/>
    </row>
    <row r="20" spans="1:169" x14ac:dyDescent="0.2">
      <c r="A20" s="13" t="s">
        <v>75</v>
      </c>
      <c r="B20" s="14"/>
      <c r="C20" s="14"/>
      <c r="D20" s="2"/>
      <c r="E20" s="2"/>
      <c r="F20" s="16"/>
      <c r="G20" s="3">
        <v>143.4</v>
      </c>
      <c r="H20" s="16"/>
      <c r="I20" s="3">
        <v>147.30000000000001</v>
      </c>
      <c r="J20" s="16"/>
      <c r="K20" s="3">
        <v>132.1</v>
      </c>
      <c r="L20" s="49"/>
      <c r="M20" s="3">
        <v>137.19999999999999</v>
      </c>
      <c r="N20" s="70"/>
      <c r="O20" s="19">
        <v>560</v>
      </c>
      <c r="P20" s="15"/>
      <c r="Q20" s="3">
        <f>Q13-Q18</f>
        <v>131.63461355999999</v>
      </c>
      <c r="R20" s="70"/>
      <c r="S20" s="3">
        <f>S13-S18</f>
        <v>200.20567100000005</v>
      </c>
      <c r="T20" s="70"/>
      <c r="U20" s="3">
        <f>U13-U18</f>
        <v>249.99133099999995</v>
      </c>
      <c r="V20" s="15"/>
      <c r="W20" s="3">
        <f>W13-W18</f>
        <v>234.13334699999996</v>
      </c>
      <c r="X20" s="70"/>
      <c r="Y20" s="3">
        <f>Y13-Y18</f>
        <v>815.96496256</v>
      </c>
      <c r="Z20" s="15"/>
      <c r="AA20" s="3">
        <v>228.7</v>
      </c>
      <c r="AC20" s="3">
        <v>247.7</v>
      </c>
    </row>
    <row r="21" spans="1:169" x14ac:dyDescent="0.2">
      <c r="A21" s="20"/>
      <c r="B21" s="14"/>
      <c r="C21" s="14"/>
      <c r="D21" s="2"/>
      <c r="E21" s="2"/>
      <c r="F21" s="16"/>
      <c r="G21" s="21"/>
      <c r="H21" s="16"/>
      <c r="I21" s="22" t="s">
        <v>21</v>
      </c>
      <c r="J21" s="16"/>
      <c r="K21" s="22"/>
      <c r="L21" s="49"/>
      <c r="M21" s="172"/>
      <c r="N21" s="70"/>
      <c r="O21" s="72"/>
      <c r="P21" s="15"/>
      <c r="Q21" s="21"/>
      <c r="R21" s="70"/>
      <c r="S21" s="21"/>
      <c r="T21" s="70"/>
      <c r="U21" s="21"/>
      <c r="V21" s="15"/>
      <c r="W21" s="72"/>
      <c r="X21" s="70"/>
      <c r="Y21" s="72"/>
      <c r="Z21" s="15"/>
      <c r="AA21" s="21"/>
      <c r="AC21" s="21"/>
    </row>
    <row r="22" spans="1:169" ht="18.75" customHeight="1" x14ac:dyDescent="0.2">
      <c r="A22" s="6" t="s">
        <v>7</v>
      </c>
      <c r="B22" s="6"/>
      <c r="C22" s="6"/>
      <c r="D22" s="33"/>
      <c r="E22" s="33"/>
      <c r="F22" s="15"/>
      <c r="G22" s="23">
        <v>1.2</v>
      </c>
      <c r="H22" s="16"/>
      <c r="I22" s="24">
        <v>1.3</v>
      </c>
      <c r="J22" s="16"/>
      <c r="K22" s="24">
        <v>1.2</v>
      </c>
      <c r="L22" s="49"/>
      <c r="M22" s="24">
        <v>1.3</v>
      </c>
      <c r="N22" s="70"/>
      <c r="O22" s="24">
        <v>4.9000000000000004</v>
      </c>
      <c r="P22" s="15"/>
      <c r="Q22" s="23">
        <v>1.282</v>
      </c>
      <c r="R22" s="70"/>
      <c r="S22" s="23">
        <v>1.415</v>
      </c>
      <c r="T22" s="70"/>
      <c r="U22" s="23">
        <v>1.4650000000000001</v>
      </c>
      <c r="V22" s="15"/>
      <c r="W22" s="24">
        <v>1.4690000000000001</v>
      </c>
      <c r="X22" s="70"/>
      <c r="Y22" s="18">
        <f>SUM(Q22:W22)</f>
        <v>5.6310000000000002</v>
      </c>
      <c r="Z22" s="15"/>
      <c r="AA22" s="23">
        <v>1.6</v>
      </c>
      <c r="AC22" s="23">
        <v>1.8</v>
      </c>
    </row>
    <row r="23" spans="1:169" ht="18.75" customHeight="1" x14ac:dyDescent="0.2">
      <c r="A23" s="6" t="s">
        <v>8</v>
      </c>
      <c r="B23" s="6"/>
      <c r="C23" s="6"/>
      <c r="D23" s="33"/>
      <c r="E23" s="33"/>
      <c r="F23" s="15"/>
      <c r="G23" s="25">
        <v>-11</v>
      </c>
      <c r="H23" s="16"/>
      <c r="I23" s="26">
        <v>-10.4</v>
      </c>
      <c r="J23" s="16"/>
      <c r="K23" s="26">
        <v>-13.4</v>
      </c>
      <c r="L23" s="49"/>
      <c r="M23" s="26">
        <v>-13.2</v>
      </c>
      <c r="N23" s="70"/>
      <c r="O23" s="26">
        <v>-48</v>
      </c>
      <c r="P23" s="15"/>
      <c r="Q23" s="25">
        <v>-13.074999999999999</v>
      </c>
      <c r="R23" s="70"/>
      <c r="S23" s="25">
        <v>-36.597000000000001</v>
      </c>
      <c r="T23" s="70"/>
      <c r="U23" s="25">
        <v>-45.609000000000002</v>
      </c>
      <c r="V23" s="15"/>
      <c r="W23" s="26">
        <v>-42.643000000000001</v>
      </c>
      <c r="X23" s="70"/>
      <c r="Y23" s="206">
        <f>SUM(Q23:W23)</f>
        <v>-137.92400000000001</v>
      </c>
      <c r="Z23" s="15"/>
      <c r="AA23" s="25">
        <v>-41.3</v>
      </c>
      <c r="AC23" s="25">
        <v>-41.6</v>
      </c>
    </row>
    <row r="24" spans="1:169" ht="18.75" customHeight="1" x14ac:dyDescent="0.2">
      <c r="A24" s="14"/>
      <c r="B24" s="14"/>
      <c r="C24" s="14"/>
      <c r="D24" s="2"/>
      <c r="E24" s="2"/>
      <c r="F24" s="16"/>
      <c r="G24" s="3">
        <v>-9.8000000000000007</v>
      </c>
      <c r="H24" s="16"/>
      <c r="I24" s="19">
        <v>-9.1</v>
      </c>
      <c r="J24" s="16"/>
      <c r="K24" s="19">
        <v>-12.3</v>
      </c>
      <c r="L24" s="49"/>
      <c r="M24" s="19">
        <v>-11.9</v>
      </c>
      <c r="N24" s="70"/>
      <c r="O24" s="19">
        <v>-43.1</v>
      </c>
      <c r="P24" s="15"/>
      <c r="Q24" s="3">
        <f>SUM(Q22:Q23)</f>
        <v>-11.792999999999999</v>
      </c>
      <c r="R24" s="70"/>
      <c r="S24" s="3">
        <f>SUM(S22:S23)</f>
        <v>-35.182000000000002</v>
      </c>
      <c r="T24" s="70"/>
      <c r="U24" s="3">
        <f>SUM(U22:U23)</f>
        <v>-44.143999999999998</v>
      </c>
      <c r="V24" s="15"/>
      <c r="W24" s="3">
        <f>SUM(W22:W23)</f>
        <v>-41.173999999999999</v>
      </c>
      <c r="X24" s="70"/>
      <c r="Y24" s="3">
        <f>SUM(Y22:Y23)</f>
        <v>-132.29300000000001</v>
      </c>
      <c r="Z24" s="15"/>
      <c r="AA24" s="3">
        <f>SUM(AA22:AA23)</f>
        <v>-39.699999999999996</v>
      </c>
      <c r="AC24" s="3">
        <v>-39.799999999999997</v>
      </c>
    </row>
    <row r="25" spans="1:169" ht="18.75" customHeight="1" x14ac:dyDescent="0.2">
      <c r="A25" s="6"/>
      <c r="B25" s="6"/>
      <c r="C25" s="6"/>
      <c r="D25" s="33"/>
      <c r="E25" s="33"/>
      <c r="F25" s="15"/>
      <c r="G25" s="16"/>
      <c r="H25" s="16"/>
      <c r="I25" s="18" t="s">
        <v>21</v>
      </c>
      <c r="J25" s="16"/>
      <c r="K25" s="18"/>
      <c r="L25" s="49"/>
      <c r="M25" s="70" t="s">
        <v>21</v>
      </c>
      <c r="N25" s="70"/>
      <c r="O25" s="70"/>
      <c r="P25" s="15"/>
      <c r="Q25" s="16"/>
      <c r="R25" s="70"/>
      <c r="S25" s="16"/>
      <c r="T25" s="70"/>
      <c r="U25" s="16"/>
      <c r="V25" s="15"/>
      <c r="W25" s="70"/>
      <c r="X25" s="70"/>
      <c r="Y25" s="70"/>
      <c r="Z25" s="15"/>
      <c r="AA25" s="16"/>
      <c r="AC25" s="16"/>
    </row>
    <row r="26" spans="1:169" ht="18.75" customHeight="1" x14ac:dyDescent="0.2">
      <c r="A26" s="27" t="s">
        <v>9</v>
      </c>
      <c r="B26" s="6"/>
      <c r="C26" s="6"/>
      <c r="D26" s="6"/>
      <c r="E26" s="6"/>
      <c r="G26" s="23">
        <v>133.6</v>
      </c>
      <c r="H26" s="17"/>
      <c r="I26" s="24">
        <v>138.30000000000001</v>
      </c>
      <c r="J26" s="17"/>
      <c r="K26" s="24">
        <v>119.8</v>
      </c>
      <c r="L26" s="49"/>
      <c r="M26" s="24">
        <v>125.3</v>
      </c>
      <c r="N26" s="77"/>
      <c r="O26" s="24">
        <v>516.9</v>
      </c>
      <c r="Q26" s="23">
        <f>Q20+Q24</f>
        <v>119.84161355999998</v>
      </c>
      <c r="R26" s="70"/>
      <c r="S26" s="23">
        <f>S20+S24</f>
        <v>165.02367100000004</v>
      </c>
      <c r="T26" s="70"/>
      <c r="U26" s="23">
        <f>U20+U24</f>
        <v>205.84733099999994</v>
      </c>
      <c r="V26" s="15"/>
      <c r="W26" s="23">
        <f>W20+W24</f>
        <v>192.95934699999995</v>
      </c>
      <c r="X26" s="70"/>
      <c r="Y26" s="23">
        <f>Y20+Y24</f>
        <v>683.67196256</v>
      </c>
      <c r="Z26" s="15"/>
      <c r="AA26" s="23">
        <v>189.1</v>
      </c>
      <c r="AC26" s="23">
        <v>208</v>
      </c>
    </row>
    <row r="27" spans="1:169" ht="18.75" customHeight="1" x14ac:dyDescent="0.2">
      <c r="A27" s="14" t="s">
        <v>10</v>
      </c>
      <c r="B27" s="14"/>
      <c r="C27" s="14"/>
      <c r="D27" s="14"/>
      <c r="E27" s="14"/>
      <c r="F27" s="28"/>
      <c r="G27" s="25">
        <v>-36.9</v>
      </c>
      <c r="H27" s="17"/>
      <c r="I27" s="26">
        <v>-37.299999999999997</v>
      </c>
      <c r="J27" s="17"/>
      <c r="K27" s="26">
        <v>-31.8</v>
      </c>
      <c r="L27" s="49"/>
      <c r="M27" s="26">
        <v>-35.200000000000003</v>
      </c>
      <c r="N27" s="77"/>
      <c r="O27" s="26">
        <v>-141.30000000000001</v>
      </c>
      <c r="Q27" s="25">
        <f>'[1]GAAP vs. Non-GAAP'!$G$30/1000</f>
        <v>-31.692</v>
      </c>
      <c r="R27" s="70"/>
      <c r="S27" s="25">
        <v>-44.8</v>
      </c>
      <c r="T27" s="70"/>
      <c r="U27" s="25">
        <v>-59.3</v>
      </c>
      <c r="V27" s="15"/>
      <c r="W27" s="26">
        <v>-54.1</v>
      </c>
      <c r="X27" s="70"/>
      <c r="Y27" s="23">
        <f>SUM(Q27:W27)</f>
        <v>-189.89199999999997</v>
      </c>
      <c r="Z27" s="15"/>
      <c r="AA27" s="25">
        <v>-53.1</v>
      </c>
      <c r="AC27" s="25">
        <v>-56.3</v>
      </c>
    </row>
    <row r="28" spans="1:169" ht="18.75" customHeight="1" x14ac:dyDescent="0.2">
      <c r="A28" s="14" t="s">
        <v>76</v>
      </c>
      <c r="B28" s="14"/>
      <c r="C28" s="14"/>
      <c r="D28" s="2"/>
      <c r="E28" s="2"/>
      <c r="F28" s="207"/>
      <c r="G28" s="21">
        <v>96.7</v>
      </c>
      <c r="H28" s="16"/>
      <c r="I28" s="21">
        <v>100.9</v>
      </c>
      <c r="J28" s="16"/>
      <c r="K28" s="21">
        <v>88</v>
      </c>
      <c r="L28" s="49"/>
      <c r="M28" s="21">
        <v>90.1</v>
      </c>
      <c r="N28" s="70"/>
      <c r="O28" s="21">
        <v>375.6</v>
      </c>
      <c r="P28" s="15"/>
      <c r="Q28" s="21">
        <f>SUM(Q26:Q27)</f>
        <v>88.149613559999977</v>
      </c>
      <c r="R28" s="70"/>
      <c r="S28" s="21">
        <f>SUM(S26:S27)</f>
        <v>120.22367100000004</v>
      </c>
      <c r="T28" s="70"/>
      <c r="U28" s="21">
        <f>SUM(U26:U27)</f>
        <v>146.54733099999993</v>
      </c>
      <c r="V28" s="15"/>
      <c r="W28" s="21">
        <f>SUM(W26:W27)</f>
        <v>138.85934699999996</v>
      </c>
      <c r="X28" s="70"/>
      <c r="Y28" s="209">
        <f>SUM(Y26:Y27)</f>
        <v>493.77996256000006</v>
      </c>
      <c r="Z28" s="15"/>
      <c r="AA28" s="21">
        <f>SUM(AA26:AA27)</f>
        <v>136</v>
      </c>
      <c r="AC28" s="21">
        <v>151.69999999999999</v>
      </c>
    </row>
    <row r="29" spans="1:169" s="29" customFormat="1" ht="18.75" customHeight="1" x14ac:dyDescent="0.2">
      <c r="A29" s="2" t="s">
        <v>11</v>
      </c>
      <c r="B29" s="14"/>
      <c r="C29" s="14"/>
      <c r="D29" s="2"/>
      <c r="E29" s="2"/>
      <c r="F29" s="15"/>
      <c r="G29" s="25">
        <v>-10.3</v>
      </c>
      <c r="H29" s="16"/>
      <c r="I29" s="26">
        <v>-11.6</v>
      </c>
      <c r="J29" s="16"/>
      <c r="K29" s="26">
        <v>-7.8</v>
      </c>
      <c r="L29" s="49"/>
      <c r="M29" s="26">
        <v>-5.8</v>
      </c>
      <c r="N29" s="70"/>
      <c r="O29" s="26">
        <v>-35.6</v>
      </c>
      <c r="P29" s="15"/>
      <c r="Q29" s="25">
        <v>-4.6020000000000003</v>
      </c>
      <c r="R29" s="70"/>
      <c r="S29" s="25">
        <v>-5.8840000000000003</v>
      </c>
      <c r="T29" s="70"/>
      <c r="U29" s="25">
        <v>-8.5449999999999999</v>
      </c>
      <c r="V29" s="15"/>
      <c r="W29" s="26">
        <v>-5.9550000000000001</v>
      </c>
      <c r="X29" s="70"/>
      <c r="Y29" s="26">
        <f>SUM(Q29:X29)</f>
        <v>-24.985999999999997</v>
      </c>
      <c r="Z29" s="15"/>
      <c r="AA29" s="25">
        <v>-5.9</v>
      </c>
      <c r="AB29" s="5"/>
      <c r="AC29" s="25">
        <v>-7.3</v>
      </c>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row>
    <row r="30" spans="1:169" ht="15.75" thickBot="1" x14ac:dyDescent="0.25">
      <c r="A30" s="30" t="s">
        <v>77</v>
      </c>
      <c r="B30" s="6"/>
      <c r="C30" s="6"/>
      <c r="D30" s="33"/>
      <c r="E30" s="33"/>
      <c r="F30" s="15"/>
      <c r="G30" s="61">
        <v>86.4</v>
      </c>
      <c r="H30" s="80"/>
      <c r="I30" s="61">
        <v>89.3</v>
      </c>
      <c r="J30" s="80"/>
      <c r="K30" s="61">
        <v>80.2</v>
      </c>
      <c r="L30" s="49"/>
      <c r="M30" s="61">
        <v>84.3</v>
      </c>
      <c r="N30" s="81"/>
      <c r="O30" s="61">
        <v>340.1</v>
      </c>
      <c r="P30" s="15"/>
      <c r="Q30" s="61">
        <f>SUM(Q28:Q29)</f>
        <v>83.547613559999974</v>
      </c>
      <c r="R30" s="81"/>
      <c r="S30" s="61">
        <f>SUM(S28:S29)</f>
        <v>114.33967100000004</v>
      </c>
      <c r="T30" s="81"/>
      <c r="U30" s="61">
        <f>SUM(U28:U29)</f>
        <v>138.00233099999994</v>
      </c>
      <c r="V30" s="15"/>
      <c r="W30" s="61">
        <f>SUM(W28:W29)</f>
        <v>132.90434699999994</v>
      </c>
      <c r="X30" s="81"/>
      <c r="Y30" s="61">
        <f>SUM(Y28:Y29)</f>
        <v>468.79396256000007</v>
      </c>
      <c r="Z30" s="15"/>
      <c r="AA30" s="264">
        <v>130</v>
      </c>
      <c r="AB30" s="256"/>
      <c r="AC30" s="264">
        <v>144.4</v>
      </c>
    </row>
    <row r="31" spans="1:169" x14ac:dyDescent="0.2">
      <c r="A31" s="27"/>
      <c r="B31" s="6"/>
      <c r="C31" s="6"/>
      <c r="D31" s="6"/>
      <c r="E31" s="6"/>
      <c r="G31" s="33"/>
      <c r="H31" s="33"/>
      <c r="I31" s="35" t="s">
        <v>21</v>
      </c>
      <c r="J31" s="33"/>
      <c r="K31" s="35"/>
      <c r="L31" s="49"/>
      <c r="M31" s="73" t="s">
        <v>21</v>
      </c>
      <c r="N31" s="74"/>
      <c r="O31" s="74"/>
      <c r="Q31" s="33"/>
      <c r="R31" s="74"/>
      <c r="S31" s="33"/>
      <c r="T31" s="74"/>
      <c r="U31" s="33"/>
      <c r="V31" s="15"/>
      <c r="W31" s="73"/>
      <c r="X31" s="74"/>
      <c r="Y31" s="74"/>
      <c r="Z31" s="15"/>
      <c r="AA31" s="33"/>
      <c r="AC31" s="33"/>
    </row>
    <row r="32" spans="1:169" s="15" customFormat="1" ht="18.75" thickBot="1" x14ac:dyDescent="0.25">
      <c r="A32" s="32" t="s">
        <v>57</v>
      </c>
      <c r="B32" s="33"/>
      <c r="C32" s="33"/>
      <c r="D32" s="33"/>
      <c r="E32" s="33"/>
      <c r="G32" s="34">
        <v>0.63</v>
      </c>
      <c r="H32" s="33"/>
      <c r="I32" s="34">
        <v>0.66</v>
      </c>
      <c r="J32" s="33"/>
      <c r="K32" s="34">
        <v>0.59499999999999997</v>
      </c>
      <c r="L32" s="49"/>
      <c r="M32" s="34">
        <v>0.63500000000000001</v>
      </c>
      <c r="N32" s="74"/>
      <c r="O32" s="34">
        <v>2.52</v>
      </c>
      <c r="P32" s="5"/>
      <c r="Q32" s="34">
        <f>+'CY2016 Q1 Reconciliation'!F37</f>
        <v>0.64</v>
      </c>
      <c r="R32" s="74"/>
      <c r="S32" s="34">
        <f>+'CY2016 Q2 Reconciliation'!F37</f>
        <v>0.76</v>
      </c>
      <c r="T32" s="74"/>
      <c r="U32" s="34">
        <f>+'CY2016 Q3 Reconciliation'!F37</f>
        <v>0.89</v>
      </c>
      <c r="W32" s="34">
        <f>+'CY2016 Q4 Reconciliation'!F37</f>
        <v>0.87</v>
      </c>
      <c r="X32" s="74"/>
      <c r="Y32" s="34">
        <v>3.19</v>
      </c>
      <c r="AA32" s="34">
        <v>0.85</v>
      </c>
      <c r="AB32" s="5"/>
      <c r="AC32" s="34">
        <v>0.94</v>
      </c>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row>
    <row r="33" spans="1:169" ht="18.75" customHeight="1" x14ac:dyDescent="0.2">
      <c r="A33" s="274" t="s">
        <v>43</v>
      </c>
      <c r="B33" s="33"/>
      <c r="C33" s="33"/>
      <c r="D33" s="33"/>
      <c r="E33" s="33"/>
      <c r="G33" s="57">
        <v>137.19999999999999</v>
      </c>
      <c r="H33" s="57"/>
      <c r="I33" s="57">
        <v>135.5</v>
      </c>
      <c r="J33" s="57"/>
      <c r="K33" s="57">
        <v>134.6</v>
      </c>
      <c r="L33" s="49"/>
      <c r="M33" s="57">
        <v>132.4</v>
      </c>
      <c r="N33" s="82"/>
      <c r="O33" s="57">
        <v>135</v>
      </c>
      <c r="Q33" s="57">
        <f>+'CY2016 Q1 Reconciliation'!F36</f>
        <v>130.137</v>
      </c>
      <c r="R33" s="82"/>
      <c r="S33" s="57">
        <f>+'CY2016 Q2 Reconciliation'!F36</f>
        <v>149.41800000000001</v>
      </c>
      <c r="T33" s="82"/>
      <c r="U33" s="57">
        <f>+'CY2016 Q3 Reconciliation'!F36</f>
        <v>154.529</v>
      </c>
      <c r="V33" s="15"/>
      <c r="W33" s="57">
        <f>+'CY2016 Q4 Reconciliation'!F36</f>
        <v>153.51400000000001</v>
      </c>
      <c r="X33" s="82"/>
      <c r="Y33" s="208">
        <f>146938.979808484/1000</f>
        <v>146.93897980848399</v>
      </c>
      <c r="Z33" s="15"/>
      <c r="AA33" s="57">
        <v>153.30000000000001</v>
      </c>
      <c r="AC33" s="57">
        <v>153.6</v>
      </c>
    </row>
    <row r="34" spans="1:169" x14ac:dyDescent="0.2">
      <c r="A34" s="2"/>
      <c r="B34" s="2"/>
      <c r="C34" s="2"/>
      <c r="D34" s="2"/>
      <c r="E34" s="2"/>
      <c r="F34" s="29"/>
      <c r="G34" s="60"/>
      <c r="H34" s="60"/>
      <c r="I34" s="63"/>
      <c r="J34" s="60"/>
      <c r="K34" s="63"/>
      <c r="L34" s="49"/>
      <c r="M34" s="75"/>
      <c r="N34" s="78"/>
      <c r="O34" s="75"/>
      <c r="Q34" s="60"/>
      <c r="R34" s="78"/>
      <c r="S34" s="63"/>
      <c r="T34" s="78"/>
      <c r="U34" s="63"/>
      <c r="V34" s="15"/>
      <c r="W34" s="75"/>
      <c r="X34" s="78"/>
      <c r="Y34" s="75"/>
      <c r="Z34" s="15"/>
      <c r="AA34" s="60"/>
      <c r="AC34" s="60"/>
    </row>
    <row r="35" spans="1:169" s="37" customFormat="1" ht="18.75" x14ac:dyDescent="0.25">
      <c r="A35" s="36" t="s">
        <v>47</v>
      </c>
      <c r="F35" s="38"/>
      <c r="H35" s="38"/>
      <c r="I35" s="39" t="s">
        <v>21</v>
      </c>
      <c r="J35" s="38"/>
      <c r="K35" s="39"/>
      <c r="L35" s="49"/>
      <c r="M35" s="76" t="s">
        <v>21</v>
      </c>
      <c r="N35" s="76"/>
      <c r="O35" s="79"/>
      <c r="P35" s="5"/>
      <c r="R35" s="76"/>
      <c r="S35" s="165"/>
      <c r="T35" s="76"/>
      <c r="U35" s="165"/>
      <c r="V35" s="15"/>
      <c r="W35" s="76"/>
      <c r="X35" s="76"/>
      <c r="Y35" s="79"/>
      <c r="Z35" s="15"/>
      <c r="AB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row>
    <row r="36" spans="1:169" ht="15.75" x14ac:dyDescent="0.25">
      <c r="A36" s="40" t="s">
        <v>92</v>
      </c>
      <c r="B36" s="37"/>
      <c r="C36" s="37"/>
      <c r="D36" s="37"/>
      <c r="E36" s="37"/>
      <c r="F36" s="15"/>
      <c r="G36" s="114"/>
      <c r="H36" s="114"/>
      <c r="I36" s="115" t="s">
        <v>21</v>
      </c>
      <c r="J36" s="114"/>
      <c r="K36" s="115"/>
      <c r="L36" s="49"/>
      <c r="M36" s="116" t="s">
        <v>21</v>
      </c>
      <c r="N36" s="116"/>
      <c r="O36" s="116" t="s">
        <v>21</v>
      </c>
      <c r="P36" s="15"/>
      <c r="Q36" s="114"/>
      <c r="R36" s="116"/>
      <c r="S36" s="115"/>
      <c r="T36" s="116"/>
      <c r="U36" s="115"/>
      <c r="V36" s="15"/>
      <c r="W36" s="116"/>
      <c r="X36" s="116"/>
      <c r="Y36" s="116"/>
      <c r="Z36" s="15"/>
      <c r="AA36" s="114"/>
      <c r="AC36" s="114"/>
    </row>
    <row r="37" spans="1:169" x14ac:dyDescent="0.2">
      <c r="A37" s="41" t="s">
        <v>41</v>
      </c>
      <c r="B37" s="37"/>
      <c r="C37" s="46"/>
      <c r="D37" s="37"/>
      <c r="E37" s="41"/>
      <c r="F37" s="117"/>
      <c r="G37" s="43">
        <v>315.3</v>
      </c>
      <c r="H37" s="117"/>
      <c r="I37" s="43">
        <v>305.60000000000002</v>
      </c>
      <c r="J37" s="117"/>
      <c r="K37" s="43">
        <v>293.39999999999998</v>
      </c>
      <c r="L37" s="49"/>
      <c r="M37" s="43">
        <v>314.10000000000002</v>
      </c>
      <c r="N37" s="117"/>
      <c r="O37" s="43">
        <v>1228.3</v>
      </c>
      <c r="P37" s="15"/>
      <c r="Q37" s="43">
        <v>297.95699999999999</v>
      </c>
      <c r="R37" s="117"/>
      <c r="S37" s="43">
        <v>519.01099999999997</v>
      </c>
      <c r="T37" s="117"/>
      <c r="U37" s="43">
        <v>618.71299999999997</v>
      </c>
      <c r="V37" s="15"/>
      <c r="W37" s="43">
        <v>601.30899999999997</v>
      </c>
      <c r="X37" s="117"/>
      <c r="Y37" s="43">
        <f>SUM(Q37:W37)</f>
        <v>2036.99</v>
      </c>
      <c r="Z37" s="15"/>
      <c r="AA37" s="43">
        <v>597.5</v>
      </c>
      <c r="AC37" s="43">
        <v>624.4</v>
      </c>
    </row>
    <row r="38" spans="1:169" x14ac:dyDescent="0.2">
      <c r="A38" s="41" t="s">
        <v>13</v>
      </c>
      <c r="B38" s="37"/>
      <c r="C38" s="46"/>
      <c r="D38" s="37"/>
      <c r="E38" s="41"/>
      <c r="F38" s="117"/>
      <c r="G38" s="56">
        <v>141.80000000000001</v>
      </c>
      <c r="H38" s="120"/>
      <c r="I38" s="56">
        <v>139.6</v>
      </c>
      <c r="J38" s="56"/>
      <c r="K38" s="56">
        <v>120.8</v>
      </c>
      <c r="L38" s="49"/>
      <c r="M38" s="56">
        <v>133.5</v>
      </c>
      <c r="N38" s="120"/>
      <c r="O38" s="56">
        <v>535.70000000000005</v>
      </c>
      <c r="P38" s="15"/>
      <c r="Q38" s="23">
        <v>127.361</v>
      </c>
      <c r="R38" s="70"/>
      <c r="S38" s="23">
        <v>141.03</v>
      </c>
      <c r="T38" s="70"/>
      <c r="U38" s="23">
        <v>150.06200000000001</v>
      </c>
      <c r="V38" s="15"/>
      <c r="W38" s="23">
        <v>148.38900000000001</v>
      </c>
      <c r="X38" s="70"/>
      <c r="Y38" s="23">
        <v>566.9</v>
      </c>
      <c r="Z38" s="15"/>
      <c r="AA38" s="23">
        <v>139.19999999999999</v>
      </c>
      <c r="AC38" s="23">
        <v>158.80000000000001</v>
      </c>
    </row>
    <row r="39" spans="1:169" x14ac:dyDescent="0.2">
      <c r="A39" s="41" t="s">
        <v>14</v>
      </c>
      <c r="B39" s="37"/>
      <c r="C39" s="46"/>
      <c r="D39" s="37"/>
      <c r="E39" s="41"/>
      <c r="F39" s="15"/>
      <c r="G39" s="22">
        <v>38.1</v>
      </c>
      <c r="H39" s="121"/>
      <c r="I39" s="22">
        <v>48.5</v>
      </c>
      <c r="J39" s="22"/>
      <c r="K39" s="22">
        <v>53.5</v>
      </c>
      <c r="L39" s="49"/>
      <c r="M39" s="22">
        <v>48.7</v>
      </c>
      <c r="N39" s="121"/>
      <c r="O39" s="22">
        <v>188.9</v>
      </c>
      <c r="P39" s="15"/>
      <c r="Q39" s="23">
        <v>54.28</v>
      </c>
      <c r="R39" s="70"/>
      <c r="S39" s="23">
        <v>56.268999999999998</v>
      </c>
      <c r="T39" s="70"/>
      <c r="U39" s="23">
        <v>59.661999999999999</v>
      </c>
      <c r="V39" s="15"/>
      <c r="W39" s="23">
        <v>69.965000000000003</v>
      </c>
      <c r="X39" s="70"/>
      <c r="Y39" s="23">
        <f>SUM(Q39:W39)</f>
        <v>240.17600000000002</v>
      </c>
      <c r="Z39" s="15"/>
      <c r="AA39" s="23">
        <v>67.2</v>
      </c>
      <c r="AC39" s="23">
        <v>64.8</v>
      </c>
    </row>
    <row r="40" spans="1:169" ht="15.75" thickBot="1" x14ac:dyDescent="0.25">
      <c r="A40" s="41"/>
      <c r="B40" s="41"/>
      <c r="C40" s="47" t="s">
        <v>82</v>
      </c>
      <c r="D40" s="41"/>
      <c r="E40" s="41"/>
      <c r="F40" s="15"/>
      <c r="G40" s="48">
        <v>495.2</v>
      </c>
      <c r="H40" s="117"/>
      <c r="I40" s="48">
        <v>493.7</v>
      </c>
      <c r="J40" s="117"/>
      <c r="K40" s="48">
        <v>467.8</v>
      </c>
      <c r="L40" s="49"/>
      <c r="M40" s="48">
        <v>496.3</v>
      </c>
      <c r="N40" s="117"/>
      <c r="O40" s="48">
        <v>1952.9</v>
      </c>
      <c r="P40" s="15"/>
      <c r="Q40" s="48">
        <f>SUM(Q37:Q39)</f>
        <v>479.59799999999996</v>
      </c>
      <c r="R40" s="117"/>
      <c r="S40" s="48">
        <f>SUM(S37:S39)</f>
        <v>716.31</v>
      </c>
      <c r="T40" s="117"/>
      <c r="U40" s="48">
        <v>828.5</v>
      </c>
      <c r="V40" s="15"/>
      <c r="W40" s="48">
        <f>SUM(W37:W39)</f>
        <v>819.66300000000001</v>
      </c>
      <c r="X40" s="117"/>
      <c r="Y40" s="48">
        <f>SUM(Y37:Y39)</f>
        <v>2844.0659999999998</v>
      </c>
      <c r="Z40" s="15"/>
      <c r="AA40" s="48">
        <f>SUM(AA37:AA39)</f>
        <v>803.90000000000009</v>
      </c>
      <c r="AC40" s="48">
        <f>AC13</f>
        <v>847.9</v>
      </c>
    </row>
    <row r="41" spans="1:169" ht="15.75" thickTop="1" x14ac:dyDescent="0.2">
      <c r="A41" s="37"/>
      <c r="B41" s="37"/>
      <c r="C41" s="46"/>
      <c r="D41" s="37"/>
      <c r="E41" s="37"/>
      <c r="F41" s="15"/>
      <c r="G41" s="38"/>
      <c r="H41" s="15"/>
      <c r="I41" s="39" t="s">
        <v>21</v>
      </c>
      <c r="J41" s="15"/>
      <c r="K41" s="39"/>
      <c r="L41" s="49"/>
      <c r="M41" s="76" t="s">
        <v>21</v>
      </c>
      <c r="N41" s="118"/>
      <c r="O41" s="76" t="s">
        <v>21</v>
      </c>
      <c r="P41" s="15"/>
      <c r="Q41" s="38"/>
      <c r="R41" s="118"/>
      <c r="S41" s="38"/>
      <c r="T41" s="118"/>
      <c r="U41" s="38"/>
      <c r="V41" s="15"/>
      <c r="W41" s="76"/>
      <c r="X41" s="118"/>
      <c r="Y41" s="76"/>
      <c r="Z41" s="15"/>
      <c r="AA41" s="38"/>
      <c r="AC41" s="38"/>
    </row>
    <row r="42" spans="1:169" x14ac:dyDescent="0.2">
      <c r="A42" s="40" t="s">
        <v>80</v>
      </c>
      <c r="B42" s="37"/>
      <c r="C42" s="46"/>
      <c r="D42" s="37"/>
      <c r="E42" s="37"/>
      <c r="F42" s="15"/>
      <c r="G42" s="38"/>
      <c r="H42" s="15"/>
      <c r="I42" s="39" t="s">
        <v>21</v>
      </c>
      <c r="J42" s="15"/>
      <c r="K42" s="39"/>
      <c r="L42" s="49"/>
      <c r="M42" s="76" t="s">
        <v>21</v>
      </c>
      <c r="N42" s="118"/>
      <c r="O42" s="76" t="s">
        <v>21</v>
      </c>
      <c r="P42" s="15"/>
      <c r="Q42" s="38"/>
      <c r="R42" s="118"/>
      <c r="S42" s="38"/>
      <c r="T42" s="118"/>
      <c r="U42" s="38"/>
      <c r="V42" s="15"/>
      <c r="W42" s="76"/>
      <c r="X42" s="118"/>
      <c r="Y42" s="76"/>
      <c r="Z42" s="15"/>
      <c r="AA42" s="38"/>
      <c r="AC42" s="38"/>
    </row>
    <row r="43" spans="1:169" x14ac:dyDescent="0.2">
      <c r="A43" s="41" t="s">
        <v>41</v>
      </c>
      <c r="B43" s="37"/>
      <c r="C43" s="46"/>
      <c r="D43" s="37"/>
      <c r="E43" s="37"/>
      <c r="F43" s="15"/>
      <c r="G43" s="49">
        <v>89.3</v>
      </c>
      <c r="H43" s="117"/>
      <c r="I43" s="49">
        <v>85.4</v>
      </c>
      <c r="J43" s="117"/>
      <c r="K43" s="49">
        <v>77.7</v>
      </c>
      <c r="L43" s="49"/>
      <c r="M43" s="49">
        <v>85.5</v>
      </c>
      <c r="N43" s="117"/>
      <c r="O43" s="49">
        <v>338</v>
      </c>
      <c r="P43" s="15"/>
      <c r="Q43" s="49">
        <v>78.649000000000001</v>
      </c>
      <c r="R43" s="117"/>
      <c r="S43" s="49">
        <v>142.458</v>
      </c>
      <c r="T43" s="117"/>
      <c r="U43" s="49">
        <v>188.197</v>
      </c>
      <c r="V43" s="15"/>
      <c r="W43" s="49">
        <v>174.995</v>
      </c>
      <c r="X43" s="117"/>
      <c r="Y43" s="43">
        <f>SUM(Q43:W43)</f>
        <v>584.29899999999998</v>
      </c>
      <c r="Z43" s="15"/>
      <c r="AA43" s="49">
        <v>172.4</v>
      </c>
      <c r="AC43" s="49">
        <v>185.1</v>
      </c>
    </row>
    <row r="44" spans="1:169" x14ac:dyDescent="0.2">
      <c r="A44" s="125" t="s">
        <v>13</v>
      </c>
      <c r="B44" s="37"/>
      <c r="C44" s="46"/>
      <c r="D44" s="37"/>
      <c r="E44" s="37"/>
      <c r="F44" s="15"/>
      <c r="G44" s="23">
        <v>70.3</v>
      </c>
      <c r="H44" s="16"/>
      <c r="I44" s="24">
        <v>70.400000000000006</v>
      </c>
      <c r="J44" s="16"/>
      <c r="K44" s="24">
        <v>60</v>
      </c>
      <c r="L44" s="49"/>
      <c r="M44" s="24">
        <v>66.099999999999994</v>
      </c>
      <c r="N44" s="70"/>
      <c r="O44" s="24">
        <v>266.8</v>
      </c>
      <c r="P44" s="15"/>
      <c r="Q44" s="23">
        <v>61.637999999999998</v>
      </c>
      <c r="R44" s="70"/>
      <c r="S44" s="23">
        <v>67.088999999999999</v>
      </c>
      <c r="T44" s="70"/>
      <c r="U44" s="23">
        <v>71.016000000000005</v>
      </c>
      <c r="V44" s="15"/>
      <c r="W44" s="24">
        <v>68.278999999999996</v>
      </c>
      <c r="X44" s="70"/>
      <c r="Y44" s="23">
        <f t="shared" ref="Y44:Y46" si="0">SUM(Q44:W44)</f>
        <v>268.02199999999999</v>
      </c>
      <c r="Z44" s="15"/>
      <c r="AA44" s="23">
        <v>63.9</v>
      </c>
      <c r="AC44" s="23">
        <v>72.3</v>
      </c>
    </row>
    <row r="45" spans="1:169" x14ac:dyDescent="0.2">
      <c r="A45" s="126" t="s">
        <v>14</v>
      </c>
      <c r="B45" s="37"/>
      <c r="C45" s="46"/>
      <c r="D45" s="37"/>
      <c r="E45" s="37"/>
      <c r="F45" s="15"/>
      <c r="G45" s="139">
        <v>6.8</v>
      </c>
      <c r="H45" s="21"/>
      <c r="I45" s="201">
        <v>13.1</v>
      </c>
      <c r="J45" s="21"/>
      <c r="K45" s="201">
        <v>13.8</v>
      </c>
      <c r="L45" s="49"/>
      <c r="M45" s="201">
        <v>10.7</v>
      </c>
      <c r="N45" s="72"/>
      <c r="O45" s="201">
        <v>44.5</v>
      </c>
      <c r="P45" s="210"/>
      <c r="Q45" s="139">
        <v>16.596</v>
      </c>
      <c r="R45" s="72"/>
      <c r="S45" s="139">
        <v>15.135</v>
      </c>
      <c r="T45" s="72"/>
      <c r="U45" s="139">
        <v>17.292000000000002</v>
      </c>
      <c r="V45" s="15"/>
      <c r="W45" s="201">
        <v>20.978000000000002</v>
      </c>
      <c r="X45" s="72"/>
      <c r="Y45" s="23">
        <f t="shared" si="0"/>
        <v>70.001000000000005</v>
      </c>
      <c r="Z45" s="15"/>
      <c r="AA45" s="139">
        <v>21</v>
      </c>
      <c r="AC45" s="139">
        <v>19.600000000000001</v>
      </c>
    </row>
    <row r="46" spans="1:169" x14ac:dyDescent="0.2">
      <c r="A46" s="37" t="s">
        <v>16</v>
      </c>
      <c r="B46" s="37"/>
      <c r="C46" s="46"/>
      <c r="D46" s="37"/>
      <c r="E46" s="37"/>
      <c r="F46" s="15"/>
      <c r="G46" s="44">
        <v>-23.1</v>
      </c>
      <c r="H46" s="119"/>
      <c r="I46" s="44">
        <v>-21.6</v>
      </c>
      <c r="J46" s="119"/>
      <c r="K46" s="44">
        <v>-19.5</v>
      </c>
      <c r="L46" s="49"/>
      <c r="M46" s="44">
        <v>-25.1</v>
      </c>
      <c r="N46" s="117"/>
      <c r="O46" s="44">
        <v>-89.2</v>
      </c>
      <c r="P46" s="15"/>
      <c r="Q46" s="44">
        <v>-25.248999999999999</v>
      </c>
      <c r="R46" s="117"/>
      <c r="S46" s="44">
        <v>-24.51</v>
      </c>
      <c r="T46" s="117"/>
      <c r="U46" s="44">
        <v>-26.462</v>
      </c>
      <c r="V46" s="15"/>
      <c r="W46" s="44">
        <v>-30.143999999999998</v>
      </c>
      <c r="X46" s="117"/>
      <c r="Y46" s="23">
        <f t="shared" si="0"/>
        <v>-106.36500000000001</v>
      </c>
      <c r="Z46" s="15"/>
      <c r="AA46" s="44">
        <v>-28.5</v>
      </c>
      <c r="AC46" s="44">
        <v>-29.3</v>
      </c>
    </row>
    <row r="47" spans="1:169" ht="15.75" thickBot="1" x14ac:dyDescent="0.25">
      <c r="A47" s="41"/>
      <c r="B47" s="41"/>
      <c r="C47" s="41" t="s">
        <v>6</v>
      </c>
      <c r="D47" s="41"/>
      <c r="E47" s="41"/>
      <c r="F47" s="15"/>
      <c r="G47" s="48">
        <v>143.4</v>
      </c>
      <c r="H47" s="117"/>
      <c r="I47" s="48">
        <v>147.30000000000001</v>
      </c>
      <c r="J47" s="117"/>
      <c r="K47" s="48">
        <v>132.1</v>
      </c>
      <c r="L47" s="49"/>
      <c r="M47" s="48">
        <v>137.19999999999999</v>
      </c>
      <c r="N47" s="117"/>
      <c r="O47" s="48">
        <v>560</v>
      </c>
      <c r="P47" s="15"/>
      <c r="Q47" s="48">
        <f>SUM(Q43:Q46)</f>
        <v>131.63400000000001</v>
      </c>
      <c r="R47" s="117"/>
      <c r="S47" s="48">
        <f>SUM(S43:S46)</f>
        <v>200.172</v>
      </c>
      <c r="T47" s="117"/>
      <c r="U47" s="48">
        <f>SUM(U43:U46)</f>
        <v>250.04300000000001</v>
      </c>
      <c r="V47" s="15"/>
      <c r="W47" s="48">
        <f>SUM(W43:W46)</f>
        <v>234.108</v>
      </c>
      <c r="X47" s="117"/>
      <c r="Y47" s="48">
        <f>SUM(Y43:Y46)</f>
        <v>815.95699999999988</v>
      </c>
      <c r="Z47" s="15"/>
      <c r="AA47" s="265">
        <v>228.7</v>
      </c>
      <c r="AB47" s="256"/>
      <c r="AC47" s="265">
        <v>247.7</v>
      </c>
    </row>
    <row r="48" spans="1:169" ht="15.75" thickTop="1" x14ac:dyDescent="0.2">
      <c r="D48" s="15"/>
      <c r="E48" s="15"/>
      <c r="F48" s="15"/>
      <c r="G48" s="15"/>
      <c r="H48" s="15"/>
      <c r="I48" s="202" t="s">
        <v>21</v>
      </c>
      <c r="J48" s="15"/>
      <c r="K48" s="202"/>
      <c r="L48" s="49"/>
      <c r="M48" s="118" t="s">
        <v>21</v>
      </c>
      <c r="N48" s="118"/>
      <c r="O48" s="118" t="s">
        <v>21</v>
      </c>
      <c r="P48" s="15"/>
      <c r="Q48" s="15"/>
      <c r="R48" s="118"/>
      <c r="S48" s="202"/>
      <c r="T48" s="118"/>
      <c r="U48" s="202"/>
      <c r="V48" s="15"/>
      <c r="W48" s="118"/>
      <c r="X48" s="118"/>
      <c r="Y48" s="118"/>
      <c r="Z48" s="15"/>
      <c r="AA48" s="15"/>
    </row>
    <row r="49" spans="1:31" x14ac:dyDescent="0.2">
      <c r="D49" s="15"/>
      <c r="E49" s="15"/>
      <c r="F49" s="15"/>
      <c r="G49" s="15"/>
      <c r="H49" s="15"/>
      <c r="I49" s="202" t="s">
        <v>21</v>
      </c>
      <c r="J49" s="15"/>
      <c r="K49" s="202"/>
      <c r="L49" s="202"/>
      <c r="M49" s="118" t="s">
        <v>21</v>
      </c>
      <c r="N49" s="118"/>
      <c r="O49" s="118" t="s">
        <v>21</v>
      </c>
      <c r="P49" s="15"/>
      <c r="Q49" s="15"/>
      <c r="R49" s="118"/>
      <c r="S49" s="202"/>
      <c r="T49" s="118"/>
      <c r="U49" s="202"/>
      <c r="V49" s="15"/>
      <c r="W49" s="118"/>
      <c r="X49" s="118"/>
      <c r="Y49" s="118"/>
      <c r="Z49" s="15"/>
      <c r="AA49" s="15"/>
    </row>
    <row r="50" spans="1:31" ht="15.75" x14ac:dyDescent="0.25">
      <c r="A50" s="36" t="s">
        <v>24</v>
      </c>
      <c r="I50" s="50" t="s">
        <v>21</v>
      </c>
      <c r="K50" s="50"/>
      <c r="L50" s="50"/>
      <c r="M50" s="71" t="s">
        <v>21</v>
      </c>
      <c r="N50" s="71"/>
      <c r="O50" s="71" t="s">
        <v>21</v>
      </c>
      <c r="Q50" s="15"/>
      <c r="R50" s="118"/>
      <c r="S50" s="202"/>
      <c r="T50" s="118"/>
      <c r="U50" s="202"/>
      <c r="V50" s="15"/>
      <c r="W50" s="118"/>
      <c r="X50" s="118"/>
      <c r="Y50" s="118"/>
      <c r="Z50" s="15"/>
      <c r="AA50" s="15"/>
    </row>
    <row r="51" spans="1:31" ht="18" x14ac:dyDescent="0.2">
      <c r="A51" s="41" t="s">
        <v>44</v>
      </c>
      <c r="F51" s="42"/>
      <c r="G51" s="49">
        <v>265.60000000000002</v>
      </c>
      <c r="H51" s="42"/>
      <c r="I51" s="49">
        <v>223.5</v>
      </c>
      <c r="J51" s="42"/>
      <c r="K51" s="49">
        <v>231.7</v>
      </c>
      <c r="L51" s="49"/>
      <c r="M51" s="49">
        <v>195.2</v>
      </c>
      <c r="N51" s="49"/>
      <c r="O51" s="49">
        <v>195.2</v>
      </c>
      <c r="Q51" s="49">
        <v>289.7</v>
      </c>
      <c r="R51" s="49"/>
      <c r="S51" s="49">
        <v>352.5</v>
      </c>
      <c r="T51" s="49"/>
      <c r="U51" s="49">
        <v>378</v>
      </c>
      <c r="V51" s="15"/>
      <c r="W51" s="49">
        <v>388.8</v>
      </c>
      <c r="X51" s="49"/>
      <c r="Y51" s="49">
        <v>388.8</v>
      </c>
      <c r="Z51" s="15"/>
      <c r="AA51" s="49">
        <v>423.3</v>
      </c>
      <c r="AC51" s="49">
        <v>500.9</v>
      </c>
    </row>
    <row r="52" spans="1:31" x14ac:dyDescent="0.2">
      <c r="I52" s="50"/>
      <c r="K52" s="50"/>
      <c r="L52" s="50"/>
      <c r="M52" s="71"/>
      <c r="N52" s="71"/>
      <c r="O52" s="71"/>
      <c r="Q52" s="15"/>
      <c r="R52" s="118"/>
      <c r="S52" s="202"/>
      <c r="T52" s="118"/>
      <c r="U52" s="202"/>
      <c r="V52" s="15"/>
      <c r="W52" s="118"/>
      <c r="X52" s="118"/>
      <c r="Y52" s="118"/>
      <c r="Z52" s="15"/>
      <c r="AA52" s="15"/>
      <c r="AC52" s="15"/>
    </row>
    <row r="53" spans="1:31" ht="18.75" thickBot="1" x14ac:dyDescent="0.25">
      <c r="A53" s="41" t="s">
        <v>70</v>
      </c>
      <c r="F53" s="117"/>
      <c r="G53" s="48">
        <v>1420.1</v>
      </c>
      <c r="H53" s="117"/>
      <c r="I53" s="48">
        <v>1601</v>
      </c>
      <c r="J53" s="117"/>
      <c r="K53" s="48">
        <v>1608.5</v>
      </c>
      <c r="L53" s="56"/>
      <c r="M53" s="48">
        <v>1740.1</v>
      </c>
      <c r="N53" s="117"/>
      <c r="O53" s="48">
        <v>1740.1</v>
      </c>
      <c r="P53" s="15"/>
      <c r="Q53" s="49">
        <f>(1784668+86402)/1000</f>
        <v>1871.07</v>
      </c>
      <c r="R53" s="49"/>
      <c r="S53" s="49">
        <f>(4381077+135577)/1000</f>
        <v>4516.6540000000005</v>
      </c>
      <c r="T53" s="49"/>
      <c r="U53" s="49">
        <f>(4252884+182051)/1000</f>
        <v>4434.9350000000004</v>
      </c>
      <c r="V53" s="15"/>
      <c r="W53" s="49">
        <f>(4260827+177785)/1000</f>
        <v>4438.6120000000001</v>
      </c>
      <c r="X53" s="49"/>
      <c r="Y53" s="49">
        <f>(4260827+177785)/1000</f>
        <v>4438.6120000000001</v>
      </c>
      <c r="Z53" s="15"/>
      <c r="AA53" s="49">
        <v>4400.3</v>
      </c>
      <c r="AC53" s="49">
        <v>4261.8999999999996</v>
      </c>
    </row>
    <row r="54" spans="1:31" ht="15.75" thickTop="1" x14ac:dyDescent="0.2">
      <c r="A54" s="41"/>
      <c r="F54" s="117"/>
      <c r="G54" s="49"/>
      <c r="H54" s="117"/>
      <c r="I54" s="49"/>
      <c r="J54" s="117"/>
      <c r="K54" s="49"/>
      <c r="L54" s="56"/>
      <c r="M54" s="49"/>
      <c r="N54" s="117"/>
      <c r="O54" s="49"/>
      <c r="P54" s="15"/>
      <c r="Q54" s="49"/>
      <c r="R54" s="49"/>
      <c r="S54" s="49"/>
      <c r="T54" s="49"/>
      <c r="U54" s="49"/>
      <c r="V54" s="15"/>
      <c r="W54" s="49"/>
      <c r="X54" s="49"/>
      <c r="Y54" s="49"/>
      <c r="Z54" s="15"/>
      <c r="AA54" s="49"/>
      <c r="AC54" s="49"/>
    </row>
    <row r="55" spans="1:31" ht="18" x14ac:dyDescent="0.2">
      <c r="A55" s="40" t="s">
        <v>93</v>
      </c>
      <c r="F55" s="42"/>
      <c r="G55" s="49"/>
      <c r="H55" s="42"/>
      <c r="I55" s="62" t="s">
        <v>21</v>
      </c>
      <c r="J55" s="42"/>
      <c r="K55" s="62" t="s">
        <v>21</v>
      </c>
      <c r="L55" s="62"/>
      <c r="M55" s="69" t="s">
        <v>21</v>
      </c>
      <c r="N55" s="69"/>
      <c r="O55" s="69" t="s">
        <v>21</v>
      </c>
      <c r="Q55" s="49"/>
      <c r="R55" s="69"/>
      <c r="S55" s="62"/>
      <c r="T55" s="69"/>
      <c r="U55" s="62"/>
      <c r="V55" s="15"/>
      <c r="W55" s="69"/>
      <c r="X55" s="69"/>
      <c r="Y55" s="69"/>
      <c r="Z55" s="15"/>
      <c r="AA55" s="49"/>
      <c r="AB55" s="235"/>
      <c r="AC55" s="49"/>
    </row>
    <row r="56" spans="1:31" x14ac:dyDescent="0.2">
      <c r="A56" s="54" t="s">
        <v>20</v>
      </c>
      <c r="B56" s="52"/>
      <c r="F56" s="42"/>
      <c r="G56" s="49">
        <v>-63.5</v>
      </c>
      <c r="H56" s="42"/>
      <c r="I56" s="49">
        <v>290.39999999999998</v>
      </c>
      <c r="J56" s="42"/>
      <c r="K56" s="49">
        <v>120.1</v>
      </c>
      <c r="L56" s="49"/>
      <c r="M56" s="49">
        <v>77.599999999999994</v>
      </c>
      <c r="N56" s="49"/>
      <c r="O56" s="49">
        <v>424.6</v>
      </c>
      <c r="Q56" s="49">
        <v>208.2</v>
      </c>
      <c r="R56" s="49"/>
      <c r="S56" s="49">
        <v>41.1</v>
      </c>
      <c r="T56" s="49"/>
      <c r="U56" s="49">
        <v>117.3</v>
      </c>
      <c r="V56" s="43"/>
      <c r="W56" s="49">
        <v>292</v>
      </c>
      <c r="X56" s="49"/>
      <c r="Y56" s="49">
        <f>SUM(Q56:W56)</f>
        <v>658.59999999999991</v>
      </c>
      <c r="Z56" s="15"/>
      <c r="AA56" s="49">
        <v>294</v>
      </c>
      <c r="AB56" s="45"/>
      <c r="AC56" s="271">
        <v>-25.9</v>
      </c>
      <c r="AE56" s="256"/>
    </row>
    <row r="57" spans="1:31" x14ac:dyDescent="0.2">
      <c r="A57" s="55" t="s">
        <v>40</v>
      </c>
      <c r="B57" s="53"/>
      <c r="F57" s="42"/>
      <c r="G57" s="56">
        <v>179.5</v>
      </c>
      <c r="H57" s="45"/>
      <c r="I57" s="56">
        <v>-165.7</v>
      </c>
      <c r="J57" s="45"/>
      <c r="K57" s="56">
        <v>14.2</v>
      </c>
      <c r="L57" s="56"/>
      <c r="M57" s="56">
        <v>50.9</v>
      </c>
      <c r="N57" s="56"/>
      <c r="O57" s="56">
        <v>78.900000000000006</v>
      </c>
      <c r="Q57" s="56">
        <v>-66.2</v>
      </c>
      <c r="R57" s="56"/>
      <c r="S57" s="56">
        <v>51.9</v>
      </c>
      <c r="T57" s="56"/>
      <c r="U57" s="56">
        <v>14.416</v>
      </c>
      <c r="V57" s="211"/>
      <c r="W57" s="56">
        <v>-61.664999999999999</v>
      </c>
      <c r="X57" s="56"/>
      <c r="Y57" s="56">
        <f t="shared" ref="Y57:Y60" si="1">SUM(Q57:W57)</f>
        <v>-61.549000000000007</v>
      </c>
      <c r="Z57" s="15"/>
      <c r="AA57" s="56">
        <v>-122.9</v>
      </c>
      <c r="AC57" s="56">
        <v>186.5</v>
      </c>
    </row>
    <row r="58" spans="1:31" x14ac:dyDescent="0.2">
      <c r="A58" s="55" t="s">
        <v>94</v>
      </c>
      <c r="B58" s="53"/>
      <c r="F58" s="42"/>
      <c r="G58" s="56"/>
      <c r="H58" s="45"/>
      <c r="I58" s="56"/>
      <c r="J58" s="45"/>
      <c r="K58" s="56"/>
      <c r="L58" s="56"/>
      <c r="M58" s="56"/>
      <c r="N58" s="56"/>
      <c r="O58" s="56"/>
      <c r="Q58" s="211">
        <v>8.6999999999999993</v>
      </c>
      <c r="R58" s="56"/>
      <c r="S58" s="56">
        <f>51.3+40</f>
        <v>91.3</v>
      </c>
      <c r="T58" s="56"/>
      <c r="U58" s="56">
        <v>33.977703630000001</v>
      </c>
      <c r="V58" s="211"/>
      <c r="W58" s="56">
        <v>49.2</v>
      </c>
      <c r="X58" s="56"/>
      <c r="Y58" s="56">
        <f t="shared" si="1"/>
        <v>183.17770363</v>
      </c>
      <c r="Z58" s="15"/>
      <c r="AA58" s="211">
        <v>26.1</v>
      </c>
      <c r="AC58" s="211">
        <v>21.9</v>
      </c>
    </row>
    <row r="59" spans="1:31" x14ac:dyDescent="0.2">
      <c r="A59" s="55" t="s">
        <v>23</v>
      </c>
      <c r="B59" s="53"/>
      <c r="F59" s="42"/>
      <c r="G59" s="56">
        <v>-18.2</v>
      </c>
      <c r="H59" s="45"/>
      <c r="I59" s="56">
        <v>-15.1</v>
      </c>
      <c r="J59" s="45"/>
      <c r="K59" s="56">
        <v>-23.5</v>
      </c>
      <c r="L59" s="56"/>
      <c r="M59" s="56">
        <v>-35.799999999999997</v>
      </c>
      <c r="N59" s="56"/>
      <c r="O59" s="56">
        <v>-92.6</v>
      </c>
      <c r="Q59" s="56">
        <v>-24.359000000000002</v>
      </c>
      <c r="R59" s="56"/>
      <c r="S59" s="56">
        <v>-38.494</v>
      </c>
      <c r="T59" s="56"/>
      <c r="U59" s="56">
        <v>-39.523000000000003</v>
      </c>
      <c r="V59" s="211"/>
      <c r="W59" s="56">
        <v>-36.402999999999999</v>
      </c>
      <c r="X59" s="56"/>
      <c r="Y59" s="56">
        <f t="shared" si="1"/>
        <v>-138.779</v>
      </c>
      <c r="Z59" s="15"/>
      <c r="AA59" s="56">
        <v>-46.2</v>
      </c>
      <c r="AC59" s="56">
        <v>-43.7</v>
      </c>
    </row>
    <row r="60" spans="1:31" x14ac:dyDescent="0.2">
      <c r="A60" s="55" t="s">
        <v>27</v>
      </c>
      <c r="B60" s="53"/>
      <c r="F60" s="42"/>
      <c r="G60" s="56">
        <v>-11.2</v>
      </c>
      <c r="H60" s="45"/>
      <c r="I60" s="56">
        <v>-4.2</v>
      </c>
      <c r="J60" s="45"/>
      <c r="K60" s="56">
        <v>-3.9</v>
      </c>
      <c r="L60" s="56"/>
      <c r="M60" s="56">
        <v>-20.399999999999999</v>
      </c>
      <c r="N60" s="56"/>
      <c r="O60" s="56">
        <v>-39.799999999999997</v>
      </c>
      <c r="Q60" s="56">
        <v>-4.74</v>
      </c>
      <c r="R60" s="56"/>
      <c r="S60" s="45">
        <v>0</v>
      </c>
      <c r="T60" s="56"/>
      <c r="U60" s="56">
        <v>-5.476</v>
      </c>
      <c r="V60" s="211"/>
      <c r="W60" s="56">
        <v>-6.8869999999999996</v>
      </c>
      <c r="X60" s="56"/>
      <c r="Y60" s="56">
        <f t="shared" si="1"/>
        <v>-17.103000000000002</v>
      </c>
      <c r="Z60" s="15"/>
      <c r="AA60" s="56">
        <v>0</v>
      </c>
      <c r="AC60" s="56">
        <v>-9.3000000000000007</v>
      </c>
    </row>
    <row r="61" spans="1:31" ht="15.75" thickBot="1" x14ac:dyDescent="0.25">
      <c r="A61" s="41"/>
      <c r="C61" s="41" t="s">
        <v>65</v>
      </c>
      <c r="F61" s="42"/>
      <c r="G61" s="48">
        <v>86.6</v>
      </c>
      <c r="H61" s="42"/>
      <c r="I61" s="48">
        <v>105.4</v>
      </c>
      <c r="J61" s="42"/>
      <c r="K61" s="48">
        <v>107</v>
      </c>
      <c r="L61" s="56"/>
      <c r="M61" s="48">
        <v>72.3</v>
      </c>
      <c r="N61" s="42"/>
      <c r="O61" s="48">
        <v>371.2</v>
      </c>
      <c r="Q61" s="48">
        <f>SUM(Q56:Q60)</f>
        <v>121.60099999999998</v>
      </c>
      <c r="R61" s="43"/>
      <c r="S61" s="48">
        <f>SUM(S56:S60)</f>
        <v>145.80600000000001</v>
      </c>
      <c r="T61" s="43"/>
      <c r="U61" s="48">
        <f>SUM(U56:U60)</f>
        <v>120.69470363000002</v>
      </c>
      <c r="V61" s="43"/>
      <c r="W61" s="48">
        <f>SUM(W56:W60)</f>
        <v>236.24500000000003</v>
      </c>
      <c r="X61" s="43"/>
      <c r="Y61" s="48">
        <f>SUM(Q61:W61)</f>
        <v>624.34670362999998</v>
      </c>
      <c r="Z61" s="15"/>
      <c r="AA61" s="48">
        <f>SUM(AA56:AA60)</f>
        <v>151</v>
      </c>
      <c r="AC61" s="48">
        <f>SUM(AC56:AC60)</f>
        <v>129.5</v>
      </c>
    </row>
    <row r="62" spans="1:31" ht="15.75" thickTop="1" x14ac:dyDescent="0.2">
      <c r="A62" s="41"/>
      <c r="F62" s="42"/>
      <c r="G62" s="49"/>
      <c r="H62" s="49"/>
      <c r="I62" s="62" t="s">
        <v>21</v>
      </c>
      <c r="J62" s="49"/>
      <c r="K62" s="62" t="s">
        <v>21</v>
      </c>
      <c r="L62" s="56"/>
      <c r="M62" s="69" t="s">
        <v>21</v>
      </c>
      <c r="N62" s="69"/>
      <c r="O62" s="69" t="s">
        <v>21</v>
      </c>
      <c r="Q62" s="49"/>
      <c r="R62" s="69"/>
      <c r="S62" s="62"/>
      <c r="T62" s="69"/>
      <c r="U62" s="62"/>
      <c r="V62" s="15"/>
      <c r="W62" s="69"/>
      <c r="X62" s="69"/>
      <c r="Y62" s="69"/>
      <c r="Z62" s="15"/>
      <c r="AA62" s="49"/>
      <c r="AC62" s="49"/>
    </row>
    <row r="63" spans="1:31" x14ac:dyDescent="0.2">
      <c r="A63" s="41"/>
      <c r="F63" s="42"/>
      <c r="G63" s="49"/>
      <c r="H63" s="42"/>
      <c r="I63" s="49"/>
      <c r="J63" s="42"/>
      <c r="K63" s="49"/>
      <c r="L63" s="49"/>
      <c r="M63" s="49"/>
      <c r="N63" s="51"/>
      <c r="O63" s="49"/>
      <c r="Q63" s="49"/>
      <c r="R63" s="203"/>
      <c r="S63" s="49"/>
      <c r="T63" s="203"/>
      <c r="U63" s="49"/>
      <c r="V63" s="15"/>
      <c r="W63" s="15"/>
      <c r="X63" s="15"/>
      <c r="Y63" s="15"/>
      <c r="Z63" s="15"/>
    </row>
    <row r="64" spans="1:31" ht="9" customHeight="1" x14ac:dyDescent="0.2">
      <c r="O64" s="50"/>
    </row>
    <row r="65" spans="1:29" s="1" customFormat="1" ht="90.75" customHeight="1" x14ac:dyDescent="0.25">
      <c r="A65" s="276" t="s">
        <v>74</v>
      </c>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80"/>
      <c r="AB65" s="280"/>
      <c r="AC65" s="280"/>
    </row>
    <row r="66" spans="1:29" s="1" customFormat="1" ht="25.5" customHeight="1" x14ac:dyDescent="0.2">
      <c r="A66" s="276" t="s">
        <v>63</v>
      </c>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row>
    <row r="67" spans="1:29" s="1" customFormat="1" ht="50.25" customHeight="1" x14ac:dyDescent="0.2">
      <c r="A67" s="276" t="s">
        <v>58</v>
      </c>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row>
    <row r="68" spans="1:29" s="257" customFormat="1" ht="5.25" customHeight="1" x14ac:dyDescent="0.2"/>
    <row r="69" spans="1:29" s="15" customFormat="1" ht="21.75" customHeight="1" x14ac:dyDescent="0.2">
      <c r="A69" s="276" t="s">
        <v>56</v>
      </c>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row>
    <row r="70" spans="1:29" s="15" customFormat="1" ht="5.25" customHeight="1" x14ac:dyDescent="0.2">
      <c r="A70" s="257"/>
      <c r="B70" s="257"/>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row>
    <row r="71" spans="1:29" s="15" customFormat="1" ht="17.25" customHeight="1" x14ac:dyDescent="0.2">
      <c r="A71" s="276" t="s">
        <v>62</v>
      </c>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57"/>
      <c r="AA71" s="257"/>
    </row>
    <row r="72" spans="1:29" s="15" customFormat="1" ht="9" customHeight="1" x14ac:dyDescent="0.2">
      <c r="A72" s="258"/>
      <c r="B72" s="258"/>
      <c r="C72" s="258"/>
      <c r="D72" s="258"/>
      <c r="E72" s="258"/>
      <c r="F72" s="258"/>
      <c r="G72" s="258"/>
      <c r="H72" s="258"/>
      <c r="I72" s="258"/>
      <c r="J72" s="258"/>
      <c r="K72" s="258"/>
      <c r="L72" s="258"/>
      <c r="M72" s="258"/>
      <c r="N72" s="258"/>
      <c r="O72" s="258"/>
      <c r="P72" s="259"/>
      <c r="Q72" s="258"/>
      <c r="R72" s="258"/>
      <c r="S72" s="258"/>
      <c r="T72" s="258"/>
      <c r="U72" s="258"/>
      <c r="V72" s="259"/>
      <c r="W72" s="259"/>
      <c r="X72" s="259"/>
      <c r="Y72" s="259"/>
      <c r="Z72" s="257"/>
      <c r="AA72" s="257"/>
    </row>
    <row r="73" spans="1:29" s="15" customFormat="1" ht="21.75" customHeight="1" x14ac:dyDescent="0.2">
      <c r="A73" s="279" t="s">
        <v>69</v>
      </c>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57"/>
      <c r="AA73" s="257"/>
    </row>
    <row r="74" spans="1:29" s="15" customFormat="1" ht="9" customHeight="1" x14ac:dyDescent="0.2">
      <c r="A74" s="258"/>
      <c r="B74" s="258"/>
      <c r="C74" s="258"/>
      <c r="D74" s="258"/>
      <c r="E74" s="258"/>
      <c r="F74" s="258"/>
      <c r="G74" s="258"/>
      <c r="H74" s="258"/>
      <c r="I74" s="258"/>
      <c r="J74" s="258"/>
      <c r="K74" s="258"/>
      <c r="L74" s="258"/>
      <c r="M74" s="258"/>
      <c r="N74" s="258"/>
      <c r="O74" s="258"/>
      <c r="P74" s="259"/>
      <c r="Q74" s="258"/>
      <c r="R74" s="258"/>
      <c r="S74" s="258"/>
      <c r="T74" s="258"/>
      <c r="U74" s="258"/>
      <c r="V74" s="259"/>
      <c r="W74" s="259"/>
      <c r="X74" s="259"/>
      <c r="Y74" s="259"/>
      <c r="Z74" s="257"/>
      <c r="AA74" s="257"/>
    </row>
    <row r="75" spans="1:29" s="15" customFormat="1" ht="99" customHeight="1" x14ac:dyDescent="0.2">
      <c r="A75" s="279" t="s">
        <v>89</v>
      </c>
      <c r="B75" s="279"/>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c r="AA75" s="279"/>
      <c r="AB75" s="279"/>
      <c r="AC75" s="279"/>
    </row>
  </sheetData>
  <mergeCells count="10">
    <mergeCell ref="A73:Y73"/>
    <mergeCell ref="A65:AC65"/>
    <mergeCell ref="A66:AC66"/>
    <mergeCell ref="A67:AC67"/>
    <mergeCell ref="A75:AC75"/>
    <mergeCell ref="AA7:AC7"/>
    <mergeCell ref="A71:Y71"/>
    <mergeCell ref="G7:O7"/>
    <mergeCell ref="Q7:Y7"/>
    <mergeCell ref="A69:Z69"/>
  </mergeCells>
  <pageMargins left="0.2" right="0.2" top="0.25" bottom="0.2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A76"/>
  <sheetViews>
    <sheetView tabSelected="1" topLeftCell="A10" workbookViewId="0">
      <selection activeCell="I38" sqref="I38"/>
    </sheetView>
  </sheetViews>
  <sheetFormatPr defaultColWidth="18.42578125" defaultRowHeight="12.75" x14ac:dyDescent="0.2"/>
  <cols>
    <col min="1" max="1" width="43.7109375" style="268" customWidth="1"/>
    <col min="2" max="4" width="12.28515625" style="268" customWidth="1"/>
    <col min="5" max="5" width="14.85546875" style="268" customWidth="1"/>
    <col min="6" max="6" width="12.28515625" style="268" customWidth="1"/>
    <col min="7" max="7" width="18.42578125" style="218"/>
    <col min="8" max="16384" width="18.42578125" style="268"/>
  </cols>
  <sheetData>
    <row r="1" spans="1:8" ht="12.75" customHeight="1" x14ac:dyDescent="0.2">
      <c r="A1" s="283" t="s">
        <v>90</v>
      </c>
      <c r="B1" s="283"/>
      <c r="C1" s="283"/>
      <c r="D1" s="283"/>
      <c r="E1" s="283"/>
      <c r="F1" s="283"/>
      <c r="G1" s="283"/>
      <c r="H1" s="283"/>
    </row>
    <row r="2" spans="1:8" x14ac:dyDescent="0.2">
      <c r="A2" s="284" t="s">
        <v>19</v>
      </c>
      <c r="B2" s="284"/>
      <c r="C2" s="284"/>
      <c r="D2" s="284"/>
      <c r="E2" s="284"/>
      <c r="F2" s="284"/>
    </row>
    <row r="3" spans="1:8" x14ac:dyDescent="0.2">
      <c r="A3" s="84" t="s">
        <v>36</v>
      </c>
      <c r="B3" s="198"/>
      <c r="C3" s="198"/>
      <c r="D3" s="198"/>
      <c r="E3" s="198"/>
      <c r="F3" s="198"/>
    </row>
    <row r="4" spans="1:8" x14ac:dyDescent="0.2">
      <c r="A4" s="198"/>
      <c r="B4" s="198"/>
      <c r="C4" s="198"/>
      <c r="D4" s="198"/>
      <c r="E4" s="198"/>
      <c r="F4" s="198"/>
    </row>
    <row r="5" spans="1:8" x14ac:dyDescent="0.2">
      <c r="A5" s="123"/>
      <c r="B5" s="285" t="s">
        <v>32</v>
      </c>
      <c r="C5" s="284"/>
      <c r="D5" s="284"/>
      <c r="E5" s="284"/>
      <c r="F5" s="284"/>
    </row>
    <row r="6" spans="1:8" ht="12.75" customHeight="1" x14ac:dyDescent="0.2">
      <c r="A6" s="123"/>
      <c r="B6" s="286">
        <v>42916</v>
      </c>
      <c r="C6" s="287"/>
      <c r="D6" s="287"/>
      <c r="E6" s="287"/>
      <c r="F6" s="287"/>
    </row>
    <row r="7" spans="1:8" ht="25.5" x14ac:dyDescent="0.2">
      <c r="A7" s="101"/>
      <c r="B7" s="242" t="s">
        <v>17</v>
      </c>
      <c r="C7" s="249" t="s">
        <v>52</v>
      </c>
      <c r="D7" s="242" t="s">
        <v>53</v>
      </c>
      <c r="E7" s="242" t="s">
        <v>54</v>
      </c>
      <c r="F7" s="242" t="s">
        <v>48</v>
      </c>
    </row>
    <row r="8" spans="1:8" x14ac:dyDescent="0.2">
      <c r="A8" s="266" t="s">
        <v>12</v>
      </c>
      <c r="B8" s="267"/>
      <c r="C8" s="267"/>
      <c r="D8" s="267"/>
      <c r="E8" s="267"/>
      <c r="F8" s="267"/>
    </row>
    <row r="9" spans="1:8" x14ac:dyDescent="0.2">
      <c r="A9" s="103" t="s">
        <v>41</v>
      </c>
      <c r="B9" s="243">
        <v>711</v>
      </c>
      <c r="C9" s="243">
        <v>-86.6</v>
      </c>
      <c r="D9" s="243">
        <v>0</v>
      </c>
      <c r="E9" s="243">
        <v>0</v>
      </c>
      <c r="F9" s="243">
        <v>624.4</v>
      </c>
    </row>
    <row r="10" spans="1:8" x14ac:dyDescent="0.2">
      <c r="A10" s="105" t="s">
        <v>13</v>
      </c>
      <c r="B10" s="107">
        <v>186.5</v>
      </c>
      <c r="C10" s="107">
        <v>-27.7</v>
      </c>
      <c r="D10" s="107">
        <v>0</v>
      </c>
      <c r="E10" s="107">
        <v>0</v>
      </c>
      <c r="F10" s="107">
        <f>SUM(B10:E10)</f>
        <v>158.80000000000001</v>
      </c>
    </row>
    <row r="11" spans="1:8" x14ac:dyDescent="0.2">
      <c r="A11" s="103" t="s">
        <v>14</v>
      </c>
      <c r="B11" s="104">
        <v>64.8</v>
      </c>
      <c r="C11" s="104">
        <v>0</v>
      </c>
      <c r="D11" s="104">
        <v>0</v>
      </c>
      <c r="E11" s="104">
        <v>0</v>
      </c>
      <c r="F11" s="104">
        <f>SUM(B11:E11)</f>
        <v>64.8</v>
      </c>
      <c r="G11" s="233"/>
    </row>
    <row r="12" spans="1:8" ht="13.5" thickBot="1" x14ac:dyDescent="0.25">
      <c r="A12" s="127" t="s">
        <v>15</v>
      </c>
      <c r="B12" s="131">
        <v>962.2</v>
      </c>
      <c r="C12" s="131">
        <v>-114.3</v>
      </c>
      <c r="D12" s="131">
        <v>0</v>
      </c>
      <c r="E12" s="131">
        <v>0</v>
      </c>
      <c r="F12" s="131">
        <v>847.9</v>
      </c>
    </row>
    <row r="13" spans="1:8" ht="13.5" thickTop="1" x14ac:dyDescent="0.2">
      <c r="A13" s="101"/>
      <c r="B13" s="101"/>
      <c r="C13" s="102"/>
      <c r="D13" s="102"/>
      <c r="E13" s="102"/>
      <c r="F13" s="102"/>
    </row>
    <row r="14" spans="1:8" x14ac:dyDescent="0.2">
      <c r="A14" s="105" t="s">
        <v>91</v>
      </c>
      <c r="B14" s="107"/>
      <c r="C14" s="107"/>
      <c r="D14" s="107"/>
      <c r="E14" s="107"/>
      <c r="F14" s="107"/>
    </row>
    <row r="15" spans="1:8" x14ac:dyDescent="0.2">
      <c r="A15" s="225" t="s">
        <v>34</v>
      </c>
      <c r="B15" s="244">
        <v>469.1</v>
      </c>
      <c r="C15" s="244">
        <v>-27.7</v>
      </c>
      <c r="D15" s="244">
        <v>-81.599999999999994</v>
      </c>
      <c r="E15" s="244"/>
      <c r="F15" s="137">
        <v>359.8</v>
      </c>
    </row>
    <row r="16" spans="1:8" x14ac:dyDescent="0.2">
      <c r="A16" s="98" t="s">
        <v>35</v>
      </c>
      <c r="B16" s="108">
        <v>361.2</v>
      </c>
      <c r="C16" s="108">
        <v>-86.6</v>
      </c>
      <c r="D16" s="108">
        <v>-12.3</v>
      </c>
      <c r="E16" s="108">
        <v>-21.9</v>
      </c>
      <c r="F16" s="108">
        <v>240.4</v>
      </c>
    </row>
    <row r="17" spans="1:8" x14ac:dyDescent="0.2">
      <c r="A17" s="225"/>
      <c r="B17" s="95">
        <v>830.4</v>
      </c>
      <c r="C17" s="95">
        <f>SUM(C15:C16)</f>
        <v>-114.3</v>
      </c>
      <c r="D17" s="95">
        <f>SUM(D15:D16)</f>
        <v>-93.899999999999991</v>
      </c>
      <c r="E17" s="95">
        <v>-21.9</v>
      </c>
      <c r="F17" s="135">
        <v>600.20000000000005</v>
      </c>
      <c r="G17" s="260"/>
    </row>
    <row r="18" spans="1:8" x14ac:dyDescent="0.2">
      <c r="A18" s="98"/>
      <c r="B18" s="99"/>
      <c r="C18" s="99"/>
      <c r="D18" s="99"/>
      <c r="E18" s="99"/>
      <c r="F18" s="99"/>
    </row>
    <row r="19" spans="1:8" x14ac:dyDescent="0.2">
      <c r="A19" s="100" t="s">
        <v>78</v>
      </c>
      <c r="B19" s="101"/>
      <c r="C19" s="102"/>
      <c r="D19" s="102"/>
      <c r="E19" s="102"/>
      <c r="F19" s="102"/>
    </row>
    <row r="20" spans="1:8" x14ac:dyDescent="0.2">
      <c r="A20" s="105" t="s">
        <v>41</v>
      </c>
      <c r="B20" s="181">
        <v>112.2</v>
      </c>
      <c r="C20" s="181">
        <v>0</v>
      </c>
      <c r="D20" s="181">
        <v>73</v>
      </c>
      <c r="E20" s="181">
        <v>0</v>
      </c>
      <c r="F20" s="106">
        <v>185.1</v>
      </c>
      <c r="H20" s="272"/>
    </row>
    <row r="21" spans="1:8" x14ac:dyDescent="0.2">
      <c r="A21" s="103" t="s">
        <v>13</v>
      </c>
      <c r="B21" s="182">
        <v>65.7</v>
      </c>
      <c r="C21" s="182">
        <v>0</v>
      </c>
      <c r="D21" s="182">
        <v>6.6</v>
      </c>
      <c r="E21" s="104">
        <v>0</v>
      </c>
      <c r="F21" s="104">
        <v>72.3</v>
      </c>
    </row>
    <row r="22" spans="1:8" x14ac:dyDescent="0.2">
      <c r="A22" s="105" t="s">
        <v>14</v>
      </c>
      <c r="B22" s="183">
        <v>17.5</v>
      </c>
      <c r="C22" s="183">
        <v>0</v>
      </c>
      <c r="D22" s="183">
        <v>2</v>
      </c>
      <c r="E22" s="183">
        <v>0</v>
      </c>
      <c r="F22" s="107">
        <v>19.600000000000001</v>
      </c>
    </row>
    <row r="23" spans="1:8" x14ac:dyDescent="0.2">
      <c r="A23" s="103" t="s">
        <v>16</v>
      </c>
      <c r="B23" s="104">
        <v>-63.5</v>
      </c>
      <c r="C23" s="104">
        <v>0</v>
      </c>
      <c r="D23" s="182">
        <v>12.3</v>
      </c>
      <c r="E23" s="182">
        <v>21.9</v>
      </c>
      <c r="F23" s="104">
        <v>-29.3</v>
      </c>
      <c r="H23" s="261"/>
    </row>
    <row r="24" spans="1:8" x14ac:dyDescent="0.2">
      <c r="A24" s="127" t="s">
        <v>6</v>
      </c>
      <c r="B24" s="128">
        <v>131.9</v>
      </c>
      <c r="C24" s="128">
        <f>SUM(C20:C23)</f>
        <v>0</v>
      </c>
      <c r="D24" s="128">
        <v>93.9</v>
      </c>
      <c r="E24" s="185">
        <f>SUM(E20:E23)</f>
        <v>21.9</v>
      </c>
      <c r="F24" s="128">
        <v>247.7</v>
      </c>
    </row>
    <row r="25" spans="1:8" x14ac:dyDescent="0.2">
      <c r="A25" s="101"/>
      <c r="B25" s="101"/>
      <c r="C25" s="101"/>
      <c r="D25" s="101"/>
      <c r="E25" s="101"/>
      <c r="F25" s="101"/>
    </row>
    <row r="26" spans="1:8" x14ac:dyDescent="0.2">
      <c r="A26" s="105" t="s">
        <v>28</v>
      </c>
      <c r="B26" s="107">
        <v>1.8</v>
      </c>
      <c r="C26" s="107">
        <v>0</v>
      </c>
      <c r="D26" s="107">
        <v>0</v>
      </c>
      <c r="E26" s="107">
        <v>0</v>
      </c>
      <c r="F26" s="107">
        <v>1.8</v>
      </c>
    </row>
    <row r="27" spans="1:8" x14ac:dyDescent="0.2">
      <c r="A27" s="103" t="s">
        <v>29</v>
      </c>
      <c r="B27" s="104">
        <v>-48.4</v>
      </c>
      <c r="C27" s="104">
        <v>0</v>
      </c>
      <c r="D27" s="104">
        <v>0</v>
      </c>
      <c r="E27" s="104">
        <v>6.8</v>
      </c>
      <c r="F27" s="104">
        <v>-41.6</v>
      </c>
      <c r="G27" s="231"/>
    </row>
    <row r="28" spans="1:8" x14ac:dyDescent="0.2">
      <c r="A28" s="129"/>
      <c r="B28" s="128">
        <v>-46.5</v>
      </c>
      <c r="C28" s="128">
        <f>SUM(C26:C27)</f>
        <v>0</v>
      </c>
      <c r="D28" s="128">
        <f>SUM(D26:D27)</f>
        <v>0</v>
      </c>
      <c r="E28" s="128">
        <f>SUM(E26:E27)</f>
        <v>6.8</v>
      </c>
      <c r="F28" s="128">
        <v>-39.799999999999997</v>
      </c>
      <c r="G28" s="231"/>
    </row>
    <row r="29" spans="1:8" x14ac:dyDescent="0.2">
      <c r="A29" s="101"/>
      <c r="B29" s="245"/>
      <c r="C29" s="245"/>
      <c r="D29" s="273"/>
      <c r="E29" s="245"/>
      <c r="F29" s="245"/>
    </row>
    <row r="30" spans="1:8" x14ac:dyDescent="0.2">
      <c r="A30" s="105" t="s">
        <v>30</v>
      </c>
      <c r="B30" s="107">
        <v>85.3</v>
      </c>
      <c r="C30" s="174">
        <f>C24+C28</f>
        <v>0</v>
      </c>
      <c r="D30" s="99">
        <v>93.9</v>
      </c>
      <c r="E30" s="107">
        <v>28.7</v>
      </c>
      <c r="F30" s="107">
        <v>208</v>
      </c>
      <c r="G30" s="231"/>
    </row>
    <row r="31" spans="1:8" x14ac:dyDescent="0.2">
      <c r="A31" s="103" t="s">
        <v>10</v>
      </c>
      <c r="B31" s="95">
        <v>-12.9</v>
      </c>
      <c r="C31" s="251">
        <v>0</v>
      </c>
      <c r="D31" s="251">
        <v>-32.5</v>
      </c>
      <c r="E31" s="251">
        <v>-10.9</v>
      </c>
      <c r="F31" s="95">
        <v>-56.3</v>
      </c>
      <c r="G31" s="231"/>
    </row>
    <row r="32" spans="1:8" x14ac:dyDescent="0.2">
      <c r="A32" s="105" t="s">
        <v>18</v>
      </c>
      <c r="B32" s="130">
        <f>SUM(B30:B31)</f>
        <v>72.399999999999991</v>
      </c>
      <c r="C32" s="130">
        <f t="shared" ref="C32:E32" si="0">SUM(C30:C31)</f>
        <v>0</v>
      </c>
      <c r="D32" s="107">
        <v>61.4</v>
      </c>
      <c r="E32" s="107">
        <f t="shared" si="0"/>
        <v>17.799999999999997</v>
      </c>
      <c r="F32" s="130">
        <v>151.69999999999999</v>
      </c>
      <c r="G32" s="231"/>
    </row>
    <row r="33" spans="1:27" ht="24" x14ac:dyDescent="0.2">
      <c r="A33" s="103" t="s">
        <v>31</v>
      </c>
      <c r="B33" s="104">
        <v>-5.5</v>
      </c>
      <c r="C33" s="250">
        <v>0</v>
      </c>
      <c r="D33" s="182">
        <v>-1.8</v>
      </c>
      <c r="E33" s="182">
        <v>0</v>
      </c>
      <c r="F33" s="104">
        <f>SUM(B33:E33)</f>
        <v>-7.3</v>
      </c>
      <c r="G33" s="231"/>
      <c r="AA33" s="268" t="s">
        <v>84</v>
      </c>
    </row>
    <row r="34" spans="1:27" ht="13.5" thickBot="1" x14ac:dyDescent="0.25">
      <c r="A34" s="105" t="s">
        <v>77</v>
      </c>
      <c r="B34" s="131">
        <v>66.900000000000006</v>
      </c>
      <c r="C34" s="177">
        <f>SUM(C32:C33)</f>
        <v>0</v>
      </c>
      <c r="D34" s="177">
        <v>59.7</v>
      </c>
      <c r="E34" s="177">
        <f>SUM(E32:E33)</f>
        <v>17.799999999999997</v>
      </c>
      <c r="F34" s="131">
        <v>144.4</v>
      </c>
      <c r="G34" s="231"/>
    </row>
    <row r="35" spans="1:27" ht="13.5" thickTop="1" x14ac:dyDescent="0.2">
      <c r="A35" s="101"/>
      <c r="B35" s="102"/>
      <c r="C35" s="252"/>
      <c r="D35" s="158"/>
      <c r="E35" s="253"/>
      <c r="F35" s="102"/>
      <c r="G35" s="231"/>
    </row>
    <row r="36" spans="1:27" ht="13.5" x14ac:dyDescent="0.2">
      <c r="A36" s="105" t="s">
        <v>42</v>
      </c>
      <c r="B36" s="99">
        <v>153.6</v>
      </c>
      <c r="C36" s="188"/>
      <c r="D36" s="188"/>
      <c r="E36" s="188"/>
      <c r="F36" s="107">
        <v>153.6</v>
      </c>
      <c r="G36" s="231"/>
    </row>
    <row r="37" spans="1:27" ht="14.25" thickBot="1" x14ac:dyDescent="0.25">
      <c r="A37" s="103" t="s">
        <v>79</v>
      </c>
      <c r="B37" s="246">
        <v>0.44</v>
      </c>
      <c r="C37" s="254"/>
      <c r="D37" s="255">
        <v>0.39</v>
      </c>
      <c r="E37" s="255">
        <v>0.12</v>
      </c>
      <c r="F37" s="255">
        <v>0.94</v>
      </c>
      <c r="G37" s="231"/>
    </row>
    <row r="38" spans="1:27" ht="13.5" thickTop="1" x14ac:dyDescent="0.2">
      <c r="A38" s="102"/>
      <c r="B38" s="101"/>
      <c r="C38" s="101"/>
      <c r="D38" s="101"/>
      <c r="E38" s="101"/>
      <c r="F38" s="101"/>
    </row>
    <row r="39" spans="1:27" s="212" customFormat="1" ht="28.5" customHeight="1" x14ac:dyDescent="0.2">
      <c r="A39" s="288" t="s">
        <v>64</v>
      </c>
      <c r="B39" s="288"/>
      <c r="C39" s="288"/>
      <c r="D39" s="288"/>
      <c r="E39" s="288"/>
      <c r="F39" s="288"/>
      <c r="G39" s="234"/>
    </row>
    <row r="40" spans="1:27" s="212" customFormat="1" ht="10.5" customHeight="1" x14ac:dyDescent="0.2">
      <c r="A40" s="217"/>
      <c r="B40" s="217"/>
      <c r="C40" s="217"/>
      <c r="D40" s="217"/>
      <c r="E40" s="217"/>
      <c r="F40" s="217"/>
      <c r="G40" s="231"/>
    </row>
    <row r="41" spans="1:27" s="212" customFormat="1" ht="30" customHeight="1" x14ac:dyDescent="0.2">
      <c r="A41" s="281" t="s">
        <v>59</v>
      </c>
      <c r="B41" s="282"/>
      <c r="C41" s="282"/>
      <c r="D41" s="282"/>
      <c r="E41" s="282"/>
      <c r="F41" s="282"/>
      <c r="G41" s="231"/>
    </row>
    <row r="42" spans="1:27" s="212" customFormat="1" ht="7.5" customHeight="1" x14ac:dyDescent="0.2">
      <c r="A42" s="281"/>
      <c r="B42" s="282"/>
      <c r="C42" s="282"/>
      <c r="D42" s="282"/>
      <c r="E42" s="282"/>
      <c r="F42" s="282"/>
      <c r="G42" s="231"/>
    </row>
    <row r="43" spans="1:27" s="212" customFormat="1" ht="38.25" customHeight="1" x14ac:dyDescent="0.2">
      <c r="A43" s="295" t="s">
        <v>95</v>
      </c>
      <c r="B43" s="295"/>
      <c r="C43" s="295"/>
      <c r="D43" s="295"/>
      <c r="E43" s="295"/>
      <c r="F43" s="295"/>
      <c r="G43" s="270"/>
    </row>
    <row r="44" spans="1:27" s="212" customFormat="1" ht="7.5" customHeight="1" x14ac:dyDescent="0.2">
      <c r="A44" s="281"/>
      <c r="B44" s="282"/>
      <c r="C44" s="282"/>
      <c r="D44" s="282"/>
      <c r="E44" s="282"/>
      <c r="F44" s="282"/>
      <c r="G44" s="231"/>
    </row>
    <row r="45" spans="1:27" s="212" customFormat="1" ht="29.25" customHeight="1" x14ac:dyDescent="0.2">
      <c r="A45" s="288" t="s">
        <v>55</v>
      </c>
      <c r="B45" s="288"/>
      <c r="C45" s="288"/>
      <c r="D45" s="288"/>
      <c r="E45" s="288"/>
      <c r="F45" s="288"/>
      <c r="G45" s="234"/>
    </row>
    <row r="46" spans="1:27" ht="7.5" customHeight="1" x14ac:dyDescent="0.2">
      <c r="A46" s="292"/>
      <c r="B46" s="293"/>
      <c r="C46" s="293"/>
      <c r="D46" s="293"/>
      <c r="E46" s="293"/>
      <c r="F46" s="293"/>
    </row>
    <row r="47" spans="1:27" ht="27" customHeight="1" x14ac:dyDescent="0.2">
      <c r="A47" s="292"/>
      <c r="B47" s="294"/>
      <c r="C47" s="294"/>
      <c r="D47" s="294"/>
      <c r="E47" s="294"/>
      <c r="F47" s="294"/>
    </row>
    <row r="48" spans="1:27" x14ac:dyDescent="0.2">
      <c r="A48" s="91"/>
      <c r="B48" s="91"/>
      <c r="C48" s="91"/>
      <c r="D48" s="91"/>
      <c r="E48" s="91"/>
      <c r="F48" s="91"/>
    </row>
    <row r="49" spans="1:25" x14ac:dyDescent="0.2">
      <c r="A49" s="289"/>
      <c r="B49" s="290"/>
      <c r="C49" s="290"/>
      <c r="D49" s="290"/>
      <c r="E49" s="290"/>
      <c r="F49" s="290"/>
    </row>
    <row r="50" spans="1:25" x14ac:dyDescent="0.2">
      <c r="A50" s="269"/>
      <c r="B50" s="269"/>
      <c r="C50" s="269"/>
      <c r="D50" s="269"/>
      <c r="E50" s="269"/>
      <c r="F50" s="269"/>
    </row>
    <row r="51" spans="1:25" x14ac:dyDescent="0.2">
      <c r="A51" s="289"/>
      <c r="B51" s="291"/>
      <c r="C51" s="291"/>
      <c r="D51" s="291"/>
      <c r="E51" s="291"/>
      <c r="F51" s="291"/>
    </row>
    <row r="52" spans="1:25" x14ac:dyDescent="0.2">
      <c r="A52" s="198"/>
      <c r="B52" s="198"/>
      <c r="C52" s="198"/>
      <c r="D52" s="198"/>
      <c r="E52" s="198"/>
      <c r="F52" s="198"/>
    </row>
    <row r="53" spans="1:25" x14ac:dyDescent="0.2">
      <c r="A53" s="198"/>
      <c r="B53" s="198"/>
      <c r="C53" s="198"/>
      <c r="D53" s="198"/>
      <c r="E53" s="198"/>
      <c r="F53" s="198"/>
    </row>
    <row r="54" spans="1:25" x14ac:dyDescent="0.2">
      <c r="A54" s="198"/>
      <c r="B54" s="198"/>
      <c r="C54" s="198"/>
      <c r="D54" s="198"/>
      <c r="E54" s="198"/>
      <c r="F54" s="198"/>
      <c r="Q54" s="236"/>
      <c r="R54" s="236"/>
      <c r="S54" s="236"/>
      <c r="T54" s="236"/>
      <c r="U54" s="236"/>
      <c r="V54" s="236"/>
      <c r="W54" s="236"/>
      <c r="X54" s="236"/>
      <c r="Y54" s="236"/>
    </row>
    <row r="55" spans="1:25" x14ac:dyDescent="0.2">
      <c r="A55" s="198"/>
      <c r="B55" s="198"/>
      <c r="C55" s="198"/>
      <c r="D55" s="198"/>
      <c r="E55" s="198"/>
      <c r="F55" s="198"/>
      <c r="Q55" s="218"/>
      <c r="R55" s="218"/>
      <c r="S55" s="218"/>
      <c r="T55" s="218"/>
      <c r="U55" s="218"/>
      <c r="V55" s="218"/>
      <c r="W55" s="218"/>
      <c r="X55" s="218"/>
      <c r="Y55" s="218"/>
    </row>
    <row r="56" spans="1:25" x14ac:dyDescent="0.2">
      <c r="A56" s="198"/>
      <c r="B56" s="198"/>
      <c r="C56" s="198"/>
      <c r="D56" s="198"/>
      <c r="E56" s="198"/>
      <c r="F56" s="198"/>
      <c r="Q56" s="218"/>
      <c r="R56" s="218"/>
      <c r="S56" s="218"/>
      <c r="T56" s="218"/>
      <c r="U56" s="218"/>
      <c r="V56" s="218"/>
      <c r="W56" s="218"/>
      <c r="X56" s="218"/>
      <c r="Y56" s="218"/>
    </row>
    <row r="57" spans="1:25" x14ac:dyDescent="0.2">
      <c r="A57" s="198"/>
      <c r="B57" s="198"/>
      <c r="C57" s="198"/>
      <c r="D57" s="198"/>
      <c r="E57" s="198"/>
      <c r="F57" s="198"/>
      <c r="Q57" s="218"/>
      <c r="R57" s="218"/>
      <c r="S57" s="218"/>
      <c r="T57" s="218"/>
      <c r="U57" s="218"/>
      <c r="V57" s="218"/>
      <c r="W57" s="218"/>
      <c r="X57" s="218"/>
      <c r="Y57" s="218"/>
    </row>
    <row r="58" spans="1:25" x14ac:dyDescent="0.2">
      <c r="A58" s="198"/>
      <c r="B58" s="198"/>
      <c r="C58" s="198"/>
      <c r="D58" s="198"/>
      <c r="E58" s="198"/>
      <c r="F58" s="198"/>
      <c r="Q58" s="218"/>
      <c r="R58" s="218"/>
      <c r="S58" s="218"/>
      <c r="T58" s="218"/>
      <c r="U58" s="218"/>
      <c r="V58" s="218"/>
      <c r="W58" s="218"/>
      <c r="X58" s="218"/>
      <c r="Y58" s="218"/>
    </row>
    <row r="59" spans="1:25" x14ac:dyDescent="0.2">
      <c r="A59" s="198"/>
      <c r="B59" s="198"/>
      <c r="C59" s="198"/>
      <c r="D59" s="198"/>
      <c r="E59" s="198"/>
      <c r="F59" s="198"/>
      <c r="Q59" s="218"/>
      <c r="R59" s="218"/>
      <c r="S59" s="218"/>
      <c r="T59" s="218"/>
      <c r="U59" s="218"/>
      <c r="V59" s="218"/>
      <c r="W59" s="218"/>
      <c r="X59" s="218"/>
      <c r="Y59" s="218"/>
    </row>
    <row r="60" spans="1:25" x14ac:dyDescent="0.2">
      <c r="A60" s="198"/>
      <c r="B60" s="198"/>
      <c r="C60" s="198"/>
      <c r="D60" s="198"/>
      <c r="E60" s="198"/>
      <c r="F60" s="198"/>
      <c r="Q60" s="236"/>
      <c r="R60" s="236"/>
      <c r="S60" s="236"/>
      <c r="T60" s="236"/>
      <c r="U60" s="236"/>
      <c r="V60" s="236"/>
      <c r="W60" s="236"/>
      <c r="X60" s="236"/>
      <c r="Y60" s="236"/>
    </row>
    <row r="61" spans="1:25" x14ac:dyDescent="0.2">
      <c r="A61" s="198"/>
      <c r="B61" s="198"/>
      <c r="C61" s="198"/>
      <c r="D61" s="198"/>
      <c r="E61" s="198"/>
      <c r="F61" s="198"/>
    </row>
    <row r="62" spans="1:25" x14ac:dyDescent="0.2">
      <c r="A62" s="198"/>
      <c r="B62" s="198"/>
      <c r="C62" s="198"/>
      <c r="D62" s="198"/>
      <c r="E62" s="198"/>
      <c r="F62" s="198"/>
    </row>
    <row r="63" spans="1:25" x14ac:dyDescent="0.2">
      <c r="A63" s="198"/>
      <c r="B63" s="198"/>
      <c r="C63" s="198"/>
      <c r="D63" s="198"/>
      <c r="E63" s="198"/>
      <c r="F63" s="198"/>
    </row>
    <row r="64" spans="1:25" x14ac:dyDescent="0.2">
      <c r="A64" s="198"/>
      <c r="B64" s="198"/>
      <c r="C64" s="198"/>
      <c r="D64" s="198"/>
      <c r="E64" s="198"/>
      <c r="F64" s="198"/>
    </row>
    <row r="65" spans="1:6" x14ac:dyDescent="0.2">
      <c r="A65" s="198"/>
      <c r="B65" s="198"/>
      <c r="C65" s="198"/>
      <c r="D65" s="198"/>
      <c r="E65" s="198"/>
      <c r="F65" s="198"/>
    </row>
    <row r="72" spans="1:6" ht="18" x14ac:dyDescent="0.2">
      <c r="A72" s="237"/>
    </row>
    <row r="76" spans="1:6" ht="14.25" x14ac:dyDescent="0.2">
      <c r="A76" s="238"/>
    </row>
  </sheetData>
  <mergeCells count="14">
    <mergeCell ref="A49:F49"/>
    <mergeCell ref="A51:F51"/>
    <mergeCell ref="A42:F42"/>
    <mergeCell ref="A43:F43"/>
    <mergeCell ref="A44:F44"/>
    <mergeCell ref="A45:F45"/>
    <mergeCell ref="A46:F46"/>
    <mergeCell ref="A47:F47"/>
    <mergeCell ref="A41:F41"/>
    <mergeCell ref="A1:H1"/>
    <mergeCell ref="A2:F2"/>
    <mergeCell ref="B5:F5"/>
    <mergeCell ref="B6:F6"/>
    <mergeCell ref="A39:F39"/>
  </mergeCells>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10" zoomScale="110" zoomScaleNormal="110" zoomScaleSheetLayoutView="85" workbookViewId="0">
      <selection activeCell="H18" sqref="H18"/>
    </sheetView>
  </sheetViews>
  <sheetFormatPr defaultColWidth="18.42578125" defaultRowHeight="12.75" x14ac:dyDescent="0.2"/>
  <cols>
    <col min="1" max="1" width="43.7109375" style="239" customWidth="1"/>
    <col min="2" max="4" width="12.28515625" style="239" customWidth="1"/>
    <col min="5" max="5" width="14.85546875" style="239" customWidth="1"/>
    <col min="6" max="6" width="12.28515625" style="239" customWidth="1"/>
    <col min="7" max="7" width="18.42578125" style="218"/>
    <col min="8" max="16384" width="18.42578125" style="239"/>
  </cols>
  <sheetData>
    <row r="1" spans="1:8" ht="12.75" customHeight="1" x14ac:dyDescent="0.2">
      <c r="A1" s="283" t="s">
        <v>85</v>
      </c>
      <c r="B1" s="283"/>
      <c r="C1" s="283"/>
      <c r="D1" s="283"/>
      <c r="E1" s="283"/>
      <c r="F1" s="283"/>
      <c r="G1" s="283"/>
      <c r="H1" s="283"/>
    </row>
    <row r="2" spans="1:8" x14ac:dyDescent="0.2">
      <c r="A2" s="284" t="s">
        <v>19</v>
      </c>
      <c r="B2" s="284"/>
      <c r="C2" s="284"/>
      <c r="D2" s="284"/>
      <c r="E2" s="284"/>
      <c r="F2" s="284"/>
    </row>
    <row r="3" spans="1:8" x14ac:dyDescent="0.2">
      <c r="A3" s="84" t="s">
        <v>36</v>
      </c>
      <c r="B3" s="198"/>
      <c r="C3" s="198"/>
      <c r="D3" s="198"/>
      <c r="E3" s="198"/>
      <c r="F3" s="198"/>
    </row>
    <row r="4" spans="1:8" x14ac:dyDescent="0.2">
      <c r="A4" s="198"/>
      <c r="B4" s="198"/>
      <c r="C4" s="198"/>
      <c r="D4" s="198"/>
      <c r="E4" s="198"/>
      <c r="F4" s="198"/>
    </row>
    <row r="5" spans="1:8" x14ac:dyDescent="0.2">
      <c r="A5" s="123"/>
      <c r="B5" s="285" t="s">
        <v>32</v>
      </c>
      <c r="C5" s="284"/>
      <c r="D5" s="284"/>
      <c r="E5" s="284"/>
      <c r="F5" s="284"/>
    </row>
    <row r="6" spans="1:8" ht="12.75" customHeight="1" x14ac:dyDescent="0.2">
      <c r="A6" s="123"/>
      <c r="B6" s="286">
        <v>42825</v>
      </c>
      <c r="C6" s="287"/>
      <c r="D6" s="287"/>
      <c r="E6" s="287"/>
      <c r="F6" s="287"/>
    </row>
    <row r="7" spans="1:8" ht="25.5" x14ac:dyDescent="0.2">
      <c r="A7" s="101"/>
      <c r="B7" s="242" t="s">
        <v>17</v>
      </c>
      <c r="C7" s="249" t="s">
        <v>52</v>
      </c>
      <c r="D7" s="242" t="s">
        <v>53</v>
      </c>
      <c r="E7" s="242" t="s">
        <v>54</v>
      </c>
      <c r="F7" s="242" t="s">
        <v>48</v>
      </c>
    </row>
    <row r="8" spans="1:8" x14ac:dyDescent="0.2">
      <c r="A8" s="266" t="s">
        <v>12</v>
      </c>
      <c r="B8" s="267"/>
      <c r="C8" s="267"/>
      <c r="D8" s="267"/>
      <c r="E8" s="267"/>
      <c r="F8" s="267"/>
    </row>
    <row r="9" spans="1:8" x14ac:dyDescent="0.2">
      <c r="A9" s="103" t="s">
        <v>41</v>
      </c>
      <c r="B9" s="243">
        <v>687.04</v>
      </c>
      <c r="C9" s="243">
        <v>-89.6</v>
      </c>
      <c r="D9" s="243">
        <v>0</v>
      </c>
      <c r="E9" s="243">
        <v>0</v>
      </c>
      <c r="F9" s="243">
        <f>'Trended Cash Earnings'!AA37</f>
        <v>597.5</v>
      </c>
    </row>
    <row r="10" spans="1:8" x14ac:dyDescent="0.2">
      <c r="A10" s="105" t="s">
        <v>13</v>
      </c>
      <c r="B10" s="107">
        <v>165.5</v>
      </c>
      <c r="C10" s="107">
        <v>-26.3</v>
      </c>
      <c r="D10" s="107">
        <v>0</v>
      </c>
      <c r="E10" s="107">
        <v>0</v>
      </c>
      <c r="F10" s="107">
        <f>SUM(B10:E10)</f>
        <v>139.19999999999999</v>
      </c>
    </row>
    <row r="11" spans="1:8" x14ac:dyDescent="0.2">
      <c r="A11" s="103" t="s">
        <v>14</v>
      </c>
      <c r="B11" s="104">
        <v>67.17</v>
      </c>
      <c r="C11" s="104">
        <v>0</v>
      </c>
      <c r="D11" s="104">
        <v>0</v>
      </c>
      <c r="E11" s="104">
        <v>0</v>
      </c>
      <c r="F11" s="104">
        <f>SUM(B11:E11)</f>
        <v>67.17</v>
      </c>
      <c r="G11" s="233"/>
    </row>
    <row r="12" spans="1:8" ht="13.5" thickBot="1" x14ac:dyDescent="0.25">
      <c r="A12" s="127" t="s">
        <v>15</v>
      </c>
      <c r="B12" s="131">
        <v>919.8</v>
      </c>
      <c r="C12" s="131">
        <f>SUM(C9:C11)</f>
        <v>-115.89999999999999</v>
      </c>
      <c r="D12" s="131">
        <v>0</v>
      </c>
      <c r="E12" s="131">
        <v>0</v>
      </c>
      <c r="F12" s="131">
        <v>803.9</v>
      </c>
    </row>
    <row r="13" spans="1:8" ht="13.5" thickTop="1" x14ac:dyDescent="0.2">
      <c r="A13" s="101"/>
      <c r="B13" s="101"/>
      <c r="C13" s="102"/>
      <c r="D13" s="102"/>
      <c r="E13" s="102"/>
      <c r="F13" s="102"/>
    </row>
    <row r="14" spans="1:8" x14ac:dyDescent="0.2">
      <c r="A14" s="105" t="s">
        <v>33</v>
      </c>
      <c r="B14" s="107"/>
      <c r="C14" s="107"/>
      <c r="D14" s="107"/>
      <c r="E14" s="107"/>
      <c r="F14" s="107"/>
    </row>
    <row r="15" spans="1:8" x14ac:dyDescent="0.2">
      <c r="A15" s="225" t="s">
        <v>34</v>
      </c>
      <c r="B15" s="244">
        <v>455.94</v>
      </c>
      <c r="C15" s="244">
        <v>-26.3</v>
      </c>
      <c r="D15" s="244">
        <v>-84.6</v>
      </c>
      <c r="E15" s="244">
        <v>-1.7</v>
      </c>
      <c r="F15" s="137">
        <f>SUM(B15:E15)</f>
        <v>343.34</v>
      </c>
    </row>
    <row r="16" spans="1:8" x14ac:dyDescent="0.2">
      <c r="A16" s="98" t="s">
        <v>35</v>
      </c>
      <c r="B16" s="108">
        <v>358.86</v>
      </c>
      <c r="C16" s="108">
        <v>-89.6</v>
      </c>
      <c r="D16" s="108">
        <v>-8.8000000000000007</v>
      </c>
      <c r="E16" s="108">
        <v>-28.7</v>
      </c>
      <c r="F16" s="108">
        <f>SUM(B16:E16)</f>
        <v>231.76</v>
      </c>
    </row>
    <row r="17" spans="1:8" x14ac:dyDescent="0.2">
      <c r="A17" s="225"/>
      <c r="B17" s="95">
        <f>SUM(B15:B16)</f>
        <v>814.8</v>
      </c>
      <c r="C17" s="95">
        <f>SUM(C15:C16)</f>
        <v>-115.89999999999999</v>
      </c>
      <c r="D17" s="95">
        <f>SUM(D15:D16)</f>
        <v>-93.399999999999991</v>
      </c>
      <c r="E17" s="95">
        <f>SUM(E15:E16)</f>
        <v>-30.4</v>
      </c>
      <c r="F17" s="135">
        <f>SUM(F15:F16)</f>
        <v>575.09999999999991</v>
      </c>
      <c r="G17" s="260">
        <f>B12-B17</f>
        <v>105</v>
      </c>
      <c r="H17" s="272">
        <f>D12-D17</f>
        <v>93.399999999999991</v>
      </c>
    </row>
    <row r="18" spans="1:8" x14ac:dyDescent="0.2">
      <c r="A18" s="98"/>
      <c r="B18" s="99"/>
      <c r="C18" s="99"/>
      <c r="D18" s="99"/>
      <c r="E18" s="99"/>
      <c r="F18" s="99"/>
    </row>
    <row r="19" spans="1:8" x14ac:dyDescent="0.2">
      <c r="A19" s="100" t="s">
        <v>78</v>
      </c>
      <c r="B19" s="101"/>
      <c r="C19" s="102"/>
      <c r="D19" s="102"/>
      <c r="E19" s="102"/>
      <c r="F19" s="102"/>
    </row>
    <row r="20" spans="1:8" x14ac:dyDescent="0.2">
      <c r="A20" s="105" t="s">
        <v>41</v>
      </c>
      <c r="B20" s="181">
        <v>94.1</v>
      </c>
      <c r="C20" s="181">
        <v>0</v>
      </c>
      <c r="D20" s="181">
        <v>76.8</v>
      </c>
      <c r="E20" s="181">
        <v>1.5</v>
      </c>
      <c r="F20" s="106">
        <f>SUM(B20:E20)</f>
        <v>172.39999999999998</v>
      </c>
    </row>
    <row r="21" spans="1:8" x14ac:dyDescent="0.2">
      <c r="A21" s="103" t="s">
        <v>13</v>
      </c>
      <c r="B21" s="182">
        <v>54.5</v>
      </c>
      <c r="C21" s="182">
        <v>0</v>
      </c>
      <c r="D21" s="182">
        <v>6.6</v>
      </c>
      <c r="E21" s="182">
        <v>2.8</v>
      </c>
      <c r="F21" s="104">
        <f t="shared" ref="F21:F23" si="0">SUM(B21:E21)</f>
        <v>63.9</v>
      </c>
    </row>
    <row r="22" spans="1:8" x14ac:dyDescent="0.2">
      <c r="A22" s="105" t="s">
        <v>14</v>
      </c>
      <c r="B22" s="183">
        <v>19.8</v>
      </c>
      <c r="C22" s="183">
        <v>0</v>
      </c>
      <c r="D22" s="183">
        <v>1.2</v>
      </c>
      <c r="E22" s="183">
        <v>0</v>
      </c>
      <c r="F22" s="107">
        <f t="shared" si="0"/>
        <v>21</v>
      </c>
    </row>
    <row r="23" spans="1:8" x14ac:dyDescent="0.2">
      <c r="A23" s="103" t="s">
        <v>16</v>
      </c>
      <c r="B23" s="104">
        <v>-63.4</v>
      </c>
      <c r="C23" s="104">
        <v>0</v>
      </c>
      <c r="D23" s="182">
        <v>8.8000000000000007</v>
      </c>
      <c r="E23" s="182">
        <v>26.1</v>
      </c>
      <c r="F23" s="104">
        <f t="shared" si="0"/>
        <v>-28.499999999999993</v>
      </c>
      <c r="H23" s="261"/>
    </row>
    <row r="24" spans="1:8" x14ac:dyDescent="0.2">
      <c r="A24" s="127" t="s">
        <v>6</v>
      </c>
      <c r="B24" s="128">
        <f>SUM(B20:B23)</f>
        <v>105</v>
      </c>
      <c r="C24" s="128">
        <f>SUM(C20:C23)</f>
        <v>0</v>
      </c>
      <c r="D24" s="185">
        <f>SUM(D20:D23)</f>
        <v>93.399999999999991</v>
      </c>
      <c r="E24" s="185">
        <f>SUM(E20:E23)</f>
        <v>30.400000000000002</v>
      </c>
      <c r="F24" s="128">
        <v>228.7</v>
      </c>
    </row>
    <row r="25" spans="1:8" x14ac:dyDescent="0.2">
      <c r="A25" s="101"/>
      <c r="B25" s="101"/>
      <c r="C25" s="101"/>
      <c r="D25" s="101"/>
      <c r="E25" s="101"/>
      <c r="F25" s="101"/>
    </row>
    <row r="26" spans="1:8" x14ac:dyDescent="0.2">
      <c r="A26" s="105" t="s">
        <v>28</v>
      </c>
      <c r="B26" s="107">
        <v>1.6</v>
      </c>
      <c r="C26" s="107">
        <v>0</v>
      </c>
      <c r="D26" s="107">
        <v>0</v>
      </c>
      <c r="E26" s="107">
        <v>0</v>
      </c>
      <c r="F26" s="107">
        <f>SUM(B26:E26)</f>
        <v>1.6</v>
      </c>
    </row>
    <row r="27" spans="1:8" x14ac:dyDescent="0.2">
      <c r="A27" s="103" t="s">
        <v>29</v>
      </c>
      <c r="B27" s="104">
        <v>-41.3</v>
      </c>
      <c r="C27" s="104">
        <v>0</v>
      </c>
      <c r="D27" s="104">
        <v>0</v>
      </c>
      <c r="E27" s="104">
        <v>0</v>
      </c>
      <c r="F27" s="104">
        <f t="shared" ref="F27" si="1">SUM(B27:E27)</f>
        <v>-41.3</v>
      </c>
      <c r="G27" s="231"/>
    </row>
    <row r="28" spans="1:8" x14ac:dyDescent="0.2">
      <c r="A28" s="129"/>
      <c r="B28" s="128">
        <f>SUM(B26:B27)</f>
        <v>-39.699999999999996</v>
      </c>
      <c r="C28" s="128">
        <f>SUM(C26:C27)</f>
        <v>0</v>
      </c>
      <c r="D28" s="128">
        <f>SUM(D26:D27)</f>
        <v>0</v>
      </c>
      <c r="E28" s="128">
        <f>SUM(E26:E27)</f>
        <v>0</v>
      </c>
      <c r="F28" s="128">
        <f>SUM(F26:F27)</f>
        <v>-39.699999999999996</v>
      </c>
      <c r="G28" s="231"/>
    </row>
    <row r="29" spans="1:8" x14ac:dyDescent="0.2">
      <c r="A29" s="101"/>
      <c r="B29" s="245"/>
      <c r="C29" s="245"/>
      <c r="D29" s="245"/>
      <c r="E29" s="245"/>
      <c r="F29" s="245"/>
    </row>
    <row r="30" spans="1:8" x14ac:dyDescent="0.2">
      <c r="A30" s="105" t="s">
        <v>30</v>
      </c>
      <c r="B30" s="107">
        <v>65.3</v>
      </c>
      <c r="C30" s="174">
        <f>C24+C28</f>
        <v>0</v>
      </c>
      <c r="D30" s="107">
        <v>93.4</v>
      </c>
      <c r="E30" s="107">
        <v>30.4</v>
      </c>
      <c r="F30" s="107">
        <f>SUM(B30:E30)</f>
        <v>189.1</v>
      </c>
      <c r="G30" s="231"/>
    </row>
    <row r="31" spans="1:8" x14ac:dyDescent="0.2">
      <c r="A31" s="103" t="s">
        <v>10</v>
      </c>
      <c r="B31" s="95">
        <v>-12.3</v>
      </c>
      <c r="C31" s="251">
        <v>0</v>
      </c>
      <c r="D31" s="104">
        <v>-32.4</v>
      </c>
      <c r="E31" s="104">
        <v>-8.4</v>
      </c>
      <c r="F31" s="95">
        <f>SUM(B31:E31)</f>
        <v>-53.1</v>
      </c>
      <c r="G31" s="231"/>
    </row>
    <row r="32" spans="1:8" x14ac:dyDescent="0.2">
      <c r="A32" s="105" t="s">
        <v>18</v>
      </c>
      <c r="B32" s="130">
        <f>SUM(B30:B31)</f>
        <v>53</v>
      </c>
      <c r="C32" s="130">
        <f t="shared" ref="C32:E32" si="2">SUM(C30:C31)</f>
        <v>0</v>
      </c>
      <c r="D32" s="130">
        <f t="shared" si="2"/>
        <v>61.000000000000007</v>
      </c>
      <c r="E32" s="130">
        <f t="shared" si="2"/>
        <v>22</v>
      </c>
      <c r="F32" s="130">
        <f>SUM(F30:F31)</f>
        <v>136</v>
      </c>
      <c r="G32" s="231"/>
    </row>
    <row r="33" spans="1:27" ht="24" x14ac:dyDescent="0.2">
      <c r="A33" s="103" t="s">
        <v>31</v>
      </c>
      <c r="B33" s="104">
        <v>-4.0999999999999996</v>
      </c>
      <c r="C33" s="250">
        <v>0</v>
      </c>
      <c r="D33" s="182">
        <v>-1.8</v>
      </c>
      <c r="E33" s="182">
        <v>0</v>
      </c>
      <c r="F33" s="104">
        <f>SUM(B33:E33)</f>
        <v>-5.8999999999999995</v>
      </c>
      <c r="G33" s="231"/>
      <c r="AA33" s="239" t="s">
        <v>84</v>
      </c>
    </row>
    <row r="34" spans="1:27" ht="13.5" thickBot="1" x14ac:dyDescent="0.25">
      <c r="A34" s="105" t="s">
        <v>77</v>
      </c>
      <c r="B34" s="131">
        <v>48.8</v>
      </c>
      <c r="C34" s="177">
        <f>SUM(C32:C33)</f>
        <v>0</v>
      </c>
      <c r="D34" s="192">
        <f>SUM(D32:D33)</f>
        <v>59.20000000000001</v>
      </c>
      <c r="E34" s="192">
        <f>SUM(E32:E33)</f>
        <v>22</v>
      </c>
      <c r="F34" s="131">
        <v>130</v>
      </c>
      <c r="G34" s="231"/>
    </row>
    <row r="35" spans="1:27" ht="13.5" thickTop="1" x14ac:dyDescent="0.2">
      <c r="A35" s="101"/>
      <c r="B35" s="102"/>
      <c r="C35" s="252"/>
      <c r="D35" s="158"/>
      <c r="E35" s="253"/>
      <c r="F35" s="102"/>
      <c r="G35" s="231"/>
    </row>
    <row r="36" spans="1:27" ht="13.5" x14ac:dyDescent="0.2">
      <c r="A36" s="105" t="s">
        <v>42</v>
      </c>
      <c r="B36" s="99">
        <v>153.30000000000001</v>
      </c>
      <c r="C36" s="188"/>
      <c r="D36" s="186"/>
      <c r="E36" s="195"/>
      <c r="F36" s="107">
        <f>SUM(B36:E36)</f>
        <v>153.30000000000001</v>
      </c>
      <c r="G36" s="231"/>
    </row>
    <row r="37" spans="1:27" ht="14.25" thickBot="1" x14ac:dyDescent="0.25">
      <c r="A37" s="103" t="s">
        <v>79</v>
      </c>
      <c r="B37" s="246">
        <v>0.32</v>
      </c>
      <c r="C37" s="254"/>
      <c r="D37" s="255">
        <v>0.39</v>
      </c>
      <c r="E37" s="255">
        <v>0.14000000000000001</v>
      </c>
      <c r="F37" s="255">
        <f>SUM(B37:E37)</f>
        <v>0.85</v>
      </c>
      <c r="G37" s="231"/>
    </row>
    <row r="38" spans="1:27" ht="13.5" thickTop="1" x14ac:dyDescent="0.2">
      <c r="A38" s="102"/>
      <c r="B38" s="101"/>
      <c r="C38" s="101"/>
      <c r="D38" s="101"/>
      <c r="E38" s="101"/>
      <c r="F38" s="101"/>
    </row>
    <row r="39" spans="1:27" s="212" customFormat="1" ht="28.5" customHeight="1" x14ac:dyDescent="0.2">
      <c r="A39" s="288" t="s">
        <v>64</v>
      </c>
      <c r="B39" s="288"/>
      <c r="C39" s="288"/>
      <c r="D39" s="288"/>
      <c r="E39" s="288"/>
      <c r="F39" s="288"/>
      <c r="G39" s="234"/>
    </row>
    <row r="40" spans="1:27" s="212" customFormat="1" ht="10.5" customHeight="1" x14ac:dyDescent="0.2">
      <c r="A40" s="217"/>
      <c r="B40" s="217"/>
      <c r="C40" s="217"/>
      <c r="D40" s="217"/>
      <c r="E40" s="217"/>
      <c r="F40" s="217"/>
      <c r="G40" s="231"/>
    </row>
    <row r="41" spans="1:27" s="212" customFormat="1" ht="30" customHeight="1" x14ac:dyDescent="0.2">
      <c r="A41" s="281" t="s">
        <v>59</v>
      </c>
      <c r="B41" s="282"/>
      <c r="C41" s="282"/>
      <c r="D41" s="282"/>
      <c r="E41" s="282"/>
      <c r="F41" s="282"/>
      <c r="G41" s="231"/>
    </row>
    <row r="42" spans="1:27" s="212" customFormat="1" ht="7.5" customHeight="1" x14ac:dyDescent="0.2">
      <c r="A42" s="281"/>
      <c r="B42" s="282"/>
      <c r="C42" s="282"/>
      <c r="D42" s="282"/>
      <c r="E42" s="282"/>
      <c r="F42" s="282"/>
      <c r="G42" s="231"/>
    </row>
    <row r="43" spans="1:27" s="212" customFormat="1" ht="27.75" customHeight="1" x14ac:dyDescent="0.2">
      <c r="A43" s="295" t="s">
        <v>88</v>
      </c>
      <c r="B43" s="295"/>
      <c r="C43" s="295"/>
      <c r="D43" s="295"/>
      <c r="E43" s="295"/>
      <c r="F43" s="295"/>
      <c r="G43" s="241"/>
    </row>
    <row r="44" spans="1:27" s="212" customFormat="1" ht="7.5" customHeight="1" x14ac:dyDescent="0.2">
      <c r="A44" s="281"/>
      <c r="B44" s="282"/>
      <c r="C44" s="282"/>
      <c r="D44" s="282"/>
      <c r="E44" s="282"/>
      <c r="F44" s="282"/>
      <c r="G44" s="231"/>
    </row>
    <row r="45" spans="1:27" s="212" customFormat="1" ht="29.25" customHeight="1" x14ac:dyDescent="0.2">
      <c r="A45" s="288" t="s">
        <v>55</v>
      </c>
      <c r="B45" s="288"/>
      <c r="C45" s="288"/>
      <c r="D45" s="288"/>
      <c r="E45" s="288"/>
      <c r="F45" s="288"/>
      <c r="G45" s="234"/>
    </row>
    <row r="46" spans="1:27" ht="7.5" customHeight="1" x14ac:dyDescent="0.2">
      <c r="A46" s="292"/>
      <c r="B46" s="293"/>
      <c r="C46" s="293"/>
      <c r="D46" s="293"/>
      <c r="E46" s="293"/>
      <c r="F46" s="293"/>
    </row>
    <row r="47" spans="1:27" ht="27" customHeight="1" x14ac:dyDescent="0.2">
      <c r="A47" s="292"/>
      <c r="B47" s="294"/>
      <c r="C47" s="294"/>
      <c r="D47" s="294"/>
      <c r="E47" s="294"/>
      <c r="F47" s="294"/>
    </row>
    <row r="48" spans="1:27" x14ac:dyDescent="0.2">
      <c r="A48" s="91"/>
      <c r="B48" s="91"/>
      <c r="C48" s="91"/>
      <c r="D48" s="91"/>
      <c r="E48" s="91"/>
      <c r="F48" s="91"/>
    </row>
    <row r="49" spans="1:25" x14ac:dyDescent="0.2">
      <c r="A49" s="289"/>
      <c r="B49" s="290"/>
      <c r="C49" s="290"/>
      <c r="D49" s="290"/>
      <c r="E49" s="290"/>
      <c r="F49" s="290"/>
    </row>
    <row r="50" spans="1:25" x14ac:dyDescent="0.2">
      <c r="A50" s="240"/>
      <c r="B50" s="240"/>
      <c r="C50" s="240"/>
      <c r="D50" s="240"/>
      <c r="E50" s="240"/>
      <c r="F50" s="240"/>
    </row>
    <row r="51" spans="1:25" x14ac:dyDescent="0.2">
      <c r="A51" s="289"/>
      <c r="B51" s="291"/>
      <c r="C51" s="291"/>
      <c r="D51" s="291"/>
      <c r="E51" s="291"/>
      <c r="F51" s="291"/>
    </row>
    <row r="52" spans="1:25" x14ac:dyDescent="0.2">
      <c r="A52" s="198"/>
      <c r="B52" s="198"/>
      <c r="C52" s="198"/>
      <c r="D52" s="198"/>
      <c r="E52" s="198"/>
      <c r="F52" s="198"/>
    </row>
    <row r="53" spans="1:25" x14ac:dyDescent="0.2">
      <c r="A53" s="198"/>
      <c r="B53" s="198"/>
      <c r="C53" s="198"/>
      <c r="D53" s="198"/>
      <c r="E53" s="198"/>
      <c r="F53" s="198"/>
    </row>
    <row r="54" spans="1:25" x14ac:dyDescent="0.2">
      <c r="A54" s="198"/>
      <c r="B54" s="198"/>
      <c r="C54" s="198"/>
      <c r="D54" s="198"/>
      <c r="E54" s="198"/>
      <c r="F54" s="198"/>
      <c r="Q54" s="236"/>
      <c r="R54" s="236"/>
      <c r="S54" s="236"/>
      <c r="T54" s="236"/>
      <c r="U54" s="236"/>
      <c r="V54" s="236"/>
      <c r="W54" s="236"/>
      <c r="X54" s="236"/>
      <c r="Y54" s="236"/>
    </row>
    <row r="55" spans="1:25" x14ac:dyDescent="0.2">
      <c r="A55" s="198"/>
      <c r="B55" s="198"/>
      <c r="C55" s="198"/>
      <c r="D55" s="198"/>
      <c r="E55" s="198"/>
      <c r="F55" s="198"/>
      <c r="Q55" s="218"/>
      <c r="R55" s="218"/>
      <c r="S55" s="218"/>
      <c r="T55" s="218"/>
      <c r="U55" s="218"/>
      <c r="V55" s="218"/>
      <c r="W55" s="218"/>
      <c r="X55" s="218"/>
      <c r="Y55" s="218"/>
    </row>
    <row r="56" spans="1:25" x14ac:dyDescent="0.2">
      <c r="A56" s="198"/>
      <c r="B56" s="198"/>
      <c r="C56" s="198"/>
      <c r="D56" s="198"/>
      <c r="E56" s="198"/>
      <c r="F56" s="198"/>
      <c r="Q56" s="218"/>
      <c r="R56" s="218"/>
      <c r="S56" s="218"/>
      <c r="T56" s="218"/>
      <c r="U56" s="218"/>
      <c r="V56" s="218"/>
      <c r="W56" s="218"/>
      <c r="X56" s="218"/>
      <c r="Y56" s="218"/>
    </row>
    <row r="57" spans="1:25" x14ac:dyDescent="0.2">
      <c r="A57" s="198"/>
      <c r="B57" s="198"/>
      <c r="C57" s="198"/>
      <c r="D57" s="198"/>
      <c r="E57" s="198"/>
      <c r="F57" s="198"/>
      <c r="Q57" s="218"/>
      <c r="R57" s="218"/>
      <c r="S57" s="218"/>
      <c r="T57" s="218"/>
      <c r="U57" s="218"/>
      <c r="V57" s="218"/>
      <c r="W57" s="218"/>
      <c r="X57" s="218"/>
      <c r="Y57" s="218"/>
    </row>
    <row r="58" spans="1:25" x14ac:dyDescent="0.2">
      <c r="A58" s="198"/>
      <c r="B58" s="198"/>
      <c r="C58" s="198"/>
      <c r="D58" s="198"/>
      <c r="E58" s="198"/>
      <c r="F58" s="198"/>
      <c r="Q58" s="218"/>
      <c r="R58" s="218"/>
      <c r="S58" s="218"/>
      <c r="T58" s="218"/>
      <c r="U58" s="218"/>
      <c r="V58" s="218"/>
      <c r="W58" s="218"/>
      <c r="X58" s="218"/>
      <c r="Y58" s="218"/>
    </row>
    <row r="59" spans="1:25" x14ac:dyDescent="0.2">
      <c r="A59" s="198"/>
      <c r="B59" s="198"/>
      <c r="C59" s="198"/>
      <c r="D59" s="198"/>
      <c r="E59" s="198"/>
      <c r="F59" s="198"/>
      <c r="Q59" s="218"/>
      <c r="R59" s="218"/>
      <c r="S59" s="218"/>
      <c r="T59" s="218"/>
      <c r="U59" s="218"/>
      <c r="V59" s="218"/>
      <c r="W59" s="218"/>
      <c r="X59" s="218"/>
      <c r="Y59" s="218"/>
    </row>
    <row r="60" spans="1:25" x14ac:dyDescent="0.2">
      <c r="A60" s="198"/>
      <c r="B60" s="198"/>
      <c r="C60" s="198"/>
      <c r="D60" s="198"/>
      <c r="E60" s="198"/>
      <c r="F60" s="198"/>
      <c r="Q60" s="236"/>
      <c r="R60" s="236"/>
      <c r="S60" s="236"/>
      <c r="T60" s="236"/>
      <c r="U60" s="236"/>
      <c r="V60" s="236"/>
      <c r="W60" s="236"/>
      <c r="X60" s="236"/>
      <c r="Y60" s="236"/>
    </row>
    <row r="61" spans="1:25" x14ac:dyDescent="0.2">
      <c r="A61" s="198"/>
      <c r="B61" s="198"/>
      <c r="C61" s="198"/>
      <c r="D61" s="198"/>
      <c r="E61" s="198"/>
      <c r="F61" s="198"/>
    </row>
    <row r="62" spans="1:25" x14ac:dyDescent="0.2">
      <c r="A62" s="198"/>
      <c r="B62" s="198"/>
      <c r="C62" s="198"/>
      <c r="D62" s="198"/>
      <c r="E62" s="198"/>
      <c r="F62" s="198"/>
    </row>
    <row r="63" spans="1:25" x14ac:dyDescent="0.2">
      <c r="A63" s="198"/>
      <c r="B63" s="198"/>
      <c r="C63" s="198"/>
      <c r="D63" s="198"/>
      <c r="E63" s="198"/>
      <c r="F63" s="198"/>
    </row>
    <row r="64" spans="1:25" x14ac:dyDescent="0.2">
      <c r="A64" s="198"/>
      <c r="B64" s="198"/>
      <c r="C64" s="198"/>
      <c r="D64" s="198"/>
      <c r="E64" s="198"/>
      <c r="F64" s="198"/>
    </row>
    <row r="65" spans="1:6" x14ac:dyDescent="0.2">
      <c r="A65" s="198"/>
      <c r="B65" s="198"/>
      <c r="C65" s="198"/>
      <c r="D65" s="198"/>
      <c r="E65" s="198"/>
      <c r="F65" s="198"/>
    </row>
    <row r="72" spans="1:6" ht="18" x14ac:dyDescent="0.2">
      <c r="A72" s="237"/>
    </row>
    <row r="76" spans="1:6" ht="14.25" x14ac:dyDescent="0.2">
      <c r="A76" s="238"/>
    </row>
  </sheetData>
  <mergeCells count="14">
    <mergeCell ref="A41:F41"/>
    <mergeCell ref="A1:H1"/>
    <mergeCell ref="A2:F2"/>
    <mergeCell ref="B5:F5"/>
    <mergeCell ref="B6:F6"/>
    <mergeCell ref="A39:F39"/>
    <mergeCell ref="A49:F49"/>
    <mergeCell ref="A51:F51"/>
    <mergeCell ref="A42:F42"/>
    <mergeCell ref="A43:F43"/>
    <mergeCell ref="A44:F44"/>
    <mergeCell ref="A45:F45"/>
    <mergeCell ref="A46:F46"/>
    <mergeCell ref="A47:F47"/>
  </mergeCells>
  <pageMargins left="0.2" right="0.2" top="0.25" bottom="0.2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topLeftCell="A16" zoomScale="110" zoomScaleNormal="110" zoomScaleSheetLayoutView="85" workbookViewId="0">
      <selection activeCell="B7" sqref="B7"/>
    </sheetView>
  </sheetViews>
  <sheetFormatPr defaultColWidth="18.42578125" defaultRowHeight="12.75" x14ac:dyDescent="0.2"/>
  <cols>
    <col min="1" max="1" width="43.7109375" style="167" customWidth="1"/>
    <col min="2" max="6" width="12.28515625" style="167" customWidth="1"/>
    <col min="7" max="7" width="3.140625" style="212" customWidth="1"/>
    <col min="8" max="16384" width="18.42578125" style="167"/>
  </cols>
  <sheetData>
    <row r="1" spans="1:9" ht="12.75" customHeight="1" x14ac:dyDescent="0.2">
      <c r="A1" s="300" t="s">
        <v>68</v>
      </c>
      <c r="B1" s="300"/>
      <c r="C1" s="300"/>
      <c r="D1" s="300"/>
      <c r="E1" s="300"/>
      <c r="F1" s="300"/>
      <c r="G1" s="300"/>
      <c r="H1" s="300"/>
      <c r="I1" s="300"/>
    </row>
    <row r="2" spans="1:9" x14ac:dyDescent="0.2">
      <c r="A2" s="284" t="s">
        <v>19</v>
      </c>
      <c r="B2" s="284"/>
      <c r="C2" s="284"/>
      <c r="D2" s="284"/>
      <c r="E2" s="284"/>
      <c r="F2" s="284"/>
      <c r="G2" s="284"/>
    </row>
    <row r="3" spans="1:9" x14ac:dyDescent="0.2">
      <c r="A3" s="84" t="s">
        <v>36</v>
      </c>
      <c r="B3" s="168"/>
      <c r="C3" s="168"/>
      <c r="D3" s="168"/>
      <c r="E3" s="168"/>
      <c r="F3" s="168"/>
      <c r="G3" s="102"/>
    </row>
    <row r="4" spans="1:9" x14ac:dyDescent="0.2">
      <c r="A4" s="168"/>
      <c r="B4" s="168"/>
      <c r="C4" s="168"/>
      <c r="D4" s="168"/>
      <c r="E4" s="168"/>
      <c r="F4" s="168"/>
      <c r="G4" s="102"/>
    </row>
    <row r="5" spans="1:9" ht="12.75" customHeight="1" x14ac:dyDescent="0.2">
      <c r="A5" s="123"/>
      <c r="B5" s="301" t="s">
        <v>32</v>
      </c>
      <c r="C5" s="301"/>
      <c r="D5" s="301"/>
      <c r="E5" s="301"/>
      <c r="F5" s="301"/>
      <c r="G5" s="230"/>
    </row>
    <row r="6" spans="1:9" ht="12.75" customHeight="1" x14ac:dyDescent="0.2">
      <c r="A6" s="123"/>
      <c r="B6" s="298">
        <v>42735</v>
      </c>
      <c r="C6" s="299"/>
      <c r="D6" s="299"/>
      <c r="E6" s="299"/>
      <c r="F6" s="299"/>
      <c r="G6" s="229"/>
    </row>
    <row r="7" spans="1:9" ht="25.5" x14ac:dyDescent="0.2">
      <c r="A7" s="123"/>
      <c r="B7" s="109" t="s">
        <v>17</v>
      </c>
      <c r="C7" s="110" t="s">
        <v>52</v>
      </c>
      <c r="D7" s="109" t="s">
        <v>53</v>
      </c>
      <c r="E7" s="109" t="s">
        <v>54</v>
      </c>
      <c r="F7" s="109" t="s">
        <v>48</v>
      </c>
      <c r="G7" s="223"/>
    </row>
    <row r="8" spans="1:9" x14ac:dyDescent="0.2">
      <c r="A8" s="85" t="s">
        <v>12</v>
      </c>
      <c r="B8" s="122"/>
      <c r="C8" s="122"/>
      <c r="D8" s="122"/>
      <c r="E8" s="122"/>
      <c r="F8" s="122"/>
      <c r="G8" s="100"/>
    </row>
    <row r="9" spans="1:9" x14ac:dyDescent="0.2">
      <c r="A9" s="86" t="s">
        <v>41</v>
      </c>
      <c r="B9" s="140">
        <v>704.36599999999999</v>
      </c>
      <c r="C9" s="140">
        <v>-103.057</v>
      </c>
      <c r="D9" s="140">
        <v>0</v>
      </c>
      <c r="E9" s="140">
        <v>0</v>
      </c>
      <c r="F9" s="140">
        <f>SUM(B9:E9)</f>
        <v>601.30899999999997</v>
      </c>
      <c r="G9" s="103"/>
    </row>
    <row r="10" spans="1:9" x14ac:dyDescent="0.2">
      <c r="A10" s="87" t="s">
        <v>13</v>
      </c>
      <c r="B10" s="107">
        <v>175.857</v>
      </c>
      <c r="C10" s="107">
        <v>-27.468</v>
      </c>
      <c r="D10" s="107">
        <v>0</v>
      </c>
      <c r="E10" s="107">
        <v>0</v>
      </c>
      <c r="F10" s="107">
        <f>SUM(B10:E10)</f>
        <v>148.38900000000001</v>
      </c>
      <c r="G10" s="103"/>
    </row>
    <row r="11" spans="1:9" x14ac:dyDescent="0.2">
      <c r="A11" s="112" t="s">
        <v>14</v>
      </c>
      <c r="B11" s="113">
        <v>69.965000000000003</v>
      </c>
      <c r="C11" s="113">
        <v>0</v>
      </c>
      <c r="D11" s="113">
        <v>0</v>
      </c>
      <c r="E11" s="113">
        <v>0</v>
      </c>
      <c r="F11" s="104">
        <f>SUM(B11:E11)</f>
        <v>69.965000000000003</v>
      </c>
      <c r="G11" s="103"/>
    </row>
    <row r="12" spans="1:9" ht="13.5" thickBot="1" x14ac:dyDescent="0.25">
      <c r="A12" s="89" t="s">
        <v>15</v>
      </c>
      <c r="B12" s="131">
        <f>SUM(B9:B11)</f>
        <v>950.18799999999999</v>
      </c>
      <c r="C12" s="131">
        <f>SUM(C9:C11)</f>
        <v>-130.52500000000001</v>
      </c>
      <c r="D12" s="131">
        <v>0</v>
      </c>
      <c r="E12" s="131">
        <v>0</v>
      </c>
      <c r="F12" s="131">
        <f>SUM(F9:F11)</f>
        <v>819.66300000000001</v>
      </c>
      <c r="G12" s="224"/>
    </row>
    <row r="13" spans="1:9" ht="13.5" thickTop="1" x14ac:dyDescent="0.2">
      <c r="A13" s="123"/>
      <c r="B13" s="153"/>
      <c r="C13" s="154"/>
      <c r="D13" s="154"/>
      <c r="E13" s="154"/>
      <c r="F13" s="154"/>
      <c r="G13" s="101"/>
    </row>
    <row r="14" spans="1:9" x14ac:dyDescent="0.2">
      <c r="A14" s="87" t="s">
        <v>33</v>
      </c>
      <c r="B14" s="150"/>
      <c r="C14" s="150"/>
      <c r="D14" s="150"/>
      <c r="E14" s="150"/>
      <c r="F14" s="150"/>
      <c r="G14" s="103"/>
    </row>
    <row r="15" spans="1:9" x14ac:dyDescent="0.2">
      <c r="A15" s="88" t="s">
        <v>34</v>
      </c>
      <c r="B15" s="140">
        <v>478.49200000000002</v>
      </c>
      <c r="C15" s="140">
        <v>-27.468</v>
      </c>
      <c r="D15" s="140">
        <v>-86.531999999999996</v>
      </c>
      <c r="E15" s="219">
        <v>-6.9509999999999996</v>
      </c>
      <c r="F15" s="140">
        <f>SUM(B15:E15)</f>
        <v>357.541</v>
      </c>
      <c r="G15" s="225"/>
      <c r="I15" s="218"/>
    </row>
    <row r="16" spans="1:9" x14ac:dyDescent="0.2">
      <c r="A16" s="98" t="s">
        <v>35</v>
      </c>
      <c r="B16" s="108">
        <v>391.47</v>
      </c>
      <c r="C16" s="108">
        <v>-103.057</v>
      </c>
      <c r="D16" s="108">
        <v>-7.6269999999999998</v>
      </c>
      <c r="E16" s="220">
        <v>-52.773000000000003</v>
      </c>
      <c r="F16" s="108">
        <f>SUM(B16:E16)</f>
        <v>228.01300000000001</v>
      </c>
      <c r="G16" s="225"/>
      <c r="I16" s="218"/>
    </row>
    <row r="17" spans="1:9" x14ac:dyDescent="0.2">
      <c r="A17" s="88"/>
      <c r="B17" s="135">
        <f>SUM(B15:B16)</f>
        <v>869.96199999999999</v>
      </c>
      <c r="C17" s="135">
        <f>SUM(C15:C16)</f>
        <v>-130.52500000000001</v>
      </c>
      <c r="D17" s="135">
        <f>SUM(D15:D16)</f>
        <v>-94.158999999999992</v>
      </c>
      <c r="E17" s="135">
        <f>SUM(E15:E16)</f>
        <v>-59.724000000000004</v>
      </c>
      <c r="F17" s="135">
        <f>SUM(F15:F16)</f>
        <v>585.55399999999997</v>
      </c>
      <c r="G17" s="225"/>
      <c r="I17" s="218"/>
    </row>
    <row r="18" spans="1:9" x14ac:dyDescent="0.2">
      <c r="A18" s="98"/>
      <c r="B18" s="151"/>
      <c r="C18" s="151"/>
      <c r="D18" s="151"/>
      <c r="E18" s="151"/>
      <c r="F18" s="151"/>
      <c r="G18" s="225"/>
      <c r="I18" s="218"/>
    </row>
    <row r="19" spans="1:9" x14ac:dyDescent="0.2">
      <c r="A19" s="100" t="s">
        <v>78</v>
      </c>
      <c r="B19" s="157"/>
      <c r="C19" s="158"/>
      <c r="D19" s="158"/>
      <c r="E19" s="158"/>
      <c r="F19" s="158"/>
      <c r="G19" s="100"/>
      <c r="I19" s="218"/>
    </row>
    <row r="20" spans="1:9" x14ac:dyDescent="0.2">
      <c r="A20" s="105" t="s">
        <v>41</v>
      </c>
      <c r="B20" s="106">
        <v>91.643000000000001</v>
      </c>
      <c r="C20" s="106">
        <v>0</v>
      </c>
      <c r="D20" s="106">
        <v>76.552000000000007</v>
      </c>
      <c r="E20" s="221">
        <v>6.8</v>
      </c>
      <c r="F20" s="106">
        <f>SUM(B20:E20)</f>
        <v>174.995</v>
      </c>
      <c r="G20" s="103"/>
      <c r="I20" s="218"/>
    </row>
    <row r="21" spans="1:9" x14ac:dyDescent="0.2">
      <c r="A21" s="103" t="s">
        <v>13</v>
      </c>
      <c r="B21" s="137">
        <v>60.588999999999999</v>
      </c>
      <c r="C21" s="137">
        <v>0</v>
      </c>
      <c r="D21" s="137">
        <v>7.5389999999999997</v>
      </c>
      <c r="E21" s="222">
        <v>0.151</v>
      </c>
      <c r="F21" s="137">
        <f>SUM(B21:E21)</f>
        <v>68.278999999999996</v>
      </c>
      <c r="G21" s="103"/>
      <c r="I21" s="218"/>
    </row>
    <row r="22" spans="1:9" x14ac:dyDescent="0.2">
      <c r="A22" s="105" t="s">
        <v>14</v>
      </c>
      <c r="B22" s="107">
        <v>18.443000000000001</v>
      </c>
      <c r="C22" s="107">
        <v>0</v>
      </c>
      <c r="D22" s="107">
        <v>2.4409999999999998</v>
      </c>
      <c r="E22" s="221">
        <v>9.4E-2</v>
      </c>
      <c r="F22" s="107">
        <f>SUM(B22:E22)</f>
        <v>20.978000000000002</v>
      </c>
      <c r="G22" s="103"/>
      <c r="I22" s="218"/>
    </row>
    <row r="23" spans="1:9" x14ac:dyDescent="0.2">
      <c r="A23" s="112" t="s">
        <v>16</v>
      </c>
      <c r="B23" s="113">
        <v>-90.45</v>
      </c>
      <c r="C23" s="113">
        <v>0</v>
      </c>
      <c r="D23" s="113">
        <v>7.6269999999999998</v>
      </c>
      <c r="E23" s="219">
        <v>52.679000000000002</v>
      </c>
      <c r="F23" s="113">
        <f>SUM(B23:E23)</f>
        <v>-30.144000000000005</v>
      </c>
      <c r="G23" s="103"/>
      <c r="I23" s="218"/>
    </row>
    <row r="24" spans="1:9" x14ac:dyDescent="0.2">
      <c r="A24" s="127" t="s">
        <v>6</v>
      </c>
      <c r="B24" s="128">
        <f>SUM(B20:B23)</f>
        <v>80.225000000000009</v>
      </c>
      <c r="C24" s="128">
        <v>0</v>
      </c>
      <c r="D24" s="128">
        <f>SUM(D20:D23)</f>
        <v>94.159000000000006</v>
      </c>
      <c r="E24" s="128">
        <f>SUM(E20:E23)</f>
        <v>59.724000000000004</v>
      </c>
      <c r="F24" s="128">
        <f>SUM(F20:F23)</f>
        <v>234.108</v>
      </c>
      <c r="G24" s="224"/>
      <c r="I24" s="218"/>
    </row>
    <row r="25" spans="1:9" x14ac:dyDescent="0.2">
      <c r="A25" s="133"/>
      <c r="B25" s="159"/>
      <c r="C25" s="159"/>
      <c r="D25" s="159"/>
      <c r="E25" s="159"/>
      <c r="F25" s="159"/>
      <c r="G25" s="101"/>
      <c r="I25" s="218"/>
    </row>
    <row r="26" spans="1:9" x14ac:dyDescent="0.2">
      <c r="A26" s="105" t="s">
        <v>28</v>
      </c>
      <c r="B26" s="107">
        <v>1.4690000000000001</v>
      </c>
      <c r="C26" s="107">
        <v>0</v>
      </c>
      <c r="D26" s="107">
        <v>0</v>
      </c>
      <c r="E26" s="107">
        <v>0</v>
      </c>
      <c r="F26" s="107">
        <f>SUM(B26:E26)</f>
        <v>1.4690000000000001</v>
      </c>
      <c r="G26" s="103"/>
      <c r="I26" s="218"/>
    </row>
    <row r="27" spans="1:9" x14ac:dyDescent="0.2">
      <c r="A27" s="112" t="s">
        <v>29</v>
      </c>
      <c r="B27" s="113">
        <v>-50.875</v>
      </c>
      <c r="C27" s="113">
        <v>0</v>
      </c>
      <c r="D27" s="113">
        <v>0</v>
      </c>
      <c r="E27" s="113">
        <v>8.2319999999999993</v>
      </c>
      <c r="F27" s="113">
        <f>SUM(B27:E27)</f>
        <v>-42.643000000000001</v>
      </c>
      <c r="G27" s="103"/>
      <c r="I27" s="218"/>
    </row>
    <row r="28" spans="1:9" x14ac:dyDescent="0.2">
      <c r="A28" s="129"/>
      <c r="B28" s="128">
        <f>SUM(B26:B27)</f>
        <v>-49.405999999999999</v>
      </c>
      <c r="C28" s="128">
        <v>0</v>
      </c>
      <c r="D28" s="128">
        <f>SUM(D26:D27)</f>
        <v>0</v>
      </c>
      <c r="E28" s="128">
        <f>SUM(E26:E27)</f>
        <v>8.2319999999999993</v>
      </c>
      <c r="F28" s="128">
        <f>SUM(F26:F27)</f>
        <v>-41.173999999999999</v>
      </c>
      <c r="G28" s="226"/>
      <c r="I28" s="218"/>
    </row>
    <row r="29" spans="1:9" x14ac:dyDescent="0.2">
      <c r="A29" s="133"/>
      <c r="B29" s="161"/>
      <c r="C29" s="161"/>
      <c r="D29" s="161"/>
      <c r="E29" s="161"/>
      <c r="F29" s="161"/>
      <c r="G29" s="101"/>
      <c r="I29" s="218"/>
    </row>
    <row r="30" spans="1:9" x14ac:dyDescent="0.2">
      <c r="A30" s="105" t="s">
        <v>30</v>
      </c>
      <c r="B30" s="107">
        <f>B24+B28</f>
        <v>30.81900000000001</v>
      </c>
      <c r="C30" s="174">
        <f>C24+C28</f>
        <v>0</v>
      </c>
      <c r="D30" s="183">
        <f>D24+D28</f>
        <v>94.159000000000006</v>
      </c>
      <c r="E30" s="183">
        <f>E24+E28</f>
        <v>67.956000000000003</v>
      </c>
      <c r="F30" s="107">
        <v>193</v>
      </c>
      <c r="G30" s="103"/>
      <c r="I30" s="218"/>
    </row>
    <row r="31" spans="1:9" x14ac:dyDescent="0.2">
      <c r="A31" s="112" t="s">
        <v>10</v>
      </c>
      <c r="B31" s="135">
        <v>-2.9169999999999998</v>
      </c>
      <c r="C31" s="135">
        <v>0</v>
      </c>
      <c r="D31" s="135">
        <v>-32.185000000000002</v>
      </c>
      <c r="E31" s="135">
        <v>-19</v>
      </c>
      <c r="F31" s="135">
        <f>SUM(B31:E31)</f>
        <v>-54.102000000000004</v>
      </c>
      <c r="G31" s="103"/>
      <c r="I31" s="218"/>
    </row>
    <row r="32" spans="1:9" x14ac:dyDescent="0.2">
      <c r="A32" s="105" t="s">
        <v>18</v>
      </c>
      <c r="B32" s="130">
        <f>SUM(B30:B31)</f>
        <v>27.902000000000008</v>
      </c>
      <c r="C32" s="130">
        <v>0</v>
      </c>
      <c r="D32" s="130">
        <f>SUM(D30:D31)</f>
        <v>61.974000000000004</v>
      </c>
      <c r="E32" s="130">
        <f>SUM(E30:E31)</f>
        <v>48.956000000000003</v>
      </c>
      <c r="F32" s="130">
        <f>SUM(F30:F31)</f>
        <v>138.898</v>
      </c>
      <c r="G32" s="103"/>
    </row>
    <row r="33" spans="1:27" ht="24" x14ac:dyDescent="0.2">
      <c r="A33" s="112" t="s">
        <v>31</v>
      </c>
      <c r="B33" s="113">
        <v>-3.802</v>
      </c>
      <c r="C33" s="113">
        <v>0</v>
      </c>
      <c r="D33" s="113">
        <v>-2.153</v>
      </c>
      <c r="E33" s="113">
        <v>0</v>
      </c>
      <c r="F33" s="113">
        <f>SUM(B33:E33)</f>
        <v>-5.9550000000000001</v>
      </c>
      <c r="G33" s="103"/>
      <c r="AA33" s="167" t="s">
        <v>84</v>
      </c>
    </row>
    <row r="34" spans="1:27" ht="13.5" thickBot="1" x14ac:dyDescent="0.25">
      <c r="A34" s="105" t="s">
        <v>77</v>
      </c>
      <c r="B34" s="131">
        <f>SUM(B32:B33)</f>
        <v>24.100000000000009</v>
      </c>
      <c r="C34" s="131">
        <v>0</v>
      </c>
      <c r="D34" s="131">
        <f>SUM(D32:D33)</f>
        <v>59.821000000000005</v>
      </c>
      <c r="E34" s="131">
        <f>SUM(E32:E33)</f>
        <v>48.956000000000003</v>
      </c>
      <c r="F34" s="131">
        <f>SUM(F32:F33)</f>
        <v>132.94299999999998</v>
      </c>
      <c r="G34" s="103"/>
    </row>
    <row r="35" spans="1:27" ht="13.5" thickTop="1" x14ac:dyDescent="0.2">
      <c r="A35" s="133"/>
      <c r="B35" s="163"/>
      <c r="C35" s="163"/>
      <c r="D35" s="163"/>
      <c r="E35" s="163"/>
      <c r="F35" s="163"/>
      <c r="G35" s="101"/>
    </row>
    <row r="36" spans="1:27" ht="13.5" x14ac:dyDescent="0.2">
      <c r="A36" s="105" t="s">
        <v>42</v>
      </c>
      <c r="B36" s="99">
        <f>'[1]GAAP vs. Non-GAAP'!$I$68/1000</f>
        <v>153.51400000000001</v>
      </c>
      <c r="C36" s="132"/>
      <c r="D36" s="132"/>
      <c r="E36" s="132"/>
      <c r="F36" s="99">
        <f>SUM(B36:E36)</f>
        <v>153.51400000000001</v>
      </c>
      <c r="G36" s="103"/>
    </row>
    <row r="37" spans="1:27" ht="14.25" thickBot="1" x14ac:dyDescent="0.25">
      <c r="A37" s="112" t="s">
        <v>79</v>
      </c>
      <c r="B37" s="138">
        <f>B34/B36</f>
        <v>0.15698893911955916</v>
      </c>
      <c r="C37" s="138"/>
      <c r="D37" s="138"/>
      <c r="E37" s="138"/>
      <c r="F37" s="138">
        <v>0.87</v>
      </c>
      <c r="G37" s="103"/>
    </row>
    <row r="38" spans="1:27" ht="13.5" thickTop="1" x14ac:dyDescent="0.2">
      <c r="A38" s="168"/>
      <c r="B38" s="123"/>
      <c r="C38" s="123"/>
      <c r="D38" s="123"/>
      <c r="E38" s="123"/>
      <c r="F38" s="123"/>
      <c r="G38" s="223"/>
    </row>
    <row r="39" spans="1:27" s="212" customFormat="1" ht="25.5" customHeight="1" x14ac:dyDescent="0.2">
      <c r="A39" s="296" t="s">
        <v>64</v>
      </c>
      <c r="B39" s="297"/>
      <c r="C39" s="297"/>
      <c r="D39" s="297"/>
      <c r="E39" s="297"/>
      <c r="F39" s="297"/>
      <c r="G39" s="297"/>
    </row>
    <row r="40" spans="1:27" s="212" customFormat="1" ht="7.5" customHeight="1" x14ac:dyDescent="0.2">
      <c r="A40" s="216"/>
      <c r="B40" s="216"/>
      <c r="C40" s="216"/>
      <c r="D40" s="216"/>
      <c r="E40" s="216"/>
      <c r="F40" s="216"/>
      <c r="G40" s="216"/>
    </row>
    <row r="41" spans="1:27" s="212" customFormat="1" ht="29.25" customHeight="1" x14ac:dyDescent="0.2">
      <c r="A41" s="296" t="s">
        <v>61</v>
      </c>
      <c r="B41" s="297"/>
      <c r="C41" s="297"/>
      <c r="D41" s="297"/>
      <c r="E41" s="297"/>
      <c r="F41" s="297"/>
      <c r="G41" s="297"/>
    </row>
    <row r="42" spans="1:27" s="212" customFormat="1" ht="7.5" customHeight="1" x14ac:dyDescent="0.2">
      <c r="A42" s="303"/>
      <c r="B42" s="304"/>
      <c r="C42" s="304"/>
      <c r="D42" s="304"/>
      <c r="E42" s="304"/>
      <c r="F42" s="304"/>
      <c r="G42" s="304"/>
    </row>
    <row r="43" spans="1:27" s="212" customFormat="1" ht="54.75" customHeight="1" x14ac:dyDescent="0.2">
      <c r="A43" s="296" t="s">
        <v>73</v>
      </c>
      <c r="B43" s="302"/>
      <c r="C43" s="302"/>
      <c r="D43" s="302"/>
      <c r="E43" s="302"/>
      <c r="F43" s="302"/>
      <c r="G43" s="302"/>
    </row>
    <row r="44" spans="1:27" s="212" customFormat="1" ht="7.5" customHeight="1" x14ac:dyDescent="0.2">
      <c r="A44" s="303"/>
      <c r="B44" s="304"/>
      <c r="C44" s="304"/>
      <c r="D44" s="304"/>
      <c r="E44" s="304"/>
      <c r="F44" s="304"/>
      <c r="G44" s="304"/>
    </row>
    <row r="45" spans="1:27" s="212" customFormat="1" ht="32.25" customHeight="1" x14ac:dyDescent="0.2">
      <c r="A45" s="296" t="s">
        <v>55</v>
      </c>
      <c r="B45" s="297"/>
      <c r="C45" s="297"/>
      <c r="D45" s="297"/>
      <c r="E45" s="297"/>
      <c r="F45" s="297"/>
      <c r="G45" s="297"/>
    </row>
    <row r="46" spans="1:27" s="212" customFormat="1" ht="7.5" customHeight="1" x14ac:dyDescent="0.2">
      <c r="A46" s="281"/>
      <c r="B46" s="282"/>
      <c r="C46" s="282"/>
      <c r="D46" s="282"/>
      <c r="E46" s="282"/>
      <c r="F46" s="282"/>
      <c r="G46" s="282"/>
    </row>
    <row r="47" spans="1:27" x14ac:dyDescent="0.2">
      <c r="A47" s="91"/>
      <c r="B47" s="91"/>
      <c r="C47" s="91"/>
      <c r="D47" s="91"/>
      <c r="E47" s="91"/>
      <c r="F47" s="91"/>
      <c r="G47" s="227"/>
    </row>
    <row r="48" spans="1:27" x14ac:dyDescent="0.2">
      <c r="A48" s="296"/>
      <c r="B48" s="302"/>
      <c r="C48" s="302"/>
      <c r="D48" s="302"/>
      <c r="E48" s="302"/>
      <c r="F48" s="302"/>
      <c r="G48" s="302"/>
    </row>
    <row r="49" spans="1:25" x14ac:dyDescent="0.2">
      <c r="A49" s="166"/>
      <c r="B49" s="166"/>
      <c r="C49" s="166"/>
      <c r="D49" s="166"/>
      <c r="E49" s="166"/>
      <c r="F49" s="166"/>
      <c r="G49" s="228"/>
    </row>
    <row r="50" spans="1:25" x14ac:dyDescent="0.2">
      <c r="A50" s="289"/>
      <c r="B50" s="291"/>
      <c r="C50" s="291"/>
      <c r="D50" s="291"/>
      <c r="E50" s="291"/>
      <c r="F50" s="291"/>
      <c r="G50" s="291"/>
    </row>
    <row r="51" spans="1:25" x14ac:dyDescent="0.2">
      <c r="A51" s="168"/>
      <c r="B51" s="168"/>
      <c r="C51" s="168"/>
      <c r="D51" s="168"/>
      <c r="E51" s="168"/>
      <c r="F51" s="168"/>
      <c r="G51" s="102"/>
    </row>
    <row r="52" spans="1:25" x14ac:dyDescent="0.2">
      <c r="A52" s="168"/>
      <c r="B52" s="168"/>
      <c r="C52" s="168"/>
      <c r="D52" s="168"/>
      <c r="E52" s="168"/>
      <c r="F52" s="168"/>
      <c r="G52" s="102"/>
    </row>
    <row r="53" spans="1:25" x14ac:dyDescent="0.2">
      <c r="A53" s="168"/>
      <c r="B53" s="168"/>
      <c r="C53" s="168"/>
      <c r="D53" s="168"/>
      <c r="E53" s="168"/>
      <c r="F53" s="168"/>
      <c r="G53" s="102"/>
    </row>
    <row r="54" spans="1:25" x14ac:dyDescent="0.2">
      <c r="A54" s="168"/>
      <c r="B54" s="168"/>
      <c r="C54" s="168"/>
      <c r="D54" s="168"/>
      <c r="E54" s="168"/>
      <c r="F54" s="168"/>
      <c r="G54" s="102"/>
      <c r="Q54" s="236"/>
      <c r="R54" s="236"/>
      <c r="S54" s="236"/>
      <c r="T54" s="236"/>
      <c r="U54" s="236"/>
      <c r="V54" s="236"/>
      <c r="W54" s="236"/>
      <c r="X54" s="236"/>
      <c r="Y54" s="236"/>
    </row>
    <row r="55" spans="1:25" x14ac:dyDescent="0.2">
      <c r="A55" s="168"/>
      <c r="B55" s="168"/>
      <c r="C55" s="168"/>
      <c r="D55" s="168"/>
      <c r="E55" s="168"/>
      <c r="F55" s="168"/>
      <c r="G55" s="102"/>
      <c r="Q55" s="218"/>
      <c r="R55" s="218"/>
      <c r="S55" s="218"/>
      <c r="T55" s="218"/>
      <c r="U55" s="218"/>
      <c r="V55" s="218"/>
      <c r="W55" s="218"/>
      <c r="X55" s="218"/>
      <c r="Y55" s="218"/>
    </row>
    <row r="56" spans="1:25" x14ac:dyDescent="0.2">
      <c r="A56" s="168"/>
      <c r="B56" s="168"/>
      <c r="C56" s="168"/>
      <c r="D56" s="168"/>
      <c r="E56" s="168"/>
      <c r="F56" s="168"/>
      <c r="G56" s="102"/>
      <c r="Q56" s="218"/>
      <c r="R56" s="218"/>
      <c r="S56" s="218"/>
      <c r="T56" s="218"/>
      <c r="U56" s="218"/>
      <c r="V56" s="218"/>
      <c r="W56" s="218"/>
      <c r="X56" s="218"/>
      <c r="Y56" s="218"/>
    </row>
    <row r="57" spans="1:25" x14ac:dyDescent="0.2">
      <c r="A57" s="168"/>
      <c r="B57" s="168"/>
      <c r="C57" s="168"/>
      <c r="D57" s="168"/>
      <c r="E57" s="168"/>
      <c r="F57" s="168"/>
      <c r="G57" s="102"/>
      <c r="Q57" s="218"/>
      <c r="R57" s="218"/>
      <c r="S57" s="218"/>
      <c r="T57" s="218"/>
      <c r="U57" s="218"/>
      <c r="V57" s="218"/>
      <c r="W57" s="218"/>
      <c r="X57" s="218"/>
      <c r="Y57" s="218"/>
    </row>
    <row r="58" spans="1:25" x14ac:dyDescent="0.2">
      <c r="A58" s="168"/>
      <c r="B58" s="168"/>
      <c r="C58" s="168"/>
      <c r="D58" s="168"/>
      <c r="E58" s="168"/>
      <c r="F58" s="168"/>
      <c r="G58" s="102"/>
      <c r="Q58" s="218"/>
      <c r="R58" s="218"/>
      <c r="S58" s="218"/>
      <c r="T58" s="218"/>
      <c r="U58" s="218"/>
      <c r="V58" s="218"/>
      <c r="W58" s="218"/>
      <c r="X58" s="218"/>
      <c r="Y58" s="218"/>
    </row>
    <row r="59" spans="1:25" x14ac:dyDescent="0.2">
      <c r="A59" s="168"/>
      <c r="B59" s="168"/>
      <c r="C59" s="168"/>
      <c r="D59" s="168"/>
      <c r="E59" s="168"/>
      <c r="F59" s="168"/>
      <c r="G59" s="102"/>
      <c r="Q59" s="218"/>
      <c r="R59" s="218"/>
      <c r="S59" s="218"/>
      <c r="T59" s="218"/>
      <c r="U59" s="218"/>
      <c r="V59" s="218"/>
      <c r="W59" s="218"/>
      <c r="X59" s="218"/>
      <c r="Y59" s="218"/>
    </row>
    <row r="60" spans="1:25" x14ac:dyDescent="0.2">
      <c r="A60" s="168"/>
      <c r="B60" s="168"/>
      <c r="C60" s="168"/>
      <c r="D60" s="168"/>
      <c r="E60" s="168"/>
      <c r="F60" s="168"/>
      <c r="G60" s="102"/>
      <c r="Q60" s="236"/>
      <c r="R60" s="236"/>
      <c r="S60" s="236"/>
      <c r="T60" s="236"/>
      <c r="U60" s="236"/>
      <c r="V60" s="236"/>
      <c r="W60" s="236"/>
      <c r="X60" s="236"/>
      <c r="Y60" s="236"/>
    </row>
    <row r="61" spans="1:25" x14ac:dyDescent="0.2">
      <c r="A61" s="168"/>
      <c r="B61" s="168"/>
      <c r="C61" s="168"/>
      <c r="D61" s="168"/>
      <c r="E61" s="168"/>
      <c r="F61" s="168"/>
      <c r="G61" s="102"/>
    </row>
    <row r="62" spans="1:25" x14ac:dyDescent="0.2">
      <c r="A62" s="168"/>
      <c r="B62" s="168"/>
      <c r="C62" s="168"/>
      <c r="D62" s="168"/>
      <c r="E62" s="168"/>
      <c r="F62" s="168"/>
      <c r="G62" s="102"/>
    </row>
    <row r="63" spans="1:25" x14ac:dyDescent="0.2">
      <c r="A63" s="168"/>
      <c r="B63" s="168"/>
      <c r="C63" s="168"/>
      <c r="D63" s="168"/>
      <c r="E63" s="168"/>
      <c r="F63" s="168"/>
      <c r="G63" s="102"/>
    </row>
    <row r="64" spans="1:25" x14ac:dyDescent="0.2">
      <c r="A64" s="168"/>
      <c r="B64" s="168"/>
      <c r="C64" s="168"/>
      <c r="D64" s="168"/>
      <c r="E64" s="168"/>
      <c r="F64" s="168"/>
      <c r="G64" s="102"/>
    </row>
    <row r="72" spans="1:1" ht="18" x14ac:dyDescent="0.2">
      <c r="A72" s="237"/>
    </row>
    <row r="76" spans="1:1" ht="14.25" x14ac:dyDescent="0.2">
      <c r="A76" s="238"/>
    </row>
  </sheetData>
  <mergeCells count="13">
    <mergeCell ref="A48:G48"/>
    <mergeCell ref="A50:G50"/>
    <mergeCell ref="A41:G41"/>
    <mergeCell ref="A42:G42"/>
    <mergeCell ref="A43:G43"/>
    <mergeCell ref="A44:G44"/>
    <mergeCell ref="A45:G45"/>
    <mergeCell ref="A46:G46"/>
    <mergeCell ref="A39:G39"/>
    <mergeCell ref="A2:G2"/>
    <mergeCell ref="B6:F6"/>
    <mergeCell ref="A1:I1"/>
    <mergeCell ref="B5:F5"/>
  </mergeCells>
  <pageMargins left="0.2" right="0.2" top="0.25" bottom="0.2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activeCell="K23" sqref="K23"/>
    </sheetView>
  </sheetViews>
  <sheetFormatPr defaultColWidth="18.42578125" defaultRowHeight="12.75" x14ac:dyDescent="0.2"/>
  <cols>
    <col min="1" max="1" width="43.7109375" style="169" customWidth="1"/>
    <col min="2" max="6" width="12.28515625" style="169" customWidth="1"/>
    <col min="7" max="7" width="3.140625" style="169" customWidth="1"/>
    <col min="8" max="8" width="18.42578125" style="218"/>
    <col min="9" max="16384" width="18.42578125" style="169"/>
  </cols>
  <sheetData>
    <row r="1" spans="1:9" ht="12.75" customHeight="1" x14ac:dyDescent="0.2">
      <c r="A1" s="283" t="s">
        <v>67</v>
      </c>
      <c r="B1" s="283"/>
      <c r="C1" s="283"/>
      <c r="D1" s="283"/>
      <c r="E1" s="283"/>
      <c r="F1" s="283"/>
      <c r="G1" s="283"/>
      <c r="H1" s="283"/>
      <c r="I1" s="283"/>
    </row>
    <row r="2" spans="1:9" x14ac:dyDescent="0.2">
      <c r="A2" s="284" t="s">
        <v>19</v>
      </c>
      <c r="B2" s="284"/>
      <c r="C2" s="284"/>
      <c r="D2" s="284"/>
      <c r="E2" s="284"/>
      <c r="F2" s="284"/>
      <c r="G2" s="284"/>
    </row>
    <row r="3" spans="1:9" x14ac:dyDescent="0.2">
      <c r="A3" s="84" t="s">
        <v>36</v>
      </c>
      <c r="B3" s="171"/>
      <c r="C3" s="171"/>
      <c r="D3" s="171"/>
      <c r="E3" s="171"/>
      <c r="F3" s="171"/>
      <c r="G3" s="171"/>
    </row>
    <row r="4" spans="1:9" x14ac:dyDescent="0.2">
      <c r="A4" s="171"/>
      <c r="B4" s="171"/>
      <c r="C4" s="171"/>
      <c r="D4" s="171"/>
      <c r="E4" s="171"/>
      <c r="F4" s="171"/>
      <c r="G4" s="171"/>
    </row>
    <row r="5" spans="1:9" x14ac:dyDescent="0.2">
      <c r="A5" s="123"/>
      <c r="B5" s="285" t="s">
        <v>32</v>
      </c>
      <c r="C5" s="284"/>
      <c r="D5" s="284"/>
      <c r="E5" s="284"/>
      <c r="F5" s="284"/>
      <c r="G5" s="284"/>
    </row>
    <row r="6" spans="1:9" ht="12.75" customHeight="1" x14ac:dyDescent="0.2">
      <c r="A6" s="123"/>
      <c r="B6" s="298">
        <v>42643</v>
      </c>
      <c r="C6" s="299"/>
      <c r="D6" s="299"/>
      <c r="E6" s="299"/>
      <c r="F6" s="299"/>
      <c r="G6" s="148"/>
    </row>
    <row r="7" spans="1:9" ht="25.5" x14ac:dyDescent="0.2">
      <c r="A7" s="123"/>
      <c r="B7" s="109" t="s">
        <v>17</v>
      </c>
      <c r="C7" s="110" t="s">
        <v>52</v>
      </c>
      <c r="D7" s="109" t="s">
        <v>53</v>
      </c>
      <c r="E7" s="109" t="s">
        <v>54</v>
      </c>
      <c r="F7" s="109" t="s">
        <v>48</v>
      </c>
      <c r="G7" s="111"/>
    </row>
    <row r="8" spans="1:9" x14ac:dyDescent="0.2">
      <c r="A8" s="85" t="s">
        <v>12</v>
      </c>
      <c r="B8" s="122"/>
      <c r="C8" s="122"/>
      <c r="D8" s="122"/>
      <c r="E8" s="122"/>
      <c r="F8" s="122"/>
      <c r="G8" s="141"/>
    </row>
    <row r="9" spans="1:9" x14ac:dyDescent="0.2">
      <c r="A9" s="86" t="s">
        <v>41</v>
      </c>
      <c r="B9" s="140">
        <v>718.97799999999995</v>
      </c>
      <c r="C9" s="140">
        <v>-100.265</v>
      </c>
      <c r="D9" s="140">
        <v>0</v>
      </c>
      <c r="E9" s="140">
        <v>0</v>
      </c>
      <c r="F9" s="213">
        <f>SUM(B9:E9)</f>
        <v>618.71299999999997</v>
      </c>
      <c r="G9" s="149"/>
    </row>
    <row r="10" spans="1:9" x14ac:dyDescent="0.2">
      <c r="A10" s="87" t="s">
        <v>13</v>
      </c>
      <c r="B10" s="107">
        <v>173.24600000000001</v>
      </c>
      <c r="C10" s="107">
        <v>-23.184000000000001</v>
      </c>
      <c r="D10" s="107">
        <v>0</v>
      </c>
      <c r="E10" s="107">
        <v>0</v>
      </c>
      <c r="F10" s="174">
        <f>SUM(B10:E10)</f>
        <v>150.06200000000001</v>
      </c>
      <c r="G10" s="151"/>
    </row>
    <row r="11" spans="1:9" x14ac:dyDescent="0.2">
      <c r="A11" s="112" t="s">
        <v>14</v>
      </c>
      <c r="B11" s="113">
        <v>59.661999999999999</v>
      </c>
      <c r="C11" s="113">
        <v>0</v>
      </c>
      <c r="D11" s="113">
        <v>0</v>
      </c>
      <c r="E11" s="113">
        <v>0</v>
      </c>
      <c r="F11" s="173">
        <f>SUM(B11:E11)</f>
        <v>59.661999999999999</v>
      </c>
      <c r="G11" s="149"/>
    </row>
    <row r="12" spans="1:9" ht="13.5" thickBot="1" x14ac:dyDescent="0.25">
      <c r="A12" s="89" t="s">
        <v>15</v>
      </c>
      <c r="B12" s="131">
        <v>951.88599999999997</v>
      </c>
      <c r="C12" s="131">
        <v>-123.449</v>
      </c>
      <c r="D12" s="131">
        <f>SUM(D9:D11)</f>
        <v>0</v>
      </c>
      <c r="E12" s="131">
        <f>SUM(E9:E11)</f>
        <v>0</v>
      </c>
      <c r="F12" s="177">
        <v>828.5</v>
      </c>
      <c r="G12" s="152"/>
    </row>
    <row r="13" spans="1:9" ht="13.5" thickTop="1" x14ac:dyDescent="0.2">
      <c r="A13" s="123"/>
      <c r="B13" s="153"/>
      <c r="C13" s="154"/>
      <c r="D13" s="154"/>
      <c r="E13" s="154"/>
      <c r="F13" s="154"/>
      <c r="G13" s="155"/>
    </row>
    <row r="14" spans="1:9" x14ac:dyDescent="0.2">
      <c r="A14" s="87" t="s">
        <v>33</v>
      </c>
      <c r="B14" s="150"/>
      <c r="C14" s="150"/>
      <c r="D14" s="150"/>
      <c r="E14" s="150"/>
      <c r="F14" s="150"/>
      <c r="G14" s="151"/>
    </row>
    <row r="15" spans="1:9" x14ac:dyDescent="0.2">
      <c r="A15" s="88" t="s">
        <v>34</v>
      </c>
      <c r="B15" s="140">
        <v>469.98</v>
      </c>
      <c r="C15" s="140">
        <v>-23.184000000000001</v>
      </c>
      <c r="D15" s="140">
        <v>-86.22</v>
      </c>
      <c r="E15" s="140">
        <v>-0.76400000000000001</v>
      </c>
      <c r="F15" s="140">
        <f>SUM(B15:E15)</f>
        <v>359.81200000000001</v>
      </c>
      <c r="G15" s="156"/>
    </row>
    <row r="16" spans="1:9" x14ac:dyDescent="0.2">
      <c r="A16" s="98" t="s">
        <v>35</v>
      </c>
      <c r="B16" s="108">
        <v>361.51600000000002</v>
      </c>
      <c r="C16" s="108">
        <v>-100.265</v>
      </c>
      <c r="D16" s="108">
        <v>-8.4380000000000006</v>
      </c>
      <c r="E16" s="108">
        <v>-34.131</v>
      </c>
      <c r="F16" s="108">
        <f>SUM(B16:E16)</f>
        <v>218.68200000000004</v>
      </c>
      <c r="G16" s="151"/>
    </row>
    <row r="17" spans="1:7" x14ac:dyDescent="0.2">
      <c r="A17" s="88"/>
      <c r="B17" s="135">
        <f>SUM(B15:B16)</f>
        <v>831.49600000000009</v>
      </c>
      <c r="C17" s="135">
        <f>SUM(C15:C16)</f>
        <v>-123.449</v>
      </c>
      <c r="D17" s="135">
        <f>SUM(D15:D16)</f>
        <v>-94.658000000000001</v>
      </c>
      <c r="E17" s="135">
        <f>SUM(E15:E16)</f>
        <v>-34.895000000000003</v>
      </c>
      <c r="F17" s="135">
        <f>SUM(F15:F16)</f>
        <v>578.49400000000003</v>
      </c>
      <c r="G17" s="149"/>
    </row>
    <row r="18" spans="1:7" x14ac:dyDescent="0.2">
      <c r="A18" s="98"/>
      <c r="B18" s="151"/>
      <c r="C18" s="151"/>
      <c r="D18" s="151"/>
      <c r="E18" s="151"/>
      <c r="F18" s="151"/>
      <c r="G18" s="151"/>
    </row>
    <row r="19" spans="1:7" x14ac:dyDescent="0.2">
      <c r="A19" s="100" t="s">
        <v>78</v>
      </c>
      <c r="B19" s="157"/>
      <c r="C19" s="158"/>
      <c r="D19" s="158"/>
      <c r="E19" s="158"/>
      <c r="F19" s="158"/>
      <c r="G19" s="155"/>
    </row>
    <row r="20" spans="1:7" x14ac:dyDescent="0.2">
      <c r="A20" s="105" t="s">
        <v>41</v>
      </c>
      <c r="B20" s="106">
        <v>110.983</v>
      </c>
      <c r="C20" s="106">
        <v>0</v>
      </c>
      <c r="D20" s="106">
        <v>77.213999999999999</v>
      </c>
      <c r="E20" s="106">
        <v>0</v>
      </c>
      <c r="F20" s="106">
        <f>SUM(B20:E20)</f>
        <v>188.197</v>
      </c>
      <c r="G20" s="152"/>
    </row>
    <row r="21" spans="1:7" x14ac:dyDescent="0.2">
      <c r="A21" s="103" t="s">
        <v>13</v>
      </c>
      <c r="B21" s="137">
        <v>63.726999999999997</v>
      </c>
      <c r="C21" s="137">
        <v>0</v>
      </c>
      <c r="D21" s="137">
        <v>6.5250000000000004</v>
      </c>
      <c r="E21" s="137">
        <v>0.76400000000000001</v>
      </c>
      <c r="F21" s="137">
        <f>SUM(B21:E21)</f>
        <v>71.015999999999991</v>
      </c>
      <c r="G21" s="156"/>
    </row>
    <row r="22" spans="1:7" x14ac:dyDescent="0.2">
      <c r="A22" s="105" t="s">
        <v>14</v>
      </c>
      <c r="B22" s="107">
        <v>14.657999999999999</v>
      </c>
      <c r="C22" s="107">
        <v>0</v>
      </c>
      <c r="D22" s="174">
        <v>2.4809999999999999</v>
      </c>
      <c r="E22" s="174">
        <v>0.153</v>
      </c>
      <c r="F22" s="174">
        <f>SUM(B22:E22)</f>
        <v>17.291999999999998</v>
      </c>
      <c r="G22" s="151"/>
    </row>
    <row r="23" spans="1:7" x14ac:dyDescent="0.2">
      <c r="A23" s="112" t="s">
        <v>16</v>
      </c>
      <c r="B23" s="113">
        <v>-68.977999999999994</v>
      </c>
      <c r="C23" s="113">
        <v>0</v>
      </c>
      <c r="D23" s="173">
        <v>8.4380000000000006</v>
      </c>
      <c r="E23" s="173">
        <v>33.978000000000002</v>
      </c>
      <c r="F23" s="173">
        <v>-26.5</v>
      </c>
      <c r="G23" s="149"/>
    </row>
    <row r="24" spans="1:7" x14ac:dyDescent="0.2">
      <c r="A24" s="127" t="s">
        <v>6</v>
      </c>
      <c r="B24" s="128">
        <f>SUM(B20:B23)</f>
        <v>120.39</v>
      </c>
      <c r="C24" s="214">
        <f>SUM(C20:C23)</f>
        <v>0</v>
      </c>
      <c r="D24" s="214">
        <f>SUM(D20:D23)</f>
        <v>94.658000000000001</v>
      </c>
      <c r="E24" s="214">
        <f>SUM(E20:E23)</f>
        <v>34.895000000000003</v>
      </c>
      <c r="F24" s="214">
        <f>SUM(F20:F23)</f>
        <v>250.00499999999994</v>
      </c>
      <c r="G24" s="151"/>
    </row>
    <row r="25" spans="1:7" x14ac:dyDescent="0.2">
      <c r="A25" s="133"/>
      <c r="B25" s="159"/>
      <c r="C25" s="159"/>
      <c r="D25" s="159"/>
      <c r="E25" s="159"/>
      <c r="F25" s="159"/>
      <c r="G25" s="160"/>
    </row>
    <row r="26" spans="1:7" x14ac:dyDescent="0.2">
      <c r="A26" s="105" t="s">
        <v>28</v>
      </c>
      <c r="B26" s="107">
        <v>1.4650000000000001</v>
      </c>
      <c r="C26" s="107">
        <v>0</v>
      </c>
      <c r="D26" s="107">
        <v>0</v>
      </c>
      <c r="E26" s="107">
        <v>0</v>
      </c>
      <c r="F26" s="107">
        <f>SUM(B26:E26)</f>
        <v>1.4650000000000001</v>
      </c>
      <c r="G26" s="151"/>
    </row>
    <row r="27" spans="1:7" x14ac:dyDescent="0.2">
      <c r="A27" s="112" t="s">
        <v>29</v>
      </c>
      <c r="B27" s="113">
        <v>-45.609000000000002</v>
      </c>
      <c r="C27" s="113">
        <v>0</v>
      </c>
      <c r="D27" s="113">
        <v>0</v>
      </c>
      <c r="E27" s="113">
        <v>0</v>
      </c>
      <c r="F27" s="113">
        <f>SUM(B27:E27)</f>
        <v>-45.609000000000002</v>
      </c>
      <c r="G27" s="149"/>
    </row>
    <row r="28" spans="1:7" x14ac:dyDescent="0.2">
      <c r="A28" s="129"/>
      <c r="B28" s="128">
        <f>SUM(B26:B27)</f>
        <v>-44.143999999999998</v>
      </c>
      <c r="C28" s="128">
        <v>0</v>
      </c>
      <c r="D28" s="128">
        <v>0</v>
      </c>
      <c r="E28" s="128">
        <v>0</v>
      </c>
      <c r="F28" s="128">
        <f>SUM(F26:F27)</f>
        <v>-44.143999999999998</v>
      </c>
      <c r="G28" s="151"/>
    </row>
    <row r="29" spans="1:7" x14ac:dyDescent="0.2">
      <c r="A29" s="133"/>
      <c r="B29" s="161"/>
      <c r="C29" s="161"/>
      <c r="D29" s="161"/>
      <c r="E29" s="161"/>
      <c r="F29" s="161"/>
      <c r="G29" s="162"/>
    </row>
    <row r="30" spans="1:7" x14ac:dyDescent="0.2">
      <c r="A30" s="105" t="s">
        <v>30</v>
      </c>
      <c r="B30" s="107">
        <f>B24+B28</f>
        <v>76.246000000000009</v>
      </c>
      <c r="C30" s="174">
        <f>C24+C28</f>
        <v>0</v>
      </c>
      <c r="D30" s="183">
        <f>D24+D28</f>
        <v>94.658000000000001</v>
      </c>
      <c r="E30" s="183">
        <f>E24+E28</f>
        <v>34.895000000000003</v>
      </c>
      <c r="F30" s="107">
        <f>SUM(B30:E30)</f>
        <v>205.79900000000001</v>
      </c>
      <c r="G30" s="151"/>
    </row>
    <row r="31" spans="1:7" x14ac:dyDescent="0.2">
      <c r="A31" s="112" t="s">
        <v>10</v>
      </c>
      <c r="B31" s="135">
        <v>-14.021000000000001</v>
      </c>
      <c r="C31" s="135">
        <v>0</v>
      </c>
      <c r="D31" s="135">
        <v>-33.463000000000001</v>
      </c>
      <c r="E31" s="135">
        <v>-11.8</v>
      </c>
      <c r="F31" s="135">
        <f>SUM(B31:E31)</f>
        <v>-59.284000000000006</v>
      </c>
      <c r="G31" s="149"/>
    </row>
    <row r="32" spans="1:7" x14ac:dyDescent="0.2">
      <c r="A32" s="105" t="s">
        <v>18</v>
      </c>
      <c r="B32" s="130">
        <f>SUM(B30:B31)</f>
        <v>62.225000000000009</v>
      </c>
      <c r="C32" s="130">
        <v>0</v>
      </c>
      <c r="D32" s="130">
        <f>SUM(D30:D31)</f>
        <v>61.195</v>
      </c>
      <c r="E32" s="130">
        <f>SUM(E30:E31)</f>
        <v>23.095000000000002</v>
      </c>
      <c r="F32" s="130">
        <f>SUM(F30:F31)</f>
        <v>146.51499999999999</v>
      </c>
      <c r="G32" s="151"/>
    </row>
    <row r="33" spans="1:27" ht="24" x14ac:dyDescent="0.2">
      <c r="A33" s="112" t="s">
        <v>31</v>
      </c>
      <c r="B33" s="113">
        <v>-6.7140000000000004</v>
      </c>
      <c r="C33" s="113">
        <v>0</v>
      </c>
      <c r="D33" s="113">
        <v>-1.831</v>
      </c>
      <c r="E33" s="113">
        <v>0</v>
      </c>
      <c r="F33" s="113">
        <f>SUM(B33:E33)</f>
        <v>-8.5449999999999999</v>
      </c>
      <c r="G33" s="149"/>
      <c r="AA33" s="169" t="s">
        <v>84</v>
      </c>
    </row>
    <row r="34" spans="1:27" ht="13.5" thickBot="1" x14ac:dyDescent="0.25">
      <c r="A34" s="105" t="s">
        <v>77</v>
      </c>
      <c r="B34" s="131">
        <f>SUM(B32:B33)</f>
        <v>55.51100000000001</v>
      </c>
      <c r="C34" s="131">
        <v>0</v>
      </c>
      <c r="D34" s="131">
        <f>SUM(D32:D33)</f>
        <v>59.363999999999997</v>
      </c>
      <c r="E34" s="131">
        <f>SUM(E32:E33)</f>
        <v>23.095000000000002</v>
      </c>
      <c r="F34" s="131">
        <f>SUM(F32:F33)</f>
        <v>137.97</v>
      </c>
      <c r="G34" s="152"/>
    </row>
    <row r="35" spans="1:27" ht="13.5" thickTop="1" x14ac:dyDescent="0.2">
      <c r="A35" s="133"/>
      <c r="B35" s="163"/>
      <c r="C35" s="163"/>
      <c r="D35" s="163"/>
      <c r="E35" s="163"/>
      <c r="F35" s="163"/>
      <c r="G35" s="155"/>
    </row>
    <row r="36" spans="1:27" ht="13.5" x14ac:dyDescent="0.2">
      <c r="A36" s="105" t="s">
        <v>42</v>
      </c>
      <c r="B36" s="99">
        <v>154.529</v>
      </c>
      <c r="C36" s="132"/>
      <c r="D36" s="132"/>
      <c r="E36" s="132"/>
      <c r="F36" s="99">
        <f>SUM(B36:E36)</f>
        <v>154.529</v>
      </c>
      <c r="G36" s="151"/>
    </row>
    <row r="37" spans="1:27" ht="14.25" thickBot="1" x14ac:dyDescent="0.25">
      <c r="A37" s="112" t="s">
        <v>79</v>
      </c>
      <c r="B37" s="138">
        <f>B34/B36</f>
        <v>0.35922707064693365</v>
      </c>
      <c r="C37" s="138"/>
      <c r="D37" s="138"/>
      <c r="E37" s="138"/>
      <c r="F37" s="138">
        <v>0.89</v>
      </c>
      <c r="G37" s="164"/>
    </row>
    <row r="38" spans="1:27" ht="13.5" thickTop="1" x14ac:dyDescent="0.2">
      <c r="A38" s="171"/>
      <c r="B38" s="123"/>
      <c r="C38" s="123"/>
      <c r="D38" s="123"/>
      <c r="E38" s="123"/>
      <c r="F38" s="123"/>
      <c r="G38" s="111"/>
    </row>
    <row r="39" spans="1:27" s="212" customFormat="1" ht="27.75" customHeight="1" x14ac:dyDescent="0.2">
      <c r="A39" s="296" t="s">
        <v>64</v>
      </c>
      <c r="B39" s="297"/>
      <c r="C39" s="297"/>
      <c r="D39" s="297"/>
      <c r="E39" s="297"/>
      <c r="F39" s="297"/>
      <c r="G39" s="297"/>
      <c r="H39" s="231"/>
    </row>
    <row r="40" spans="1:27" s="212" customFormat="1" ht="7.5" customHeight="1" x14ac:dyDescent="0.2">
      <c r="A40" s="216"/>
      <c r="B40" s="216"/>
      <c r="C40" s="216"/>
      <c r="D40" s="216"/>
      <c r="E40" s="216"/>
      <c r="F40" s="216"/>
      <c r="G40" s="216"/>
      <c r="H40" s="231"/>
    </row>
    <row r="41" spans="1:27" s="212" customFormat="1" ht="28.5" customHeight="1" x14ac:dyDescent="0.2">
      <c r="A41" s="296" t="s">
        <v>60</v>
      </c>
      <c r="B41" s="302"/>
      <c r="C41" s="302"/>
      <c r="D41" s="302"/>
      <c r="E41" s="302"/>
      <c r="F41" s="302"/>
      <c r="G41" s="302"/>
      <c r="H41" s="231"/>
    </row>
    <row r="42" spans="1:27" s="212" customFormat="1" ht="7.5" customHeight="1" x14ac:dyDescent="0.2">
      <c r="A42" s="303"/>
      <c r="B42" s="304"/>
      <c r="C42" s="304"/>
      <c r="D42" s="304"/>
      <c r="E42" s="304"/>
      <c r="F42" s="304"/>
      <c r="G42" s="304"/>
      <c r="H42" s="231"/>
    </row>
    <row r="43" spans="1:27" s="212" customFormat="1" ht="33.75" customHeight="1" x14ac:dyDescent="0.2">
      <c r="A43" s="296" t="s">
        <v>72</v>
      </c>
      <c r="B43" s="297"/>
      <c r="C43" s="297"/>
      <c r="D43" s="297"/>
      <c r="E43" s="297"/>
      <c r="F43" s="297"/>
      <c r="G43" s="297"/>
      <c r="H43" s="231"/>
    </row>
    <row r="44" spans="1:27" s="212" customFormat="1" ht="7.5" customHeight="1" x14ac:dyDescent="0.2">
      <c r="A44" s="303"/>
      <c r="B44" s="304"/>
      <c r="C44" s="304"/>
      <c r="D44" s="304"/>
      <c r="E44" s="304"/>
      <c r="F44" s="304"/>
      <c r="G44" s="304"/>
      <c r="H44" s="231"/>
    </row>
    <row r="45" spans="1:27" s="212" customFormat="1" ht="33.75" customHeight="1" x14ac:dyDescent="0.2">
      <c r="A45" s="296" t="s">
        <v>55</v>
      </c>
      <c r="B45" s="297"/>
      <c r="C45" s="297"/>
      <c r="D45" s="297"/>
      <c r="E45" s="297"/>
      <c r="F45" s="297"/>
      <c r="G45" s="297"/>
      <c r="H45" s="231"/>
    </row>
    <row r="46" spans="1:27" s="212" customFormat="1" ht="7.5" customHeight="1" x14ac:dyDescent="0.2">
      <c r="A46" s="281"/>
      <c r="B46" s="282"/>
      <c r="C46" s="282"/>
      <c r="D46" s="282"/>
      <c r="E46" s="282"/>
      <c r="F46" s="282"/>
      <c r="G46" s="282"/>
      <c r="H46" s="231"/>
    </row>
    <row r="47" spans="1:27" s="212" customFormat="1" ht="27" customHeight="1" x14ac:dyDescent="0.2">
      <c r="A47" s="281"/>
      <c r="B47" s="305"/>
      <c r="C47" s="305"/>
      <c r="D47" s="305"/>
      <c r="E47" s="305"/>
      <c r="F47" s="305"/>
      <c r="G47" s="305"/>
      <c r="H47" s="231"/>
    </row>
    <row r="48" spans="1:27" x14ac:dyDescent="0.2">
      <c r="A48" s="91"/>
      <c r="B48" s="91"/>
      <c r="C48" s="91"/>
      <c r="D48" s="91"/>
      <c r="E48" s="91"/>
      <c r="F48" s="91"/>
      <c r="G48" s="91"/>
    </row>
    <row r="49" spans="1:25" x14ac:dyDescent="0.2">
      <c r="A49" s="289"/>
      <c r="B49" s="290"/>
      <c r="C49" s="290"/>
      <c r="D49" s="290"/>
      <c r="E49" s="290"/>
      <c r="F49" s="290"/>
      <c r="G49" s="290"/>
    </row>
    <row r="50" spans="1:25" x14ac:dyDescent="0.2">
      <c r="A50" s="170"/>
      <c r="B50" s="170"/>
      <c r="C50" s="170"/>
      <c r="D50" s="170"/>
      <c r="E50" s="170"/>
      <c r="F50" s="170"/>
      <c r="G50" s="170"/>
    </row>
    <row r="51" spans="1:25" x14ac:dyDescent="0.2">
      <c r="A51" s="289"/>
      <c r="B51" s="291"/>
      <c r="C51" s="291"/>
      <c r="D51" s="291"/>
      <c r="E51" s="291"/>
      <c r="F51" s="291"/>
      <c r="G51" s="291"/>
    </row>
    <row r="52" spans="1:25" x14ac:dyDescent="0.2">
      <c r="A52" s="171"/>
      <c r="B52" s="171"/>
      <c r="C52" s="171"/>
      <c r="D52" s="171"/>
      <c r="E52" s="171"/>
      <c r="F52" s="171"/>
      <c r="G52" s="171"/>
    </row>
    <row r="53" spans="1:25" x14ac:dyDescent="0.2">
      <c r="A53" s="171"/>
      <c r="B53" s="171"/>
      <c r="C53" s="171"/>
      <c r="D53" s="171"/>
      <c r="E53" s="171"/>
      <c r="F53" s="171"/>
      <c r="G53" s="171"/>
    </row>
    <row r="54" spans="1:25" x14ac:dyDescent="0.2">
      <c r="A54" s="171"/>
      <c r="B54" s="171"/>
      <c r="C54" s="171"/>
      <c r="D54" s="171"/>
      <c r="E54" s="171"/>
      <c r="F54" s="171"/>
      <c r="G54" s="171"/>
      <c r="Q54" s="236"/>
      <c r="R54" s="236"/>
      <c r="S54" s="236"/>
      <c r="T54" s="236"/>
      <c r="U54" s="236"/>
      <c r="V54" s="236"/>
      <c r="W54" s="236"/>
      <c r="X54" s="236"/>
      <c r="Y54" s="236"/>
    </row>
    <row r="55" spans="1:25" x14ac:dyDescent="0.2">
      <c r="A55" s="171"/>
      <c r="B55" s="171"/>
      <c r="C55" s="171"/>
      <c r="D55" s="171"/>
      <c r="E55" s="171"/>
      <c r="F55" s="171"/>
      <c r="G55" s="171"/>
      <c r="Q55" s="218"/>
      <c r="R55" s="218"/>
      <c r="S55" s="218"/>
      <c r="T55" s="218"/>
      <c r="U55" s="218"/>
      <c r="V55" s="218"/>
      <c r="W55" s="218"/>
      <c r="X55" s="218"/>
      <c r="Y55" s="218"/>
    </row>
    <row r="56" spans="1:25" x14ac:dyDescent="0.2">
      <c r="A56" s="171"/>
      <c r="B56" s="171"/>
      <c r="C56" s="171"/>
      <c r="D56" s="171"/>
      <c r="E56" s="171"/>
      <c r="F56" s="171"/>
      <c r="G56" s="171"/>
      <c r="Q56" s="218"/>
      <c r="R56" s="218"/>
      <c r="S56" s="218"/>
      <c r="T56" s="218"/>
      <c r="U56" s="218"/>
      <c r="V56" s="218"/>
      <c r="W56" s="218"/>
      <c r="X56" s="218"/>
      <c r="Y56" s="218"/>
    </row>
    <row r="57" spans="1:25" x14ac:dyDescent="0.2">
      <c r="A57" s="171"/>
      <c r="B57" s="171"/>
      <c r="C57" s="171"/>
      <c r="D57" s="171"/>
      <c r="E57" s="171"/>
      <c r="F57" s="171"/>
      <c r="G57" s="171"/>
      <c r="Q57" s="218"/>
      <c r="R57" s="218"/>
      <c r="S57" s="218"/>
      <c r="T57" s="218"/>
      <c r="U57" s="218"/>
      <c r="V57" s="218"/>
      <c r="W57" s="218"/>
      <c r="X57" s="218"/>
      <c r="Y57" s="218"/>
    </row>
    <row r="58" spans="1:25" x14ac:dyDescent="0.2">
      <c r="A58" s="171"/>
      <c r="B58" s="171"/>
      <c r="C58" s="171"/>
      <c r="D58" s="171"/>
      <c r="E58" s="171"/>
      <c r="F58" s="171"/>
      <c r="G58" s="171"/>
      <c r="Q58" s="218"/>
      <c r="R58" s="218"/>
      <c r="S58" s="218"/>
      <c r="T58" s="218"/>
      <c r="U58" s="218"/>
      <c r="V58" s="218"/>
      <c r="W58" s="218"/>
      <c r="X58" s="218"/>
      <c r="Y58" s="218"/>
    </row>
    <row r="59" spans="1:25" x14ac:dyDescent="0.2">
      <c r="A59" s="171"/>
      <c r="B59" s="171"/>
      <c r="C59" s="171"/>
      <c r="D59" s="171"/>
      <c r="E59" s="171"/>
      <c r="F59" s="171"/>
      <c r="G59" s="171"/>
      <c r="Q59" s="218"/>
      <c r="R59" s="218"/>
      <c r="S59" s="218"/>
      <c r="T59" s="218"/>
      <c r="U59" s="218"/>
      <c r="V59" s="218"/>
      <c r="W59" s="218"/>
      <c r="X59" s="218"/>
      <c r="Y59" s="218"/>
    </row>
    <row r="60" spans="1:25" x14ac:dyDescent="0.2">
      <c r="A60" s="171"/>
      <c r="B60" s="171"/>
      <c r="C60" s="171"/>
      <c r="D60" s="171"/>
      <c r="E60" s="171"/>
      <c r="F60" s="171"/>
      <c r="G60" s="171"/>
      <c r="Q60" s="236"/>
      <c r="R60" s="236"/>
      <c r="S60" s="236"/>
      <c r="T60" s="236"/>
      <c r="U60" s="236"/>
      <c r="V60" s="236"/>
      <c r="W60" s="236"/>
      <c r="X60" s="236"/>
      <c r="Y60" s="236"/>
    </row>
    <row r="61" spans="1:25" x14ac:dyDescent="0.2">
      <c r="A61" s="171"/>
      <c r="B61" s="171"/>
      <c r="C61" s="171"/>
      <c r="D61" s="171"/>
      <c r="E61" s="171"/>
      <c r="F61" s="171"/>
      <c r="G61" s="171"/>
    </row>
    <row r="62" spans="1:25" x14ac:dyDescent="0.2">
      <c r="A62" s="171"/>
      <c r="B62" s="171"/>
      <c r="C62" s="171"/>
      <c r="D62" s="171"/>
      <c r="E62" s="171"/>
      <c r="F62" s="171"/>
      <c r="G62" s="171"/>
    </row>
    <row r="63" spans="1:25" x14ac:dyDescent="0.2">
      <c r="A63" s="171"/>
      <c r="B63" s="171"/>
      <c r="C63" s="171"/>
      <c r="D63" s="171"/>
      <c r="E63" s="171"/>
      <c r="F63" s="171"/>
      <c r="G63" s="171"/>
    </row>
    <row r="64" spans="1:25" x14ac:dyDescent="0.2">
      <c r="A64" s="171"/>
      <c r="B64" s="171"/>
      <c r="C64" s="171"/>
      <c r="D64" s="171"/>
      <c r="E64" s="171"/>
      <c r="F64" s="171"/>
      <c r="G64" s="171"/>
    </row>
    <row r="65" spans="1:7" x14ac:dyDescent="0.2">
      <c r="A65" s="171"/>
      <c r="B65" s="171"/>
      <c r="C65" s="171"/>
      <c r="D65" s="171"/>
      <c r="E65" s="171"/>
      <c r="F65" s="171"/>
      <c r="G65" s="171"/>
    </row>
    <row r="72" spans="1:7" ht="18" x14ac:dyDescent="0.2">
      <c r="A72" s="237"/>
    </row>
    <row r="76" spans="1:7" ht="14.25" x14ac:dyDescent="0.2">
      <c r="A76" s="238"/>
    </row>
  </sheetData>
  <mergeCells count="14">
    <mergeCell ref="A39:G39"/>
    <mergeCell ref="A2:G2"/>
    <mergeCell ref="B5:G5"/>
    <mergeCell ref="B6:F6"/>
    <mergeCell ref="A1:I1"/>
    <mergeCell ref="A47:G47"/>
    <mergeCell ref="A49:G49"/>
    <mergeCell ref="A51:G51"/>
    <mergeCell ref="A41:G41"/>
    <mergeCell ref="A42:G42"/>
    <mergeCell ref="A43:G43"/>
    <mergeCell ref="A44:G44"/>
    <mergeCell ref="A45:G45"/>
    <mergeCell ref="A46:G46"/>
  </mergeCells>
  <pageMargins left="0.2" right="0.2" top="0.25" bottom="0.2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sqref="A1:I1"/>
    </sheetView>
  </sheetViews>
  <sheetFormatPr defaultColWidth="18.42578125" defaultRowHeight="12.75" x14ac:dyDescent="0.2"/>
  <cols>
    <col min="1" max="1" width="43.7109375" style="178" customWidth="1"/>
    <col min="2" max="6" width="12.28515625" style="178" customWidth="1"/>
    <col min="7" max="7" width="3.140625" style="178" customWidth="1"/>
    <col min="8" max="8" width="18.42578125" style="218"/>
    <col min="9" max="16384" width="18.42578125" style="178"/>
  </cols>
  <sheetData>
    <row r="1" spans="1:9" ht="12.75" customHeight="1" x14ac:dyDescent="0.2">
      <c r="A1" s="300" t="s">
        <v>50</v>
      </c>
      <c r="B1" s="300"/>
      <c r="C1" s="300"/>
      <c r="D1" s="300"/>
      <c r="E1" s="300"/>
      <c r="F1" s="300"/>
      <c r="G1" s="300"/>
      <c r="H1" s="300"/>
      <c r="I1" s="300"/>
    </row>
    <row r="2" spans="1:9" x14ac:dyDescent="0.2">
      <c r="A2" s="284" t="s">
        <v>19</v>
      </c>
      <c r="B2" s="284"/>
      <c r="C2" s="284"/>
      <c r="D2" s="284"/>
      <c r="E2" s="284"/>
      <c r="F2" s="284"/>
      <c r="G2" s="284"/>
    </row>
    <row r="3" spans="1:9" x14ac:dyDescent="0.2">
      <c r="A3" s="84" t="s">
        <v>36</v>
      </c>
      <c r="B3" s="180"/>
      <c r="C3" s="180"/>
      <c r="D3" s="180"/>
      <c r="E3" s="180"/>
      <c r="F3" s="180"/>
      <c r="G3" s="180"/>
    </row>
    <row r="4" spans="1:9" x14ac:dyDescent="0.2">
      <c r="A4" s="180"/>
      <c r="B4" s="180"/>
      <c r="C4" s="180"/>
      <c r="D4" s="180"/>
      <c r="E4" s="180"/>
      <c r="F4" s="180"/>
      <c r="G4" s="180"/>
    </row>
    <row r="5" spans="1:9" x14ac:dyDescent="0.2">
      <c r="A5" s="123"/>
      <c r="B5" s="285" t="s">
        <v>32</v>
      </c>
      <c r="C5" s="284"/>
      <c r="D5" s="284"/>
      <c r="E5" s="284"/>
      <c r="F5" s="284"/>
      <c r="G5" s="284"/>
    </row>
    <row r="6" spans="1:9" ht="12.75" customHeight="1" x14ac:dyDescent="0.2">
      <c r="A6" s="123"/>
      <c r="B6" s="306" t="s">
        <v>51</v>
      </c>
      <c r="C6" s="307"/>
      <c r="D6" s="307"/>
      <c r="E6" s="307"/>
      <c r="F6" s="307"/>
      <c r="G6" s="90"/>
    </row>
    <row r="7" spans="1:9" ht="25.5" x14ac:dyDescent="0.2">
      <c r="A7" s="123"/>
      <c r="B7" s="109" t="s">
        <v>17</v>
      </c>
      <c r="C7" s="110" t="s">
        <v>52</v>
      </c>
      <c r="D7" s="109" t="s">
        <v>53</v>
      </c>
      <c r="E7" s="109" t="s">
        <v>54</v>
      </c>
      <c r="F7" s="109" t="s">
        <v>48</v>
      </c>
      <c r="G7" s="111"/>
    </row>
    <row r="8" spans="1:9" x14ac:dyDescent="0.2">
      <c r="A8" s="85" t="s">
        <v>12</v>
      </c>
      <c r="B8" s="122"/>
      <c r="C8" s="122"/>
      <c r="D8" s="122"/>
      <c r="E8" s="122"/>
      <c r="F8" s="122"/>
      <c r="G8" s="141"/>
    </row>
    <row r="9" spans="1:9" x14ac:dyDescent="0.2">
      <c r="A9" s="86" t="s">
        <v>41</v>
      </c>
      <c r="B9" s="92">
        <v>624.12</v>
      </c>
      <c r="C9" s="92">
        <v>-105.10899999999999</v>
      </c>
      <c r="D9" s="92">
        <v>0</v>
      </c>
      <c r="E9" s="92">
        <v>0</v>
      </c>
      <c r="F9" s="92">
        <f>SUM(B9:E9)</f>
        <v>519.01099999999997</v>
      </c>
      <c r="G9" s="137"/>
    </row>
    <row r="10" spans="1:9" x14ac:dyDescent="0.2">
      <c r="A10" s="87" t="s">
        <v>13</v>
      </c>
      <c r="B10" s="94">
        <v>162.255</v>
      </c>
      <c r="C10" s="94">
        <v>-21.225000000000001</v>
      </c>
      <c r="D10" s="94">
        <v>0</v>
      </c>
      <c r="E10" s="94">
        <v>0</v>
      </c>
      <c r="F10" s="94">
        <f>SUM(B10:E10)</f>
        <v>141.03</v>
      </c>
      <c r="G10" s="99"/>
    </row>
    <row r="11" spans="1:9" x14ac:dyDescent="0.2">
      <c r="A11" s="112" t="s">
        <v>14</v>
      </c>
      <c r="B11" s="113">
        <v>56.268999999999998</v>
      </c>
      <c r="C11" s="113">
        <v>0</v>
      </c>
      <c r="D11" s="113">
        <v>0</v>
      </c>
      <c r="E11" s="113">
        <v>0</v>
      </c>
      <c r="F11" s="113">
        <f>56269/1000</f>
        <v>56.268999999999998</v>
      </c>
      <c r="G11" s="137"/>
    </row>
    <row r="12" spans="1:9" ht="13.5" thickBot="1" x14ac:dyDescent="0.25">
      <c r="A12" s="89" t="s">
        <v>15</v>
      </c>
      <c r="B12" s="93">
        <f>SUM(B9:B11)</f>
        <v>842.64400000000001</v>
      </c>
      <c r="C12" s="93">
        <f>SUM(C9:C11)</f>
        <v>-126.334</v>
      </c>
      <c r="D12" s="93">
        <f>SUM(D9:D11)</f>
        <v>0</v>
      </c>
      <c r="E12" s="93">
        <f>SUM(E9:E11)</f>
        <v>0</v>
      </c>
      <c r="F12" s="93">
        <f>SUM(F9:F11)</f>
        <v>716.31</v>
      </c>
      <c r="G12" s="142"/>
    </row>
    <row r="13" spans="1:9" ht="13.5" thickTop="1" x14ac:dyDescent="0.2">
      <c r="A13" s="123"/>
      <c r="B13" s="123"/>
      <c r="C13" s="198"/>
      <c r="D13" s="198"/>
      <c r="E13" s="198"/>
      <c r="F13" s="198"/>
      <c r="G13" s="143"/>
    </row>
    <row r="14" spans="1:9" x14ac:dyDescent="0.2">
      <c r="A14" s="87" t="s">
        <v>33</v>
      </c>
      <c r="B14" s="94"/>
      <c r="C14" s="94"/>
      <c r="D14" s="94"/>
      <c r="E14" s="94"/>
      <c r="F14" s="94"/>
      <c r="G14" s="99"/>
    </row>
    <row r="15" spans="1:9" x14ac:dyDescent="0.2">
      <c r="A15" s="88" t="s">
        <v>34</v>
      </c>
      <c r="B15" s="96">
        <v>406.87299999999999</v>
      </c>
      <c r="C15" s="96">
        <v>-21.225000000000001</v>
      </c>
      <c r="D15" s="96">
        <v>-67.680000000000007</v>
      </c>
      <c r="E15" s="96">
        <v>-0.312</v>
      </c>
      <c r="F15" s="96">
        <f>SUM(B15:E15)</f>
        <v>317.65599999999995</v>
      </c>
      <c r="G15" s="144"/>
    </row>
    <row r="16" spans="1:9" x14ac:dyDescent="0.2">
      <c r="A16" s="98" t="s">
        <v>35</v>
      </c>
      <c r="B16" s="97">
        <v>374.61099999999999</v>
      </c>
      <c r="C16" s="97">
        <v>-105.10899999999999</v>
      </c>
      <c r="D16" s="97">
        <v>-9.5690000000000008</v>
      </c>
      <c r="E16" s="97">
        <v>-61.45</v>
      </c>
      <c r="F16" s="97">
        <f>SUM(B16:E16)</f>
        <v>198.483</v>
      </c>
      <c r="G16" s="99"/>
    </row>
    <row r="17" spans="1:10" x14ac:dyDescent="0.2">
      <c r="A17" s="88"/>
      <c r="B17" s="95">
        <f>SUM(B15:B16)</f>
        <v>781.48399999999992</v>
      </c>
      <c r="C17" s="95">
        <f>SUM(C15:C16)</f>
        <v>-126.334</v>
      </c>
      <c r="D17" s="95">
        <f>SUM(D15:D16)</f>
        <v>-77.249000000000009</v>
      </c>
      <c r="E17" s="95">
        <f>SUM(E15:E16)</f>
        <v>-61.762</v>
      </c>
      <c r="F17" s="95">
        <f>SUM(F15:F16)</f>
        <v>516.1389999999999</v>
      </c>
      <c r="G17" s="137"/>
    </row>
    <row r="18" spans="1:10" x14ac:dyDescent="0.2">
      <c r="A18" s="98"/>
      <c r="B18" s="99"/>
      <c r="C18" s="99"/>
      <c r="D18" s="99"/>
      <c r="E18" s="99"/>
      <c r="F18" s="99"/>
      <c r="G18" s="99"/>
    </row>
    <row r="19" spans="1:10" x14ac:dyDescent="0.2">
      <c r="A19" s="100" t="s">
        <v>78</v>
      </c>
      <c r="B19" s="101"/>
      <c r="C19" s="102"/>
      <c r="D19" s="102"/>
      <c r="E19" s="102"/>
      <c r="F19" s="102"/>
      <c r="G19" s="143"/>
      <c r="H19" s="231"/>
      <c r="I19" s="212"/>
      <c r="J19" s="212"/>
    </row>
    <row r="20" spans="1:10" x14ac:dyDescent="0.2">
      <c r="A20" s="105" t="s">
        <v>41</v>
      </c>
      <c r="B20" s="181">
        <v>82.475999999999999</v>
      </c>
      <c r="C20" s="181">
        <v>0</v>
      </c>
      <c r="D20" s="181">
        <v>59.161999999999999</v>
      </c>
      <c r="E20" s="181">
        <v>0.82</v>
      </c>
      <c r="F20" s="181">
        <f>SUM(B20:E20)</f>
        <v>142.458</v>
      </c>
      <c r="G20" s="142"/>
      <c r="H20" s="232"/>
      <c r="I20" s="212"/>
      <c r="J20" s="212"/>
    </row>
    <row r="21" spans="1:10" x14ac:dyDescent="0.2">
      <c r="A21" s="103" t="s">
        <v>13</v>
      </c>
      <c r="B21" s="182">
        <v>52.787999999999997</v>
      </c>
      <c r="C21" s="182">
        <v>0</v>
      </c>
      <c r="D21" s="182">
        <v>6.0289999999999999</v>
      </c>
      <c r="E21" s="182">
        <v>8.2720000000000002</v>
      </c>
      <c r="F21" s="182">
        <f>SUM(B21:E21)</f>
        <v>67.088999999999999</v>
      </c>
      <c r="G21" s="144"/>
      <c r="H21" s="232"/>
      <c r="I21" s="212"/>
      <c r="J21" s="212"/>
    </row>
    <row r="22" spans="1:10" x14ac:dyDescent="0.2">
      <c r="A22" s="105" t="s">
        <v>14</v>
      </c>
      <c r="B22" s="183">
        <v>11.05</v>
      </c>
      <c r="C22" s="183">
        <v>0</v>
      </c>
      <c r="D22" s="183">
        <v>2.4889999999999999</v>
      </c>
      <c r="E22" s="183">
        <v>1.5960000000000001</v>
      </c>
      <c r="F22" s="183">
        <f>SUM(B22:E22)</f>
        <v>15.135000000000002</v>
      </c>
      <c r="G22" s="99"/>
      <c r="H22" s="232"/>
      <c r="I22" s="212"/>
      <c r="J22" s="212"/>
    </row>
    <row r="23" spans="1:10" x14ac:dyDescent="0.2">
      <c r="A23" s="112" t="s">
        <v>16</v>
      </c>
      <c r="B23" s="113">
        <v>-85.153000000000006</v>
      </c>
      <c r="C23" s="113">
        <v>0</v>
      </c>
      <c r="D23" s="184">
        <v>9.5690000000000008</v>
      </c>
      <c r="E23" s="184">
        <v>51.073999999999998</v>
      </c>
      <c r="F23" s="184">
        <f>SUM(B23:E23)</f>
        <v>-24.510000000000005</v>
      </c>
      <c r="G23" s="137"/>
      <c r="H23" s="232"/>
      <c r="I23" s="212"/>
      <c r="J23" s="212"/>
    </row>
    <row r="24" spans="1:10" x14ac:dyDescent="0.2">
      <c r="A24" s="127" t="s">
        <v>6</v>
      </c>
      <c r="B24" s="128">
        <f>SUM(B20:B23)</f>
        <v>61.161000000000016</v>
      </c>
      <c r="C24" s="128">
        <f>SUM(C20:C23)</f>
        <v>0</v>
      </c>
      <c r="D24" s="185">
        <f>SUM(D20:D23)</f>
        <v>77.249000000000009</v>
      </c>
      <c r="E24" s="185">
        <f>SUM(E20:E23)</f>
        <v>61.762</v>
      </c>
      <c r="F24" s="185">
        <f>SUM(F20:F23)</f>
        <v>200.17199999999997</v>
      </c>
      <c r="G24" s="99"/>
      <c r="H24" s="231"/>
      <c r="I24" s="212"/>
      <c r="J24" s="212"/>
    </row>
    <row r="25" spans="1:10" x14ac:dyDescent="0.2">
      <c r="A25" s="133"/>
      <c r="B25" s="133"/>
      <c r="C25" s="133"/>
      <c r="D25" s="133"/>
      <c r="E25" s="133"/>
      <c r="F25" s="133"/>
      <c r="G25" s="145"/>
      <c r="H25" s="231"/>
      <c r="I25" s="212"/>
      <c r="J25" s="212"/>
    </row>
    <row r="26" spans="1:10" x14ac:dyDescent="0.2">
      <c r="A26" s="105" t="s">
        <v>28</v>
      </c>
      <c r="B26" s="107">
        <v>42.564999999999998</v>
      </c>
      <c r="C26" s="107">
        <v>0</v>
      </c>
      <c r="D26" s="107">
        <v>0</v>
      </c>
      <c r="E26" s="107">
        <v>-41.15</v>
      </c>
      <c r="F26" s="107">
        <f>'[1]GAAP vs. Non-GAAP'!$M$25/1000</f>
        <v>1.415</v>
      </c>
      <c r="G26" s="99"/>
      <c r="H26" s="231"/>
      <c r="I26" s="212"/>
      <c r="J26" s="212"/>
    </row>
    <row r="27" spans="1:10" x14ac:dyDescent="0.2">
      <c r="A27" s="112" t="s">
        <v>29</v>
      </c>
      <c r="B27" s="113">
        <v>-36.597000000000001</v>
      </c>
      <c r="C27" s="113">
        <v>0</v>
      </c>
      <c r="D27" s="113">
        <v>0</v>
      </c>
      <c r="E27" s="113">
        <v>0</v>
      </c>
      <c r="F27" s="113">
        <f>'[1]GAAP vs. Non-GAAP'!$M$26/1000</f>
        <v>-36.597000000000001</v>
      </c>
      <c r="G27" s="137"/>
      <c r="H27" s="231"/>
      <c r="I27" s="212"/>
      <c r="J27" s="212"/>
    </row>
    <row r="28" spans="1:10" x14ac:dyDescent="0.2">
      <c r="A28" s="129"/>
      <c r="B28" s="128">
        <f>SUM(B26:B27)</f>
        <v>5.9679999999999964</v>
      </c>
      <c r="C28" s="128">
        <f>SUM(C26:C27)</f>
        <v>0</v>
      </c>
      <c r="D28" s="128">
        <f>SUM(D26:D27)</f>
        <v>0</v>
      </c>
      <c r="E28" s="128">
        <f>SUM(E26:E27)</f>
        <v>-41.15</v>
      </c>
      <c r="F28" s="128">
        <v>-35.182000000000002</v>
      </c>
      <c r="G28" s="99"/>
    </row>
    <row r="29" spans="1:10" x14ac:dyDescent="0.2">
      <c r="A29" s="133"/>
      <c r="B29" s="134"/>
      <c r="C29" s="134"/>
      <c r="D29" s="134"/>
      <c r="E29" s="134"/>
      <c r="F29" s="134"/>
      <c r="G29" s="146"/>
    </row>
    <row r="30" spans="1:10" x14ac:dyDescent="0.2">
      <c r="A30" s="105" t="s">
        <v>30</v>
      </c>
      <c r="B30" s="107">
        <f>B24+B28</f>
        <v>67.129000000000019</v>
      </c>
      <c r="C30" s="174">
        <f>C24+C28</f>
        <v>0</v>
      </c>
      <c r="D30" s="183">
        <f>D24+D28</f>
        <v>77.249000000000009</v>
      </c>
      <c r="E30" s="183">
        <f>E24+E28</f>
        <v>20.612000000000002</v>
      </c>
      <c r="F30" s="107">
        <f>SUM(B30:E30)</f>
        <v>164.99000000000004</v>
      </c>
      <c r="G30" s="99"/>
    </row>
    <row r="31" spans="1:10" x14ac:dyDescent="0.2">
      <c r="A31" s="112" t="s">
        <v>10</v>
      </c>
      <c r="B31" s="135">
        <v>4.0000000000000001E-3</v>
      </c>
      <c r="C31" s="175">
        <v>0</v>
      </c>
      <c r="D31" s="190">
        <v>-27.3</v>
      </c>
      <c r="E31" s="190">
        <v>-17.5</v>
      </c>
      <c r="F31" s="135">
        <f>SUM(B31:E31)</f>
        <v>-44.795999999999999</v>
      </c>
      <c r="G31" s="137"/>
    </row>
    <row r="32" spans="1:10" x14ac:dyDescent="0.2">
      <c r="A32" s="105" t="s">
        <v>18</v>
      </c>
      <c r="B32" s="130">
        <f>SUM(B30:B31)</f>
        <v>67.133000000000024</v>
      </c>
      <c r="C32" s="176">
        <f>SUM(C30:C31)</f>
        <v>0</v>
      </c>
      <c r="D32" s="191">
        <f>SUM(D30:D31)</f>
        <v>49.949000000000012</v>
      </c>
      <c r="E32" s="191">
        <f>SUM(E30:E31)</f>
        <v>3.1120000000000019</v>
      </c>
      <c r="F32" s="130">
        <f>SUM(F30:F31)</f>
        <v>120.19400000000005</v>
      </c>
      <c r="G32" s="99"/>
    </row>
    <row r="33" spans="1:27" ht="24" x14ac:dyDescent="0.2">
      <c r="A33" s="112" t="s">
        <v>31</v>
      </c>
      <c r="B33" s="113">
        <v>-4.9000000000000004</v>
      </c>
      <c r="C33" s="173">
        <v>0</v>
      </c>
      <c r="D33" s="184">
        <v>-0.98399999999999999</v>
      </c>
      <c r="E33" s="184">
        <v>0</v>
      </c>
      <c r="F33" s="113">
        <v>-5.8840000000000003</v>
      </c>
      <c r="G33" s="137"/>
      <c r="AA33" s="178" t="s">
        <v>84</v>
      </c>
    </row>
    <row r="34" spans="1:27" ht="13.5" thickBot="1" x14ac:dyDescent="0.25">
      <c r="A34" s="105" t="s">
        <v>77</v>
      </c>
      <c r="B34" s="131">
        <f>SUM(B32:B33)</f>
        <v>62.233000000000025</v>
      </c>
      <c r="C34" s="177">
        <f>SUM(C32:C33)</f>
        <v>0</v>
      </c>
      <c r="D34" s="192">
        <f>SUM(D32:D33)</f>
        <v>48.965000000000011</v>
      </c>
      <c r="E34" s="192">
        <f>SUM(E32:E33)</f>
        <v>3.1120000000000019</v>
      </c>
      <c r="F34" s="131">
        <f>SUM(F32:F33)</f>
        <v>114.31000000000004</v>
      </c>
      <c r="G34" s="142"/>
    </row>
    <row r="35" spans="1:27" ht="13.5" thickTop="1" x14ac:dyDescent="0.2">
      <c r="A35" s="133"/>
      <c r="B35" s="136"/>
      <c r="C35" s="187"/>
      <c r="D35" s="163"/>
      <c r="E35" s="194"/>
      <c r="F35" s="136"/>
      <c r="G35" s="143"/>
    </row>
    <row r="36" spans="1:27" ht="13.5" x14ac:dyDescent="0.2">
      <c r="A36" s="105" t="s">
        <v>42</v>
      </c>
      <c r="B36" s="99">
        <f>'[1]GAAP vs. Non-GAAP'!$I$35/1000</f>
        <v>149.41800000000001</v>
      </c>
      <c r="C36" s="188"/>
      <c r="D36" s="186"/>
      <c r="E36" s="195"/>
      <c r="F36" s="99">
        <f>SUM(B36:E36)</f>
        <v>149.41800000000001</v>
      </c>
      <c r="G36" s="99"/>
    </row>
    <row r="37" spans="1:27" ht="14.25" thickBot="1" x14ac:dyDescent="0.25">
      <c r="A37" s="112" t="s">
        <v>79</v>
      </c>
      <c r="B37" s="138">
        <f>B34/B36</f>
        <v>0.4165026971315372</v>
      </c>
      <c r="C37" s="189"/>
      <c r="D37" s="193"/>
      <c r="E37" s="193"/>
      <c r="F37" s="138">
        <v>0.76</v>
      </c>
      <c r="G37" s="147"/>
    </row>
    <row r="38" spans="1:27" ht="13.5" thickTop="1" x14ac:dyDescent="0.2">
      <c r="A38" s="180"/>
      <c r="B38" s="123"/>
      <c r="C38" s="123"/>
      <c r="D38" s="123"/>
      <c r="E38" s="123"/>
      <c r="F38" s="123"/>
      <c r="G38" s="111"/>
    </row>
    <row r="39" spans="1:27" s="212" customFormat="1" ht="24.75" customHeight="1" x14ac:dyDescent="0.2">
      <c r="A39" s="296" t="s">
        <v>64</v>
      </c>
      <c r="B39" s="297"/>
      <c r="C39" s="297"/>
      <c r="D39" s="297"/>
      <c r="E39" s="297"/>
      <c r="F39" s="297"/>
      <c r="G39" s="297"/>
      <c r="H39" s="231"/>
    </row>
    <row r="40" spans="1:27" s="212" customFormat="1" ht="7.5" customHeight="1" x14ac:dyDescent="0.2">
      <c r="A40" s="216"/>
      <c r="B40" s="216"/>
      <c r="C40" s="216"/>
      <c r="D40" s="216"/>
      <c r="E40" s="216"/>
      <c r="F40" s="216"/>
      <c r="G40" s="216"/>
      <c r="H40" s="231"/>
    </row>
    <row r="41" spans="1:27" s="212" customFormat="1" ht="31.5" customHeight="1" x14ac:dyDescent="0.2">
      <c r="A41" s="296" t="s">
        <v>60</v>
      </c>
      <c r="B41" s="302"/>
      <c r="C41" s="302"/>
      <c r="D41" s="302"/>
      <c r="E41" s="302"/>
      <c r="F41" s="302"/>
      <c r="G41" s="302"/>
      <c r="H41" s="231"/>
    </row>
    <row r="42" spans="1:27" s="212" customFormat="1" ht="7.5" customHeight="1" x14ac:dyDescent="0.2">
      <c r="A42" s="281"/>
      <c r="B42" s="282"/>
      <c r="C42" s="282"/>
      <c r="D42" s="282"/>
      <c r="E42" s="282"/>
      <c r="F42" s="282"/>
      <c r="G42" s="282"/>
      <c r="H42" s="231"/>
    </row>
    <row r="43" spans="1:27" s="212" customFormat="1" ht="67.5" customHeight="1" x14ac:dyDescent="0.2">
      <c r="A43" s="281" t="s">
        <v>71</v>
      </c>
      <c r="B43" s="305"/>
      <c r="C43" s="305"/>
      <c r="D43" s="305"/>
      <c r="E43" s="305"/>
      <c r="F43" s="305"/>
      <c r="G43" s="305"/>
      <c r="H43" s="231"/>
    </row>
    <row r="44" spans="1:27" s="212" customFormat="1" x14ac:dyDescent="0.2">
      <c r="A44" s="281"/>
      <c r="B44" s="282"/>
      <c r="C44" s="282"/>
      <c r="D44" s="282"/>
      <c r="E44" s="282"/>
      <c r="F44" s="282"/>
      <c r="G44" s="282"/>
      <c r="H44" s="231"/>
    </row>
    <row r="45" spans="1:27" s="212" customFormat="1" ht="34.5" customHeight="1" x14ac:dyDescent="0.2">
      <c r="A45" s="296" t="s">
        <v>55</v>
      </c>
      <c r="B45" s="297"/>
      <c r="C45" s="297"/>
      <c r="D45" s="297"/>
      <c r="E45" s="297"/>
      <c r="F45" s="297"/>
      <c r="G45" s="297"/>
      <c r="H45" s="231"/>
    </row>
    <row r="46" spans="1:27" s="212" customFormat="1" x14ac:dyDescent="0.2">
      <c r="A46" s="281"/>
      <c r="B46" s="282"/>
      <c r="C46" s="282"/>
      <c r="D46" s="282"/>
      <c r="E46" s="282"/>
      <c r="F46" s="282"/>
      <c r="G46" s="282"/>
      <c r="H46" s="231"/>
    </row>
    <row r="47" spans="1:27" s="212" customFormat="1" ht="51" customHeight="1" x14ac:dyDescent="0.2">
      <c r="A47" s="281"/>
      <c r="B47" s="305"/>
      <c r="C47" s="305"/>
      <c r="D47" s="305"/>
      <c r="E47" s="305"/>
      <c r="F47" s="305"/>
      <c r="G47" s="305"/>
      <c r="H47" s="231"/>
    </row>
    <row r="48" spans="1:27" x14ac:dyDescent="0.2">
      <c r="A48" s="91"/>
      <c r="B48" s="91"/>
      <c r="C48" s="91"/>
      <c r="D48" s="91"/>
      <c r="E48" s="91"/>
      <c r="F48" s="91"/>
      <c r="G48" s="91"/>
    </row>
    <row r="49" spans="1:25" x14ac:dyDescent="0.2">
      <c r="A49" s="289"/>
      <c r="B49" s="290"/>
      <c r="C49" s="290"/>
      <c r="D49" s="290"/>
      <c r="E49" s="290"/>
      <c r="F49" s="290"/>
      <c r="G49" s="290"/>
    </row>
    <row r="50" spans="1:25" x14ac:dyDescent="0.2">
      <c r="A50" s="179"/>
      <c r="B50" s="179"/>
      <c r="C50" s="179"/>
      <c r="D50" s="179"/>
      <c r="E50" s="179"/>
      <c r="F50" s="179"/>
      <c r="G50" s="179"/>
    </row>
    <row r="51" spans="1:25" x14ac:dyDescent="0.2">
      <c r="A51" s="289"/>
      <c r="B51" s="291"/>
      <c r="C51" s="291"/>
      <c r="D51" s="291"/>
      <c r="E51" s="291"/>
      <c r="F51" s="291"/>
      <c r="G51" s="291"/>
    </row>
    <row r="52" spans="1:25" x14ac:dyDescent="0.2">
      <c r="A52" s="180"/>
      <c r="B52" s="180"/>
      <c r="C52" s="180"/>
      <c r="D52" s="180"/>
      <c r="E52" s="180"/>
      <c r="F52" s="180"/>
      <c r="G52" s="180"/>
    </row>
    <row r="53" spans="1:25" x14ac:dyDescent="0.2">
      <c r="A53" s="180"/>
      <c r="B53" s="180"/>
      <c r="C53" s="180"/>
      <c r="D53" s="180"/>
      <c r="E53" s="180"/>
      <c r="F53" s="180"/>
      <c r="G53" s="180"/>
    </row>
    <row r="54" spans="1:25" x14ac:dyDescent="0.2">
      <c r="A54" s="180"/>
      <c r="B54" s="180"/>
      <c r="C54" s="180"/>
      <c r="D54" s="180"/>
      <c r="E54" s="180"/>
      <c r="F54" s="180"/>
      <c r="G54" s="180"/>
      <c r="Q54" s="236"/>
      <c r="R54" s="236"/>
      <c r="S54" s="236"/>
      <c r="T54" s="236"/>
      <c r="U54" s="236"/>
      <c r="V54" s="236"/>
      <c r="W54" s="236"/>
      <c r="X54" s="236"/>
      <c r="Y54" s="236"/>
    </row>
    <row r="55" spans="1:25" x14ac:dyDescent="0.2">
      <c r="A55" s="180"/>
      <c r="B55" s="180"/>
      <c r="C55" s="180"/>
      <c r="D55" s="180"/>
      <c r="E55" s="180"/>
      <c r="F55" s="180"/>
      <c r="G55" s="180"/>
      <c r="Q55" s="218"/>
      <c r="R55" s="218"/>
      <c r="S55" s="218"/>
      <c r="T55" s="218"/>
      <c r="U55" s="218"/>
      <c r="V55" s="218"/>
      <c r="W55" s="218"/>
      <c r="X55" s="218"/>
      <c r="Y55" s="218"/>
    </row>
    <row r="56" spans="1:25" x14ac:dyDescent="0.2">
      <c r="A56" s="180"/>
      <c r="B56" s="180"/>
      <c r="C56" s="180"/>
      <c r="D56" s="180"/>
      <c r="E56" s="180"/>
      <c r="F56" s="180"/>
      <c r="G56" s="180"/>
      <c r="Q56" s="218"/>
      <c r="R56" s="218"/>
      <c r="S56" s="218"/>
      <c r="T56" s="218"/>
      <c r="U56" s="218"/>
      <c r="V56" s="218"/>
      <c r="W56" s="218"/>
      <c r="X56" s="218"/>
      <c r="Y56" s="218"/>
    </row>
    <row r="57" spans="1:25" x14ac:dyDescent="0.2">
      <c r="A57" s="180"/>
      <c r="B57" s="180"/>
      <c r="C57" s="180"/>
      <c r="D57" s="180"/>
      <c r="E57" s="180"/>
      <c r="F57" s="180"/>
      <c r="G57" s="180"/>
      <c r="Q57" s="218"/>
      <c r="R57" s="218"/>
      <c r="S57" s="218"/>
      <c r="T57" s="218"/>
      <c r="U57" s="218"/>
      <c r="V57" s="218"/>
      <c r="W57" s="218"/>
      <c r="X57" s="218"/>
      <c r="Y57" s="218"/>
    </row>
    <row r="58" spans="1:25" x14ac:dyDescent="0.2">
      <c r="A58" s="180"/>
      <c r="B58" s="180"/>
      <c r="C58" s="180"/>
      <c r="D58" s="180"/>
      <c r="E58" s="180"/>
      <c r="F58" s="180"/>
      <c r="G58" s="180"/>
      <c r="Q58" s="218"/>
      <c r="R58" s="218"/>
      <c r="S58" s="218"/>
      <c r="T58" s="218"/>
      <c r="U58" s="218"/>
      <c r="V58" s="218"/>
      <c r="W58" s="218"/>
      <c r="X58" s="218"/>
      <c r="Y58" s="218"/>
    </row>
    <row r="59" spans="1:25" x14ac:dyDescent="0.2">
      <c r="A59" s="180"/>
      <c r="B59" s="180"/>
      <c r="C59" s="180"/>
      <c r="D59" s="180"/>
      <c r="E59" s="180"/>
      <c r="F59" s="180"/>
      <c r="G59" s="180"/>
      <c r="Q59" s="218"/>
      <c r="R59" s="218"/>
      <c r="S59" s="218"/>
      <c r="T59" s="218"/>
      <c r="U59" s="218"/>
      <c r="V59" s="218"/>
      <c r="W59" s="218"/>
      <c r="X59" s="218"/>
      <c r="Y59" s="218"/>
    </row>
    <row r="60" spans="1:25" x14ac:dyDescent="0.2">
      <c r="A60" s="180"/>
      <c r="B60" s="180"/>
      <c r="C60" s="180"/>
      <c r="D60" s="180"/>
      <c r="E60" s="180"/>
      <c r="F60" s="180"/>
      <c r="G60" s="180"/>
      <c r="Q60" s="236"/>
      <c r="R60" s="236"/>
      <c r="S60" s="236"/>
      <c r="T60" s="236"/>
      <c r="U60" s="236"/>
      <c r="V60" s="236"/>
      <c r="W60" s="236"/>
      <c r="X60" s="236"/>
      <c r="Y60" s="236"/>
    </row>
    <row r="61" spans="1:25" x14ac:dyDescent="0.2">
      <c r="A61" s="180"/>
      <c r="B61" s="180"/>
      <c r="C61" s="180"/>
      <c r="D61" s="180"/>
      <c r="E61" s="180"/>
      <c r="F61" s="180"/>
      <c r="G61" s="180"/>
    </row>
    <row r="62" spans="1:25" x14ac:dyDescent="0.2">
      <c r="A62" s="180"/>
      <c r="B62" s="180"/>
      <c r="C62" s="180"/>
      <c r="D62" s="180"/>
      <c r="E62" s="180"/>
      <c r="F62" s="180"/>
      <c r="G62" s="180"/>
    </row>
    <row r="63" spans="1:25" x14ac:dyDescent="0.2">
      <c r="A63" s="180"/>
      <c r="B63" s="180"/>
      <c r="C63" s="180"/>
      <c r="D63" s="180"/>
      <c r="E63" s="180"/>
      <c r="F63" s="180"/>
      <c r="G63" s="180"/>
    </row>
    <row r="64" spans="1:25" x14ac:dyDescent="0.2">
      <c r="A64" s="180"/>
      <c r="B64" s="180"/>
      <c r="C64" s="180"/>
      <c r="D64" s="180"/>
      <c r="E64" s="180"/>
      <c r="F64" s="180"/>
      <c r="G64" s="180"/>
    </row>
    <row r="65" spans="1:7" x14ac:dyDescent="0.2">
      <c r="A65" s="180"/>
      <c r="B65" s="180"/>
      <c r="C65" s="180"/>
      <c r="D65" s="180"/>
      <c r="E65" s="180"/>
      <c r="F65" s="180"/>
      <c r="G65" s="180"/>
    </row>
    <row r="72" spans="1:7" ht="18" x14ac:dyDescent="0.2">
      <c r="A72" s="237"/>
    </row>
    <row r="76" spans="1:7" ht="14.25" x14ac:dyDescent="0.2">
      <c r="A76" s="238"/>
    </row>
  </sheetData>
  <mergeCells count="14">
    <mergeCell ref="A47:G47"/>
    <mergeCell ref="A49:G49"/>
    <mergeCell ref="A51:G51"/>
    <mergeCell ref="A41:G41"/>
    <mergeCell ref="A42:G42"/>
    <mergeCell ref="A43:G43"/>
    <mergeCell ref="A44:G44"/>
    <mergeCell ref="A45:G45"/>
    <mergeCell ref="A46:G46"/>
    <mergeCell ref="A39:G39"/>
    <mergeCell ref="A2:G2"/>
    <mergeCell ref="B5:G5"/>
    <mergeCell ref="B6:F6"/>
    <mergeCell ref="A1:I1"/>
  </mergeCells>
  <pageMargins left="0.2" right="0.2" top="0.25" bottom="0.2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6"/>
  <sheetViews>
    <sheetView showGridLines="0" zoomScaleNormal="100" zoomScaleSheetLayoutView="85" workbookViewId="0">
      <selection sqref="A1:H1"/>
    </sheetView>
  </sheetViews>
  <sheetFormatPr defaultColWidth="18.42578125" defaultRowHeight="12.75" x14ac:dyDescent="0.2"/>
  <cols>
    <col min="1" max="1" width="43.7109375" style="197" customWidth="1"/>
    <col min="2" max="4" width="12.28515625" style="197" customWidth="1"/>
    <col min="5" max="5" width="14.85546875" style="197" customWidth="1"/>
    <col min="6" max="6" width="12.28515625" style="197" customWidth="1"/>
    <col min="7" max="7" width="18.42578125" style="218"/>
    <col min="8" max="16384" width="18.42578125" style="197"/>
  </cols>
  <sheetData>
    <row r="1" spans="1:8" ht="12.75" customHeight="1" x14ac:dyDescent="0.2">
      <c r="A1" s="283" t="s">
        <v>66</v>
      </c>
      <c r="B1" s="283"/>
      <c r="C1" s="283"/>
      <c r="D1" s="283"/>
      <c r="E1" s="283"/>
      <c r="F1" s="283"/>
      <c r="G1" s="283"/>
      <c r="H1" s="283"/>
    </row>
    <row r="2" spans="1:8" x14ac:dyDescent="0.2">
      <c r="A2" s="284" t="s">
        <v>19</v>
      </c>
      <c r="B2" s="284"/>
      <c r="C2" s="284"/>
      <c r="D2" s="284"/>
      <c r="E2" s="284"/>
      <c r="F2" s="284"/>
    </row>
    <row r="3" spans="1:8" x14ac:dyDescent="0.2">
      <c r="A3" s="84" t="s">
        <v>36</v>
      </c>
      <c r="B3" s="198"/>
      <c r="C3" s="198"/>
      <c r="D3" s="198"/>
      <c r="E3" s="198"/>
      <c r="F3" s="198"/>
    </row>
    <row r="4" spans="1:8" x14ac:dyDescent="0.2">
      <c r="A4" s="198"/>
      <c r="B4" s="198"/>
      <c r="C4" s="198"/>
      <c r="D4" s="198"/>
      <c r="E4" s="198"/>
      <c r="F4" s="198"/>
    </row>
    <row r="5" spans="1:8" x14ac:dyDescent="0.2">
      <c r="A5" s="123"/>
      <c r="B5" s="285" t="s">
        <v>32</v>
      </c>
      <c r="C5" s="284"/>
      <c r="D5" s="284"/>
      <c r="E5" s="284"/>
      <c r="F5" s="284"/>
    </row>
    <row r="6" spans="1:8" ht="12.75" customHeight="1" x14ac:dyDescent="0.2">
      <c r="A6" s="123"/>
      <c r="B6" s="286">
        <v>42460</v>
      </c>
      <c r="C6" s="287"/>
      <c r="D6" s="287"/>
      <c r="E6" s="287"/>
      <c r="F6" s="287"/>
    </row>
    <row r="7" spans="1:8" ht="25.5" x14ac:dyDescent="0.2">
      <c r="A7" s="123"/>
      <c r="B7" s="109" t="s">
        <v>17</v>
      </c>
      <c r="C7" s="110" t="s">
        <v>52</v>
      </c>
      <c r="D7" s="109" t="s">
        <v>53</v>
      </c>
      <c r="E7" s="109" t="s">
        <v>54</v>
      </c>
      <c r="F7" s="109" t="s">
        <v>48</v>
      </c>
    </row>
    <row r="8" spans="1:8" s="199" customFormat="1" x14ac:dyDescent="0.2">
      <c r="A8" s="85" t="s">
        <v>12</v>
      </c>
      <c r="B8" s="122"/>
      <c r="C8" s="122"/>
      <c r="D8" s="122"/>
      <c r="E8" s="122"/>
      <c r="F8" s="122"/>
      <c r="G8" s="218"/>
    </row>
    <row r="9" spans="1:8" s="199" customFormat="1" x14ac:dyDescent="0.2">
      <c r="A9" s="86" t="s">
        <v>41</v>
      </c>
      <c r="B9" s="92">
        <v>427.86</v>
      </c>
      <c r="C9" s="92">
        <v>-129.90299999999999</v>
      </c>
      <c r="D9" s="92">
        <v>0</v>
      </c>
      <c r="E9" s="92">
        <v>0</v>
      </c>
      <c r="F9" s="92">
        <f>SUM(B9:E9)</f>
        <v>297.95699999999999</v>
      </c>
      <c r="G9" s="218"/>
    </row>
    <row r="10" spans="1:8" s="199" customFormat="1" x14ac:dyDescent="0.2">
      <c r="A10" s="87" t="s">
        <v>13</v>
      </c>
      <c r="B10" s="94">
        <v>144.119</v>
      </c>
      <c r="C10" s="94">
        <v>-16.757999999999999</v>
      </c>
      <c r="D10" s="94">
        <v>0</v>
      </c>
      <c r="E10" s="94">
        <v>0</v>
      </c>
      <c r="F10" s="94">
        <f>SUM(B10:E10)</f>
        <v>127.361</v>
      </c>
      <c r="G10" s="218"/>
    </row>
    <row r="11" spans="1:8" s="199" customFormat="1" x14ac:dyDescent="0.2">
      <c r="A11" s="112" t="s">
        <v>14</v>
      </c>
      <c r="B11" s="113">
        <v>54.28</v>
      </c>
      <c r="C11" s="113">
        <v>0</v>
      </c>
      <c r="D11" s="113">
        <v>0</v>
      </c>
      <c r="E11" s="113">
        <v>0</v>
      </c>
      <c r="F11" s="113">
        <f>SUM(B11:E11)</f>
        <v>54.28</v>
      </c>
      <c r="G11" s="233"/>
    </row>
    <row r="12" spans="1:8" s="199" customFormat="1" ht="13.5" thickBot="1" x14ac:dyDescent="0.25">
      <c r="A12" s="89" t="s">
        <v>15</v>
      </c>
      <c r="B12" s="93">
        <f>SUM(B9:B11)</f>
        <v>626.25900000000001</v>
      </c>
      <c r="C12" s="93">
        <f>SUM(C9:C11)</f>
        <v>-146.661</v>
      </c>
      <c r="D12" s="93">
        <v>0</v>
      </c>
      <c r="E12" s="93">
        <v>0</v>
      </c>
      <c r="F12" s="93">
        <f>SUM(F9:F11)</f>
        <v>479.59799999999996</v>
      </c>
      <c r="G12" s="218"/>
    </row>
    <row r="13" spans="1:8" s="199" customFormat="1" ht="13.5" thickTop="1" x14ac:dyDescent="0.2">
      <c r="A13" s="123"/>
      <c r="B13" s="123"/>
      <c r="C13" s="198"/>
      <c r="D13" s="198"/>
      <c r="E13" s="198"/>
      <c r="F13" s="198"/>
      <c r="G13" s="218"/>
    </row>
    <row r="14" spans="1:8" s="199" customFormat="1" x14ac:dyDescent="0.2">
      <c r="A14" s="87" t="s">
        <v>33</v>
      </c>
      <c r="B14" s="94"/>
      <c r="C14" s="94"/>
      <c r="D14" s="94"/>
      <c r="E14" s="94"/>
      <c r="F14" s="94"/>
      <c r="G14" s="218"/>
    </row>
    <row r="15" spans="1:8" s="199" customFormat="1" x14ac:dyDescent="0.2">
      <c r="A15" s="88" t="s">
        <v>34</v>
      </c>
      <c r="B15" s="96">
        <v>248.18700000000001</v>
      </c>
      <c r="C15" s="96">
        <v>-16.757999999999999</v>
      </c>
      <c r="D15" s="96">
        <v>-21.094999999999999</v>
      </c>
      <c r="E15" s="96">
        <v>0</v>
      </c>
      <c r="F15" s="96">
        <f>SUM(B15:E15)</f>
        <v>210.334</v>
      </c>
      <c r="G15" s="218"/>
    </row>
    <row r="16" spans="1:8" s="199" customFormat="1" x14ac:dyDescent="0.2">
      <c r="A16" s="98" t="s">
        <v>35</v>
      </c>
      <c r="B16" s="97">
        <v>283.49900000000002</v>
      </c>
      <c r="C16" s="97">
        <v>-129.90261356000002</v>
      </c>
      <c r="D16" s="97">
        <v>-7.0460000000000003</v>
      </c>
      <c r="E16" s="97">
        <v>-8.9209999999999994</v>
      </c>
      <c r="F16" s="97">
        <f>SUM(B16:E16)</f>
        <v>137.62938644000002</v>
      </c>
      <c r="G16" s="218"/>
    </row>
    <row r="17" spans="1:7" s="199" customFormat="1" x14ac:dyDescent="0.2">
      <c r="A17" s="88"/>
      <c r="B17" s="95">
        <f>SUM(B15:B16)</f>
        <v>531.68600000000004</v>
      </c>
      <c r="C17" s="95">
        <f>SUM(C15:C16)</f>
        <v>-146.66061356000003</v>
      </c>
      <c r="D17" s="95">
        <f>SUM(D15:D16)</f>
        <v>-28.140999999999998</v>
      </c>
      <c r="E17" s="95">
        <f>SUM(E15:E16)</f>
        <v>-8.9209999999999994</v>
      </c>
      <c r="F17" s="95">
        <f>SUM(F15:F16)</f>
        <v>347.96338644000002</v>
      </c>
      <c r="G17" s="218"/>
    </row>
    <row r="18" spans="1:7" s="199" customFormat="1" x14ac:dyDescent="0.2">
      <c r="A18" s="98"/>
      <c r="B18" s="99"/>
      <c r="C18" s="99"/>
      <c r="D18" s="99"/>
      <c r="E18" s="99"/>
      <c r="F18" s="99"/>
      <c r="G18" s="218"/>
    </row>
    <row r="19" spans="1:7" s="199" customFormat="1" x14ac:dyDescent="0.2">
      <c r="A19" s="100" t="s">
        <v>78</v>
      </c>
      <c r="B19" s="101"/>
      <c r="C19" s="102"/>
      <c r="D19" s="102"/>
      <c r="E19" s="102"/>
      <c r="F19" s="102"/>
      <c r="G19" s="218"/>
    </row>
    <row r="20" spans="1:7" s="199" customFormat="1" x14ac:dyDescent="0.2">
      <c r="A20" s="105" t="s">
        <v>41</v>
      </c>
      <c r="B20" s="181">
        <v>65.19</v>
      </c>
      <c r="C20" s="181">
        <v>0</v>
      </c>
      <c r="D20" s="181">
        <v>13.459</v>
      </c>
      <c r="E20" s="181">
        <v>0</v>
      </c>
      <c r="F20" s="106">
        <f>SUM(B20:E20)</f>
        <v>78.649000000000001</v>
      </c>
      <c r="G20" s="218"/>
    </row>
    <row r="21" spans="1:7" s="199" customFormat="1" x14ac:dyDescent="0.2">
      <c r="A21" s="103" t="s">
        <v>13</v>
      </c>
      <c r="B21" s="182">
        <v>55.777999999999999</v>
      </c>
      <c r="C21" s="182">
        <v>0</v>
      </c>
      <c r="D21" s="182">
        <v>5.86</v>
      </c>
      <c r="E21" s="182">
        <v>0</v>
      </c>
      <c r="F21" s="104">
        <f t="shared" ref="F21:F23" si="0">SUM(B21:E21)</f>
        <v>61.637999999999998</v>
      </c>
      <c r="G21" s="218"/>
    </row>
    <row r="22" spans="1:7" s="199" customFormat="1" x14ac:dyDescent="0.2">
      <c r="A22" s="105" t="s">
        <v>14</v>
      </c>
      <c r="B22" s="183">
        <v>14.558</v>
      </c>
      <c r="C22" s="183">
        <v>0</v>
      </c>
      <c r="D22" s="183">
        <v>1.776</v>
      </c>
      <c r="E22" s="183">
        <v>0.2</v>
      </c>
      <c r="F22" s="107">
        <v>16.600000000000001</v>
      </c>
      <c r="G22" s="218"/>
    </row>
    <row r="23" spans="1:7" s="199" customFormat="1" x14ac:dyDescent="0.2">
      <c r="A23" s="112" t="s">
        <v>16</v>
      </c>
      <c r="B23" s="113">
        <v>-40.954000000000001</v>
      </c>
      <c r="C23" s="113">
        <v>0</v>
      </c>
      <c r="D23" s="184">
        <v>7.0460000000000003</v>
      </c>
      <c r="E23" s="184">
        <v>8.6590000000000007</v>
      </c>
      <c r="F23" s="113">
        <f t="shared" si="0"/>
        <v>-25.249000000000002</v>
      </c>
      <c r="G23" s="218"/>
    </row>
    <row r="24" spans="1:7" s="199" customFormat="1" x14ac:dyDescent="0.2">
      <c r="A24" s="127" t="s">
        <v>6</v>
      </c>
      <c r="B24" s="128">
        <f>SUM(B20:B23)</f>
        <v>94.571999999999974</v>
      </c>
      <c r="C24" s="128">
        <f>SUM(C20:C23)</f>
        <v>0</v>
      </c>
      <c r="D24" s="185">
        <f>SUM(D20:D23)</f>
        <v>28.140999999999998</v>
      </c>
      <c r="E24" s="185">
        <f>SUM(E20:E23)</f>
        <v>8.859</v>
      </c>
      <c r="F24" s="128">
        <f>SUM(F20:F23)</f>
        <v>131.63800000000001</v>
      </c>
      <c r="G24" s="218"/>
    </row>
    <row r="25" spans="1:7" s="199" customFormat="1" x14ac:dyDescent="0.2">
      <c r="A25" s="133"/>
      <c r="B25" s="133"/>
      <c r="C25" s="133"/>
      <c r="D25" s="133"/>
      <c r="E25" s="133"/>
      <c r="F25" s="133"/>
      <c r="G25" s="218"/>
    </row>
    <row r="26" spans="1:7" s="199" customFormat="1" x14ac:dyDescent="0.2">
      <c r="A26" s="105" t="s">
        <v>28</v>
      </c>
      <c r="B26" s="107">
        <v>1.282</v>
      </c>
      <c r="C26" s="107">
        <v>0</v>
      </c>
      <c r="D26" s="107">
        <v>0</v>
      </c>
      <c r="E26" s="107">
        <v>0</v>
      </c>
      <c r="F26" s="107">
        <f>SUM(B26:E26)</f>
        <v>1.282</v>
      </c>
      <c r="G26" s="218"/>
    </row>
    <row r="27" spans="1:7" s="199" customFormat="1" x14ac:dyDescent="0.2">
      <c r="A27" s="112" t="s">
        <v>29</v>
      </c>
      <c r="B27" s="113">
        <v>-13.074999999999999</v>
      </c>
      <c r="C27" s="113">
        <v>0</v>
      </c>
      <c r="D27" s="113">
        <v>0</v>
      </c>
      <c r="E27" s="113">
        <v>0</v>
      </c>
      <c r="F27" s="113">
        <f t="shared" ref="F27" si="1">SUM(B27:E27)</f>
        <v>-13.074999999999999</v>
      </c>
      <c r="G27" s="218"/>
    </row>
    <row r="28" spans="1:7" s="199" customFormat="1" x14ac:dyDescent="0.2">
      <c r="A28" s="129"/>
      <c r="B28" s="128">
        <f>SUM(B26:B27)</f>
        <v>-11.792999999999999</v>
      </c>
      <c r="C28" s="128">
        <f>SUM(C26:C27)</f>
        <v>0</v>
      </c>
      <c r="D28" s="128">
        <f>SUM(D26:D27)</f>
        <v>0</v>
      </c>
      <c r="E28" s="128">
        <f>SUM(E26:E27)</f>
        <v>0</v>
      </c>
      <c r="F28" s="128">
        <f>SUM(F26:F27)</f>
        <v>-11.792999999999999</v>
      </c>
      <c r="G28" s="218"/>
    </row>
    <row r="29" spans="1:7" s="199" customFormat="1" x14ac:dyDescent="0.2">
      <c r="A29" s="133"/>
      <c r="B29" s="134"/>
      <c r="C29" s="134"/>
      <c r="D29" s="134"/>
      <c r="E29" s="134"/>
      <c r="F29" s="134"/>
      <c r="G29" s="218"/>
    </row>
    <row r="30" spans="1:7" s="199" customFormat="1" x14ac:dyDescent="0.2">
      <c r="A30" s="105" t="s">
        <v>30</v>
      </c>
      <c r="B30" s="107">
        <f>B24+B28</f>
        <v>82.778999999999968</v>
      </c>
      <c r="C30" s="174">
        <f>C24+C28</f>
        <v>0</v>
      </c>
      <c r="D30" s="183">
        <f>D24+D28</f>
        <v>28.140999999999998</v>
      </c>
      <c r="E30" s="183">
        <f>E24+E28</f>
        <v>8.859</v>
      </c>
      <c r="F30" s="107">
        <f>SUM(B30:E30)</f>
        <v>119.77899999999995</v>
      </c>
      <c r="G30" s="218"/>
    </row>
    <row r="31" spans="1:7" s="199" customFormat="1" x14ac:dyDescent="0.2">
      <c r="A31" s="112" t="s">
        <v>10</v>
      </c>
      <c r="B31" s="135">
        <v>-19.332000000000001</v>
      </c>
      <c r="C31" s="175">
        <v>0</v>
      </c>
      <c r="D31" s="190">
        <v>-9.2390000000000008</v>
      </c>
      <c r="E31" s="190">
        <v>-3.121</v>
      </c>
      <c r="F31" s="135">
        <f>SUM(B31:E31)</f>
        <v>-31.692</v>
      </c>
      <c r="G31" s="218"/>
    </row>
    <row r="32" spans="1:7" s="199" customFormat="1" x14ac:dyDescent="0.2">
      <c r="A32" s="105" t="s">
        <v>18</v>
      </c>
      <c r="B32" s="130">
        <f>SUM(B30:B31)</f>
        <v>63.446999999999967</v>
      </c>
      <c r="C32" s="176">
        <f>SUM(C30:C31)</f>
        <v>0</v>
      </c>
      <c r="D32" s="191">
        <f>SUM(D30:D31)</f>
        <v>18.901999999999997</v>
      </c>
      <c r="E32" s="191">
        <f>SUM(E30:E31)</f>
        <v>5.7379999999999995</v>
      </c>
      <c r="F32" s="130">
        <f>SUM(F30:F31)</f>
        <v>88.086999999999961</v>
      </c>
      <c r="G32" s="218"/>
    </row>
    <row r="33" spans="1:27" s="199" customFormat="1" ht="24" x14ac:dyDescent="0.2">
      <c r="A33" s="112" t="s">
        <v>31</v>
      </c>
      <c r="B33" s="113">
        <v>-3.536</v>
      </c>
      <c r="C33" s="173">
        <v>0</v>
      </c>
      <c r="D33" s="184">
        <v>-1.0660000000000001</v>
      </c>
      <c r="E33" s="184">
        <v>0</v>
      </c>
      <c r="F33" s="113">
        <f>SUM(B33:E33)</f>
        <v>-4.6020000000000003</v>
      </c>
      <c r="G33" s="218"/>
      <c r="AA33" s="199" t="s">
        <v>84</v>
      </c>
    </row>
    <row r="34" spans="1:27" s="199" customFormat="1" ht="13.5" thickBot="1" x14ac:dyDescent="0.25">
      <c r="A34" s="105" t="s">
        <v>77</v>
      </c>
      <c r="B34" s="131">
        <f>SUM(B32:B33)</f>
        <v>59.910999999999966</v>
      </c>
      <c r="C34" s="177">
        <f>SUM(C32:C33)</f>
        <v>0</v>
      </c>
      <c r="D34" s="192">
        <f>SUM(D32:D33)</f>
        <v>17.835999999999999</v>
      </c>
      <c r="E34" s="192">
        <f>SUM(E32:E33)</f>
        <v>5.7379999999999995</v>
      </c>
      <c r="F34" s="131">
        <f>SUM(F32:F33)</f>
        <v>83.484999999999957</v>
      </c>
      <c r="G34" s="218"/>
    </row>
    <row r="35" spans="1:27" s="199" customFormat="1" ht="13.5" thickTop="1" x14ac:dyDescent="0.2">
      <c r="A35" s="133"/>
      <c r="B35" s="136"/>
      <c r="C35" s="187"/>
      <c r="D35" s="163"/>
      <c r="E35" s="194"/>
      <c r="F35" s="136"/>
      <c r="G35" s="218"/>
    </row>
    <row r="36" spans="1:27" s="199" customFormat="1" ht="13.5" x14ac:dyDescent="0.2">
      <c r="A36" s="105" t="s">
        <v>42</v>
      </c>
      <c r="B36" s="99">
        <f>'[1]GAAP vs. Non-GAAP'!$C$35/1000</f>
        <v>130.137</v>
      </c>
      <c r="C36" s="188"/>
      <c r="D36" s="186"/>
      <c r="E36" s="195"/>
      <c r="F36" s="99">
        <f>'[1]GAAP vs. Non-GAAP'!$G$35/1000</f>
        <v>130.137</v>
      </c>
      <c r="G36" s="218"/>
    </row>
    <row r="37" spans="1:27" s="199" customFormat="1" ht="14.25" thickBot="1" x14ac:dyDescent="0.25">
      <c r="A37" s="112" t="s">
        <v>79</v>
      </c>
      <c r="B37" s="138">
        <f>'[1]GAAP vs. Non-GAAP'!$C$36</f>
        <v>0.46</v>
      </c>
      <c r="C37" s="189"/>
      <c r="D37" s="193"/>
      <c r="E37" s="193"/>
      <c r="F37" s="138">
        <f>'[1]GAAP vs. Non-GAAP'!$G$36</f>
        <v>0.64</v>
      </c>
      <c r="G37" s="218"/>
    </row>
    <row r="38" spans="1:27" ht="13.5" thickTop="1" x14ac:dyDescent="0.2">
      <c r="A38" s="198"/>
      <c r="B38" s="123"/>
      <c r="C38" s="123"/>
      <c r="D38" s="123"/>
      <c r="E38" s="123"/>
      <c r="F38" s="123"/>
    </row>
    <row r="39" spans="1:27" s="212" customFormat="1" ht="28.5" customHeight="1" x14ac:dyDescent="0.2">
      <c r="A39" s="288" t="s">
        <v>64</v>
      </c>
      <c r="B39" s="288"/>
      <c r="C39" s="288"/>
      <c r="D39" s="288"/>
      <c r="E39" s="288"/>
      <c r="F39" s="288"/>
      <c r="G39" s="234"/>
    </row>
    <row r="40" spans="1:27" s="212" customFormat="1" ht="10.5" customHeight="1" x14ac:dyDescent="0.2">
      <c r="A40" s="217"/>
      <c r="B40" s="217"/>
      <c r="C40" s="217"/>
      <c r="D40" s="217"/>
      <c r="E40" s="217"/>
      <c r="F40" s="217"/>
      <c r="G40" s="231"/>
    </row>
    <row r="41" spans="1:27" s="212" customFormat="1" ht="30" customHeight="1" x14ac:dyDescent="0.2">
      <c r="A41" s="281" t="s">
        <v>59</v>
      </c>
      <c r="B41" s="282"/>
      <c r="C41" s="282"/>
      <c r="D41" s="282"/>
      <c r="E41" s="282"/>
      <c r="F41" s="282"/>
      <c r="G41" s="231"/>
    </row>
    <row r="42" spans="1:27" s="212" customFormat="1" ht="7.5" customHeight="1" x14ac:dyDescent="0.2">
      <c r="A42" s="281"/>
      <c r="B42" s="282"/>
      <c r="C42" s="282"/>
      <c r="D42" s="282"/>
      <c r="E42" s="282"/>
      <c r="F42" s="282"/>
      <c r="G42" s="231"/>
    </row>
    <row r="43" spans="1:27" s="212" customFormat="1" ht="31.5" customHeight="1" x14ac:dyDescent="0.2">
      <c r="A43" s="295" t="s">
        <v>83</v>
      </c>
      <c r="B43" s="295"/>
      <c r="C43" s="295"/>
      <c r="D43" s="295"/>
      <c r="E43" s="295"/>
      <c r="F43" s="295"/>
      <c r="G43" s="215"/>
    </row>
    <row r="44" spans="1:27" s="212" customFormat="1" ht="7.5" customHeight="1" x14ac:dyDescent="0.2">
      <c r="A44" s="281"/>
      <c r="B44" s="282"/>
      <c r="C44" s="282"/>
      <c r="D44" s="282"/>
      <c r="E44" s="282"/>
      <c r="F44" s="282"/>
      <c r="G44" s="231"/>
    </row>
    <row r="45" spans="1:27" s="212" customFormat="1" ht="33.75" customHeight="1" x14ac:dyDescent="0.2">
      <c r="A45" s="288" t="s">
        <v>55</v>
      </c>
      <c r="B45" s="288"/>
      <c r="C45" s="288"/>
      <c r="D45" s="288"/>
      <c r="E45" s="288"/>
      <c r="F45" s="288"/>
      <c r="G45" s="234"/>
    </row>
    <row r="46" spans="1:27" ht="7.5" customHeight="1" x14ac:dyDescent="0.2">
      <c r="A46" s="292"/>
      <c r="B46" s="293"/>
      <c r="C46" s="293"/>
      <c r="D46" s="293"/>
      <c r="E46" s="293"/>
      <c r="F46" s="293"/>
    </row>
    <row r="47" spans="1:27" ht="27" customHeight="1" x14ac:dyDescent="0.2">
      <c r="A47" s="292"/>
      <c r="B47" s="294"/>
      <c r="C47" s="294"/>
      <c r="D47" s="294"/>
      <c r="E47" s="294"/>
      <c r="F47" s="294"/>
    </row>
    <row r="48" spans="1:27" x14ac:dyDescent="0.2">
      <c r="A48" s="91"/>
      <c r="B48" s="91"/>
      <c r="C48" s="91"/>
      <c r="D48" s="91"/>
      <c r="E48" s="91"/>
      <c r="F48" s="91"/>
    </row>
    <row r="49" spans="1:25" x14ac:dyDescent="0.2">
      <c r="A49" s="289"/>
      <c r="B49" s="290"/>
      <c r="C49" s="290"/>
      <c r="D49" s="290"/>
      <c r="E49" s="290"/>
      <c r="F49" s="290"/>
    </row>
    <row r="50" spans="1:25" x14ac:dyDescent="0.2">
      <c r="A50" s="196"/>
      <c r="B50" s="196"/>
      <c r="C50" s="196"/>
      <c r="D50" s="196"/>
      <c r="E50" s="196"/>
      <c r="F50" s="196"/>
    </row>
    <row r="51" spans="1:25" x14ac:dyDescent="0.2">
      <c r="A51" s="289"/>
      <c r="B51" s="291"/>
      <c r="C51" s="291"/>
      <c r="D51" s="291"/>
      <c r="E51" s="291"/>
      <c r="F51" s="291"/>
    </row>
    <row r="52" spans="1:25" x14ac:dyDescent="0.2">
      <c r="A52" s="198"/>
      <c r="B52" s="198"/>
      <c r="C52" s="198"/>
      <c r="D52" s="198"/>
      <c r="E52" s="198"/>
      <c r="F52" s="198"/>
    </row>
    <row r="53" spans="1:25" x14ac:dyDescent="0.2">
      <c r="A53" s="198"/>
      <c r="B53" s="198"/>
      <c r="C53" s="198"/>
      <c r="D53" s="198"/>
      <c r="E53" s="198"/>
      <c r="F53" s="198"/>
    </row>
    <row r="54" spans="1:25" x14ac:dyDescent="0.2">
      <c r="A54" s="198"/>
      <c r="B54" s="198"/>
      <c r="C54" s="198"/>
      <c r="D54" s="198"/>
      <c r="E54" s="198"/>
      <c r="F54" s="198"/>
      <c r="Q54" s="236"/>
      <c r="R54" s="236"/>
      <c r="S54" s="236"/>
      <c r="T54" s="236"/>
      <c r="U54" s="236"/>
      <c r="V54" s="236"/>
      <c r="W54" s="236"/>
      <c r="X54" s="236"/>
      <c r="Y54" s="236"/>
    </row>
    <row r="55" spans="1:25" x14ac:dyDescent="0.2">
      <c r="A55" s="198"/>
      <c r="B55" s="198"/>
      <c r="C55" s="198"/>
      <c r="D55" s="198"/>
      <c r="E55" s="198"/>
      <c r="F55" s="198"/>
      <c r="Q55" s="218"/>
      <c r="R55" s="218"/>
      <c r="S55" s="218"/>
      <c r="T55" s="218"/>
      <c r="U55" s="218"/>
      <c r="V55" s="218"/>
      <c r="W55" s="218"/>
      <c r="X55" s="218"/>
      <c r="Y55" s="218"/>
    </row>
    <row r="56" spans="1:25" x14ac:dyDescent="0.2">
      <c r="A56" s="198"/>
      <c r="B56" s="198"/>
      <c r="C56" s="198"/>
      <c r="D56" s="198"/>
      <c r="E56" s="198"/>
      <c r="F56" s="198"/>
      <c r="Q56" s="218"/>
      <c r="R56" s="218"/>
      <c r="S56" s="218"/>
      <c r="T56" s="218"/>
      <c r="U56" s="218"/>
      <c r="V56" s="218"/>
      <c r="W56" s="218"/>
      <c r="X56" s="218"/>
      <c r="Y56" s="218"/>
    </row>
    <row r="57" spans="1:25" x14ac:dyDescent="0.2">
      <c r="A57" s="198"/>
      <c r="B57" s="198"/>
      <c r="C57" s="198"/>
      <c r="D57" s="198"/>
      <c r="E57" s="198"/>
      <c r="F57" s="198"/>
      <c r="Q57" s="218"/>
      <c r="R57" s="218"/>
      <c r="S57" s="218"/>
      <c r="T57" s="218"/>
      <c r="U57" s="218"/>
      <c r="V57" s="218"/>
      <c r="W57" s="218"/>
      <c r="X57" s="218"/>
      <c r="Y57" s="218"/>
    </row>
    <row r="58" spans="1:25" x14ac:dyDescent="0.2">
      <c r="A58" s="198"/>
      <c r="B58" s="198"/>
      <c r="C58" s="198"/>
      <c r="D58" s="198"/>
      <c r="E58" s="198"/>
      <c r="F58" s="198"/>
      <c r="Q58" s="218"/>
      <c r="R58" s="218"/>
      <c r="S58" s="218"/>
      <c r="T58" s="218"/>
      <c r="U58" s="218"/>
      <c r="V58" s="218"/>
      <c r="W58" s="218"/>
      <c r="X58" s="218"/>
      <c r="Y58" s="218"/>
    </row>
    <row r="59" spans="1:25" x14ac:dyDescent="0.2">
      <c r="A59" s="198"/>
      <c r="B59" s="198"/>
      <c r="C59" s="198"/>
      <c r="D59" s="198"/>
      <c r="E59" s="198"/>
      <c r="F59" s="198"/>
      <c r="Q59" s="218"/>
      <c r="R59" s="218"/>
      <c r="S59" s="218"/>
      <c r="T59" s="218"/>
      <c r="U59" s="218"/>
      <c r="V59" s="218"/>
      <c r="W59" s="218"/>
      <c r="X59" s="218"/>
      <c r="Y59" s="218"/>
    </row>
    <row r="60" spans="1:25" x14ac:dyDescent="0.2">
      <c r="A60" s="198"/>
      <c r="B60" s="198"/>
      <c r="C60" s="198"/>
      <c r="D60" s="198"/>
      <c r="E60" s="198"/>
      <c r="F60" s="198"/>
      <c r="Q60" s="236"/>
      <c r="R60" s="236"/>
      <c r="S60" s="236"/>
      <c r="T60" s="236"/>
      <c r="U60" s="236"/>
      <c r="V60" s="236"/>
      <c r="W60" s="236"/>
      <c r="X60" s="236"/>
      <c r="Y60" s="236"/>
    </row>
    <row r="61" spans="1:25" x14ac:dyDescent="0.2">
      <c r="A61" s="198"/>
      <c r="B61" s="198"/>
      <c r="C61" s="198"/>
      <c r="D61" s="198"/>
      <c r="E61" s="198"/>
      <c r="F61" s="198"/>
    </row>
    <row r="62" spans="1:25" x14ac:dyDescent="0.2">
      <c r="A62" s="198"/>
      <c r="B62" s="198"/>
      <c r="C62" s="198"/>
      <c r="D62" s="198"/>
      <c r="E62" s="198"/>
      <c r="F62" s="198"/>
    </row>
    <row r="63" spans="1:25" x14ac:dyDescent="0.2">
      <c r="A63" s="198"/>
      <c r="B63" s="198"/>
      <c r="C63" s="198"/>
      <c r="D63" s="198"/>
      <c r="E63" s="198"/>
      <c r="F63" s="198"/>
    </row>
    <row r="64" spans="1:25" x14ac:dyDescent="0.2">
      <c r="A64" s="198"/>
      <c r="B64" s="198"/>
      <c r="C64" s="198"/>
      <c r="D64" s="198"/>
      <c r="E64" s="198"/>
      <c r="F64" s="198"/>
    </row>
    <row r="65" spans="1:6" x14ac:dyDescent="0.2">
      <c r="A65" s="198"/>
      <c r="B65" s="198"/>
      <c r="C65" s="198"/>
      <c r="D65" s="198"/>
      <c r="E65" s="198"/>
      <c r="F65" s="198"/>
    </row>
    <row r="72" spans="1:6" ht="18" x14ac:dyDescent="0.2">
      <c r="A72" s="237"/>
    </row>
    <row r="76" spans="1:6" ht="14.25" x14ac:dyDescent="0.2">
      <c r="A76" s="238"/>
    </row>
  </sheetData>
  <mergeCells count="14">
    <mergeCell ref="A47:F47"/>
    <mergeCell ref="A49:F49"/>
    <mergeCell ref="A51:F51"/>
    <mergeCell ref="A41:F41"/>
    <mergeCell ref="A42:F42"/>
    <mergeCell ref="A43:F43"/>
    <mergeCell ref="A44:F44"/>
    <mergeCell ref="A45:F45"/>
    <mergeCell ref="A46:F46"/>
    <mergeCell ref="A39:F39"/>
    <mergeCell ref="A2:F2"/>
    <mergeCell ref="B5:F5"/>
    <mergeCell ref="B6:F6"/>
    <mergeCell ref="A1:H1"/>
  </mergeCells>
  <pageMargins left="0.2" right="0.2" top="0.25" bottom="0.2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Trended Cash Earnings</vt:lpstr>
      <vt:lpstr>CY2017 Q2 Reconciliation</vt:lpstr>
      <vt:lpstr>CY2017 Q1 Reconciliation</vt:lpstr>
      <vt:lpstr>CY2016 Q4 Reconciliation</vt:lpstr>
      <vt:lpstr>CY2016 Q3 Reconciliation</vt:lpstr>
      <vt:lpstr>CY2016 Q2 Reconciliation</vt:lpstr>
      <vt:lpstr>CY2016 Q1 Reconciliation</vt:lpstr>
      <vt:lpstr>'CY2016 Q1 Reconciliation'!Print_Area</vt:lpstr>
      <vt:lpstr>'CY2016 Q2 Reconciliation'!Print_Area</vt:lpstr>
      <vt:lpstr>'CY2016 Q3 Reconciliation'!Print_Area</vt:lpstr>
      <vt:lpstr>'CY2016 Q4 Reconciliation'!Print_Area</vt:lpstr>
      <vt:lpstr>'CY2017 Q1 Reconciliation'!Print_Area</vt:lpstr>
      <vt:lpstr>'CY2017 Q2 Reconciliation'!Print_Area</vt:lpstr>
      <vt:lpstr>'Trended Cash Earnings'!Print_Area</vt:lpstr>
    </vt:vector>
  </TitlesOfParts>
  <Company>Global Payments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Abshire</dc:creator>
  <cp:lastModifiedBy>Janci, Isabel (Atlanta HQ)</cp:lastModifiedBy>
  <cp:lastPrinted>2017-08-03T00:23:11Z</cp:lastPrinted>
  <dcterms:created xsi:type="dcterms:W3CDTF">2014-07-28T02:00:09Z</dcterms:created>
  <dcterms:modified xsi:type="dcterms:W3CDTF">2017-08-03T00:27:21Z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