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6\26Q2\26Q2 Earnings Release\"/>
    </mc:Choice>
  </mc:AlternateContent>
  <xr:revisionPtr revIDLastSave="0" documentId="13_ncr:1_{23B61A15-E6E5-4D95-A386-FA282D2A707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6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'2026 Historical FS'!$A$1:$K$46,'2026 Historical FS'!$A$49:$H$91,'2026 Historical FS'!$A$93:$K$133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1" i="1" l="1"/>
  <c r="G12" i="1"/>
  <c r="K128" i="1" l="1"/>
  <c r="K125" i="1"/>
  <c r="K124" i="1"/>
  <c r="K126" i="1" s="1"/>
  <c r="K120" i="1"/>
  <c r="K119" i="1"/>
  <c r="K118" i="1"/>
  <c r="K117" i="1"/>
  <c r="K121" i="1" s="1"/>
  <c r="K113" i="1"/>
  <c r="K112" i="1"/>
  <c r="K111" i="1"/>
  <c r="K110" i="1"/>
  <c r="K109" i="1"/>
  <c r="K108" i="1"/>
  <c r="K107" i="1"/>
  <c r="K105" i="1"/>
  <c r="K104" i="1"/>
  <c r="K103" i="1"/>
  <c r="K102" i="1"/>
  <c r="J98" i="1"/>
  <c r="K41" i="1"/>
  <c r="K40" i="1"/>
  <c r="K39" i="1"/>
  <c r="K38" i="1"/>
  <c r="K37" i="1"/>
  <c r="K36" i="1"/>
  <c r="K42" i="1" s="1"/>
  <c r="J30" i="1"/>
  <c r="J27" i="1"/>
  <c r="K27" i="1" s="1"/>
  <c r="J26" i="1"/>
  <c r="J28" i="1" s="1"/>
  <c r="J21" i="1"/>
  <c r="K21" i="1" s="1"/>
  <c r="J20" i="1"/>
  <c r="K20" i="1" s="1"/>
  <c r="J19" i="1"/>
  <c r="J22" i="1" s="1"/>
  <c r="J13" i="1"/>
  <c r="J12" i="1"/>
  <c r="J9" i="1"/>
  <c r="J8" i="1"/>
  <c r="J10" i="1" s="1"/>
  <c r="K9" i="1"/>
  <c r="K6" i="1"/>
  <c r="K5" i="1"/>
  <c r="H126" i="1"/>
  <c r="H121" i="1"/>
  <c r="G98" i="1"/>
  <c r="H87" i="1"/>
  <c r="H76" i="1"/>
  <c r="H62" i="1"/>
  <c r="H69" i="1" s="1"/>
  <c r="H42" i="1"/>
  <c r="H30" i="1"/>
  <c r="G28" i="1"/>
  <c r="H27" i="1"/>
  <c r="H26" i="1"/>
  <c r="G22" i="1"/>
  <c r="H21" i="1"/>
  <c r="H20" i="1"/>
  <c r="H19" i="1"/>
  <c r="H22" i="1" s="1"/>
  <c r="G14" i="1"/>
  <c r="H13" i="1"/>
  <c r="H12" i="1"/>
  <c r="H14" i="1" s="1"/>
  <c r="G10" i="1"/>
  <c r="H9" i="1"/>
  <c r="H8" i="1"/>
  <c r="H10" i="1" s="1"/>
  <c r="H15" i="1" s="1"/>
  <c r="H6" i="1"/>
  <c r="G53" i="1" s="1"/>
  <c r="H5" i="1"/>
  <c r="H89" i="1" l="1"/>
  <c r="K30" i="1"/>
  <c r="K12" i="1"/>
  <c r="K26" i="1"/>
  <c r="K19" i="1"/>
  <c r="K22" i="1" s="1"/>
  <c r="G15" i="1"/>
  <c r="G24" i="1" s="1"/>
  <c r="G32" i="1" s="1"/>
  <c r="H100" i="1" s="1"/>
  <c r="J14" i="1"/>
  <c r="K28" i="1"/>
  <c r="K13" i="1"/>
  <c r="J15" i="1"/>
  <c r="K8" i="1"/>
  <c r="K10" i="1" s="1"/>
  <c r="J17" i="1"/>
  <c r="J24" i="1"/>
  <c r="J32" i="1" s="1"/>
  <c r="H28" i="1"/>
  <c r="G17" i="1"/>
  <c r="H24" i="1"/>
  <c r="H17" i="1"/>
  <c r="K14" i="1" l="1"/>
  <c r="H32" i="1"/>
  <c r="H44" i="1" s="1"/>
  <c r="H114" i="1"/>
  <c r="H130" i="1" s="1"/>
  <c r="H132" i="1" s="1"/>
  <c r="K100" i="1"/>
  <c r="K114" i="1" s="1"/>
  <c r="K130" i="1" s="1"/>
  <c r="K132" i="1" s="1"/>
  <c r="K15" i="1"/>
  <c r="K17" i="1" l="1"/>
  <c r="K24" i="1"/>
  <c r="K32" i="1" s="1"/>
  <c r="K44" i="1" s="1"/>
  <c r="E13" i="1" l="1"/>
  <c r="E12" i="1" l="1"/>
  <c r="E8" i="1"/>
  <c r="E9" i="1"/>
  <c r="D10" i="1"/>
  <c r="D14" i="1"/>
  <c r="D22" i="1"/>
  <c r="D28" i="1"/>
  <c r="E121" i="1"/>
  <c r="E126" i="1"/>
  <c r="E30" i="1"/>
  <c r="E21" i="1"/>
  <c r="E42" i="1"/>
  <c r="E20" i="1"/>
  <c r="E62" i="1"/>
  <c r="E69" i="1" s="1"/>
  <c r="D98" i="1"/>
  <c r="E87" i="1"/>
  <c r="E76" i="1"/>
  <c r="E27" i="1"/>
  <c r="E26" i="1"/>
  <c r="E19" i="1"/>
  <c r="E6" i="1"/>
  <c r="D53" i="1" s="1"/>
  <c r="E5" i="1"/>
  <c r="E10" i="1" l="1"/>
  <c r="E28" i="1"/>
  <c r="E22" i="1"/>
  <c r="E89" i="1"/>
  <c r="D15" i="1"/>
  <c r="D24" i="1" s="1"/>
  <c r="D32" i="1" s="1"/>
  <c r="E100" i="1" s="1"/>
  <c r="E114" i="1" s="1"/>
  <c r="E130" i="1" s="1"/>
  <c r="E132" i="1" s="1"/>
  <c r="E14" i="1"/>
  <c r="D17" i="1" l="1"/>
  <c r="E15" i="1"/>
  <c r="E17" i="1"/>
  <c r="E24" i="1"/>
  <c r="E32" i="1" s="1"/>
  <c r="E44" i="1" s="1"/>
</calcChain>
</file>

<file path=xl/sharedStrings.xml><?xml version="1.0" encoding="utf-8"?>
<sst xmlns="http://schemas.openxmlformats.org/spreadsheetml/2006/main" count="115" uniqueCount="100">
  <si>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</si>
  <si>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</si>
  <si>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</si>
  <si>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</si>
  <si>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</si>
  <si>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</si>
  <si>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</si>
  <si>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</si>
  <si>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</si>
  <si>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</si>
  <si>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</si>
  <si>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</si>
  <si>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</si>
  <si>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</si>
  <si>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</si>
  <si>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</si>
  <si>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</si>
  <si>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</si>
  <si>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</si>
  <si>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</si>
  <si>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</si>
  <si>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</si>
  <si>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</si>
  <si>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</si>
  <si>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</si>
  <si>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</si>
  <si>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</si>
  <si>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</si>
  <si>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</si>
  <si>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</si>
  <si>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</si>
  <si>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</si>
  <si>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</si>
  <si>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</si>
  <si>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</si>
  <si>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</si>
  <si>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</si>
  <si>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</si>
  <si>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</si>
  <si>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</si>
  <si>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</si>
  <si>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</si>
  <si>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</si>
  <si>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</si>
  <si>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</si>
  <si>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</si>
  <si>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</si>
  <si>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</si>
  <si>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</si>
  <si>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</si>
  <si>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</si>
  <si>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</si>
  <si>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</si>
  <si>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</si>
  <si>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</si>
  <si>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</si>
  <si>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</si>
  <si>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</si>
  <si>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</si>
  <si>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</si>
  <si>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</si>
  <si>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Deferred income taxes</t>
  </si>
  <si>
    <t>Income tax effect of non-GAAP adjustments</t>
  </si>
  <si>
    <t>Net accretion of available-for-sale securities</t>
  </si>
  <si>
    <t>Repurchases of common stock</t>
  </si>
  <si>
    <t>(6) Intangible asset amortization</t>
  </si>
  <si>
    <t>Accumulated other comprehensive loss</t>
  </si>
  <si>
    <t>Sales of marketable securities</t>
  </si>
  <si>
    <t>Appliance</t>
  </si>
  <si>
    <t>Software and service</t>
  </si>
  <si>
    <t>Revenue:</t>
  </si>
  <si>
    <t xml:space="preserve">  Total revenue</t>
  </si>
  <si>
    <t xml:space="preserve">  Total cost of revenue</t>
  </si>
  <si>
    <t>(1) Appliance cost of revenue (stock-based compensation)</t>
  </si>
  <si>
    <t>(2) Software and service cost of revenue (stock-based compensation)</t>
  </si>
  <si>
    <t>(3) Sales and marketing (stock-based compensation)</t>
  </si>
  <si>
    <t>(4) Research and development (stock-based compensation)</t>
  </si>
  <si>
    <t>(5) General and administrative (stock-based compensation)</t>
  </si>
  <si>
    <t>Cost of revenue: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</si>
  <si>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</si>
  <si>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</si>
  <si>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</si>
  <si>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r>
      <t xml:space="preserve">Appliance </t>
    </r>
    <r>
      <rPr>
        <vertAlign val="superscript"/>
        <sz val="10"/>
        <rFont val="Calibri"/>
        <family val="2"/>
      </rPr>
      <t>(1)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</si>
  <si>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</si>
  <si>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GAAP net income</t>
  </si>
  <si>
    <t>GAAP and Non-GAAP Condensed Consolidated Statements of Income 2026</t>
  </si>
  <si>
    <t>Operating income</t>
  </si>
  <si>
    <t>Other expense, net</t>
  </si>
  <si>
    <t>Total interest income and other expense, net</t>
  </si>
  <si>
    <t>Net income</t>
  </si>
  <si>
    <t>Condensed Consolidated Statement of Cash Flows 2026</t>
  </si>
  <si>
    <t>Adjustments to reconcile net income to net cash provided by operating activities:</t>
  </si>
  <si>
    <t>Net cash provided by investing activities</t>
  </si>
  <si>
    <t>Net cash used in financing activities</t>
  </si>
  <si>
    <r>
      <t xml:space="preserve">Software and service </t>
    </r>
    <r>
      <rPr>
        <vertAlign val="superscript"/>
        <sz val="10"/>
        <rFont val="Calibri"/>
        <family val="2"/>
      </rPr>
      <t>(2)</t>
    </r>
  </si>
  <si>
    <t>Calix's non-GAAP measures are not in accordance with, or an alternative for, GAAP and may be different from non-GAAP measures used by other companies. In addition, the above non-GAAP Consolidated Statement of Income is not based on a comprehensive set of accounting rules or principles.</t>
  </si>
  <si>
    <t>Condensed Consolidated Balance Sheet 2026</t>
  </si>
  <si>
    <t>Ytd Ending</t>
  </si>
  <si>
    <t>Net increase (decrease) in cash and cash equivalents</t>
  </si>
  <si>
    <t>Interest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</si>
</sst>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164" fontId="3" fillId="0" borderId="4" xfId="3" applyNumberFormat="1" applyFont="1" applyFill="1" applyBorder="1"/>
    <xf numFmtId="41" fontId="5" fillId="0" borderId="7" xfId="1" applyNumberFormat="1" applyFont="1" applyBorder="1"/>
    <xf numFmtId="165" fontId="5" fillId="0" borderId="18" xfId="4" applyNumberFormat="1" applyFont="1" applyFill="1" applyBorder="1"/>
    <xf numFmtId="165" fontId="5" fillId="0" borderId="15" xfId="4" applyNumberFormat="1" applyFont="1" applyFill="1" applyBorder="1"/>
    <xf numFmtId="165" fontId="5" fillId="0" borderId="9" xfId="4" applyNumberFormat="1" applyFont="1" applyFill="1" applyBorder="1"/>
    <xf numFmtId="164" fontId="5" fillId="0" borderId="0" xfId="1" applyNumberFormat="1" applyFont="1"/>
    <xf numFmtId="0" fontId="12" fillId="0" borderId="0" xfId="1" applyFont="1" applyAlignment="1">
      <alignment horizontal="left" vertical="top" wrapText="1"/>
    </xf>
    <xf numFmtId="165" fontId="5" fillId="0" borderId="0" xfId="4" applyNumberFormat="1" applyFont="1" applyFill="1" applyBorder="1"/>
    <xf numFmtId="165" fontId="5" fillId="0" borderId="0" xfId="1" applyNumberFormat="1" applyFont="1"/>
    <xf numFmtId="164" fontId="5" fillId="0" borderId="0" xfId="3" applyNumberFormat="1" applyFont="1" applyFill="1" applyBorder="1"/>
    <xf numFmtId="165" fontId="5" fillId="0" borderId="0" xfId="6" applyNumberFormat="1" applyFont="1" applyFill="1" applyBorder="1"/>
    <xf numFmtId="164" fontId="3" fillId="0" borderId="0" xfId="3" applyNumberFormat="1" applyFont="1" applyFill="1" applyBorder="1" applyAlignment="1"/>
    <xf numFmtId="165" fontId="3" fillId="0" borderId="0" xfId="4" applyNumberFormat="1" applyFont="1" applyFill="1" applyBorder="1" applyAlignment="1"/>
    <xf numFmtId="14" fontId="9" fillId="0" borderId="0" xfId="1" applyNumberFormat="1" applyFont="1"/>
    <xf numFmtId="43" fontId="3" fillId="0" borderId="0" xfId="3" applyNumberFormat="1" applyFont="1" applyFill="1" applyBorder="1" applyAlignment="1"/>
    <xf numFmtId="43" fontId="3" fillId="0" borderId="0" xfId="4" applyFont="1" applyFill="1" applyBorder="1" applyAlignment="1"/>
    <xf numFmtId="43" fontId="3" fillId="0" borderId="0" xfId="1" applyNumberFormat="1" applyFont="1" applyAlignment="1">
      <alignment vertical="center"/>
    </xf>
    <xf numFmtId="43" fontId="3" fillId="0" borderId="0" xfId="1" applyNumberFormat="1" applyFont="1"/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  <sheetName val="Comp__Transaction14"/>
      <sheetName val="Company_CF14"/>
      <sheetName val="Monthly_Trend14"/>
      <sheetName val="10_YEAR_CASH_FLOW_PROJECTIONS14"/>
      <sheetName val="Support_Document14"/>
      <sheetName val="T2_Current5"/>
      <sheetName val="Sales_Comp_Lookup4"/>
      <sheetName val="Process_Tools-Owned4"/>
      <sheetName val="Fleet_Profile4"/>
      <sheetName val="Monthly_Stats4"/>
      <sheetName val="PPM_Stats4"/>
      <sheetName val="Sheet1_(2)4"/>
      <sheetName val="NOTES_RECEIVABLE4"/>
      <sheetName val="Credit_Calc4"/>
      <sheetName val="wdr_bldg4"/>
      <sheetName val="Lookups_&amp;_FX_Rates4"/>
      <sheetName val="HR_Lookups_DO_NOT_DELETE4"/>
      <sheetName val="Purchase_Acctg4"/>
      <sheetName val="Data_Validation4"/>
      <sheetName val="Input_Summary4"/>
      <sheetName val="1601_Detail_information4"/>
      <sheetName val="Balance_Sheet4"/>
      <sheetName val="Capital_leases4"/>
      <sheetName val="Chart_24"/>
      <sheetName val="By_Account4"/>
      <sheetName val="Licencing_FASTR_download_-_May4"/>
      <sheetName val="Football_Field4"/>
      <sheetName val="Eee_by_dept4"/>
      <sheetName val="3yr_p&amp;l4"/>
      <sheetName val="IRR_Calculations4"/>
      <sheetName val="PRISM_IS4"/>
      <sheetName val="Draw_Template4"/>
      <sheetName val="HR_(ACT)4"/>
      <sheetName val="Audit_SetUp4"/>
      <sheetName val="HR_(Current)4"/>
      <sheetName val="HR_(JUL)4"/>
      <sheetName val="SFDC_Users4"/>
      <sheetName val="Comp_On_Boarding_List4"/>
      <sheetName val="Prof_Fees--4"/>
      <sheetName val="5_PdRM_24"/>
      <sheetName val="Purchase_Calc_4"/>
      <sheetName val="Comp__Transaction15"/>
      <sheetName val="Company_CF15"/>
      <sheetName val="Monthly_Trend15"/>
      <sheetName val="10_YEAR_CASH_FLOW_PROJECTIONS15"/>
      <sheetName val="Support_Document15"/>
      <sheetName val="T2_Current6"/>
      <sheetName val="Sales_Comp_Lookup5"/>
      <sheetName val="Process_Tools-Owned5"/>
      <sheetName val="Fleet_Profile5"/>
      <sheetName val="Monthly_Stats5"/>
      <sheetName val="PPM_Stats5"/>
      <sheetName val="Sheet1_(2)5"/>
      <sheetName val="NOTES_RECEIVABLE5"/>
      <sheetName val="Credit_Calc5"/>
      <sheetName val="wdr_bldg5"/>
      <sheetName val="Lookups_&amp;_FX_Rates5"/>
      <sheetName val="HR_Lookups_DO_NOT_DELETE5"/>
      <sheetName val="Purchase_Acctg5"/>
      <sheetName val="Data_Validation5"/>
      <sheetName val="Input_Summary5"/>
      <sheetName val="1601_Detail_information5"/>
      <sheetName val="Balance_Sheet5"/>
      <sheetName val="Capital_leases5"/>
      <sheetName val="Chart_25"/>
      <sheetName val="By_Account5"/>
      <sheetName val="Licencing_FASTR_download_-_May5"/>
      <sheetName val="Football_Field5"/>
      <sheetName val="Eee_by_dept5"/>
      <sheetName val="3yr_p&amp;l5"/>
      <sheetName val="IRR_Calculations5"/>
      <sheetName val="PRISM_IS5"/>
      <sheetName val="Draw_Template5"/>
      <sheetName val="HR_(ACT)5"/>
      <sheetName val="Audit_SetUp5"/>
      <sheetName val="HR_(Current)5"/>
      <sheetName val="HR_(JUL)5"/>
      <sheetName val="SFDC_Users5"/>
      <sheetName val="Comp_On_Boarding_List5"/>
      <sheetName val="Prof_Fees--5"/>
      <sheetName val="5_PdRM_25"/>
      <sheetName val="Purchase_Calc_5"/>
      <sheetName val="입찰내역_발주처_양식"/>
      <sheetName val="ATK_Capitalization"/>
      <sheetName val="Status_Quo"/>
      <sheetName val="CYH_Cap_Table"/>
      <sheetName val="Comp__Transaction16"/>
      <sheetName val="Company_CF16"/>
      <sheetName val="Monthly_Trend16"/>
      <sheetName val="10_YEAR_CASH_FLOW_PROJECTIONS16"/>
      <sheetName val="Support_Document16"/>
      <sheetName val="T2_Current7"/>
      <sheetName val="Sales_Comp_Lookup6"/>
      <sheetName val="Process_Tools-Owned6"/>
      <sheetName val="Fleet_Profile6"/>
      <sheetName val="Monthly_Stats6"/>
      <sheetName val="PPM_Stats6"/>
      <sheetName val="Sheet1_(2)6"/>
      <sheetName val="NOTES_RECEIVABLE6"/>
      <sheetName val="Credit_Calc6"/>
      <sheetName val="wdr_bldg6"/>
      <sheetName val="Lookups_&amp;_FX_Rates6"/>
      <sheetName val="HR_Lookups_DO_NOT_DELETE6"/>
      <sheetName val="Purchase_Acctg6"/>
      <sheetName val="Data_Validation6"/>
      <sheetName val="Input_Summary6"/>
      <sheetName val="1601_Detail_information6"/>
      <sheetName val="Balance_Sheet6"/>
      <sheetName val="Capital_leases6"/>
      <sheetName val="Chart_26"/>
      <sheetName val="By_Account6"/>
      <sheetName val="Licencing_FASTR_download_-_May6"/>
      <sheetName val="Football_Field6"/>
      <sheetName val="Eee_by_dept6"/>
      <sheetName val="3yr_p&amp;l6"/>
      <sheetName val="IRR_Calculations6"/>
      <sheetName val="PRISM_IS6"/>
      <sheetName val="Draw_Template6"/>
      <sheetName val="HR_(ACT)6"/>
      <sheetName val="Audit_SetUp6"/>
      <sheetName val="HR_(Current)6"/>
      <sheetName val="HR_(JUL)6"/>
      <sheetName val="SFDC_Users6"/>
      <sheetName val="Comp_On_Boarding_List6"/>
      <sheetName val="Prof_Fees--6"/>
      <sheetName val="5_PdRM_26"/>
      <sheetName val="Purchase_Calc_6"/>
      <sheetName val="입찰내역_발주처_양식1"/>
      <sheetName val="ATK_Capitalization1"/>
      <sheetName val="Status_Quo1"/>
      <sheetName val="CYH_Cap_Table1"/>
      <sheetName val="Comp__Transaction17"/>
      <sheetName val="Company_CF17"/>
      <sheetName val="Monthly_Trend17"/>
      <sheetName val="10_YEAR_CASH_FLOW_PROJECTIONS17"/>
      <sheetName val="Support_Document17"/>
      <sheetName val="T2_Current8"/>
      <sheetName val="Sales_Comp_Lookup7"/>
      <sheetName val="Process_Tools-Owned7"/>
      <sheetName val="Fleet_Profile7"/>
      <sheetName val="Monthly_Stats7"/>
      <sheetName val="PPM_Stats7"/>
      <sheetName val="Sheet1_(2)7"/>
      <sheetName val="NOTES_RECEIVABLE7"/>
      <sheetName val="Credit_Calc7"/>
      <sheetName val="wdr_bldg7"/>
      <sheetName val="Lookups_&amp;_FX_Rates7"/>
      <sheetName val="HR_Lookups_DO_NOT_DELETE7"/>
      <sheetName val="Purchase_Acctg7"/>
      <sheetName val="Data_Validation7"/>
      <sheetName val="Input_Summary7"/>
      <sheetName val="1601_Detail_information7"/>
      <sheetName val="Balance_Sheet7"/>
      <sheetName val="Capital_leases7"/>
      <sheetName val="Chart_27"/>
      <sheetName val="By_Account7"/>
      <sheetName val="Licencing_FASTR_download_-_May7"/>
      <sheetName val="Football_Field7"/>
      <sheetName val="Eee_by_dept7"/>
      <sheetName val="3yr_p&amp;l7"/>
      <sheetName val="IRR_Calculations7"/>
      <sheetName val="PRISM_IS7"/>
      <sheetName val="Draw_Template7"/>
      <sheetName val="HR_(ACT)7"/>
      <sheetName val="Audit_SetUp7"/>
      <sheetName val="HR_(Current)7"/>
      <sheetName val="HR_(JUL)7"/>
      <sheetName val="SFDC_Users7"/>
      <sheetName val="Comp_On_Boarding_List7"/>
      <sheetName val="Prof_Fees--7"/>
      <sheetName val="5_PdRM_27"/>
      <sheetName val="Purchase_Calc_7"/>
      <sheetName val="입찰내역_발주처_양식2"/>
      <sheetName val="ATK_Capitalization2"/>
      <sheetName val="Status_Quo2"/>
      <sheetName val="CYH_Cap_Table2"/>
      <sheetName val="St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  <sheetName val="Revenue_SENS"/>
      <sheetName val="RTL-IP-Dep-FA"/>
      <sheetName val="6_30_99"/>
      <sheetName val="FS -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  <sheetName val="EST PYRL;APR - JUN 97"/>
      <sheetName val="Inv Summ"/>
      <sheetName val="Instructions"/>
      <sheetName val="Data Input Page"/>
      <sheetName val="Financials"/>
      <sheetName val="Purchase Price ratio"/>
      <sheetName val="Purchase Price ratio (2)"/>
      <sheetName val="Total Summary"/>
      <sheetName val="Scatter"/>
      <sheetName val="Report"/>
      <sheetName val="CASHFRCS"/>
      <sheetName val="UNIVERSE-AF"/>
      <sheetName val="UNIVERSE-MB"/>
      <sheetName val="JM - Coverage List"/>
      <sheetName val="Infrastructure"/>
      <sheetName val="JR-esolutions"/>
      <sheetName val="IT-eSolutions"/>
      <sheetName val="IT Newsletter"/>
      <sheetName val="Value per Consultant"/>
      <sheetName val="JR-FYII"/>
      <sheetName val="cover"/>
      <sheetName val="Short"/>
      <sheetName val="Query"/>
      <sheetName val="EBITDA"/>
      <sheetName val="SIC"/>
      <sheetName val="Projections"/>
      <sheetName val="PF Cap and Credit"/>
      <sheetName val="EndNotes"/>
      <sheetName val="TOP 10 CUST (L)"/>
      <sheetName val="Lead"/>
      <sheetName val="XREF"/>
      <sheetName val="80% 20%"/>
      <sheetName val="General Assumptions"/>
      <sheetName val="WACC-Support"/>
      <sheetName val="Ratings Sheet"/>
      <sheetName val="Internal Debt Ratings"/>
      <sheetName val="Stock Averages"/>
      <sheetName val="Moving Average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Ind. Par, Comp. Ana., Mrkt Comp"/>
      <sheetName val="IC format"/>
      <sheetName val="Transactions"/>
      <sheetName val="Company Descriptions"/>
      <sheetName val="__APW_ACTIVE_FIELD_RESTORE__"/>
      <sheetName val="Model"/>
      <sheetName val="Portrait Summary"/>
      <sheetName val="Exhibit Page"/>
      <sheetName val="COMPS Performance"/>
      <sheetName val="COMPS Multiples"/>
      <sheetName val="Valuation"/>
      <sheetName val="Valuation (2)"/>
      <sheetName val="Valuation (3)"/>
      <sheetName val="Valuation (4)"/>
      <sheetName val="Sensitivity"/>
      <sheetName val="PHCMACRO.XLM"/>
      <sheetName val="SUG"/>
      <sheetName val="OKE"/>
      <sheetName val="Op-BS"/>
      <sheetName val="Challan"/>
      <sheetName val="Data Sheet"/>
      <sheetName val="form26"/>
      <sheetName val="GP Margin"/>
      <sheetName val="Div Actual"/>
      <sheetName val="Reg Analysis - QTD"/>
      <sheetName val="LBO Summ_Base"/>
      <sheetName val="Inc. Salary History"/>
      <sheetName val="Corporate"/>
      <sheetName val="LBO Fins_Base"/>
      <sheetName val="Percentage Deferral Worksheet"/>
      <sheetName val="Cash"/>
      <sheetName val="0805"/>
      <sheetName val="0806"/>
      <sheetName val="0807"/>
      <sheetName val="0802"/>
      <sheetName val="0803"/>
      <sheetName val="0804"/>
      <sheetName val="0808"/>
      <sheetName val="0809"/>
      <sheetName val="0810"/>
      <sheetName val="0811"/>
      <sheetName val="0812"/>
      <sheetName val="0801"/>
      <sheetName val="TECH AID"/>
      <sheetName val="List Data"/>
      <sheetName val="Tecua"/>
      <sheetName val="URI"/>
      <sheetName val="Test"/>
      <sheetName val="YTD"/>
      <sheetName val="Rev Adj Fcst"/>
      <sheetName val="Details"/>
      <sheetName val="MARKET TRADING"/>
      <sheetName val="Graph"/>
      <sheetName val="Security Output"/>
      <sheetName val="POI"/>
      <sheetName val="PZB"/>
      <sheetName val="WAK"/>
      <sheetName val="CXW"/>
      <sheetName val="CRN"/>
      <sheetName val="CPV"/>
      <sheetName val="WHC"/>
      <sheetName val="Group 4"/>
      <sheetName val="SECR"/>
      <sheetName val="CHU"/>
      <sheetName val="PRO"/>
      <sheetName val="SECS"/>
      <sheetName val="Prison Output"/>
      <sheetName val="cscq"/>
      <sheetName val="Valuation Graph"/>
      <sheetName val="HRB"/>
      <sheetName val="Gd_Line"/>
      <sheetName val="Common Size IS"/>
      <sheetName val="Common Size BS"/>
      <sheetName val="Comparability Indicators"/>
      <sheetName val="Comparability Indicators (2)"/>
      <sheetName val="Travel Mapping"/>
      <sheetName val="Deduction Allocations"/>
      <sheetName val="Stock_-_Sch_5A-5C"/>
      <sheetName val="Guidelines_Charts"/>
      <sheetName val="SNL_Dump"/>
      <sheetName val="Comps_Summary"/>
      <sheetName val="Chicago_Output"/>
      <sheetName val="WSC_TO"/>
      <sheetName val="DCF_Stats"/>
      <sheetName val="MainPrint_Code"/>
      <sheetName val="AdditionalPrint_Code"/>
      <sheetName val="Comps_Code"/>
      <sheetName val="Rev_Build"/>
      <sheetName val="2_2g_Comps_-_Descriptions"/>
      <sheetName val="2_2c_Comps_-_Graphs"/>
      <sheetName val="jan_book"/>
      <sheetName val="Fixed_Assets"/>
      <sheetName val="Blue_Circle"/>
      <sheetName val="Credit_98"/>
      <sheetName val="Credit_99"/>
      <sheetName val="FY00_OP3rdPrty"/>
      <sheetName val="FY98_Input"/>
      <sheetName val="1996_Option_Plan"/>
      <sheetName val="1995_Option_Plan"/>
      <sheetName val="1997_Option_Plan"/>
      <sheetName val="COMPS_xls"/>
      <sheetName val="Les_Cèdres"/>
      <sheetName val="Reporting_Package"/>
      <sheetName val="Comp_equip"/>
      <sheetName val="Option_detail_(2)"/>
      <sheetName val="Jef_Steele"/>
      <sheetName val="Jef_Central"/>
      <sheetName val="Bernardo_Pines_Conversion"/>
      <sheetName val="Comp_Map"/>
      <sheetName val="Current_Asking"/>
      <sheetName val="Existing_Condos"/>
      <sheetName val="1_Bed"/>
      <sheetName val="1_Bed_Chart"/>
      <sheetName val="2_Bed_"/>
      <sheetName val="2_Bed_Chart"/>
      <sheetName val="3_Bed_"/>
      <sheetName val="3_Bed_Chart"/>
      <sheetName val="unit_mix_(2)"/>
      <sheetName val="Rent_Comps"/>
      <sheetName val="Sale_Comps"/>
      <sheetName val="Control_Panel"/>
      <sheetName val="Mkt_Cap"/>
      <sheetName val="Noveon_IS"/>
      <sheetName val="Master_Input"/>
      <sheetName val="404_Testing_-_Cash_Test_Plan"/>
      <sheetName val="General_Assumptions"/>
      <sheetName val="Ratings_Sheet"/>
      <sheetName val="Internal_Debt_Ratings"/>
      <sheetName val="Stock_Averages"/>
      <sheetName val="Moving_Average"/>
      <sheetName val="Valuation_Summary"/>
      <sheetName val="Ind__Par,_Comp__Ana_,_Mrkt_Comp"/>
      <sheetName val="IC_format"/>
      <sheetName val="Company_Descriptions"/>
      <sheetName val="Portrait_Summary"/>
      <sheetName val="Exhibit_Page"/>
      <sheetName val="COMPS_Performance"/>
      <sheetName val="COMPS_Multiples"/>
      <sheetName val="Valuation_(2)"/>
      <sheetName val="Valuation_(3)"/>
      <sheetName val="Valuation_(4)"/>
      <sheetName val="PHCMACRO_XLM"/>
      <sheetName val="EurotoolsXRates"/>
      <sheetName val="PPR"/>
      <sheetName val="MARKET_TRADING"/>
      <sheetName val="Security_Output"/>
      <sheetName val="Group_4"/>
      <sheetName val="Prison_Output"/>
      <sheetName val="Valuation_Graph"/>
      <sheetName val="AVP"/>
      <sheetName val="GNUSEAVP"/>
      <sheetName val="MergerEPS"/>
      <sheetName val="Contribution"/>
      <sheetName val="EXTR"/>
      <sheetName val="FDRY"/>
      <sheetName val="CFLO"/>
      <sheetName val="ATON"/>
      <sheetName val="FFIV"/>
      <sheetName val="PKTR"/>
      <sheetName val="LBO"/>
      <sheetName val="JNPR"/>
      <sheetName val="Template (3)"/>
      <sheetName val="Template (4)"/>
      <sheetName val="Overview"/>
      <sheetName val="Pre-acq"/>
      <sheetName val="Post-acq"/>
      <sheetName val="CF Data"/>
      <sheetName val="ROIC Data"/>
      <sheetName val="Hist Valuations"/>
      <sheetName val="Comps 1"/>
      <sheetName val="Comps 2"/>
      <sheetName val="Income Statement"/>
      <sheetName val="D&amp;A"/>
      <sheetName val="ADP"/>
      <sheetName val="ACS"/>
      <sheetName val="BE"/>
      <sheetName val="CSC"/>
      <sheetName val="EDS"/>
      <sheetName val="EPAY"/>
      <sheetName val="IBM 1"/>
      <sheetName val="IBM 2"/>
      <sheetName val="INFY"/>
      <sheetName val="IPMT"/>
      <sheetName val="NDAQ"/>
      <sheetName val="PAYX"/>
      <sheetName val="SAPE"/>
      <sheetName val="SRCP"/>
      <sheetName val="SRT"/>
      <sheetName val="Scot IS"/>
      <sheetName val="budget"/>
      <sheetName val="Debt schedule"/>
      <sheetName val="Price List"/>
      <sheetName val="In Euros"/>
      <sheetName val="In US Dollars"/>
      <sheetName val="Changes (DS)"/>
      <sheetName val="OP Rehab"/>
      <sheetName val="xxxxxx"/>
      <sheetName val="Pipeline"/>
      <sheetName val="G&amp;P"/>
      <sheetName val="AQP"/>
      <sheetName val="ENE"/>
      <sheetName val="KNE"/>
      <sheetName val="MND"/>
      <sheetName val="WGR"/>
      <sheetName val="NGL"/>
      <sheetName val="WMB"/>
      <sheetName val="MDA"/>
      <sheetName val="Combined"/>
      <sheetName val="silicon"/>
      <sheetName val="Things to Do"/>
      <sheetName val="Hist"/>
      <sheetName val="SDS"/>
      <sheetName val="Sources_Uses"/>
      <sheetName val="Sched A9"/>
      <sheetName val="Original"/>
      <sheetName val="Sched A5"/>
      <sheetName val="DIL4"/>
      <sheetName val="Football_Field"/>
      <sheetName val="Output"/>
      <sheetName val="Sectors Classification"/>
      <sheetName val="cann"/>
      <sheetName val="cnsa"/>
      <sheetName val="cnsa_p"/>
      <sheetName val="cnsa_1"/>
      <sheetName val="cnsa_2"/>
      <sheetName val="cytd"/>
      <sheetName val="csaar"/>
      <sheetName val="csaar_p"/>
      <sheetName val="csaar_1"/>
      <sheetName val="csaar_2"/>
      <sheetName val="crsea"/>
      <sheetName val="crsem"/>
      <sheetName val="crsey"/>
      <sheetName val="cseaf"/>
      <sheetName val="ucann"/>
      <sheetName val="ucnsa"/>
      <sheetName val="ucnsa_p"/>
      <sheetName val="ucnsa_1"/>
      <sheetName val="ucnsa_2"/>
      <sheetName val="ucsaar"/>
      <sheetName val="ucsaar_p"/>
      <sheetName val="ucsaar_1"/>
      <sheetName val="ucsaar_2"/>
      <sheetName val="ucrse"/>
      <sheetName val="ucseaf"/>
      <sheetName val="cytdunr"/>
      <sheetName val="Sheet2"/>
      <sheetName val="Sheet3"/>
      <sheetName val="comnsa"/>
      <sheetName val="stnsa"/>
      <sheetName val="Comp Sales"/>
      <sheetName val="Total Sales"/>
      <sheetName val="Finanical Analysis"/>
      <sheetName val="Financial Summary"/>
      <sheetName val="Astaldi"/>
      <sheetName val="Impregilo"/>
      <sheetName val="Vianini Lavori"/>
      <sheetName val="Trevi"/>
      <sheetName val="Condotte "/>
      <sheetName val="Itinera Costruzioni"/>
      <sheetName val="Richemont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>
        <row r="7">
          <cell r="D7" t="str">
            <v>09/2005</v>
          </cell>
        </row>
      </sheetData>
      <sheetData sheetId="250">
        <row r="7">
          <cell r="D7" t="str">
            <v>08/2005</v>
          </cell>
        </row>
      </sheetData>
      <sheetData sheetId="251">
        <row r="7">
          <cell r="D7" t="str">
            <v>12/2005</v>
          </cell>
        </row>
      </sheetData>
      <sheetData sheetId="252">
        <row r="7">
          <cell r="D7" t="str">
            <v>06/2005</v>
          </cell>
        </row>
      </sheetData>
      <sheetData sheetId="253">
        <row r="12">
          <cell r="C12">
            <v>0</v>
          </cell>
        </row>
      </sheetData>
      <sheetData sheetId="254">
        <row r="12">
          <cell r="C12">
            <v>0</v>
          </cell>
        </row>
      </sheetData>
      <sheetData sheetId="255">
        <row r="12">
          <cell r="C12">
            <v>0</v>
          </cell>
        </row>
      </sheetData>
      <sheetData sheetId="256">
        <row r="12">
          <cell r="C12">
            <v>0</v>
          </cell>
        </row>
      </sheetData>
      <sheetData sheetId="257" refreshError="1"/>
      <sheetData sheetId="258">
        <row r="12">
          <cell r="C12">
            <v>0</v>
          </cell>
        </row>
      </sheetData>
      <sheetData sheetId="259">
        <row r="12">
          <cell r="C12">
            <v>0</v>
          </cell>
        </row>
      </sheetData>
      <sheetData sheetId="260">
        <row r="12">
          <cell r="C12">
            <v>0</v>
          </cell>
        </row>
      </sheetData>
      <sheetData sheetId="261">
        <row r="12">
          <cell r="C12">
            <v>0</v>
          </cell>
        </row>
      </sheetData>
      <sheetData sheetId="262">
        <row r="12">
          <cell r="C12">
            <v>0</v>
          </cell>
        </row>
      </sheetData>
      <sheetData sheetId="263">
        <row r="12">
          <cell r="C12">
            <v>0</v>
          </cell>
        </row>
      </sheetData>
      <sheetData sheetId="264">
        <row r="12">
          <cell r="C12">
            <v>0</v>
          </cell>
        </row>
      </sheetData>
      <sheetData sheetId="265">
        <row r="12">
          <cell r="C12">
            <v>0</v>
          </cell>
        </row>
      </sheetData>
      <sheetData sheetId="266">
        <row r="12">
          <cell r="C12">
            <v>0</v>
          </cell>
        </row>
      </sheetData>
      <sheetData sheetId="267">
        <row r="12">
          <cell r="C12">
            <v>0</v>
          </cell>
        </row>
      </sheetData>
      <sheetData sheetId="268">
        <row r="12">
          <cell r="C12">
            <v>0</v>
          </cell>
        </row>
      </sheetData>
      <sheetData sheetId="269">
        <row r="12">
          <cell r="C12">
            <v>0</v>
          </cell>
        </row>
      </sheetData>
      <sheetData sheetId="270"/>
      <sheetData sheetId="271" refreshError="1"/>
      <sheetData sheetId="272" refreshError="1"/>
      <sheetData sheetId="273">
        <row r="5">
          <cell r="A5" t="str">
            <v>Jacobs Engineering Group Inc. (Jacobs) is a professional services firm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30">
          <cell r="B30">
            <v>0.98342089999999993</v>
          </cell>
        </row>
      </sheetData>
      <sheetData sheetId="463"/>
      <sheetData sheetId="464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6"/>
  <sheetViews>
    <sheetView showGridLines="0" tabSelected="1" zoomScale="110" zoomScaleNormal="110" zoomScaleSheetLayoutView="80" workbookViewId="0">
      <selection activeCell="J53" sqref="J53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2" style="3" customWidth="1"/>
    <col min="7" max="7" width="11.5703125" style="5" customWidth="1"/>
    <col min="8" max="8" width="11.5703125" style="3" customWidth="1"/>
    <col min="9" max="9" width="2" style="3" customWidth="1"/>
    <col min="10" max="10" width="11.5703125" style="5" customWidth="1"/>
    <col min="11" max="11" width="11.5703125" style="3" customWidth="1"/>
    <col min="12" max="16384" width="9.140625" style="5"/>
  </cols>
  <sheetData>
    <row r="1" spans="1:11" x14ac:dyDescent="0.25">
      <c r="A1" s="1" t="s">
        <v>0</v>
      </c>
      <c r="B1" s="2"/>
      <c r="D1" s="4"/>
      <c r="G1" s="4"/>
      <c r="J1" s="4"/>
    </row>
    <row r="2" spans="1:11" x14ac:dyDescent="0.25">
      <c r="A2" s="1" t="s">
        <v>1</v>
      </c>
      <c r="B2" s="2"/>
      <c r="D2" s="4"/>
      <c r="G2" s="4"/>
      <c r="J2" s="4"/>
    </row>
    <row r="3" spans="1:11" ht="15.75" thickBot="1" x14ac:dyDescent="0.3">
      <c r="A3" s="1" t="s">
        <v>85</v>
      </c>
      <c r="B3" s="2"/>
      <c r="D3" s="94"/>
      <c r="E3" s="94"/>
      <c r="G3" s="94"/>
      <c r="H3" s="94"/>
      <c r="J3" s="94"/>
      <c r="K3" s="94"/>
    </row>
    <row r="4" spans="1:11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</row>
    <row r="5" spans="1:11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97</v>
      </c>
      <c r="K5" s="10" t="str">
        <f>J5</f>
        <v>Ytd Ending</v>
      </c>
    </row>
    <row r="6" spans="1:11" x14ac:dyDescent="0.25">
      <c r="A6" s="2"/>
      <c r="B6" s="2"/>
      <c r="D6" s="11">
        <v>46109</v>
      </c>
      <c r="E6" s="12">
        <f>D6</f>
        <v>46109</v>
      </c>
      <c r="G6" s="11">
        <v>46200</v>
      </c>
      <c r="H6" s="12">
        <f>G6</f>
        <v>46200</v>
      </c>
      <c r="J6" s="11">
        <v>46200</v>
      </c>
      <c r="K6" s="12">
        <f>J6</f>
        <v>46200</v>
      </c>
    </row>
    <row r="7" spans="1:11" x14ac:dyDescent="0.25">
      <c r="A7" s="2" t="s">
        <v>70</v>
      </c>
      <c r="B7" s="2"/>
      <c r="D7" s="70"/>
      <c r="E7" s="15"/>
      <c r="G7" s="70"/>
      <c r="H7" s="15"/>
      <c r="J7" s="70"/>
      <c r="K7" s="15"/>
    </row>
    <row r="8" spans="1:11" x14ac:dyDescent="0.25">
      <c r="A8" s="2"/>
      <c r="B8" s="2" t="s">
        <v>68</v>
      </c>
      <c r="D8" s="70">
        <v>232843</v>
      </c>
      <c r="E8" s="15">
        <f>D8</f>
        <v>232843</v>
      </c>
      <c r="G8" s="70">
        <v>242783</v>
      </c>
      <c r="H8" s="15">
        <f>G8</f>
        <v>242783</v>
      </c>
      <c r="J8" s="70">
        <f>D8+G8</f>
        <v>475626</v>
      </c>
      <c r="K8" s="15">
        <f>J8</f>
        <v>475626</v>
      </c>
    </row>
    <row r="9" spans="1:11" x14ac:dyDescent="0.25">
      <c r="A9" s="2"/>
      <c r="B9" s="2" t="s">
        <v>69</v>
      </c>
      <c r="D9" s="16">
        <v>47141</v>
      </c>
      <c r="E9" s="17">
        <f>D9</f>
        <v>47141</v>
      </c>
      <c r="G9" s="16">
        <v>50546</v>
      </c>
      <c r="H9" s="17">
        <f>G9</f>
        <v>50546</v>
      </c>
      <c r="J9" s="16">
        <f>D9+G9</f>
        <v>97687</v>
      </c>
      <c r="K9" s="17">
        <f>J9</f>
        <v>97687</v>
      </c>
    </row>
    <row r="10" spans="1:11" x14ac:dyDescent="0.25">
      <c r="A10" s="2"/>
      <c r="B10" s="2" t="s">
        <v>71</v>
      </c>
      <c r="D10" s="18">
        <f>D8+D9</f>
        <v>279984</v>
      </c>
      <c r="E10" s="74">
        <f>E8+E9</f>
        <v>279984</v>
      </c>
      <c r="G10" s="18">
        <f>G8+G9</f>
        <v>293329</v>
      </c>
      <c r="H10" s="74">
        <f>H8+H9</f>
        <v>293329</v>
      </c>
      <c r="J10" s="18">
        <f>J8+J9</f>
        <v>573313</v>
      </c>
      <c r="K10" s="74">
        <f>K8+K9</f>
        <v>573313</v>
      </c>
    </row>
    <row r="11" spans="1:11" x14ac:dyDescent="0.25">
      <c r="A11" s="2" t="s">
        <v>78</v>
      </c>
      <c r="B11" s="2"/>
      <c r="D11" s="72"/>
      <c r="E11" s="73"/>
      <c r="G11" s="72"/>
      <c r="H11" s="73"/>
      <c r="J11" s="72"/>
      <c r="K11" s="73"/>
    </row>
    <row r="12" spans="1:11" ht="15.75" x14ac:dyDescent="0.25">
      <c r="A12" s="2"/>
      <c r="B12" s="2" t="s">
        <v>82</v>
      </c>
      <c r="D12" s="16">
        <v>99136</v>
      </c>
      <c r="E12" s="17">
        <f>D12-E36</f>
        <v>98927</v>
      </c>
      <c r="G12" s="16">
        <f>114496+1</f>
        <v>114497</v>
      </c>
      <c r="H12" s="17">
        <f>G12-H36</f>
        <v>114254</v>
      </c>
      <c r="J12" s="16">
        <f t="shared" ref="J12:J13" si="0">D12+G12</f>
        <v>213633</v>
      </c>
      <c r="K12" s="17">
        <f>J12-K36</f>
        <v>213181</v>
      </c>
    </row>
    <row r="13" spans="1:11" ht="15.75" x14ac:dyDescent="0.25">
      <c r="A13" s="2"/>
      <c r="B13" s="2" t="s">
        <v>94</v>
      </c>
      <c r="D13" s="16">
        <v>21552</v>
      </c>
      <c r="E13" s="17">
        <f>D13-E37</f>
        <v>20866</v>
      </c>
      <c r="G13" s="16">
        <v>18708</v>
      </c>
      <c r="H13" s="17">
        <f>G13-H37</f>
        <v>18317</v>
      </c>
      <c r="J13" s="16">
        <f t="shared" si="0"/>
        <v>40260</v>
      </c>
      <c r="K13" s="17">
        <f>J13-K37</f>
        <v>39183</v>
      </c>
    </row>
    <row r="14" spans="1:11" x14ac:dyDescent="0.25">
      <c r="A14" s="2"/>
      <c r="B14" s="2" t="s">
        <v>72</v>
      </c>
      <c r="D14" s="18">
        <f>D12+D13</f>
        <v>120688</v>
      </c>
      <c r="E14" s="74">
        <f>E12+E13</f>
        <v>119793</v>
      </c>
      <c r="G14" s="18">
        <f>G12+G13</f>
        <v>133205</v>
      </c>
      <c r="H14" s="74">
        <f>H12+H13</f>
        <v>132571</v>
      </c>
      <c r="J14" s="18">
        <f>J12+J13</f>
        <v>253893</v>
      </c>
      <c r="K14" s="74">
        <f>K12+K13</f>
        <v>252364</v>
      </c>
    </row>
    <row r="15" spans="1:11" x14ac:dyDescent="0.25">
      <c r="A15" s="2" t="s">
        <v>6</v>
      </c>
      <c r="B15" s="2"/>
      <c r="D15" s="18">
        <f>D10-D14</f>
        <v>159296</v>
      </c>
      <c r="E15" s="74">
        <f>E10-E14</f>
        <v>160191</v>
      </c>
      <c r="G15" s="18">
        <f>G10-G14</f>
        <v>160124</v>
      </c>
      <c r="H15" s="74">
        <f>H10-H14</f>
        <v>160758</v>
      </c>
      <c r="J15" s="18">
        <f>J10-J14</f>
        <v>319420</v>
      </c>
      <c r="K15" s="74">
        <f>K10-K14</f>
        <v>320949</v>
      </c>
    </row>
    <row r="16" spans="1:11" x14ac:dyDescent="0.25">
      <c r="A16" s="2"/>
      <c r="B16" s="2"/>
      <c r="D16" s="19"/>
      <c r="E16" s="14"/>
      <c r="G16" s="19"/>
      <c r="H16" s="14"/>
      <c r="J16" s="19"/>
      <c r="K16" s="14"/>
    </row>
    <row r="17" spans="1:11" x14ac:dyDescent="0.25">
      <c r="A17" s="2" t="s">
        <v>7</v>
      </c>
      <c r="B17" s="2"/>
      <c r="D17" s="20">
        <f>+D15/D10</f>
        <v>0.56894679695982631</v>
      </c>
      <c r="E17" s="21">
        <f>+E15/E10</f>
        <v>0.57214340819475396</v>
      </c>
      <c r="G17" s="20">
        <f>+G15/G10</f>
        <v>0.54588533694247754</v>
      </c>
      <c r="H17" s="21">
        <f>+H15/H10</f>
        <v>0.54804673250854841</v>
      </c>
      <c r="J17" s="20">
        <f>+J15/J10</f>
        <v>0.55714766628351353</v>
      </c>
      <c r="K17" s="21">
        <f>+K15/K10</f>
        <v>0.55981462133250071</v>
      </c>
    </row>
    <row r="18" spans="1:11" x14ac:dyDescent="0.25">
      <c r="A18" s="2"/>
      <c r="B18" s="2"/>
      <c r="D18" s="13"/>
      <c r="E18" s="14"/>
      <c r="G18" s="13"/>
      <c r="H18" s="14"/>
      <c r="J18" s="13"/>
      <c r="K18" s="14"/>
    </row>
    <row r="19" spans="1:11" ht="15.75" x14ac:dyDescent="0.25">
      <c r="A19" s="2" t="s">
        <v>79</v>
      </c>
      <c r="B19" s="2"/>
      <c r="D19" s="16">
        <v>63486</v>
      </c>
      <c r="E19" s="22">
        <f>D19-E38</f>
        <v>56837</v>
      </c>
      <c r="G19" s="16">
        <v>62338</v>
      </c>
      <c r="H19" s="22">
        <f>G19-H38</f>
        <v>56707</v>
      </c>
      <c r="J19" s="16">
        <f t="shared" ref="J19:J21" si="1">D19+G19</f>
        <v>125824</v>
      </c>
      <c r="K19" s="22">
        <f>J19-K38</f>
        <v>113544</v>
      </c>
    </row>
    <row r="20" spans="1:11" ht="15.75" x14ac:dyDescent="0.25">
      <c r="A20" s="2" t="s">
        <v>80</v>
      </c>
      <c r="B20" s="2"/>
      <c r="D20" s="16">
        <v>54646</v>
      </c>
      <c r="E20" s="22">
        <f>D20-E39</f>
        <v>48757</v>
      </c>
      <c r="G20" s="16">
        <v>52754</v>
      </c>
      <c r="H20" s="22">
        <f>G20-H39</f>
        <v>47501</v>
      </c>
      <c r="J20" s="16">
        <f t="shared" si="1"/>
        <v>107400</v>
      </c>
      <c r="K20" s="22">
        <f>J20-K39</f>
        <v>96258</v>
      </c>
    </row>
    <row r="21" spans="1:11" ht="15.75" x14ac:dyDescent="0.25">
      <c r="A21" s="2" t="s">
        <v>81</v>
      </c>
      <c r="B21" s="2"/>
      <c r="D21" s="16">
        <v>28448</v>
      </c>
      <c r="E21" s="22">
        <f>D21-E40</f>
        <v>21276</v>
      </c>
      <c r="G21" s="16">
        <v>23183</v>
      </c>
      <c r="H21" s="22">
        <f>G21-H40</f>
        <v>18011</v>
      </c>
      <c r="J21" s="16">
        <f t="shared" si="1"/>
        <v>51631</v>
      </c>
      <c r="K21" s="22">
        <f>J21-K40</f>
        <v>39287</v>
      </c>
    </row>
    <row r="22" spans="1:11" x14ac:dyDescent="0.25">
      <c r="A22" s="2"/>
      <c r="B22" s="2" t="s">
        <v>8</v>
      </c>
      <c r="D22" s="18">
        <f>SUM(D19:D21)</f>
        <v>146580</v>
      </c>
      <c r="E22" s="23">
        <f>SUM(E19:E21)</f>
        <v>126870</v>
      </c>
      <c r="G22" s="18">
        <f>SUM(G19:G21)</f>
        <v>138275</v>
      </c>
      <c r="H22" s="23">
        <f>SUM(H19:H21)</f>
        <v>122219</v>
      </c>
      <c r="J22" s="18">
        <f>SUM(J19:J21)</f>
        <v>284855</v>
      </c>
      <c r="K22" s="23">
        <f>SUM(K19:K21)</f>
        <v>249089</v>
      </c>
    </row>
    <row r="23" spans="1:11" x14ac:dyDescent="0.25">
      <c r="A23" s="2"/>
      <c r="B23" s="2"/>
      <c r="D23" s="16"/>
      <c r="E23" s="14"/>
      <c r="G23" s="16"/>
      <c r="H23" s="14"/>
      <c r="J23" s="16"/>
      <c r="K23" s="14"/>
    </row>
    <row r="24" spans="1:11" x14ac:dyDescent="0.25">
      <c r="A24" s="2" t="s">
        <v>86</v>
      </c>
      <c r="B24" s="2"/>
      <c r="D24" s="16">
        <f>D15-D22</f>
        <v>12716</v>
      </c>
      <c r="E24" s="17">
        <f>E15-E22</f>
        <v>33321</v>
      </c>
      <c r="G24" s="16">
        <f>G15-G22</f>
        <v>21849</v>
      </c>
      <c r="H24" s="17">
        <f>H15-H22</f>
        <v>38539</v>
      </c>
      <c r="J24" s="16">
        <f>J15-J22</f>
        <v>34565</v>
      </c>
      <c r="K24" s="17">
        <f>K15-K22</f>
        <v>71860</v>
      </c>
    </row>
    <row r="25" spans="1:11" x14ac:dyDescent="0.25">
      <c r="A25" s="2"/>
      <c r="B25" s="2"/>
      <c r="D25" s="16"/>
      <c r="E25" s="14"/>
      <c r="G25" s="16"/>
      <c r="H25" s="14"/>
      <c r="J25" s="16"/>
      <c r="K25" s="14"/>
    </row>
    <row r="26" spans="1:11" x14ac:dyDescent="0.25">
      <c r="A26" s="2" t="s">
        <v>99</v>
      </c>
      <c r="B26" s="2"/>
      <c r="D26" s="16">
        <v>2858</v>
      </c>
      <c r="E26" s="17">
        <f>D26</f>
        <v>2858</v>
      </c>
      <c r="G26" s="16">
        <v>1950</v>
      </c>
      <c r="H26" s="17">
        <f>G26</f>
        <v>1950</v>
      </c>
      <c r="J26" s="16">
        <f t="shared" ref="J26:J27" si="2">D26+G26</f>
        <v>4808</v>
      </c>
      <c r="K26" s="17">
        <f>J26</f>
        <v>4808</v>
      </c>
    </row>
    <row r="27" spans="1:11" x14ac:dyDescent="0.25">
      <c r="A27" s="2" t="s">
        <v>87</v>
      </c>
      <c r="B27" s="2"/>
      <c r="D27" s="24">
        <v>-342</v>
      </c>
      <c r="E27" s="25">
        <f t="shared" ref="E27" si="3">D27</f>
        <v>-342</v>
      </c>
      <c r="G27" s="24">
        <v>-204</v>
      </c>
      <c r="H27" s="25">
        <f t="shared" ref="H27" si="4">G27</f>
        <v>-204</v>
      </c>
      <c r="J27" s="24">
        <f t="shared" si="2"/>
        <v>-546</v>
      </c>
      <c r="K27" s="25">
        <f t="shared" ref="K27" si="5">J27</f>
        <v>-546</v>
      </c>
    </row>
    <row r="28" spans="1:11" x14ac:dyDescent="0.25">
      <c r="A28" s="2"/>
      <c r="B28" s="2" t="s">
        <v>88</v>
      </c>
      <c r="D28" s="16">
        <f>SUM(D26:D27)</f>
        <v>2516</v>
      </c>
      <c r="E28" s="17">
        <f>SUM(E26:E27)</f>
        <v>2516</v>
      </c>
      <c r="G28" s="16">
        <f>SUM(G26:G27)</f>
        <v>1746</v>
      </c>
      <c r="H28" s="17">
        <f>SUM(H26:H27)</f>
        <v>1746</v>
      </c>
      <c r="J28" s="16">
        <f>SUM(J26:J27)</f>
        <v>4262</v>
      </c>
      <c r="K28" s="17">
        <f>SUM(K26:K27)</f>
        <v>4262</v>
      </c>
    </row>
    <row r="29" spans="1:11" x14ac:dyDescent="0.25">
      <c r="A29" s="2"/>
      <c r="B29" s="2"/>
      <c r="D29" s="16"/>
      <c r="E29" s="17"/>
      <c r="G29" s="16"/>
      <c r="H29" s="17"/>
      <c r="J29" s="16"/>
      <c r="K29" s="17"/>
    </row>
    <row r="30" spans="1:11" ht="15.75" x14ac:dyDescent="0.25">
      <c r="A30" s="2"/>
      <c r="B30" s="2" t="s">
        <v>83</v>
      </c>
      <c r="D30" s="16">
        <v>4022</v>
      </c>
      <c r="E30" s="17">
        <f>D30-E41</f>
        <v>8601</v>
      </c>
      <c r="G30" s="16">
        <v>6484</v>
      </c>
      <c r="H30" s="17">
        <f>G30-H41</f>
        <v>9668</v>
      </c>
      <c r="J30" s="16">
        <f>D30+G30</f>
        <v>10506</v>
      </c>
      <c r="K30" s="17">
        <f>J30-K41</f>
        <v>18269</v>
      </c>
    </row>
    <row r="31" spans="1:11" x14ac:dyDescent="0.25">
      <c r="A31" s="2"/>
      <c r="B31" s="2"/>
      <c r="D31" s="16"/>
      <c r="E31" s="17"/>
      <c r="G31" s="16"/>
      <c r="H31" s="17"/>
      <c r="J31" s="16"/>
      <c r="K31" s="17"/>
    </row>
    <row r="32" spans="1:11" ht="15.75" thickBot="1" x14ac:dyDescent="0.3">
      <c r="A32" s="2" t="s">
        <v>89</v>
      </c>
      <c r="B32" s="2"/>
      <c r="D32" s="26">
        <f>+D24+D28-D30</f>
        <v>11210</v>
      </c>
      <c r="E32" s="27">
        <f>+E24+E28-E30</f>
        <v>27236</v>
      </c>
      <c r="G32" s="26">
        <f>+G24+G28-G30</f>
        <v>17111</v>
      </c>
      <c r="H32" s="27">
        <f>+H24+H28-H30</f>
        <v>30617</v>
      </c>
      <c r="J32" s="26">
        <f>+J24+J28-J30</f>
        <v>28321</v>
      </c>
      <c r="K32" s="27">
        <f>+K24+K28-K30</f>
        <v>57853</v>
      </c>
    </row>
    <row r="33" spans="1:11" ht="15.75" thickTop="1" x14ac:dyDescent="0.25">
      <c r="A33" s="2"/>
      <c r="B33" s="2"/>
      <c r="D33" s="13"/>
      <c r="E33" s="14"/>
      <c r="G33" s="13"/>
      <c r="H33" s="14"/>
      <c r="J33" s="13"/>
      <c r="K33" s="14"/>
    </row>
    <row r="34" spans="1:11" x14ac:dyDescent="0.25">
      <c r="A34" s="28" t="s">
        <v>9</v>
      </c>
      <c r="B34" s="28"/>
      <c r="D34" s="13"/>
      <c r="E34" s="14"/>
      <c r="G34" s="13"/>
      <c r="H34" s="14"/>
      <c r="J34" s="13"/>
      <c r="K34" s="14"/>
    </row>
    <row r="35" spans="1:11" ht="14.25" customHeight="1" x14ac:dyDescent="0.25">
      <c r="A35" s="2"/>
      <c r="B35" s="2"/>
      <c r="D35" s="13"/>
      <c r="E35" s="14"/>
      <c r="G35" s="13"/>
      <c r="H35" s="14"/>
      <c r="J35" s="13"/>
      <c r="K35" s="14"/>
    </row>
    <row r="36" spans="1:11" x14ac:dyDescent="0.25">
      <c r="A36" s="2" t="s">
        <v>73</v>
      </c>
      <c r="B36" s="2"/>
      <c r="D36" s="29"/>
      <c r="E36" s="15">
        <v>209</v>
      </c>
      <c r="G36" s="29"/>
      <c r="H36" s="15">
        <v>243</v>
      </c>
      <c r="J36" s="29"/>
      <c r="K36" s="15">
        <f>E36+H36</f>
        <v>452</v>
      </c>
    </row>
    <row r="37" spans="1:11" x14ac:dyDescent="0.25">
      <c r="A37" s="2" t="s">
        <v>74</v>
      </c>
      <c r="B37" s="2"/>
      <c r="D37" s="29"/>
      <c r="E37" s="30">
        <v>686</v>
      </c>
      <c r="G37" s="29"/>
      <c r="H37" s="30">
        <v>391</v>
      </c>
      <c r="J37" s="29"/>
      <c r="K37" s="30">
        <f t="shared" ref="K37:K41" si="6">E37+H37</f>
        <v>1077</v>
      </c>
    </row>
    <row r="38" spans="1:11" x14ac:dyDescent="0.25">
      <c r="A38" s="2" t="s">
        <v>75</v>
      </c>
      <c r="B38" s="2"/>
      <c r="D38" s="29"/>
      <c r="E38" s="30">
        <v>6649</v>
      </c>
      <c r="G38" s="29"/>
      <c r="H38" s="30">
        <v>5631</v>
      </c>
      <c r="J38" s="29"/>
      <c r="K38" s="30">
        <f t="shared" si="6"/>
        <v>12280</v>
      </c>
    </row>
    <row r="39" spans="1:11" x14ac:dyDescent="0.25">
      <c r="A39" s="2" t="s">
        <v>76</v>
      </c>
      <c r="B39" s="2"/>
      <c r="D39" s="29"/>
      <c r="E39" s="30">
        <v>5889</v>
      </c>
      <c r="G39" s="29"/>
      <c r="H39" s="30">
        <v>5253</v>
      </c>
      <c r="J39" s="29"/>
      <c r="K39" s="30">
        <f t="shared" si="6"/>
        <v>11142</v>
      </c>
    </row>
    <row r="40" spans="1:11" x14ac:dyDescent="0.25">
      <c r="A40" s="2" t="s">
        <v>77</v>
      </c>
      <c r="B40" s="2"/>
      <c r="D40" s="29"/>
      <c r="E40" s="30">
        <v>7172</v>
      </c>
      <c r="G40" s="29"/>
      <c r="H40" s="30">
        <v>5172</v>
      </c>
      <c r="J40" s="29"/>
      <c r="K40" s="30">
        <f t="shared" si="6"/>
        <v>12344</v>
      </c>
    </row>
    <row r="41" spans="1:11" x14ac:dyDescent="0.25">
      <c r="A41" s="2" t="s">
        <v>65</v>
      </c>
      <c r="B41" s="2" t="s">
        <v>62</v>
      </c>
      <c r="D41" s="29"/>
      <c r="E41" s="17">
        <v>-4579</v>
      </c>
      <c r="G41" s="29"/>
      <c r="H41" s="17">
        <v>-3184</v>
      </c>
      <c r="J41" s="29"/>
      <c r="K41" s="17">
        <f t="shared" si="6"/>
        <v>-7763</v>
      </c>
    </row>
    <row r="42" spans="1:11" x14ac:dyDescent="0.25">
      <c r="A42" s="5"/>
      <c r="B42" s="2" t="s">
        <v>10</v>
      </c>
      <c r="D42" s="29"/>
      <c r="E42" s="31">
        <f>SUM(E36:E41)</f>
        <v>16026</v>
      </c>
      <c r="G42" s="29"/>
      <c r="H42" s="31">
        <f>SUM(H36:H41)</f>
        <v>13506</v>
      </c>
      <c r="J42" s="29"/>
      <c r="K42" s="31">
        <f>SUM(K36:K41)</f>
        <v>29532</v>
      </c>
    </row>
    <row r="43" spans="1:11" x14ac:dyDescent="0.25">
      <c r="A43" s="2"/>
      <c r="B43" s="2"/>
      <c r="D43" s="13"/>
      <c r="E43" s="17"/>
      <c r="G43" s="13"/>
      <c r="H43" s="17"/>
      <c r="J43" s="13"/>
      <c r="K43" s="17"/>
    </row>
    <row r="44" spans="1:11" ht="15.75" thickBot="1" x14ac:dyDescent="0.3">
      <c r="A44" s="2" t="s">
        <v>84</v>
      </c>
      <c r="B44" s="2"/>
      <c r="D44" s="32"/>
      <c r="E44" s="33">
        <f>E32-E42</f>
        <v>11210</v>
      </c>
      <c r="G44" s="32"/>
      <c r="H44" s="33">
        <f>H32-H42</f>
        <v>17111</v>
      </c>
      <c r="J44" s="32"/>
      <c r="K44" s="33">
        <f>K32-K42</f>
        <v>28321</v>
      </c>
    </row>
    <row r="45" spans="1:11" x14ac:dyDescent="0.25">
      <c r="A45" s="2"/>
      <c r="B45" s="2"/>
      <c r="D45" s="4"/>
      <c r="E45" s="34"/>
      <c r="G45" s="4"/>
      <c r="H45" s="34"/>
      <c r="J45" s="4"/>
      <c r="K45" s="34"/>
    </row>
    <row r="46" spans="1:11" s="35" customFormat="1" ht="36.75" customHeight="1" x14ac:dyDescent="0.25">
      <c r="A46" s="95" t="s">
        <v>95</v>
      </c>
      <c r="B46" s="95"/>
      <c r="C46" s="95"/>
      <c r="D46" s="95"/>
      <c r="E46" s="95"/>
      <c r="F46" s="76"/>
      <c r="G46" s="76"/>
      <c r="H46" s="76"/>
      <c r="I46" s="76"/>
      <c r="J46" s="76"/>
      <c r="K46" s="76"/>
    </row>
    <row r="47" spans="1:11" x14ac:dyDescent="0.25">
      <c r="A47" s="2"/>
      <c r="B47" s="2"/>
      <c r="D47" s="4"/>
      <c r="E47" s="75"/>
      <c r="G47" s="4"/>
      <c r="H47" s="75"/>
      <c r="J47" s="4"/>
      <c r="K47" s="75"/>
    </row>
    <row r="48" spans="1:11" x14ac:dyDescent="0.25">
      <c r="A48" s="2"/>
      <c r="B48" s="2"/>
      <c r="D48" s="4"/>
      <c r="E48" s="75"/>
      <c r="G48" s="4"/>
      <c r="H48" s="75"/>
      <c r="J48" s="4"/>
      <c r="K48" s="75"/>
    </row>
    <row r="49" spans="1:11" x14ac:dyDescent="0.25">
      <c r="A49" s="1" t="s">
        <v>0</v>
      </c>
      <c r="B49" s="2"/>
      <c r="D49" s="4"/>
      <c r="E49" s="4"/>
      <c r="G49" s="4"/>
      <c r="H49" s="4"/>
      <c r="J49" s="4"/>
      <c r="K49" s="4"/>
    </row>
    <row r="50" spans="1:11" x14ac:dyDescent="0.25">
      <c r="A50" s="1" t="s">
        <v>1</v>
      </c>
      <c r="B50" s="2"/>
      <c r="D50" s="4"/>
      <c r="E50" s="4"/>
      <c r="F50" s="4"/>
      <c r="G50" s="4"/>
      <c r="H50" s="4"/>
      <c r="J50" s="4"/>
      <c r="K50" s="4"/>
    </row>
    <row r="51" spans="1:11" x14ac:dyDescent="0.25">
      <c r="A51" s="1" t="s">
        <v>96</v>
      </c>
      <c r="B51" s="2"/>
      <c r="D51" s="4"/>
      <c r="E51" s="4"/>
      <c r="G51" s="4"/>
      <c r="H51" s="4"/>
      <c r="J51" s="4"/>
      <c r="K51" s="4"/>
    </row>
    <row r="52" spans="1:11" ht="15.75" thickBot="1" x14ac:dyDescent="0.3">
      <c r="A52" s="6" t="s">
        <v>2</v>
      </c>
      <c r="B52" s="2"/>
      <c r="D52" s="4"/>
      <c r="E52" s="4"/>
      <c r="G52" s="4"/>
      <c r="H52" s="4"/>
      <c r="J52" s="4"/>
      <c r="K52" s="4"/>
    </row>
    <row r="53" spans="1:11" x14ac:dyDescent="0.25">
      <c r="A53" s="2"/>
      <c r="B53" s="2"/>
      <c r="D53" s="92">
        <f>E6</f>
        <v>46109</v>
      </c>
      <c r="E53" s="93"/>
      <c r="G53" s="92">
        <f>H6</f>
        <v>46200</v>
      </c>
      <c r="H53" s="93"/>
      <c r="J53" s="83"/>
      <c r="K53" s="83"/>
    </row>
    <row r="54" spans="1:11" x14ac:dyDescent="0.25">
      <c r="A54" s="2"/>
      <c r="B54" s="2"/>
      <c r="D54" s="13"/>
      <c r="E54" s="14"/>
      <c r="G54" s="13"/>
      <c r="H54" s="14"/>
      <c r="J54" s="4"/>
      <c r="K54" s="4"/>
    </row>
    <row r="55" spans="1:11" x14ac:dyDescent="0.25">
      <c r="A55" s="1" t="s">
        <v>11</v>
      </c>
      <c r="B55" s="2"/>
      <c r="D55" s="13"/>
      <c r="E55" s="14"/>
      <c r="G55" s="13"/>
      <c r="H55" s="14"/>
      <c r="J55" s="4"/>
      <c r="K55" s="4"/>
    </row>
    <row r="56" spans="1:11" x14ac:dyDescent="0.25">
      <c r="A56" s="2" t="s">
        <v>12</v>
      </c>
      <c r="B56" s="2"/>
      <c r="D56" s="13"/>
      <c r="E56" s="14"/>
      <c r="G56" s="13"/>
      <c r="H56" s="14"/>
      <c r="J56" s="4"/>
      <c r="K56" s="4"/>
    </row>
    <row r="57" spans="1:11" x14ac:dyDescent="0.25">
      <c r="A57" s="36" t="s">
        <v>13</v>
      </c>
      <c r="B57" s="2"/>
      <c r="D57" s="37"/>
      <c r="E57" s="38">
        <v>54601</v>
      </c>
      <c r="G57" s="37"/>
      <c r="H57" s="38">
        <v>68914</v>
      </c>
      <c r="J57" s="84"/>
      <c r="K57" s="79"/>
    </row>
    <row r="58" spans="1:11" x14ac:dyDescent="0.25">
      <c r="A58" s="36" t="s">
        <v>52</v>
      </c>
      <c r="B58" s="2"/>
      <c r="D58" s="37"/>
      <c r="E58" s="39">
        <v>188688</v>
      </c>
      <c r="G58" s="37"/>
      <c r="H58" s="39">
        <v>125388</v>
      </c>
      <c r="J58" s="84"/>
      <c r="K58" s="80"/>
    </row>
    <row r="59" spans="1:11" s="40" customFormat="1" ht="15" customHeight="1" x14ac:dyDescent="0.2">
      <c r="A59" s="36" t="s">
        <v>14</v>
      </c>
      <c r="B59" s="2"/>
      <c r="C59" s="3"/>
      <c r="D59" s="41"/>
      <c r="E59" s="39">
        <v>116772</v>
      </c>
      <c r="F59" s="3"/>
      <c r="G59" s="41"/>
      <c r="H59" s="39">
        <v>136401</v>
      </c>
      <c r="I59" s="3"/>
      <c r="J59" s="85"/>
      <c r="K59" s="80"/>
    </row>
    <row r="60" spans="1:11" s="40" customFormat="1" ht="15" customHeight="1" x14ac:dyDescent="0.2">
      <c r="A60" s="36" t="s">
        <v>15</v>
      </c>
      <c r="B60" s="2"/>
      <c r="C60" s="3"/>
      <c r="D60" s="41"/>
      <c r="E60" s="39">
        <v>154626</v>
      </c>
      <c r="F60" s="3"/>
      <c r="G60" s="41"/>
      <c r="H60" s="39">
        <v>180481</v>
      </c>
      <c r="I60" s="3"/>
      <c r="J60" s="85"/>
      <c r="K60" s="80"/>
    </row>
    <row r="61" spans="1:11" s="40" customFormat="1" ht="15" customHeight="1" x14ac:dyDescent="0.2">
      <c r="A61" s="36" t="s">
        <v>16</v>
      </c>
      <c r="B61" s="2"/>
      <c r="C61" s="3"/>
      <c r="D61" s="41"/>
      <c r="E61" s="25">
        <v>72487</v>
      </c>
      <c r="F61" s="3"/>
      <c r="G61" s="41"/>
      <c r="H61" s="25">
        <v>83856</v>
      </c>
      <c r="I61" s="3"/>
      <c r="J61" s="85"/>
      <c r="K61" s="77"/>
    </row>
    <row r="62" spans="1:11" s="40" customFormat="1" ht="15" customHeight="1" x14ac:dyDescent="0.2">
      <c r="A62" s="2" t="s">
        <v>17</v>
      </c>
      <c r="B62" s="2"/>
      <c r="C62" s="3"/>
      <c r="D62" s="41"/>
      <c r="E62" s="22">
        <f>SUM(E57:E61)</f>
        <v>587174</v>
      </c>
      <c r="F62" s="3"/>
      <c r="G62" s="41"/>
      <c r="H62" s="22">
        <f>SUM(H57:H61)</f>
        <v>595040</v>
      </c>
      <c r="I62" s="3"/>
      <c r="J62" s="85"/>
      <c r="K62" s="78"/>
    </row>
    <row r="63" spans="1:11" s="40" customFormat="1" ht="15" customHeight="1" x14ac:dyDescent="0.2">
      <c r="A63" s="2"/>
      <c r="B63" s="2"/>
      <c r="C63" s="3"/>
      <c r="D63" s="41"/>
      <c r="E63" s="14"/>
      <c r="F63" s="3"/>
      <c r="G63" s="41"/>
      <c r="H63" s="14"/>
      <c r="I63" s="3"/>
      <c r="J63" s="85"/>
      <c r="K63" s="4"/>
    </row>
    <row r="64" spans="1:11" s="40" customFormat="1" ht="15" customHeight="1" x14ac:dyDescent="0.2">
      <c r="A64" s="36" t="s">
        <v>18</v>
      </c>
      <c r="B64" s="2"/>
      <c r="C64" s="3"/>
      <c r="D64" s="41"/>
      <c r="E64" s="17">
        <v>38998</v>
      </c>
      <c r="F64" s="3"/>
      <c r="G64" s="41"/>
      <c r="H64" s="17">
        <v>37578</v>
      </c>
      <c r="I64" s="3"/>
      <c r="J64" s="85"/>
      <c r="K64" s="77"/>
    </row>
    <row r="65" spans="1:11" s="40" customFormat="1" ht="15" customHeight="1" x14ac:dyDescent="0.2">
      <c r="A65" s="36" t="s">
        <v>49</v>
      </c>
      <c r="B65" s="2"/>
      <c r="C65" s="3"/>
      <c r="D65" s="41"/>
      <c r="E65" s="17">
        <v>13662</v>
      </c>
      <c r="F65" s="3"/>
      <c r="G65" s="41"/>
      <c r="H65" s="17">
        <v>12934</v>
      </c>
      <c r="I65" s="3"/>
      <c r="J65" s="85"/>
      <c r="K65" s="77"/>
    </row>
    <row r="66" spans="1:11" s="40" customFormat="1" ht="15" customHeight="1" x14ac:dyDescent="0.2">
      <c r="A66" s="36" t="s">
        <v>60</v>
      </c>
      <c r="B66" s="2"/>
      <c r="C66" s="3"/>
      <c r="D66" s="41"/>
      <c r="E66" s="17">
        <v>164719</v>
      </c>
      <c r="F66" s="3"/>
      <c r="G66" s="41"/>
      <c r="H66" s="17">
        <v>161767</v>
      </c>
      <c r="I66" s="3"/>
      <c r="J66" s="85"/>
      <c r="K66" s="77"/>
    </row>
    <row r="67" spans="1:11" s="40" customFormat="1" ht="15" customHeight="1" x14ac:dyDescent="0.2">
      <c r="A67" s="36" t="s">
        <v>19</v>
      </c>
      <c r="B67" s="2"/>
      <c r="C67" s="3"/>
      <c r="D67" s="41"/>
      <c r="E67" s="17">
        <v>116175</v>
      </c>
      <c r="F67" s="3"/>
      <c r="G67" s="41"/>
      <c r="H67" s="17">
        <v>116175</v>
      </c>
      <c r="I67" s="3"/>
      <c r="J67" s="85"/>
      <c r="K67" s="77"/>
    </row>
    <row r="68" spans="1:11" s="40" customFormat="1" ht="15" customHeight="1" x14ac:dyDescent="0.2">
      <c r="A68" s="36" t="s">
        <v>20</v>
      </c>
      <c r="B68" s="2"/>
      <c r="C68" s="3"/>
      <c r="D68" s="41"/>
      <c r="E68" s="25">
        <v>30680</v>
      </c>
      <c r="F68" s="3"/>
      <c r="G68" s="41"/>
      <c r="H68" s="25">
        <v>30910</v>
      </c>
      <c r="I68" s="3"/>
      <c r="J68" s="85"/>
      <c r="K68" s="77"/>
    </row>
    <row r="69" spans="1:11" s="40" customFormat="1" ht="15.75" customHeight="1" thickBot="1" x14ac:dyDescent="0.25">
      <c r="A69" s="2" t="s">
        <v>21</v>
      </c>
      <c r="B69" s="2"/>
      <c r="C69" s="3"/>
      <c r="D69" s="37"/>
      <c r="E69" s="42">
        <f>SUM(E62:E68)</f>
        <v>951408</v>
      </c>
      <c r="F69" s="3"/>
      <c r="G69" s="37"/>
      <c r="H69" s="42">
        <f>SUM(H62:H68)</f>
        <v>954404</v>
      </c>
      <c r="I69" s="3"/>
      <c r="J69" s="84"/>
      <c r="K69" s="81"/>
    </row>
    <row r="70" spans="1:11" s="40" customFormat="1" ht="15.75" customHeight="1" thickTop="1" x14ac:dyDescent="0.2">
      <c r="A70" s="2"/>
      <c r="B70" s="2"/>
      <c r="C70" s="3"/>
      <c r="D70" s="43"/>
      <c r="E70" s="14"/>
      <c r="F70" s="3"/>
      <c r="G70" s="43"/>
      <c r="H70" s="14"/>
      <c r="I70" s="3"/>
      <c r="J70" s="86"/>
      <c r="K70" s="4"/>
    </row>
    <row r="71" spans="1:11" s="40" customFormat="1" ht="15" customHeight="1" x14ac:dyDescent="0.2">
      <c r="A71" s="1" t="s">
        <v>22</v>
      </c>
      <c r="B71" s="2"/>
      <c r="C71" s="3"/>
      <c r="D71" s="43"/>
      <c r="E71" s="14"/>
      <c r="F71" s="3"/>
      <c r="G71" s="43"/>
      <c r="H71" s="14"/>
      <c r="I71" s="3"/>
      <c r="J71" s="86"/>
      <c r="K71" s="4"/>
    </row>
    <row r="72" spans="1:11" s="40" customFormat="1" ht="15" customHeight="1" x14ac:dyDescent="0.2">
      <c r="A72" s="2" t="s">
        <v>23</v>
      </c>
      <c r="B72" s="2"/>
      <c r="C72" s="3"/>
      <c r="D72" s="43"/>
      <c r="E72" s="14"/>
      <c r="F72" s="3"/>
      <c r="G72" s="43"/>
      <c r="H72" s="14"/>
      <c r="I72" s="3"/>
      <c r="J72" s="86"/>
      <c r="K72" s="4"/>
    </row>
    <row r="73" spans="1:11" s="40" customFormat="1" ht="15" customHeight="1" x14ac:dyDescent="0.2">
      <c r="A73" s="36" t="s">
        <v>24</v>
      </c>
      <c r="B73" s="2"/>
      <c r="C73" s="3"/>
      <c r="D73" s="37"/>
      <c r="E73" s="38">
        <v>69122</v>
      </c>
      <c r="F73" s="3"/>
      <c r="G73" s="37"/>
      <c r="H73" s="38">
        <v>92737</v>
      </c>
      <c r="I73" s="3"/>
      <c r="J73" s="84"/>
      <c r="K73" s="79"/>
    </row>
    <row r="74" spans="1:11" s="40" customFormat="1" ht="15" customHeight="1" x14ac:dyDescent="0.2">
      <c r="A74" s="36" t="s">
        <v>25</v>
      </c>
      <c r="B74" s="2"/>
      <c r="C74" s="3"/>
      <c r="D74" s="41"/>
      <c r="E74" s="17">
        <v>78555</v>
      </c>
      <c r="F74" s="3"/>
      <c r="G74" s="41"/>
      <c r="H74" s="17">
        <v>81046</v>
      </c>
      <c r="I74" s="3"/>
      <c r="J74" s="85"/>
      <c r="K74" s="77"/>
    </row>
    <row r="75" spans="1:11" s="40" customFormat="1" ht="15" customHeight="1" x14ac:dyDescent="0.2">
      <c r="A75" s="36" t="s">
        <v>26</v>
      </c>
      <c r="B75" s="2"/>
      <c r="C75" s="3"/>
      <c r="D75" s="41"/>
      <c r="E75" s="25">
        <v>30800</v>
      </c>
      <c r="F75" s="3"/>
      <c r="G75" s="41"/>
      <c r="H75" s="25">
        <v>36473</v>
      </c>
      <c r="I75" s="3"/>
      <c r="J75" s="85"/>
      <c r="K75" s="77"/>
    </row>
    <row r="76" spans="1:11" s="40" customFormat="1" ht="15" customHeight="1" x14ac:dyDescent="0.2">
      <c r="A76" s="2" t="s">
        <v>27</v>
      </c>
      <c r="B76" s="2"/>
      <c r="C76" s="3"/>
      <c r="D76" s="41"/>
      <c r="E76" s="44">
        <f>SUM(E73:E75)</f>
        <v>178477</v>
      </c>
      <c r="F76" s="3"/>
      <c r="G76" s="41"/>
      <c r="H76" s="44">
        <f>SUM(H73:H75)</f>
        <v>210256</v>
      </c>
      <c r="I76" s="3"/>
      <c r="J76" s="85"/>
      <c r="K76" s="82"/>
    </row>
    <row r="77" spans="1:11" s="40" customFormat="1" ht="15" customHeight="1" x14ac:dyDescent="0.2">
      <c r="A77" s="2"/>
      <c r="B77" s="2"/>
      <c r="C77" s="3"/>
      <c r="D77" s="41"/>
      <c r="E77" s="14"/>
      <c r="F77" s="3"/>
      <c r="G77" s="41"/>
      <c r="H77" s="14"/>
      <c r="I77" s="3"/>
      <c r="J77" s="85"/>
      <c r="K77" s="4"/>
    </row>
    <row r="78" spans="1:11" s="40" customFormat="1" ht="15" customHeight="1" x14ac:dyDescent="0.2">
      <c r="A78" s="2" t="s">
        <v>28</v>
      </c>
      <c r="B78" s="2"/>
      <c r="C78" s="3"/>
      <c r="D78" s="41"/>
      <c r="E78" s="17">
        <v>19708</v>
      </c>
      <c r="F78" s="3"/>
      <c r="G78" s="41"/>
      <c r="H78" s="17">
        <v>19554</v>
      </c>
      <c r="I78" s="3"/>
      <c r="J78" s="85"/>
      <c r="K78" s="77"/>
    </row>
    <row r="79" spans="1:11" s="40" customFormat="1" ht="15" customHeight="1" x14ac:dyDescent="0.2">
      <c r="A79" s="2" t="s">
        <v>50</v>
      </c>
      <c r="B79" s="2"/>
      <c r="C79" s="3"/>
      <c r="D79" s="41"/>
      <c r="E79" s="17">
        <v>11860</v>
      </c>
      <c r="F79" s="3"/>
      <c r="G79" s="41"/>
      <c r="H79" s="17">
        <v>11218</v>
      </c>
      <c r="I79" s="3"/>
      <c r="J79" s="85"/>
      <c r="K79" s="77"/>
    </row>
    <row r="80" spans="1:11" s="40" customFormat="1" ht="15" customHeight="1" x14ac:dyDescent="0.2">
      <c r="A80" s="2" t="s">
        <v>29</v>
      </c>
      <c r="B80" s="2"/>
      <c r="C80" s="3"/>
      <c r="D80" s="41"/>
      <c r="E80" s="17">
        <v>3386</v>
      </c>
      <c r="F80" s="3"/>
      <c r="G80" s="41"/>
      <c r="H80" s="17">
        <v>3355</v>
      </c>
      <c r="I80" s="3"/>
      <c r="J80" s="85"/>
      <c r="K80" s="77"/>
    </row>
    <row r="81" spans="1:11" s="40" customFormat="1" ht="15" customHeight="1" x14ac:dyDescent="0.2">
      <c r="A81" s="2"/>
      <c r="B81" s="2"/>
      <c r="C81" s="3"/>
      <c r="D81" s="45"/>
      <c r="E81" s="14"/>
      <c r="F81" s="3"/>
      <c r="G81" s="45"/>
      <c r="H81" s="14"/>
      <c r="I81" s="3"/>
      <c r="J81" s="87"/>
      <c r="K81" s="4"/>
    </row>
    <row r="82" spans="1:11" s="40" customFormat="1" ht="15" customHeight="1" x14ac:dyDescent="0.2">
      <c r="A82" s="2" t="s">
        <v>30</v>
      </c>
      <c r="B82" s="2"/>
      <c r="C82" s="3"/>
      <c r="D82" s="41"/>
      <c r="E82" s="14"/>
      <c r="F82" s="3"/>
      <c r="G82" s="41"/>
      <c r="H82" s="14"/>
      <c r="I82" s="3"/>
      <c r="J82" s="85"/>
      <c r="K82" s="4"/>
    </row>
    <row r="83" spans="1:11" s="40" customFormat="1" ht="15" customHeight="1" x14ac:dyDescent="0.2">
      <c r="A83" s="36" t="s">
        <v>31</v>
      </c>
      <c r="B83" s="2"/>
      <c r="C83" s="3"/>
      <c r="D83" s="45"/>
      <c r="E83" s="17">
        <v>1610</v>
      </c>
      <c r="F83" s="3"/>
      <c r="G83" s="45"/>
      <c r="H83" s="17">
        <v>1574</v>
      </c>
      <c r="I83" s="3"/>
      <c r="J83" s="87"/>
      <c r="K83" s="77"/>
    </row>
    <row r="84" spans="1:11" s="40" customFormat="1" ht="15" customHeight="1" x14ac:dyDescent="0.2">
      <c r="A84" s="36" t="s">
        <v>32</v>
      </c>
      <c r="B84" s="2"/>
      <c r="C84" s="3"/>
      <c r="D84" s="41"/>
      <c r="E84" s="17">
        <v>1098541</v>
      </c>
      <c r="F84" s="3"/>
      <c r="G84" s="41"/>
      <c r="H84" s="17">
        <v>1053389</v>
      </c>
      <c r="I84" s="3"/>
      <c r="J84" s="85"/>
      <c r="K84" s="77"/>
    </row>
    <row r="85" spans="1:11" s="40" customFormat="1" ht="15" customHeight="1" x14ac:dyDescent="0.2">
      <c r="A85" s="36" t="s">
        <v>66</v>
      </c>
      <c r="B85" s="2"/>
      <c r="C85" s="3"/>
      <c r="D85" s="41"/>
      <c r="E85" s="17">
        <v>-1142</v>
      </c>
      <c r="F85" s="3"/>
      <c r="G85" s="41"/>
      <c r="H85" s="17">
        <v>-1021</v>
      </c>
      <c r="I85" s="3"/>
      <c r="J85" s="85"/>
      <c r="K85" s="77"/>
    </row>
    <row r="86" spans="1:11" s="40" customFormat="1" ht="15" customHeight="1" x14ac:dyDescent="0.2">
      <c r="A86" s="36" t="s">
        <v>33</v>
      </c>
      <c r="B86" s="2"/>
      <c r="C86" s="3"/>
      <c r="D86" s="41"/>
      <c r="E86" s="17">
        <v>-361032</v>
      </c>
      <c r="F86" s="3"/>
      <c r="G86" s="41"/>
      <c r="H86" s="17">
        <v>-343921</v>
      </c>
      <c r="I86" s="3"/>
      <c r="J86" s="85"/>
      <c r="K86" s="77"/>
    </row>
    <row r="87" spans="1:11" s="40" customFormat="1" ht="15" customHeight="1" x14ac:dyDescent="0.2">
      <c r="A87" s="2" t="s">
        <v>34</v>
      </c>
      <c r="B87" s="2"/>
      <c r="C87" s="3"/>
      <c r="D87" s="41"/>
      <c r="E87" s="46">
        <f>SUM(E83:E86)</f>
        <v>737977</v>
      </c>
      <c r="F87" s="3"/>
      <c r="G87" s="41"/>
      <c r="H87" s="46">
        <f>SUM(H83:H86)</f>
        <v>710021</v>
      </c>
      <c r="I87" s="3"/>
      <c r="J87" s="85"/>
      <c r="K87" s="82"/>
    </row>
    <row r="88" spans="1:11" s="40" customFormat="1" ht="15" customHeight="1" x14ac:dyDescent="0.2">
      <c r="A88" s="2"/>
      <c r="B88" s="2"/>
      <c r="C88" s="3"/>
      <c r="D88" s="41"/>
      <c r="E88" s="47"/>
      <c r="F88" s="3"/>
      <c r="G88" s="41"/>
      <c r="H88" s="47"/>
      <c r="I88" s="3"/>
      <c r="J88" s="85"/>
      <c r="K88" s="4"/>
    </row>
    <row r="89" spans="1:11" s="40" customFormat="1" ht="15.75" customHeight="1" thickBot="1" x14ac:dyDescent="0.25">
      <c r="A89" s="2" t="s">
        <v>35</v>
      </c>
      <c r="B89" s="2"/>
      <c r="C89" s="3"/>
      <c r="D89" s="37"/>
      <c r="E89" s="42">
        <f>+E76+E78+E80+E87+E79</f>
        <v>951408</v>
      </c>
      <c r="F89" s="3"/>
      <c r="G89" s="37"/>
      <c r="H89" s="42">
        <f>+H76+H78+H80+H87+H79</f>
        <v>954404</v>
      </c>
      <c r="I89" s="3"/>
      <c r="J89" s="84"/>
      <c r="K89" s="81"/>
    </row>
    <row r="90" spans="1:11" s="40" customFormat="1" ht="16.5" customHeight="1" thickTop="1" thickBot="1" x14ac:dyDescent="0.25">
      <c r="A90" s="2"/>
      <c r="B90" s="2"/>
      <c r="C90" s="3"/>
      <c r="D90" s="48"/>
      <c r="E90" s="49"/>
      <c r="F90" s="3"/>
      <c r="G90" s="48"/>
      <c r="H90" s="49"/>
      <c r="I90" s="3"/>
      <c r="J90" s="4"/>
      <c r="K90" s="4"/>
    </row>
    <row r="91" spans="1:11" s="40" customFormat="1" ht="12.75" x14ac:dyDescent="0.2">
      <c r="A91" s="6"/>
      <c r="B91" s="2"/>
      <c r="C91" s="3"/>
      <c r="D91" s="4"/>
      <c r="E91" s="50"/>
      <c r="F91" s="3"/>
      <c r="G91" s="4"/>
      <c r="H91" s="50"/>
      <c r="I91" s="3"/>
      <c r="J91" s="4"/>
      <c r="K91" s="34"/>
    </row>
    <row r="92" spans="1:11" s="40" customFormat="1" ht="12.75" x14ac:dyDescent="0.2">
      <c r="A92" s="6"/>
      <c r="B92" s="2"/>
      <c r="C92" s="3"/>
      <c r="D92" s="4"/>
      <c r="E92" s="4"/>
      <c r="F92" s="3"/>
      <c r="G92" s="4"/>
      <c r="H92" s="4"/>
      <c r="I92" s="3"/>
      <c r="J92" s="4"/>
      <c r="K92" s="4"/>
    </row>
    <row r="93" spans="1:11" s="40" customFormat="1" ht="12.75" x14ac:dyDescent="0.2">
      <c r="A93" s="1" t="s">
        <v>0</v>
      </c>
      <c r="B93" s="2"/>
      <c r="C93" s="3"/>
      <c r="D93" s="4"/>
      <c r="E93" s="4"/>
      <c r="F93" s="3"/>
      <c r="G93" s="4"/>
      <c r="H93" s="4"/>
      <c r="I93" s="3"/>
      <c r="J93" s="4"/>
      <c r="K93" s="4"/>
    </row>
    <row r="94" spans="1:11" s="40" customFormat="1" ht="12.75" x14ac:dyDescent="0.2">
      <c r="A94" s="1" t="s">
        <v>1</v>
      </c>
      <c r="B94" s="2"/>
      <c r="C94" s="3"/>
      <c r="D94" s="4"/>
      <c r="E94" s="4"/>
      <c r="F94" s="3"/>
      <c r="G94" s="4"/>
      <c r="H94" s="4"/>
      <c r="I94" s="3"/>
      <c r="J94" s="4"/>
      <c r="K94" s="4"/>
    </row>
    <row r="95" spans="1:11" s="40" customFormat="1" ht="12.75" x14ac:dyDescent="0.2">
      <c r="A95" s="1" t="s">
        <v>90</v>
      </c>
      <c r="B95" s="2"/>
      <c r="C95" s="3"/>
      <c r="D95" s="4"/>
      <c r="E95" s="4"/>
      <c r="F95" s="3"/>
      <c r="G95" s="4"/>
      <c r="H95" s="4"/>
      <c r="I95" s="3"/>
      <c r="J95" s="4"/>
      <c r="K95" s="4"/>
    </row>
    <row r="96" spans="1:11" s="40" customFormat="1" ht="13.5" thickBot="1" x14ac:dyDescent="0.25">
      <c r="A96" s="6" t="s">
        <v>2</v>
      </c>
      <c r="B96" s="2"/>
      <c r="C96" s="3"/>
      <c r="D96" s="4"/>
      <c r="E96" s="4"/>
      <c r="F96" s="3"/>
      <c r="G96" s="4"/>
      <c r="H96" s="4"/>
      <c r="I96" s="3"/>
      <c r="J96" s="4"/>
      <c r="K96" s="4"/>
    </row>
    <row r="97" spans="1:11" s="40" customFormat="1" ht="15" customHeight="1" x14ac:dyDescent="0.2">
      <c r="A97" s="2"/>
      <c r="B97" s="2"/>
      <c r="C97" s="3"/>
      <c r="D97" s="90" t="s">
        <v>5</v>
      </c>
      <c r="E97" s="91"/>
      <c r="F97" s="3"/>
      <c r="G97" s="90" t="s">
        <v>5</v>
      </c>
      <c r="H97" s="91"/>
      <c r="I97" s="3"/>
      <c r="J97" s="90" t="s">
        <v>97</v>
      </c>
      <c r="K97" s="91"/>
    </row>
    <row r="98" spans="1:11" s="40" customFormat="1" ht="12.75" x14ac:dyDescent="0.2">
      <c r="A98" s="2"/>
      <c r="B98" s="2"/>
      <c r="C98" s="3"/>
      <c r="D98" s="88">
        <f>D6</f>
        <v>46109</v>
      </c>
      <c r="E98" s="89"/>
      <c r="F98" s="3"/>
      <c r="G98" s="88">
        <f>G6</f>
        <v>46200</v>
      </c>
      <c r="H98" s="89"/>
      <c r="I98" s="3"/>
      <c r="J98" s="88">
        <f>G98</f>
        <v>46200</v>
      </c>
      <c r="K98" s="89"/>
    </row>
    <row r="99" spans="1:11" s="40" customFormat="1" ht="12.75" x14ac:dyDescent="0.2">
      <c r="A99" s="1" t="s">
        <v>36</v>
      </c>
      <c r="B99" s="2"/>
      <c r="C99" s="3"/>
      <c r="D99" s="13"/>
      <c r="E99" s="14"/>
      <c r="F99" s="3"/>
      <c r="G99" s="13"/>
      <c r="H99" s="14"/>
      <c r="I99" s="3"/>
      <c r="J99" s="13"/>
      <c r="K99" s="14"/>
    </row>
    <row r="100" spans="1:11" s="40" customFormat="1" ht="12.75" x14ac:dyDescent="0.2">
      <c r="A100" s="1"/>
      <c r="B100" s="2" t="s">
        <v>89</v>
      </c>
      <c r="C100" s="3"/>
      <c r="D100" s="13"/>
      <c r="E100" s="51">
        <f>D32</f>
        <v>11210</v>
      </c>
      <c r="F100" s="3"/>
      <c r="G100" s="13"/>
      <c r="H100" s="51">
        <f>G32</f>
        <v>17111</v>
      </c>
      <c r="I100" s="3"/>
      <c r="J100" s="13"/>
      <c r="K100" s="51">
        <f>E100+H100</f>
        <v>28321</v>
      </c>
    </row>
    <row r="101" spans="1:11" s="40" customFormat="1" ht="12.75" x14ac:dyDescent="0.2">
      <c r="A101" s="1"/>
      <c r="B101" s="52" t="s">
        <v>91</v>
      </c>
      <c r="C101" s="3"/>
      <c r="D101" s="13"/>
      <c r="E101" s="14"/>
      <c r="F101" s="3"/>
      <c r="G101" s="13"/>
      <c r="H101" s="14"/>
      <c r="I101" s="3"/>
      <c r="J101" s="13"/>
      <c r="K101" s="14"/>
    </row>
    <row r="102" spans="1:11" s="40" customFormat="1" ht="12.75" x14ac:dyDescent="0.2">
      <c r="A102" s="1"/>
      <c r="B102" s="36" t="s">
        <v>37</v>
      </c>
      <c r="C102" s="3"/>
      <c r="D102" s="13"/>
      <c r="E102" s="53">
        <v>20605</v>
      </c>
      <c r="F102" s="3"/>
      <c r="G102" s="13"/>
      <c r="H102" s="53">
        <v>16691</v>
      </c>
      <c r="I102" s="3"/>
      <c r="J102" s="13"/>
      <c r="K102" s="53">
        <f t="shared" ref="K102:K113" si="7">E102+H102</f>
        <v>37296</v>
      </c>
    </row>
    <row r="103" spans="1:11" s="40" customFormat="1" ht="12.75" x14ac:dyDescent="0.2">
      <c r="A103" s="1"/>
      <c r="B103" s="36" t="s">
        <v>38</v>
      </c>
      <c r="C103" s="3"/>
      <c r="D103" s="13"/>
      <c r="E103" s="17">
        <v>4376</v>
      </c>
      <c r="F103" s="3"/>
      <c r="G103" s="13"/>
      <c r="H103" s="17">
        <v>4411</v>
      </c>
      <c r="I103" s="3"/>
      <c r="J103" s="13"/>
      <c r="K103" s="17">
        <f t="shared" si="7"/>
        <v>8787</v>
      </c>
    </row>
    <row r="104" spans="1:11" s="40" customFormat="1" ht="12.75" x14ac:dyDescent="0.2">
      <c r="A104" s="1"/>
      <c r="B104" s="36" t="s">
        <v>61</v>
      </c>
      <c r="C104" s="3"/>
      <c r="D104" s="13"/>
      <c r="E104" s="17">
        <v>1274</v>
      </c>
      <c r="F104" s="3"/>
      <c r="G104" s="13"/>
      <c r="H104" s="17">
        <v>3032</v>
      </c>
      <c r="I104" s="3"/>
      <c r="J104" s="13"/>
      <c r="K104" s="17">
        <f t="shared" si="7"/>
        <v>4306</v>
      </c>
    </row>
    <row r="105" spans="1:11" s="40" customFormat="1" ht="12.75" x14ac:dyDescent="0.2">
      <c r="A105" s="1"/>
      <c r="B105" s="36" t="s">
        <v>63</v>
      </c>
      <c r="C105" s="3"/>
      <c r="D105" s="13"/>
      <c r="E105" s="17">
        <v>-435</v>
      </c>
      <c r="F105" s="3"/>
      <c r="G105" s="13"/>
      <c r="H105" s="17">
        <v>-280</v>
      </c>
      <c r="I105" s="3"/>
      <c r="J105" s="13"/>
      <c r="K105" s="17">
        <f t="shared" si="7"/>
        <v>-715</v>
      </c>
    </row>
    <row r="106" spans="1:11" s="40" customFormat="1" ht="12.75" x14ac:dyDescent="0.2">
      <c r="A106" s="1"/>
      <c r="B106" s="36" t="s">
        <v>39</v>
      </c>
      <c r="C106" s="3"/>
      <c r="D106" s="13"/>
      <c r="E106" s="53"/>
      <c r="F106" s="3"/>
      <c r="G106" s="13"/>
      <c r="H106" s="53"/>
      <c r="I106" s="3"/>
      <c r="J106" s="13"/>
      <c r="K106" s="53"/>
    </row>
    <row r="107" spans="1:11" s="40" customFormat="1" ht="12.75" x14ac:dyDescent="0.2">
      <c r="A107" s="1"/>
      <c r="B107" s="54" t="s">
        <v>40</v>
      </c>
      <c r="C107" s="3"/>
      <c r="D107" s="13"/>
      <c r="E107" s="53">
        <v>-17405</v>
      </c>
      <c r="F107" s="3"/>
      <c r="G107" s="13"/>
      <c r="H107" s="53">
        <v>-19629</v>
      </c>
      <c r="I107" s="3"/>
      <c r="J107" s="13"/>
      <c r="K107" s="53">
        <f t="shared" si="7"/>
        <v>-37034</v>
      </c>
    </row>
    <row r="108" spans="1:11" s="40" customFormat="1" ht="12.75" x14ac:dyDescent="0.2">
      <c r="A108" s="1"/>
      <c r="B108" s="54" t="s">
        <v>41</v>
      </c>
      <c r="C108" s="3"/>
      <c r="D108" s="13"/>
      <c r="E108" s="53">
        <v>-20889</v>
      </c>
      <c r="F108" s="3"/>
      <c r="G108" s="13"/>
      <c r="H108" s="53">
        <v>-25855</v>
      </c>
      <c r="I108" s="3"/>
      <c r="J108" s="13"/>
      <c r="K108" s="53">
        <f t="shared" si="7"/>
        <v>-46744</v>
      </c>
    </row>
    <row r="109" spans="1:11" s="40" customFormat="1" ht="12.75" x14ac:dyDescent="0.2">
      <c r="A109" s="1"/>
      <c r="B109" s="54" t="s">
        <v>42</v>
      </c>
      <c r="C109" s="3"/>
      <c r="D109" s="13"/>
      <c r="E109" s="53">
        <v>804</v>
      </c>
      <c r="F109" s="3"/>
      <c r="G109" s="13"/>
      <c r="H109" s="53">
        <v>-10928</v>
      </c>
      <c r="I109" s="3"/>
      <c r="J109" s="13"/>
      <c r="K109" s="53">
        <f t="shared" si="7"/>
        <v>-10124</v>
      </c>
    </row>
    <row r="110" spans="1:11" s="40" customFormat="1" ht="12.75" x14ac:dyDescent="0.2">
      <c r="A110" s="1"/>
      <c r="B110" s="54" t="s">
        <v>43</v>
      </c>
      <c r="C110" s="3"/>
      <c r="D110" s="13"/>
      <c r="E110" s="53">
        <v>26243</v>
      </c>
      <c r="F110" s="3"/>
      <c r="G110" s="13"/>
      <c r="H110" s="53">
        <v>24693</v>
      </c>
      <c r="I110" s="3"/>
      <c r="J110" s="13"/>
      <c r="K110" s="53">
        <f t="shared" si="7"/>
        <v>50936</v>
      </c>
    </row>
    <row r="111" spans="1:11" s="40" customFormat="1" ht="12.75" x14ac:dyDescent="0.2">
      <c r="A111" s="1"/>
      <c r="B111" s="54" t="s">
        <v>44</v>
      </c>
      <c r="C111" s="3"/>
      <c r="D111" s="13"/>
      <c r="E111" s="53">
        <v>-10298</v>
      </c>
      <c r="F111" s="3"/>
      <c r="G111" s="13"/>
      <c r="H111" s="53">
        <v>2509</v>
      </c>
      <c r="I111" s="3"/>
      <c r="J111" s="13"/>
      <c r="K111" s="53">
        <f t="shared" si="7"/>
        <v>-7789</v>
      </c>
    </row>
    <row r="112" spans="1:11" s="40" customFormat="1" ht="12.75" x14ac:dyDescent="0.2">
      <c r="A112" s="1"/>
      <c r="B112" s="54" t="s">
        <v>45</v>
      </c>
      <c r="C112" s="3"/>
      <c r="D112" s="13"/>
      <c r="E112" s="53">
        <v>232</v>
      </c>
      <c r="F112" s="3"/>
      <c r="G112" s="13"/>
      <c r="H112" s="53">
        <v>5519</v>
      </c>
      <c r="I112" s="3"/>
      <c r="J112" s="13"/>
      <c r="K112" s="53">
        <f t="shared" si="7"/>
        <v>5751</v>
      </c>
    </row>
    <row r="113" spans="1:11" s="40" customFormat="1" ht="12.75" x14ac:dyDescent="0.2">
      <c r="A113" s="1"/>
      <c r="B113" s="54" t="s">
        <v>46</v>
      </c>
      <c r="C113" s="3"/>
      <c r="D113" s="13"/>
      <c r="E113" s="53">
        <v>-1083</v>
      </c>
      <c r="F113" s="3"/>
      <c r="G113" s="13"/>
      <c r="H113" s="53">
        <v>-762</v>
      </c>
      <c r="I113" s="3"/>
      <c r="J113" s="13"/>
      <c r="K113" s="53">
        <f t="shared" si="7"/>
        <v>-1845</v>
      </c>
    </row>
    <row r="114" spans="1:11" s="40" customFormat="1" ht="12.75" x14ac:dyDescent="0.2">
      <c r="A114" s="2" t="s">
        <v>51</v>
      </c>
      <c r="B114" s="2"/>
      <c r="C114" s="3"/>
      <c r="D114" s="55"/>
      <c r="E114" s="56">
        <f>SUM(E100:E113)</f>
        <v>14634</v>
      </c>
      <c r="F114" s="3"/>
      <c r="G114" s="55"/>
      <c r="H114" s="56">
        <f>SUM(H100:H113)</f>
        <v>16512</v>
      </c>
      <c r="I114" s="3"/>
      <c r="J114" s="55"/>
      <c r="K114" s="56">
        <f>SUM(K100:K113)</f>
        <v>31146</v>
      </c>
    </row>
    <row r="115" spans="1:11" s="40" customFormat="1" ht="12.75" x14ac:dyDescent="0.2">
      <c r="A115" s="2"/>
      <c r="B115" s="2"/>
      <c r="C115" s="3"/>
      <c r="D115" s="57"/>
      <c r="E115" s="58"/>
      <c r="F115" s="3"/>
      <c r="G115" s="57"/>
      <c r="H115" s="58"/>
      <c r="I115" s="3"/>
      <c r="J115" s="57"/>
      <c r="K115" s="58"/>
    </row>
    <row r="116" spans="1:11" s="40" customFormat="1" ht="12.75" x14ac:dyDescent="0.2">
      <c r="A116" s="1" t="s">
        <v>53</v>
      </c>
      <c r="B116" s="2"/>
      <c r="C116" s="3"/>
      <c r="D116" s="57"/>
      <c r="E116" s="58"/>
      <c r="F116" s="3"/>
      <c r="G116" s="57"/>
      <c r="H116" s="58"/>
      <c r="I116" s="3"/>
      <c r="J116" s="57"/>
      <c r="K116" s="58"/>
    </row>
    <row r="117" spans="1:11" s="40" customFormat="1" ht="12.75" x14ac:dyDescent="0.2">
      <c r="A117" s="36" t="s">
        <v>47</v>
      </c>
      <c r="B117" s="2"/>
      <c r="C117" s="3"/>
      <c r="D117" s="59"/>
      <c r="E117" s="53">
        <v>-8118</v>
      </c>
      <c r="F117" s="3"/>
      <c r="G117" s="59"/>
      <c r="H117" s="53">
        <v>-4580</v>
      </c>
      <c r="I117" s="3"/>
      <c r="J117" s="59"/>
      <c r="K117" s="53">
        <f t="shared" ref="K117:K120" si="8">E117+H117</f>
        <v>-12698</v>
      </c>
    </row>
    <row r="118" spans="1:11" s="40" customFormat="1" ht="12.75" x14ac:dyDescent="0.2">
      <c r="A118" s="36" t="s">
        <v>54</v>
      </c>
      <c r="B118" s="2"/>
      <c r="C118" s="3"/>
      <c r="D118" s="59"/>
      <c r="E118" s="63">
        <v>-10038</v>
      </c>
      <c r="F118" s="3"/>
      <c r="G118" s="59"/>
      <c r="H118" s="63">
        <v>-103</v>
      </c>
      <c r="I118" s="3"/>
      <c r="J118" s="59"/>
      <c r="K118" s="63">
        <f t="shared" si="8"/>
        <v>-10141</v>
      </c>
    </row>
    <row r="119" spans="1:11" s="40" customFormat="1" ht="12.75" x14ac:dyDescent="0.2">
      <c r="A119" s="36" t="s">
        <v>67</v>
      </c>
      <c r="B119" s="2"/>
      <c r="C119" s="3"/>
      <c r="D119" s="59"/>
      <c r="E119" s="63">
        <v>24621</v>
      </c>
      <c r="F119" s="3"/>
      <c r="G119" s="59"/>
      <c r="H119" s="63">
        <v>39623</v>
      </c>
      <c r="I119" s="3"/>
      <c r="J119" s="59"/>
      <c r="K119" s="63">
        <f t="shared" si="8"/>
        <v>64244</v>
      </c>
    </row>
    <row r="120" spans="1:11" s="40" customFormat="1" ht="12.75" x14ac:dyDescent="0.2">
      <c r="A120" s="36" t="s">
        <v>57</v>
      </c>
      <c r="B120" s="2"/>
      <c r="C120" s="3"/>
      <c r="D120" s="59"/>
      <c r="E120" s="63">
        <v>41388</v>
      </c>
      <c r="F120" s="3"/>
      <c r="G120" s="59"/>
      <c r="H120" s="63">
        <v>24097</v>
      </c>
      <c r="I120" s="3"/>
      <c r="J120" s="59"/>
      <c r="K120" s="63">
        <f t="shared" si="8"/>
        <v>65485</v>
      </c>
    </row>
    <row r="121" spans="1:11" s="40" customFormat="1" ht="12.75" x14ac:dyDescent="0.2">
      <c r="A121" s="2" t="s">
        <v>92</v>
      </c>
      <c r="B121" s="2"/>
      <c r="C121" s="3"/>
      <c r="D121" s="59"/>
      <c r="E121" s="56">
        <f>SUM(E117:E120)</f>
        <v>47853</v>
      </c>
      <c r="F121" s="3"/>
      <c r="G121" s="59"/>
      <c r="H121" s="56">
        <f>SUM(H117:H120)</f>
        <v>59037</v>
      </c>
      <c r="I121" s="3"/>
      <c r="J121" s="59"/>
      <c r="K121" s="56">
        <f>SUM(K117:K120)</f>
        <v>106890</v>
      </c>
    </row>
    <row r="122" spans="1:11" s="40" customFormat="1" ht="12.75" x14ac:dyDescent="0.2">
      <c r="A122" s="2"/>
      <c r="B122" s="2"/>
      <c r="C122" s="3"/>
      <c r="D122" s="57"/>
      <c r="E122" s="58"/>
      <c r="F122" s="3"/>
      <c r="G122" s="57"/>
      <c r="H122" s="58"/>
      <c r="I122" s="3"/>
      <c r="J122" s="57"/>
      <c r="K122" s="58"/>
    </row>
    <row r="123" spans="1:11" s="40" customFormat="1" ht="12.75" x14ac:dyDescent="0.2">
      <c r="A123" s="1" t="s">
        <v>48</v>
      </c>
      <c r="B123" s="2"/>
      <c r="C123" s="3"/>
      <c r="D123" s="57"/>
      <c r="E123" s="58"/>
      <c r="F123" s="3"/>
      <c r="G123" s="57"/>
      <c r="H123" s="58"/>
      <c r="I123" s="3"/>
      <c r="J123" s="57"/>
      <c r="K123" s="58"/>
    </row>
    <row r="124" spans="1:11" s="40" customFormat="1" ht="12.75" x14ac:dyDescent="0.2">
      <c r="A124" s="36" t="s">
        <v>59</v>
      </c>
      <c r="B124" s="2"/>
      <c r="C124" s="3"/>
      <c r="D124" s="57"/>
      <c r="E124" s="53">
        <v>19999</v>
      </c>
      <c r="F124" s="3"/>
      <c r="G124" s="57"/>
      <c r="H124" s="53">
        <v>8073</v>
      </c>
      <c r="I124" s="3"/>
      <c r="J124" s="57"/>
      <c r="K124" s="53">
        <f t="shared" ref="K124:K125" si="9">E124+H124</f>
        <v>28072</v>
      </c>
    </row>
    <row r="125" spans="1:11" s="40" customFormat="1" ht="12.75" x14ac:dyDescent="0.2">
      <c r="A125" s="36" t="s">
        <v>64</v>
      </c>
      <c r="B125" s="2"/>
      <c r="C125" s="3"/>
      <c r="D125" s="57"/>
      <c r="E125" s="53">
        <v>-170869</v>
      </c>
      <c r="F125" s="3"/>
      <c r="G125" s="57"/>
      <c r="H125" s="53">
        <v>-69358</v>
      </c>
      <c r="I125" s="3"/>
      <c r="J125" s="57"/>
      <c r="K125" s="53">
        <f t="shared" si="9"/>
        <v>-240227</v>
      </c>
    </row>
    <row r="126" spans="1:11" s="40" customFormat="1" ht="12.75" x14ac:dyDescent="0.2">
      <c r="A126" s="2" t="s">
        <v>93</v>
      </c>
      <c r="B126" s="2"/>
      <c r="C126" s="3"/>
      <c r="D126" s="61"/>
      <c r="E126" s="62">
        <f>SUM(E124:E125)</f>
        <v>-150870</v>
      </c>
      <c r="F126" s="3"/>
      <c r="G126" s="61"/>
      <c r="H126" s="62">
        <f>SUM(H124:H125)</f>
        <v>-61285</v>
      </c>
      <c r="I126" s="3"/>
      <c r="J126" s="61"/>
      <c r="K126" s="62">
        <f>SUM(K124:K125)</f>
        <v>-212155</v>
      </c>
    </row>
    <row r="127" spans="1:11" s="40" customFormat="1" ht="12.75" x14ac:dyDescent="0.2">
      <c r="A127" s="2"/>
      <c r="B127" s="2"/>
      <c r="C127" s="3"/>
      <c r="D127" s="61"/>
      <c r="E127" s="63"/>
      <c r="F127" s="3"/>
      <c r="G127" s="61"/>
      <c r="H127" s="63"/>
      <c r="I127" s="3"/>
      <c r="J127" s="61"/>
      <c r="K127" s="63"/>
    </row>
    <row r="128" spans="1:11" s="40" customFormat="1" ht="12.75" x14ac:dyDescent="0.2">
      <c r="A128" s="2" t="s">
        <v>55</v>
      </c>
      <c r="B128" s="2"/>
      <c r="C128" s="3"/>
      <c r="D128" s="57"/>
      <c r="E128" s="71">
        <v>-102</v>
      </c>
      <c r="F128" s="3"/>
      <c r="G128" s="57"/>
      <c r="H128" s="71">
        <v>49</v>
      </c>
      <c r="I128" s="3"/>
      <c r="J128" s="57"/>
      <c r="K128" s="71">
        <f t="shared" ref="K128" si="10">E128+H128</f>
        <v>-53</v>
      </c>
    </row>
    <row r="129" spans="1:11" s="40" customFormat="1" ht="12.75" x14ac:dyDescent="0.2">
      <c r="A129" s="2"/>
      <c r="B129" s="2"/>
      <c r="C129" s="3"/>
      <c r="D129" s="57"/>
      <c r="E129" s="60"/>
      <c r="F129" s="3"/>
      <c r="G129" s="57"/>
      <c r="H129" s="60"/>
      <c r="I129" s="3"/>
      <c r="J129" s="57"/>
      <c r="K129" s="60"/>
    </row>
    <row r="130" spans="1:11" s="40" customFormat="1" ht="12.75" x14ac:dyDescent="0.2">
      <c r="A130" s="2" t="s">
        <v>98</v>
      </c>
      <c r="B130" s="2"/>
      <c r="C130" s="3"/>
      <c r="D130" s="64"/>
      <c r="E130" s="63">
        <f>+E114+E121+E126+E128</f>
        <v>-88485</v>
      </c>
      <c r="F130" s="3"/>
      <c r="G130" s="64"/>
      <c r="H130" s="63">
        <f>+H114+H121+H126+H128</f>
        <v>14313</v>
      </c>
      <c r="I130" s="3"/>
      <c r="J130" s="64"/>
      <c r="K130" s="63">
        <f>+K114+K121+K126+K128</f>
        <v>-74172</v>
      </c>
    </row>
    <row r="131" spans="1:11" x14ac:dyDescent="0.25">
      <c r="A131" s="2" t="s">
        <v>58</v>
      </c>
      <c r="B131" s="2"/>
      <c r="D131" s="57"/>
      <c r="E131" s="65">
        <v>143086</v>
      </c>
      <c r="G131" s="57"/>
      <c r="H131" s="65">
        <f>E132</f>
        <v>54601</v>
      </c>
      <c r="J131" s="57"/>
      <c r="K131" s="65">
        <v>143086</v>
      </c>
    </row>
    <row r="132" spans="1:11" ht="15.75" thickBot="1" x14ac:dyDescent="0.3">
      <c r="A132" s="2" t="s">
        <v>56</v>
      </c>
      <c r="B132" s="2"/>
      <c r="D132" s="66"/>
      <c r="E132" s="42">
        <f>SUM(E130:E131)</f>
        <v>54601</v>
      </c>
      <c r="G132" s="66"/>
      <c r="H132" s="42">
        <f>SUM(H130:H131)</f>
        <v>68914</v>
      </c>
      <c r="J132" s="66"/>
      <c r="K132" s="42">
        <f>SUM(K130:K131)</f>
        <v>68914</v>
      </c>
    </row>
    <row r="133" spans="1:11" ht="16.5" thickTop="1" thickBot="1" x14ac:dyDescent="0.3">
      <c r="A133" s="2"/>
      <c r="B133" s="2"/>
      <c r="D133" s="48"/>
      <c r="E133" s="67"/>
      <c r="G133" s="48"/>
      <c r="H133" s="67"/>
      <c r="J133" s="48"/>
      <c r="K133" s="67"/>
    </row>
    <row r="134" spans="1:11" x14ac:dyDescent="0.25">
      <c r="D134" s="69"/>
      <c r="E134" s="69"/>
      <c r="G134" s="69"/>
      <c r="H134" s="69"/>
      <c r="J134" s="69"/>
      <c r="K134" s="69"/>
    </row>
    <row r="135" spans="1:11" x14ac:dyDescent="0.25">
      <c r="E135" s="5"/>
      <c r="H135" s="5"/>
      <c r="K135" s="5"/>
    </row>
    <row r="136" spans="1:11" x14ac:dyDescent="0.25">
      <c r="B136" s="2"/>
    </row>
  </sheetData>
  <mergeCells count="12">
    <mergeCell ref="G3:H3"/>
    <mergeCell ref="G53:H53"/>
    <mergeCell ref="G97:H97"/>
    <mergeCell ref="G98:H98"/>
    <mergeCell ref="J3:K3"/>
    <mergeCell ref="J97:K97"/>
    <mergeCell ref="J98:K98"/>
    <mergeCell ref="D98:E98"/>
    <mergeCell ref="D97:E97"/>
    <mergeCell ref="D53:E53"/>
    <mergeCell ref="D3:E3"/>
    <mergeCell ref="A46:E46"/>
  </mergeCells>
  <pageMargins left="0.7" right="0.31" top="0.5" bottom="0.25" header="0.05" footer="0"/>
  <pageSetup scale="64" fitToHeight="4" orientation="portrait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Historical FS</vt:lpstr>
      <vt:lpstr>'2026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2026-07-17T23:16:10Z</cp:lastPrinted>
  <dcterms:created xsi:type="dcterms:W3CDTF">2018-02-13T02:23:57Z</dcterms:created>
  <dcterms:modified xsi:type="dcterms:W3CDTF">2026-07-17T23:18:15Z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