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4\24Q4\24Q4 Earnings Release\"/>
    </mc:Choice>
  </mc:AlternateContent>
  <xr:revisionPtr revIDLastSave="0" documentId="13_ncr:1_{FF135E1F-320F-4F2C-B59D-D27FA7A141F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4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'2024 Historical FS'!$A$1:$Q$41,'2024 Historical FS'!$A$44:$O$86,'2024 Historical FS'!$A$88:$Q$128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23" i="1" l="1"/>
  <c r="Q120" i="1"/>
  <c r="Q119" i="1"/>
  <c r="Q115" i="1"/>
  <c r="Q114" i="1"/>
  <c r="Q113" i="1"/>
  <c r="Q112" i="1"/>
  <c r="Q108" i="1"/>
  <c r="Q107" i="1"/>
  <c r="Q106" i="1"/>
  <c r="Q105" i="1"/>
  <c r="Q104" i="1"/>
  <c r="Q103" i="1"/>
  <c r="Q102" i="1"/>
  <c r="Q100" i="1"/>
  <c r="Q99" i="1"/>
  <c r="Q98" i="1"/>
  <c r="Q97" i="1"/>
  <c r="Q36" i="1"/>
  <c r="Q35" i="1"/>
  <c r="Q34" i="1"/>
  <c r="Q33" i="1"/>
  <c r="Q32" i="1"/>
  <c r="Q31" i="1"/>
  <c r="P25" i="1"/>
  <c r="P22" i="1"/>
  <c r="P21" i="1"/>
  <c r="P16" i="1"/>
  <c r="P15" i="1"/>
  <c r="P14" i="1"/>
  <c r="P9" i="1"/>
  <c r="P8" i="1"/>
  <c r="P6" i="1"/>
  <c r="N121" i="1"/>
  <c r="N116" i="1"/>
  <c r="M93" i="1"/>
  <c r="N82" i="1"/>
  <c r="N71" i="1"/>
  <c r="N57" i="1"/>
  <c r="N64" i="1" s="1"/>
  <c r="M48" i="1"/>
  <c r="N37" i="1"/>
  <c r="N25" i="1"/>
  <c r="M23" i="1"/>
  <c r="N22" i="1"/>
  <c r="N21" i="1"/>
  <c r="N23" i="1" s="1"/>
  <c r="M17" i="1"/>
  <c r="N16" i="1"/>
  <c r="N15" i="1"/>
  <c r="N14" i="1"/>
  <c r="M12" i="1"/>
  <c r="M10" i="1"/>
  <c r="N9" i="1"/>
  <c r="N10" i="1" s="1"/>
  <c r="N8" i="1"/>
  <c r="N6" i="1"/>
  <c r="N5" i="1"/>
  <c r="N84" i="1" l="1"/>
  <c r="N17" i="1"/>
  <c r="N19" i="1"/>
  <c r="N27" i="1" s="1"/>
  <c r="N39" i="1" s="1"/>
  <c r="M19" i="1"/>
  <c r="M27" i="1" s="1"/>
  <c r="N95" i="1" s="1"/>
  <c r="N12" i="1"/>
  <c r="K121" i="1"/>
  <c r="K116" i="1"/>
  <c r="J93" i="1"/>
  <c r="K82" i="1"/>
  <c r="K71" i="1"/>
  <c r="K57" i="1"/>
  <c r="K64" i="1" s="1"/>
  <c r="K37" i="1"/>
  <c r="K25" i="1"/>
  <c r="J23" i="1"/>
  <c r="K22" i="1"/>
  <c r="K21" i="1"/>
  <c r="J17" i="1"/>
  <c r="K16" i="1"/>
  <c r="K15" i="1"/>
  <c r="K14" i="1"/>
  <c r="K17" i="1" s="1"/>
  <c r="J10" i="1"/>
  <c r="J19" i="1" s="1"/>
  <c r="K9" i="1"/>
  <c r="K8" i="1"/>
  <c r="K6" i="1"/>
  <c r="J48" i="1" s="1"/>
  <c r="K5" i="1"/>
  <c r="N109" i="1" l="1"/>
  <c r="N125" i="1" s="1"/>
  <c r="Q95" i="1"/>
  <c r="K23" i="1"/>
  <c r="K84" i="1"/>
  <c r="K10" i="1"/>
  <c r="J27" i="1"/>
  <c r="K95" i="1" s="1"/>
  <c r="K109" i="1" s="1"/>
  <c r="K125" i="1" s="1"/>
  <c r="J12" i="1"/>
  <c r="K12" i="1"/>
  <c r="K19" i="1"/>
  <c r="K27" i="1" s="1"/>
  <c r="K39" i="1" s="1"/>
  <c r="Q116" i="1"/>
  <c r="Q22" i="1"/>
  <c r="Q21" i="1"/>
  <c r="P17" i="1"/>
  <c r="Q8" i="1"/>
  <c r="Q6" i="1"/>
  <c r="Q5" i="1"/>
  <c r="H121" i="1"/>
  <c r="H116" i="1"/>
  <c r="G93" i="1"/>
  <c r="H82" i="1"/>
  <c r="H71" i="1"/>
  <c r="H57" i="1"/>
  <c r="H64" i="1" s="1"/>
  <c r="H37" i="1"/>
  <c r="H25" i="1"/>
  <c r="G23" i="1"/>
  <c r="H22" i="1"/>
  <c r="H21" i="1"/>
  <c r="G17" i="1"/>
  <c r="H16" i="1"/>
  <c r="H15" i="1"/>
  <c r="H14" i="1"/>
  <c r="G10" i="1"/>
  <c r="H9" i="1"/>
  <c r="H8" i="1"/>
  <c r="H6" i="1"/>
  <c r="G48" i="1" s="1"/>
  <c r="H5" i="1"/>
  <c r="P23" i="1" l="1"/>
  <c r="G19" i="1"/>
  <c r="P93" i="1"/>
  <c r="Q121" i="1"/>
  <c r="H17" i="1"/>
  <c r="H84" i="1"/>
  <c r="Q25" i="1"/>
  <c r="Q37" i="1"/>
  <c r="Q15" i="1"/>
  <c r="Q16" i="1"/>
  <c r="G27" i="1"/>
  <c r="H95" i="1" s="1"/>
  <c r="H23" i="1"/>
  <c r="Q23" i="1"/>
  <c r="G12" i="1"/>
  <c r="P10" i="1"/>
  <c r="P12" i="1" s="1"/>
  <c r="H10" i="1"/>
  <c r="H12" i="1" s="1"/>
  <c r="Q9" i="1"/>
  <c r="Q10" i="1" s="1"/>
  <c r="Q12" i="1" s="1"/>
  <c r="Q14" i="1"/>
  <c r="H109" i="1" l="1"/>
  <c r="P19" i="1"/>
  <c r="P27" i="1" s="1"/>
  <c r="Q17" i="1"/>
  <c r="Q19" i="1" s="1"/>
  <c r="Q27" i="1" s="1"/>
  <c r="Q39" i="1" s="1"/>
  <c r="H19" i="1"/>
  <c r="H27" i="1" s="1"/>
  <c r="H39" i="1" s="1"/>
  <c r="H125" i="1" l="1"/>
  <c r="E9" i="1"/>
  <c r="E8" i="1"/>
  <c r="E25" i="1" l="1"/>
  <c r="E16" i="1"/>
  <c r="E37" i="1"/>
  <c r="E121" i="1"/>
  <c r="E116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Q109" i="1" l="1"/>
  <c r="Q125" i="1" s="1"/>
  <c r="Q127" i="1" s="1"/>
  <c r="D12" i="1"/>
  <c r="E10" i="1"/>
  <c r="E12" i="1" s="1"/>
  <c r="E109" i="1"/>
  <c r="E125" i="1" l="1"/>
  <c r="E127" i="1" s="1"/>
  <c r="H126" i="1" s="1"/>
  <c r="H127" i="1" s="1"/>
  <c r="K126" i="1" s="1"/>
  <c r="K127" i="1" s="1"/>
  <c r="N126" i="1" s="1"/>
  <c r="N127" i="1" s="1"/>
  <c r="E19" i="1"/>
  <c r="E27" i="1" s="1"/>
  <c r="E39" i="1" s="1"/>
</calcChain>
</file>

<file path=xl/sharedStrings.xml><?xml version="1.0" encoding="utf-8"?>
<sst xmlns="http://schemas.openxmlformats.org/spreadsheetml/2006/main" count="117" uniqueCount="94">
  <si>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</si>
  <si>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</si>
  <si>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</si>
  <si>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</si>
  <si>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</si>
  <si>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</si>
  <si>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</si>
  <si>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</si>
  <si>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</si>
  <si>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</si>
  <si>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</si>
  <si>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</si>
  <si>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</si>
  <si>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</si>
  <si>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</si>
  <si>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</si>
  <si>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</si>
  <si>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</si>
  <si>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</si>
  <si>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</si>
  <si>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</si>
  <si>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</si>
  <si>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</si>
  <si>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</si>
  <si>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</si>
  <si>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</si>
  <si>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</si>
  <si>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</si>
  <si>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</si>
  <si>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</si>
  <si>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</si>
  <si>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</si>
  <si>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</si>
  <si>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</si>
  <si>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</si>
  <si>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</si>
  <si>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</si>
  <si>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</si>
  <si>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</si>
  <si>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</si>
  <si>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</si>
  <si>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</si>
  <si>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</si>
  <si>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</si>
  <si>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</si>
  <si>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</si>
  <si>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</si>
  <si>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</si>
  <si>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</si>
  <si>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</si>
  <si>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</si>
  <si>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</si>
  <si>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</si>
  <si>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</si>
  <si>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</si>
  <si>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</si>
  <si>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</si>
  <si>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</si>
  <si>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</si>
  <si>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</si>
  <si>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</si>
  <si>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</si>
  <si>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</si>
  <si>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</si>
  <si>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</si>
  <si>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</si>
  <si>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</si>
  <si>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</si>
  <si>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</si>
  <si>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</si>
  <si>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</si>
  <si>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</si>
  <si>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</si>
  <si>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</si>
  <si>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</si>
  <si>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</si>
  <si>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</si>
  <si>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</si>
  <si>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</si>
  <si>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</si>
  <si>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Condensed Consolidated Statement of Cash Flows 2024</t>
  </si>
  <si>
    <t>Other expense, net</t>
  </si>
  <si>
    <t>Total interest income and other expense, net</t>
  </si>
  <si>
    <t>Ytd Ending</t>
  </si>
  <si>
    <t>Net income (loss)</t>
  </si>
  <si>
    <t>GAAP net income (loss)</t>
  </si>
  <si>
    <t>GAAP and Non-GAAP Statements of Income (Loss) 2024</t>
  </si>
  <si>
    <t>Adjustments to reconcile net income (loss) to net cash provided by operating activities:</t>
  </si>
  <si>
    <t>Sales of marketable securities</t>
  </si>
  <si>
    <t>Net increase (decrease) in cash and cash equivalents</t>
  </si>
  <si>
    <t>Net cash provided by (used in) investing activities</t>
  </si>
  <si>
    <t>Condensed Consolidated Balance Sheets 2024</t>
  </si>
  <si>
    <t>Accumulated other comprehensive income (loss)</t>
  </si>
  <si>
    <t>Net cash provided by (used in)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</si>
</sst>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1"/>
  <sheetViews>
    <sheetView showGridLines="0" tabSelected="1" zoomScaleNormal="100" zoomScaleSheetLayoutView="80" workbookViewId="0">
      <selection activeCell="N102" sqref="N102:N108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2.85546875" style="5" customWidth="1"/>
    <col min="10" max="10" width="11.5703125" style="5" customWidth="1"/>
    <col min="11" max="11" width="11.5703125" style="3" customWidth="1"/>
    <col min="12" max="12" width="2.85546875" style="5" customWidth="1"/>
    <col min="13" max="13" width="11.5703125" style="5" customWidth="1"/>
    <col min="14" max="14" width="11.5703125" style="3" customWidth="1"/>
    <col min="15" max="15" width="2.85546875" style="5" customWidth="1"/>
    <col min="16" max="16" width="14.28515625" customWidth="1"/>
    <col min="17" max="17" width="10.85546875" style="5" customWidth="1"/>
    <col min="18" max="16384" width="9.140625" style="5"/>
  </cols>
  <sheetData>
    <row r="1" spans="1:17" x14ac:dyDescent="0.25">
      <c r="A1" s="1" t="s">
        <v>0</v>
      </c>
      <c r="B1" s="2"/>
      <c r="D1" s="4"/>
      <c r="G1" s="4"/>
      <c r="J1" s="4"/>
      <c r="M1" s="4"/>
    </row>
    <row r="2" spans="1:17" x14ac:dyDescent="0.25">
      <c r="A2" s="1" t="s">
        <v>1</v>
      </c>
      <c r="B2" s="2"/>
      <c r="D2" s="4"/>
      <c r="G2" s="4"/>
      <c r="J2" s="4"/>
      <c r="M2" s="4"/>
    </row>
    <row r="3" spans="1:17" ht="15.75" thickBot="1" x14ac:dyDescent="0.3">
      <c r="A3" s="1" t="s">
        <v>86</v>
      </c>
      <c r="B3" s="2"/>
      <c r="D3" s="74"/>
      <c r="E3" s="74"/>
      <c r="G3" s="74"/>
      <c r="H3" s="74"/>
      <c r="J3" s="74"/>
      <c r="K3" s="74"/>
      <c r="M3" s="74"/>
      <c r="N3" s="74"/>
    </row>
    <row r="4" spans="1:17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  <c r="M4" s="7" t="s">
        <v>3</v>
      </c>
      <c r="N4" s="8" t="s">
        <v>4</v>
      </c>
      <c r="P4" s="7" t="s">
        <v>3</v>
      </c>
      <c r="Q4" s="8" t="s">
        <v>4</v>
      </c>
    </row>
    <row r="5" spans="1:17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5</v>
      </c>
      <c r="K5" s="10" t="str">
        <f>J5</f>
        <v>Qtr Ending</v>
      </c>
      <c r="M5" s="9" t="s">
        <v>5</v>
      </c>
      <c r="N5" s="10" t="str">
        <f>M5</f>
        <v>Qtr Ending</v>
      </c>
      <c r="P5" s="9" t="s">
        <v>83</v>
      </c>
      <c r="Q5" s="10" t="str">
        <f>P5</f>
        <v>Ytd Ending</v>
      </c>
    </row>
    <row r="6" spans="1:17" x14ac:dyDescent="0.25">
      <c r="A6" s="2"/>
      <c r="B6" s="2"/>
      <c r="D6" s="11">
        <v>45381</v>
      </c>
      <c r="E6" s="12">
        <f>D6</f>
        <v>45381</v>
      </c>
      <c r="G6" s="11">
        <v>45472</v>
      </c>
      <c r="H6" s="12">
        <f>G6</f>
        <v>45472</v>
      </c>
      <c r="J6" s="11">
        <v>45563</v>
      </c>
      <c r="K6" s="12">
        <f>J6</f>
        <v>45563</v>
      </c>
      <c r="M6" s="11">
        <v>45657</v>
      </c>
      <c r="N6" s="12">
        <f>M6</f>
        <v>45657</v>
      </c>
      <c r="P6" s="11">
        <f>M6</f>
        <v>45657</v>
      </c>
      <c r="Q6" s="12">
        <f>P6</f>
        <v>45657</v>
      </c>
    </row>
    <row r="7" spans="1:17" x14ac:dyDescent="0.25">
      <c r="A7" s="2"/>
      <c r="B7" s="2"/>
      <c r="D7" s="13"/>
      <c r="E7" s="14"/>
      <c r="G7" s="13"/>
      <c r="H7" s="14"/>
      <c r="J7" s="13"/>
      <c r="K7" s="14"/>
      <c r="M7" s="13"/>
      <c r="N7" s="14"/>
      <c r="P7" s="13"/>
      <c r="Q7" s="14"/>
    </row>
    <row r="8" spans="1:17" x14ac:dyDescent="0.25">
      <c r="A8" s="2" t="s">
        <v>66</v>
      </c>
      <c r="B8" s="2"/>
      <c r="D8" s="72">
        <v>226310</v>
      </c>
      <c r="E8" s="15">
        <f>D8</f>
        <v>226310</v>
      </c>
      <c r="G8" s="72">
        <v>198139</v>
      </c>
      <c r="H8" s="15">
        <f>G8</f>
        <v>198139</v>
      </c>
      <c r="J8" s="72">
        <v>200945</v>
      </c>
      <c r="K8" s="15">
        <f>J8</f>
        <v>200945</v>
      </c>
      <c r="M8" s="72">
        <v>206124</v>
      </c>
      <c r="N8" s="15">
        <f>M8</f>
        <v>206124</v>
      </c>
      <c r="P8" s="72">
        <f>D8+G8+J8+M8</f>
        <v>831518</v>
      </c>
      <c r="Q8" s="15">
        <f>P8</f>
        <v>831518</v>
      </c>
    </row>
    <row r="9" spans="1:17" ht="15.75" x14ac:dyDescent="0.25">
      <c r="A9" s="2" t="s">
        <v>78</v>
      </c>
      <c r="B9" s="2"/>
      <c r="D9" s="24">
        <v>103733</v>
      </c>
      <c r="E9" s="25">
        <f>D9-E31-E35</f>
        <v>102141</v>
      </c>
      <c r="G9" s="24">
        <v>90536</v>
      </c>
      <c r="H9" s="25">
        <f>G9-H31-H35</f>
        <v>88873</v>
      </c>
      <c r="J9" s="24">
        <v>90898</v>
      </c>
      <c r="K9" s="25">
        <f>J9-K31-K35</f>
        <v>89524</v>
      </c>
      <c r="M9" s="24">
        <v>92757</v>
      </c>
      <c r="N9" s="25">
        <f>M9-N31-N35</f>
        <v>91639</v>
      </c>
      <c r="P9" s="24">
        <f>D9+G9+J9+M9</f>
        <v>377924</v>
      </c>
      <c r="Q9" s="25">
        <f>P9-Q31-Q35</f>
        <v>372177</v>
      </c>
    </row>
    <row r="10" spans="1:17" x14ac:dyDescent="0.25">
      <c r="A10" s="2" t="s">
        <v>6</v>
      </c>
      <c r="B10" s="2"/>
      <c r="D10" s="16">
        <f>+D8-D9</f>
        <v>122577</v>
      </c>
      <c r="E10" s="17">
        <f>+E8-E9</f>
        <v>124169</v>
      </c>
      <c r="G10" s="16">
        <f>+G8-G9</f>
        <v>107603</v>
      </c>
      <c r="H10" s="17">
        <f>+H8-H9</f>
        <v>109266</v>
      </c>
      <c r="J10" s="16">
        <f>+J8-J9</f>
        <v>110047</v>
      </c>
      <c r="K10" s="17">
        <f>+K8-K9</f>
        <v>111421</v>
      </c>
      <c r="M10" s="16">
        <f>+M8-M9</f>
        <v>113367</v>
      </c>
      <c r="N10" s="17">
        <f>+N8-N9</f>
        <v>114485</v>
      </c>
      <c r="P10" s="16">
        <f>+P8-P9</f>
        <v>453594</v>
      </c>
      <c r="Q10" s="17">
        <f>+Q8-Q9</f>
        <v>459341</v>
      </c>
    </row>
    <row r="11" spans="1:17" x14ac:dyDescent="0.25">
      <c r="A11" s="2"/>
      <c r="B11" s="2"/>
      <c r="D11" s="19"/>
      <c r="E11" s="14"/>
      <c r="G11" s="19"/>
      <c r="H11" s="14"/>
      <c r="J11" s="19"/>
      <c r="K11" s="14"/>
      <c r="M11" s="19"/>
      <c r="N11" s="14"/>
      <c r="P11" s="19"/>
      <c r="Q11" s="14"/>
    </row>
    <row r="12" spans="1:17" x14ac:dyDescent="0.25">
      <c r="A12" s="2" t="s">
        <v>7</v>
      </c>
      <c r="B12" s="2"/>
      <c r="D12" s="20">
        <f>+D10/D8</f>
        <v>0.54163315805753165</v>
      </c>
      <c r="E12" s="21">
        <f>+E10/E8</f>
        <v>0.54866775661702971</v>
      </c>
      <c r="G12" s="20">
        <f>+G10/G8</f>
        <v>0.5430682500668722</v>
      </c>
      <c r="H12" s="21">
        <f>+H10/H8</f>
        <v>0.55146134784166667</v>
      </c>
      <c r="J12" s="20">
        <f>+J10/J8</f>
        <v>0.54764736619472987</v>
      </c>
      <c r="K12" s="21">
        <f>+K10/K8</f>
        <v>0.55448505810047521</v>
      </c>
      <c r="M12" s="20">
        <f>+M10/M8</f>
        <v>0.54999417826162889</v>
      </c>
      <c r="N12" s="21">
        <f>+N10/N8</f>
        <v>0.55541809784401619</v>
      </c>
      <c r="P12" s="20">
        <f>+P10/P8</f>
        <v>0.54550111963902159</v>
      </c>
      <c r="Q12" s="21">
        <f>+Q10/Q8</f>
        <v>0.55241257555458811</v>
      </c>
    </row>
    <row r="13" spans="1:17" x14ac:dyDescent="0.25">
      <c r="A13" s="2"/>
      <c r="B13" s="2"/>
      <c r="D13" s="13"/>
      <c r="E13" s="14"/>
      <c r="G13" s="13"/>
      <c r="H13" s="14"/>
      <c r="J13" s="13"/>
      <c r="K13" s="14"/>
      <c r="M13" s="13"/>
      <c r="N13" s="14"/>
      <c r="P13" s="13"/>
      <c r="Q13" s="14"/>
    </row>
    <row r="14" spans="1:17" ht="15.75" x14ac:dyDescent="0.25">
      <c r="A14" s="2" t="s">
        <v>72</v>
      </c>
      <c r="B14" s="2"/>
      <c r="D14" s="16">
        <v>53897</v>
      </c>
      <c r="E14" s="22">
        <f>D14-E32</f>
        <v>49047</v>
      </c>
      <c r="G14" s="16">
        <v>52238</v>
      </c>
      <c r="H14" s="22">
        <f>G14-H32</f>
        <v>48047</v>
      </c>
      <c r="J14" s="16">
        <v>52301</v>
      </c>
      <c r="K14" s="22">
        <f>J14-K32</f>
        <v>47671</v>
      </c>
      <c r="M14" s="16">
        <v>59443</v>
      </c>
      <c r="N14" s="22">
        <f>M14-N32</f>
        <v>52305</v>
      </c>
      <c r="P14" s="16">
        <f t="shared" ref="P14:P16" si="0">D14+G14+J14+M14</f>
        <v>217879</v>
      </c>
      <c r="Q14" s="22">
        <f>P14-Q32</f>
        <v>197070</v>
      </c>
    </row>
    <row r="15" spans="1:17" ht="15.75" x14ac:dyDescent="0.25">
      <c r="A15" s="2" t="s">
        <v>73</v>
      </c>
      <c r="B15" s="2"/>
      <c r="D15" s="16">
        <v>44422</v>
      </c>
      <c r="E15" s="22">
        <f>D15-E33</f>
        <v>39907</v>
      </c>
      <c r="G15" s="16">
        <v>44123</v>
      </c>
      <c r="H15" s="22">
        <f>G15-H33</f>
        <v>39725</v>
      </c>
      <c r="J15" s="16">
        <v>45467</v>
      </c>
      <c r="K15" s="22">
        <f>J15-K33</f>
        <v>40684</v>
      </c>
      <c r="M15" s="16">
        <v>45858</v>
      </c>
      <c r="N15" s="22">
        <f>M15-N33</f>
        <v>40470</v>
      </c>
      <c r="P15" s="16">
        <f t="shared" si="0"/>
        <v>179870</v>
      </c>
      <c r="Q15" s="22">
        <f>P15-Q33</f>
        <v>160786</v>
      </c>
    </row>
    <row r="16" spans="1:17" ht="15.75" x14ac:dyDescent="0.25">
      <c r="A16" s="2" t="s">
        <v>74</v>
      </c>
      <c r="B16" s="2"/>
      <c r="D16" s="16">
        <v>26290</v>
      </c>
      <c r="E16" s="22">
        <f>D16-E34</f>
        <v>19435</v>
      </c>
      <c r="G16" s="16">
        <v>22598</v>
      </c>
      <c r="H16" s="22">
        <f>G16-H34</f>
        <v>16436</v>
      </c>
      <c r="J16" s="16">
        <v>23175</v>
      </c>
      <c r="K16" s="22">
        <f>J16-K34</f>
        <v>16987</v>
      </c>
      <c r="M16" s="16">
        <v>26816</v>
      </c>
      <c r="N16" s="22">
        <f>M16-N34</f>
        <v>18087</v>
      </c>
      <c r="P16" s="16">
        <f t="shared" si="0"/>
        <v>98879</v>
      </c>
      <c r="Q16" s="22">
        <f>P16-Q34</f>
        <v>70945</v>
      </c>
    </row>
    <row r="17" spans="1:17" x14ac:dyDescent="0.25">
      <c r="A17" s="2"/>
      <c r="B17" s="2" t="s">
        <v>8</v>
      </c>
      <c r="D17" s="18">
        <f>SUM(D14:D16)</f>
        <v>124609</v>
      </c>
      <c r="E17" s="23">
        <f>SUM(E14:E16)</f>
        <v>108389</v>
      </c>
      <c r="G17" s="18">
        <f>SUM(G14:G16)</f>
        <v>118959</v>
      </c>
      <c r="H17" s="23">
        <f>SUM(H14:H16)</f>
        <v>104208</v>
      </c>
      <c r="J17" s="18">
        <f>SUM(J14:J16)</f>
        <v>120943</v>
      </c>
      <c r="K17" s="23">
        <f>SUM(K14:K16)</f>
        <v>105342</v>
      </c>
      <c r="M17" s="18">
        <f>SUM(M14:M16)</f>
        <v>132117</v>
      </c>
      <c r="N17" s="23">
        <f>SUM(N14:N16)</f>
        <v>110862</v>
      </c>
      <c r="P17" s="18">
        <f>SUM(P14:P16)</f>
        <v>496628</v>
      </c>
      <c r="Q17" s="23">
        <f>SUM(Q14:Q16)</f>
        <v>428801</v>
      </c>
    </row>
    <row r="18" spans="1:17" x14ac:dyDescent="0.25">
      <c r="A18" s="2"/>
      <c r="B18" s="2"/>
      <c r="D18" s="16"/>
      <c r="E18" s="14"/>
      <c r="G18" s="16"/>
      <c r="H18" s="14"/>
      <c r="J18" s="16"/>
      <c r="K18" s="14"/>
      <c r="M18" s="16"/>
      <c r="N18" s="14"/>
      <c r="P18" s="16"/>
      <c r="Q18" s="14"/>
    </row>
    <row r="19" spans="1:17" x14ac:dyDescent="0.25">
      <c r="A19" s="2" t="s">
        <v>76</v>
      </c>
      <c r="B19" s="2"/>
      <c r="D19" s="16">
        <f>D10-D17</f>
        <v>-2032</v>
      </c>
      <c r="E19" s="17">
        <f>E10-E17</f>
        <v>15780</v>
      </c>
      <c r="G19" s="16">
        <f>G10-G17</f>
        <v>-11356</v>
      </c>
      <c r="H19" s="17">
        <f>H10-H17</f>
        <v>5058</v>
      </c>
      <c r="J19" s="16">
        <f>J10-J17</f>
        <v>-10896</v>
      </c>
      <c r="K19" s="17">
        <f>K10-K17</f>
        <v>6079</v>
      </c>
      <c r="M19" s="16">
        <f>M10-M17</f>
        <v>-18750</v>
      </c>
      <c r="N19" s="17">
        <f>N10-N17</f>
        <v>3623</v>
      </c>
      <c r="P19" s="16">
        <f>P10-P17</f>
        <v>-43034</v>
      </c>
      <c r="Q19" s="17">
        <f>Q10-Q17</f>
        <v>30540</v>
      </c>
    </row>
    <row r="20" spans="1:17" x14ac:dyDescent="0.25">
      <c r="A20" s="2"/>
      <c r="B20" s="2"/>
      <c r="D20" s="16"/>
      <c r="E20" s="14"/>
      <c r="G20" s="16"/>
      <c r="H20" s="14"/>
      <c r="J20" s="16"/>
      <c r="K20" s="14"/>
      <c r="M20" s="16"/>
      <c r="N20" s="14"/>
      <c r="P20" s="16"/>
      <c r="Q20" s="14"/>
    </row>
    <row r="21" spans="1:17" x14ac:dyDescent="0.25">
      <c r="A21" s="2" t="s">
        <v>64</v>
      </c>
      <c r="B21" s="2"/>
      <c r="D21" s="16">
        <v>2635</v>
      </c>
      <c r="E21" s="17">
        <f>D21</f>
        <v>2635</v>
      </c>
      <c r="G21" s="16">
        <v>2960</v>
      </c>
      <c r="H21" s="17">
        <f>G21</f>
        <v>2960</v>
      </c>
      <c r="J21" s="16">
        <v>3282</v>
      </c>
      <c r="K21" s="17">
        <f>J21</f>
        <v>3282</v>
      </c>
      <c r="M21" s="16">
        <v>3466</v>
      </c>
      <c r="N21" s="17">
        <f>M21</f>
        <v>3466</v>
      </c>
      <c r="P21" s="16">
        <f t="shared" ref="P21:P22" si="1">D21+G21+J21+M21</f>
        <v>12343</v>
      </c>
      <c r="Q21" s="17">
        <f>P21</f>
        <v>12343</v>
      </c>
    </row>
    <row r="22" spans="1:17" x14ac:dyDescent="0.25">
      <c r="A22" s="2" t="s">
        <v>81</v>
      </c>
      <c r="B22" s="2"/>
      <c r="D22" s="24">
        <v>-135</v>
      </c>
      <c r="E22" s="25">
        <f t="shared" ref="E22" si="2">D22</f>
        <v>-135</v>
      </c>
      <c r="G22" s="24">
        <v>-286</v>
      </c>
      <c r="H22" s="25">
        <f t="shared" ref="H22" si="3">G22</f>
        <v>-286</v>
      </c>
      <c r="J22" s="24">
        <v>-178</v>
      </c>
      <c r="K22" s="25">
        <f t="shared" ref="K22" si="4">J22</f>
        <v>-178</v>
      </c>
      <c r="M22" s="24">
        <v>-356</v>
      </c>
      <c r="N22" s="25">
        <f t="shared" ref="N22" si="5">M22</f>
        <v>-356</v>
      </c>
      <c r="P22" s="24">
        <f t="shared" si="1"/>
        <v>-955</v>
      </c>
      <c r="Q22" s="25">
        <f t="shared" ref="Q22" si="6">P22</f>
        <v>-955</v>
      </c>
    </row>
    <row r="23" spans="1:17" x14ac:dyDescent="0.25">
      <c r="A23" s="2"/>
      <c r="B23" s="2" t="s">
        <v>82</v>
      </c>
      <c r="D23" s="16">
        <f>SUM(D21:D22)</f>
        <v>2500</v>
      </c>
      <c r="E23" s="17">
        <f>SUM(E21:E22)</f>
        <v>2500</v>
      </c>
      <c r="G23" s="16">
        <f>SUM(G21:G22)</f>
        <v>2674</v>
      </c>
      <c r="H23" s="17">
        <f>SUM(H21:H22)</f>
        <v>2674</v>
      </c>
      <c r="J23" s="16">
        <f>SUM(J21:J22)</f>
        <v>3104</v>
      </c>
      <c r="K23" s="17">
        <f>SUM(K21:K22)</f>
        <v>3104</v>
      </c>
      <c r="M23" s="16">
        <f>SUM(M21:M22)</f>
        <v>3110</v>
      </c>
      <c r="N23" s="17">
        <f>SUM(N21:N22)</f>
        <v>3110</v>
      </c>
      <c r="P23" s="16">
        <f>SUM(P21:P22)</f>
        <v>11388</v>
      </c>
      <c r="Q23" s="17">
        <f>SUM(Q21:Q22)</f>
        <v>11388</v>
      </c>
    </row>
    <row r="24" spans="1:17" x14ac:dyDescent="0.25">
      <c r="A24" s="2"/>
      <c r="B24" s="2"/>
      <c r="D24" s="16"/>
      <c r="E24" s="17"/>
      <c r="G24" s="16"/>
      <c r="H24" s="17"/>
      <c r="J24" s="16"/>
      <c r="K24" s="17"/>
      <c r="M24" s="16"/>
      <c r="N24" s="17"/>
      <c r="P24" s="16"/>
      <c r="Q24" s="17"/>
    </row>
    <row r="25" spans="1:17" ht="15.75" x14ac:dyDescent="0.25">
      <c r="A25" s="2"/>
      <c r="B25" s="2" t="s">
        <v>79</v>
      </c>
      <c r="D25" s="16">
        <v>365</v>
      </c>
      <c r="E25" s="17">
        <f>D25-E36</f>
        <v>3839</v>
      </c>
      <c r="G25" s="16">
        <v>-724</v>
      </c>
      <c r="H25" s="17">
        <f>G25-H36</f>
        <v>1624</v>
      </c>
      <c r="J25" s="16">
        <v>-3824</v>
      </c>
      <c r="K25" s="17">
        <f>J25-K36</f>
        <v>276</v>
      </c>
      <c r="M25" s="16">
        <v>2284</v>
      </c>
      <c r="N25" s="17">
        <f>M25-N36</f>
        <v>1503</v>
      </c>
      <c r="P25" s="16">
        <f>D25+G25+J25+M25</f>
        <v>-1899</v>
      </c>
      <c r="Q25" s="17">
        <f>P25-Q36</f>
        <v>7242</v>
      </c>
    </row>
    <row r="26" spans="1:17" x14ac:dyDescent="0.25">
      <c r="A26" s="2"/>
      <c r="B26" s="2"/>
      <c r="D26" s="16"/>
      <c r="E26" s="17"/>
      <c r="G26" s="16"/>
      <c r="H26" s="17"/>
      <c r="J26" s="16"/>
      <c r="K26" s="17"/>
      <c r="M26" s="16"/>
      <c r="N26" s="17"/>
      <c r="P26" s="16"/>
      <c r="Q26" s="17"/>
    </row>
    <row r="27" spans="1:17" ht="15.75" thickBot="1" x14ac:dyDescent="0.3">
      <c r="A27" s="2" t="s">
        <v>84</v>
      </c>
      <c r="B27" s="2"/>
      <c r="D27" s="26">
        <f>+D19+D23-D25</f>
        <v>103</v>
      </c>
      <c r="E27" s="27">
        <f>+E19+E23-E25</f>
        <v>14441</v>
      </c>
      <c r="G27" s="26">
        <f>+G19+G23-G25</f>
        <v>-7958</v>
      </c>
      <c r="H27" s="27">
        <f>+H19+H23-H25</f>
        <v>6108</v>
      </c>
      <c r="I27" s="71"/>
      <c r="J27" s="26">
        <f>+J19+J23-J25</f>
        <v>-3968</v>
      </c>
      <c r="K27" s="27">
        <f>+K19+K23-K25</f>
        <v>8907</v>
      </c>
      <c r="L27" s="71"/>
      <c r="M27" s="26">
        <f>+M19+M23-M25</f>
        <v>-17924</v>
      </c>
      <c r="N27" s="27">
        <f>+N19+N23-N25</f>
        <v>5230</v>
      </c>
      <c r="O27" s="71"/>
      <c r="P27" s="26">
        <f>+P19+P23-P25</f>
        <v>-29747</v>
      </c>
      <c r="Q27" s="27">
        <f>+Q19+Q23-Q25</f>
        <v>34686</v>
      </c>
    </row>
    <row r="28" spans="1:17" ht="15.75" thickTop="1" x14ac:dyDescent="0.25">
      <c r="A28" s="2"/>
      <c r="B28" s="2"/>
      <c r="D28" s="13"/>
      <c r="E28" s="14"/>
      <c r="G28" s="13"/>
      <c r="H28" s="14"/>
      <c r="J28" s="13"/>
      <c r="K28" s="14"/>
      <c r="M28" s="13"/>
      <c r="N28" s="14"/>
      <c r="P28" s="13"/>
      <c r="Q28" s="14"/>
    </row>
    <row r="29" spans="1:17" x14ac:dyDescent="0.25">
      <c r="A29" s="28" t="s">
        <v>9</v>
      </c>
      <c r="B29" s="28"/>
      <c r="D29" s="13"/>
      <c r="E29" s="14"/>
      <c r="G29" s="13"/>
      <c r="H29" s="14"/>
      <c r="J29" s="13"/>
      <c r="K29" s="14"/>
      <c r="M29" s="13"/>
      <c r="N29" s="14"/>
      <c r="P29" s="13"/>
      <c r="Q29" s="14"/>
    </row>
    <row r="30" spans="1:17" ht="14.25" customHeight="1" x14ac:dyDescent="0.25">
      <c r="A30" s="2"/>
      <c r="B30" s="2"/>
      <c r="D30" s="13"/>
      <c r="E30" s="14"/>
      <c r="G30" s="13"/>
      <c r="H30" s="14"/>
      <c r="J30" s="13"/>
      <c r="K30" s="14"/>
      <c r="M30" s="13"/>
      <c r="N30" s="14"/>
      <c r="P30" s="13"/>
      <c r="Q30" s="14"/>
    </row>
    <row r="31" spans="1:17" x14ac:dyDescent="0.25">
      <c r="A31" s="2" t="s">
        <v>67</v>
      </c>
      <c r="B31" s="2"/>
      <c r="D31" s="29"/>
      <c r="E31" s="15">
        <v>636</v>
      </c>
      <c r="G31" s="29"/>
      <c r="H31" s="15">
        <v>707</v>
      </c>
      <c r="J31" s="29"/>
      <c r="K31" s="15">
        <v>770</v>
      </c>
      <c r="M31" s="29"/>
      <c r="N31" s="15">
        <v>820</v>
      </c>
      <c r="P31" s="29"/>
      <c r="Q31" s="15">
        <f>E31+H31+K31+N31</f>
        <v>2933</v>
      </c>
    </row>
    <row r="32" spans="1:17" x14ac:dyDescent="0.25">
      <c r="A32" s="2" t="s">
        <v>68</v>
      </c>
      <c r="B32" s="2"/>
      <c r="D32" s="29"/>
      <c r="E32" s="30">
        <v>4850</v>
      </c>
      <c r="G32" s="29"/>
      <c r="H32" s="30">
        <v>4191</v>
      </c>
      <c r="J32" s="29"/>
      <c r="K32" s="30">
        <v>4630</v>
      </c>
      <c r="M32" s="29"/>
      <c r="N32" s="30">
        <v>7138</v>
      </c>
      <c r="P32" s="29"/>
      <c r="Q32" s="30">
        <f t="shared" ref="Q32:Q36" si="7">E32+H32+K32+N32</f>
        <v>20809</v>
      </c>
    </row>
    <row r="33" spans="1:17" x14ac:dyDescent="0.25">
      <c r="A33" s="2" t="s">
        <v>69</v>
      </c>
      <c r="B33" s="2"/>
      <c r="D33" s="29"/>
      <c r="E33" s="30">
        <v>4515</v>
      </c>
      <c r="G33" s="29"/>
      <c r="H33" s="30">
        <v>4398</v>
      </c>
      <c r="J33" s="29"/>
      <c r="K33" s="30">
        <v>4783</v>
      </c>
      <c r="M33" s="29"/>
      <c r="N33" s="30">
        <v>5388</v>
      </c>
      <c r="P33" s="29"/>
      <c r="Q33" s="30">
        <f t="shared" si="7"/>
        <v>19084</v>
      </c>
    </row>
    <row r="34" spans="1:17" x14ac:dyDescent="0.25">
      <c r="A34" s="2" t="s">
        <v>71</v>
      </c>
      <c r="B34" s="2"/>
      <c r="D34" s="29"/>
      <c r="E34" s="30">
        <v>6855</v>
      </c>
      <c r="G34" s="29"/>
      <c r="H34" s="30">
        <v>6162</v>
      </c>
      <c r="J34" s="29"/>
      <c r="K34" s="30">
        <v>6188</v>
      </c>
      <c r="M34" s="29"/>
      <c r="N34" s="30">
        <v>8729</v>
      </c>
      <c r="P34" s="29"/>
      <c r="Q34" s="30">
        <f t="shared" si="7"/>
        <v>27934</v>
      </c>
    </row>
    <row r="35" spans="1:17" x14ac:dyDescent="0.25">
      <c r="A35" s="2" t="s">
        <v>70</v>
      </c>
      <c r="B35" s="2"/>
      <c r="D35" s="29"/>
      <c r="E35" s="30">
        <v>956</v>
      </c>
      <c r="G35" s="29"/>
      <c r="H35" s="30">
        <v>956</v>
      </c>
      <c r="J35" s="29"/>
      <c r="K35" s="30">
        <v>604</v>
      </c>
      <c r="M35" s="29"/>
      <c r="N35" s="30">
        <v>298</v>
      </c>
      <c r="P35" s="29"/>
      <c r="Q35" s="30">
        <f t="shared" si="7"/>
        <v>2814</v>
      </c>
    </row>
    <row r="36" spans="1:17" x14ac:dyDescent="0.25">
      <c r="A36" s="2" t="s">
        <v>77</v>
      </c>
      <c r="B36" s="2" t="s">
        <v>63</v>
      </c>
      <c r="D36" s="29"/>
      <c r="E36" s="17">
        <v>-3474</v>
      </c>
      <c r="G36" s="29"/>
      <c r="H36" s="17">
        <v>-2348</v>
      </c>
      <c r="J36" s="29"/>
      <c r="K36" s="17">
        <v>-4100</v>
      </c>
      <c r="M36" s="29"/>
      <c r="N36" s="17">
        <v>781</v>
      </c>
      <c r="P36" s="29"/>
      <c r="Q36" s="17">
        <f t="shared" si="7"/>
        <v>-9141</v>
      </c>
    </row>
    <row r="37" spans="1:17" x14ac:dyDescent="0.25">
      <c r="A37" s="5"/>
      <c r="B37" s="2" t="s">
        <v>10</v>
      </c>
      <c r="D37" s="29"/>
      <c r="E37" s="31">
        <f>SUM(E31:E36)</f>
        <v>14338</v>
      </c>
      <c r="G37" s="29"/>
      <c r="H37" s="31">
        <f>SUM(H31:H36)</f>
        <v>14066</v>
      </c>
      <c r="J37" s="29"/>
      <c r="K37" s="31">
        <f>SUM(K31:K36)</f>
        <v>12875</v>
      </c>
      <c r="M37" s="29"/>
      <c r="N37" s="31">
        <f>SUM(N31:N36)</f>
        <v>23154</v>
      </c>
      <c r="P37" s="29"/>
      <c r="Q37" s="31">
        <f>SUM(Q31:Q36)</f>
        <v>64433</v>
      </c>
    </row>
    <row r="38" spans="1:17" x14ac:dyDescent="0.25">
      <c r="A38" s="2"/>
      <c r="B38" s="2"/>
      <c r="D38" s="13"/>
      <c r="E38" s="17"/>
      <c r="G38" s="13"/>
      <c r="H38" s="17"/>
      <c r="J38" s="13"/>
      <c r="K38" s="17"/>
      <c r="M38" s="13"/>
      <c r="N38" s="17"/>
      <c r="P38" s="13"/>
      <c r="Q38" s="17"/>
    </row>
    <row r="39" spans="1:17" ht="15.75" thickBot="1" x14ac:dyDescent="0.3">
      <c r="A39" s="2" t="s">
        <v>85</v>
      </c>
      <c r="B39" s="2"/>
      <c r="D39" s="32"/>
      <c r="E39" s="33">
        <f>E27-E37</f>
        <v>103</v>
      </c>
      <c r="G39" s="32"/>
      <c r="H39" s="33">
        <f>H27-H37</f>
        <v>-7958</v>
      </c>
      <c r="J39" s="32"/>
      <c r="K39" s="33">
        <f>K27-K37</f>
        <v>-3968</v>
      </c>
      <c r="M39" s="32"/>
      <c r="N39" s="33">
        <f>N27-N37</f>
        <v>-17924</v>
      </c>
      <c r="P39" s="32"/>
      <c r="Q39" s="33">
        <f>Q27-Q37</f>
        <v>-29747</v>
      </c>
    </row>
    <row r="40" spans="1:17" x14ac:dyDescent="0.25">
      <c r="A40" s="2"/>
      <c r="B40" s="2"/>
      <c r="D40" s="4"/>
      <c r="E40" s="34"/>
      <c r="G40" s="4"/>
      <c r="H40" s="34"/>
      <c r="J40" s="4"/>
      <c r="K40" s="34"/>
      <c r="M40" s="4"/>
      <c r="N40" s="34"/>
    </row>
    <row r="41" spans="1:17" s="35" customFormat="1" ht="36.75" customHeight="1" x14ac:dyDescent="0.25">
      <c r="A41" s="81" t="s">
        <v>61</v>
      </c>
      <c r="B41" s="81"/>
      <c r="C41" s="81"/>
      <c r="D41" s="81"/>
      <c r="E41" s="81"/>
      <c r="F41" s="81"/>
      <c r="G41" s="73"/>
      <c r="H41" s="73"/>
      <c r="J41" s="73"/>
      <c r="K41" s="73"/>
      <c r="M41" s="73"/>
      <c r="N41" s="73"/>
    </row>
    <row r="42" spans="1:17" x14ac:dyDescent="0.25">
      <c r="A42" s="2"/>
      <c r="B42" s="2"/>
      <c r="D42" s="4"/>
      <c r="E42" s="4"/>
      <c r="G42" s="4"/>
      <c r="H42" s="4"/>
      <c r="J42" s="4"/>
      <c r="K42" s="4"/>
      <c r="M42" s="4"/>
      <c r="N42" s="4"/>
    </row>
    <row r="43" spans="1:17" x14ac:dyDescent="0.25">
      <c r="A43" s="2"/>
      <c r="B43" s="2"/>
      <c r="D43" s="4"/>
      <c r="E43" s="4"/>
      <c r="G43" s="4"/>
      <c r="H43" s="4"/>
      <c r="J43" s="4"/>
      <c r="K43" s="4"/>
      <c r="M43" s="4"/>
      <c r="N43" s="4"/>
    </row>
    <row r="44" spans="1:17" x14ac:dyDescent="0.25">
      <c r="A44" s="1" t="s">
        <v>0</v>
      </c>
      <c r="B44" s="2"/>
      <c r="D44" s="4"/>
      <c r="E44" s="4"/>
      <c r="G44" s="4"/>
      <c r="H44" s="4"/>
      <c r="J44" s="4"/>
      <c r="K44" s="4"/>
      <c r="M44" s="4"/>
      <c r="N44" s="4"/>
    </row>
    <row r="45" spans="1:17" x14ac:dyDescent="0.25">
      <c r="A45" s="1" t="s">
        <v>1</v>
      </c>
      <c r="B45" s="2"/>
      <c r="D45" s="4"/>
      <c r="E45" s="4"/>
      <c r="G45" s="4"/>
      <c r="H45" s="4"/>
      <c r="J45" s="4"/>
      <c r="K45" s="4"/>
      <c r="M45" s="4"/>
      <c r="N45" s="4"/>
    </row>
    <row r="46" spans="1:17" x14ac:dyDescent="0.25">
      <c r="A46" s="1" t="s">
        <v>91</v>
      </c>
      <c r="B46" s="2"/>
      <c r="D46" s="4"/>
      <c r="E46" s="4"/>
      <c r="G46" s="4"/>
      <c r="H46" s="4"/>
      <c r="J46" s="4"/>
      <c r="K46" s="4"/>
      <c r="M46" s="4"/>
      <c r="N46" s="4"/>
    </row>
    <row r="47" spans="1:17" ht="15.75" thickBot="1" x14ac:dyDescent="0.3">
      <c r="A47" s="6" t="s">
        <v>2</v>
      </c>
      <c r="B47" s="2"/>
      <c r="D47" s="4"/>
      <c r="E47" s="4"/>
      <c r="G47" s="4"/>
      <c r="H47" s="4"/>
      <c r="J47" s="4"/>
      <c r="K47" s="4"/>
      <c r="M47" s="4"/>
      <c r="N47" s="4"/>
    </row>
    <row r="48" spans="1:17" x14ac:dyDescent="0.25">
      <c r="A48" s="2"/>
      <c r="B48" s="2"/>
      <c r="D48" s="75">
        <f>E6</f>
        <v>45381</v>
      </c>
      <c r="E48" s="76"/>
      <c r="G48" s="75">
        <f>H6</f>
        <v>45472</v>
      </c>
      <c r="H48" s="76"/>
      <c r="J48" s="75">
        <f>K6</f>
        <v>45563</v>
      </c>
      <c r="K48" s="76"/>
      <c r="M48" s="75">
        <f>N6</f>
        <v>45657</v>
      </c>
      <c r="N48" s="76"/>
    </row>
    <row r="49" spans="1:14" x14ac:dyDescent="0.25">
      <c r="A49" s="2"/>
      <c r="B49" s="2"/>
      <c r="D49" s="13"/>
      <c r="E49" s="14"/>
      <c r="G49" s="13"/>
      <c r="H49" s="14"/>
      <c r="J49" s="13"/>
      <c r="K49" s="14"/>
      <c r="M49" s="13"/>
      <c r="N49" s="14"/>
    </row>
    <row r="50" spans="1:14" x14ac:dyDescent="0.25">
      <c r="A50" s="1" t="s">
        <v>11</v>
      </c>
      <c r="B50" s="2"/>
      <c r="D50" s="13"/>
      <c r="E50" s="14"/>
      <c r="G50" s="13"/>
      <c r="H50" s="14"/>
      <c r="J50" s="13"/>
      <c r="K50" s="14"/>
      <c r="M50" s="13"/>
      <c r="N50" s="14"/>
    </row>
    <row r="51" spans="1:14" x14ac:dyDescent="0.25">
      <c r="A51" s="2" t="s">
        <v>12</v>
      </c>
      <c r="B51" s="2"/>
      <c r="D51" s="13"/>
      <c r="E51" s="14"/>
      <c r="G51" s="13"/>
      <c r="H51" s="14"/>
      <c r="J51" s="13"/>
      <c r="K51" s="14"/>
      <c r="M51" s="13"/>
      <c r="N51" s="14"/>
    </row>
    <row r="52" spans="1:14" x14ac:dyDescent="0.25">
      <c r="A52" s="36" t="s">
        <v>13</v>
      </c>
      <c r="B52" s="2"/>
      <c r="D52" s="37"/>
      <c r="E52" s="38">
        <v>88418</v>
      </c>
      <c r="G52" s="37"/>
      <c r="H52" s="38">
        <v>84486</v>
      </c>
      <c r="J52" s="37"/>
      <c r="K52" s="38">
        <v>62361</v>
      </c>
      <c r="M52" s="37"/>
      <c r="N52" s="38">
        <v>43162</v>
      </c>
    </row>
    <row r="53" spans="1:14" x14ac:dyDescent="0.25">
      <c r="A53" s="36" t="s">
        <v>52</v>
      </c>
      <c r="B53" s="2"/>
      <c r="D53" s="37"/>
      <c r="E53" s="39">
        <v>151064</v>
      </c>
      <c r="G53" s="37"/>
      <c r="H53" s="39">
        <v>176733</v>
      </c>
      <c r="J53" s="37"/>
      <c r="K53" s="39">
        <v>225223</v>
      </c>
      <c r="M53" s="37"/>
      <c r="N53" s="39">
        <v>253929</v>
      </c>
    </row>
    <row r="54" spans="1:14" s="40" customFormat="1" ht="15" customHeight="1" x14ac:dyDescent="0.2">
      <c r="A54" s="36" t="s">
        <v>14</v>
      </c>
      <c r="B54" s="2"/>
      <c r="C54" s="3"/>
      <c r="D54" s="41"/>
      <c r="E54" s="39">
        <v>100307</v>
      </c>
      <c r="G54" s="41"/>
      <c r="H54" s="39">
        <v>82064</v>
      </c>
      <c r="J54" s="41"/>
      <c r="K54" s="39">
        <v>85272</v>
      </c>
      <c r="M54" s="41"/>
      <c r="N54" s="39">
        <v>79321</v>
      </c>
    </row>
    <row r="55" spans="1:14" s="40" customFormat="1" ht="15" customHeight="1" x14ac:dyDescent="0.2">
      <c r="A55" s="36" t="s">
        <v>15</v>
      </c>
      <c r="B55" s="2"/>
      <c r="C55" s="3"/>
      <c r="D55" s="41"/>
      <c r="E55" s="39">
        <v>119782</v>
      </c>
      <c r="G55" s="41"/>
      <c r="H55" s="39">
        <v>113484</v>
      </c>
      <c r="J55" s="41"/>
      <c r="K55" s="39">
        <v>100609</v>
      </c>
      <c r="M55" s="41"/>
      <c r="N55" s="39">
        <v>102727</v>
      </c>
    </row>
    <row r="56" spans="1:14" s="40" customFormat="1" ht="15" customHeight="1" x14ac:dyDescent="0.2">
      <c r="A56" s="36" t="s">
        <v>16</v>
      </c>
      <c r="B56" s="2"/>
      <c r="C56" s="3"/>
      <c r="D56" s="41"/>
      <c r="E56" s="25">
        <v>119214</v>
      </c>
      <c r="G56" s="41"/>
      <c r="H56" s="25">
        <v>113391</v>
      </c>
      <c r="J56" s="41"/>
      <c r="K56" s="25">
        <v>111553</v>
      </c>
      <c r="M56" s="41"/>
      <c r="N56" s="25">
        <v>105596</v>
      </c>
    </row>
    <row r="57" spans="1:14" s="40" customFormat="1" ht="15" customHeight="1" x14ac:dyDescent="0.2">
      <c r="A57" s="2" t="s">
        <v>17</v>
      </c>
      <c r="B57" s="2"/>
      <c r="C57" s="3"/>
      <c r="D57" s="41"/>
      <c r="E57" s="22">
        <f>SUM(E52:E56)</f>
        <v>578785</v>
      </c>
      <c r="G57" s="41"/>
      <c r="H57" s="22">
        <f>SUM(H52:H56)</f>
        <v>570158</v>
      </c>
      <c r="J57" s="41"/>
      <c r="K57" s="22">
        <f>SUM(K52:K56)</f>
        <v>585018</v>
      </c>
      <c r="M57" s="41"/>
      <c r="N57" s="22">
        <f>SUM(N52:N56)</f>
        <v>584735</v>
      </c>
    </row>
    <row r="58" spans="1:14" s="40" customFormat="1" ht="15" customHeight="1" x14ac:dyDescent="0.2">
      <c r="A58" s="2"/>
      <c r="B58" s="2"/>
      <c r="C58" s="3"/>
      <c r="D58" s="41"/>
      <c r="E58" s="14"/>
      <c r="G58" s="41"/>
      <c r="H58" s="14"/>
      <c r="J58" s="41"/>
      <c r="K58" s="14"/>
      <c r="M58" s="41"/>
      <c r="N58" s="14"/>
    </row>
    <row r="59" spans="1:14" s="40" customFormat="1" ht="15" customHeight="1" x14ac:dyDescent="0.2">
      <c r="A59" s="36" t="s">
        <v>18</v>
      </c>
      <c r="B59" s="2"/>
      <c r="C59" s="3"/>
      <c r="D59" s="41"/>
      <c r="E59" s="17">
        <v>28876</v>
      </c>
      <c r="G59" s="41"/>
      <c r="H59" s="17">
        <v>31058</v>
      </c>
      <c r="J59" s="41"/>
      <c r="K59" s="17">
        <v>31105</v>
      </c>
      <c r="M59" s="41"/>
      <c r="N59" s="17">
        <v>31153</v>
      </c>
    </row>
    <row r="60" spans="1:14" s="40" customFormat="1" ht="15" customHeight="1" x14ac:dyDescent="0.2">
      <c r="A60" s="36" t="s">
        <v>49</v>
      </c>
      <c r="B60" s="2"/>
      <c r="C60" s="3"/>
      <c r="D60" s="41"/>
      <c r="E60" s="17">
        <v>9065</v>
      </c>
      <c r="G60" s="41"/>
      <c r="H60" s="17">
        <v>8250</v>
      </c>
      <c r="J60" s="41"/>
      <c r="K60" s="17">
        <v>7516</v>
      </c>
      <c r="M60" s="41"/>
      <c r="N60" s="17">
        <v>6216</v>
      </c>
    </row>
    <row r="61" spans="1:14" s="40" customFormat="1" ht="15" customHeight="1" x14ac:dyDescent="0.2">
      <c r="A61" s="36" t="s">
        <v>60</v>
      </c>
      <c r="B61" s="2"/>
      <c r="C61" s="3"/>
      <c r="D61" s="41"/>
      <c r="E61" s="17">
        <v>170213</v>
      </c>
      <c r="G61" s="41"/>
      <c r="H61" s="17">
        <v>173047</v>
      </c>
      <c r="J61" s="41"/>
      <c r="K61" s="17">
        <v>177775</v>
      </c>
      <c r="M61" s="41"/>
      <c r="N61" s="17">
        <v>177601</v>
      </c>
    </row>
    <row r="62" spans="1:14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1"/>
      <c r="K62" s="17">
        <v>116175</v>
      </c>
      <c r="M62" s="41"/>
      <c r="N62" s="17">
        <v>116175</v>
      </c>
    </row>
    <row r="63" spans="1:14" s="40" customFormat="1" ht="15" customHeight="1" x14ac:dyDescent="0.2">
      <c r="A63" s="36" t="s">
        <v>20</v>
      </c>
      <c r="B63" s="2"/>
      <c r="C63" s="3"/>
      <c r="D63" s="41"/>
      <c r="E63" s="25">
        <v>19674</v>
      </c>
      <c r="G63" s="41"/>
      <c r="H63" s="25">
        <v>19208</v>
      </c>
      <c r="J63" s="41"/>
      <c r="K63" s="25">
        <v>19936</v>
      </c>
      <c r="M63" s="41"/>
      <c r="N63" s="25">
        <v>23387</v>
      </c>
    </row>
    <row r="64" spans="1:14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922788</v>
      </c>
      <c r="G64" s="37"/>
      <c r="H64" s="42">
        <f>SUM(H57:H63)</f>
        <v>917896</v>
      </c>
      <c r="J64" s="37"/>
      <c r="K64" s="42">
        <f>SUM(K57:K63)</f>
        <v>937525</v>
      </c>
      <c r="M64" s="37"/>
      <c r="N64" s="42">
        <f>SUM(N57:N63)</f>
        <v>939267</v>
      </c>
    </row>
    <row r="65" spans="1:14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3"/>
      <c r="K65" s="14"/>
      <c r="M65" s="43"/>
      <c r="N65" s="14"/>
    </row>
    <row r="66" spans="1:14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3"/>
      <c r="K66" s="14"/>
      <c r="M66" s="43"/>
      <c r="N66" s="14"/>
    </row>
    <row r="67" spans="1:14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3"/>
      <c r="K67" s="14"/>
      <c r="M67" s="43"/>
      <c r="N67" s="14"/>
    </row>
    <row r="68" spans="1:14" s="40" customFormat="1" ht="15" customHeight="1" x14ac:dyDescent="0.2">
      <c r="A68" s="36" t="s">
        <v>24</v>
      </c>
      <c r="B68" s="2"/>
      <c r="C68" s="3"/>
      <c r="D68" s="37"/>
      <c r="E68" s="38">
        <v>19026</v>
      </c>
      <c r="G68" s="37"/>
      <c r="H68" s="38">
        <v>11697</v>
      </c>
      <c r="J68" s="37"/>
      <c r="K68" s="38">
        <v>24318</v>
      </c>
      <c r="M68" s="37"/>
      <c r="N68" s="38">
        <v>20226</v>
      </c>
    </row>
    <row r="69" spans="1:14" s="40" customFormat="1" ht="15" customHeight="1" x14ac:dyDescent="0.2">
      <c r="A69" s="36" t="s">
        <v>25</v>
      </c>
      <c r="B69" s="2"/>
      <c r="C69" s="3"/>
      <c r="D69" s="41"/>
      <c r="E69" s="17">
        <v>87605</v>
      </c>
      <c r="G69" s="41"/>
      <c r="H69" s="17">
        <v>89145</v>
      </c>
      <c r="J69" s="41"/>
      <c r="K69" s="17">
        <v>76075</v>
      </c>
      <c r="M69" s="41"/>
      <c r="N69" s="17">
        <v>84167</v>
      </c>
    </row>
    <row r="70" spans="1:14" s="40" customFormat="1" ht="15" customHeight="1" x14ac:dyDescent="0.2">
      <c r="A70" s="36" t="s">
        <v>26</v>
      </c>
      <c r="B70" s="2"/>
      <c r="C70" s="3"/>
      <c r="D70" s="41"/>
      <c r="E70" s="25">
        <v>39448</v>
      </c>
      <c r="G70" s="41"/>
      <c r="H70" s="25">
        <v>32298</v>
      </c>
      <c r="J70" s="41"/>
      <c r="K70" s="25">
        <v>29513</v>
      </c>
      <c r="M70" s="41"/>
      <c r="N70" s="25">
        <v>26750</v>
      </c>
    </row>
    <row r="71" spans="1:14" s="40" customFormat="1" ht="15" customHeight="1" x14ac:dyDescent="0.2">
      <c r="A71" s="2" t="s">
        <v>27</v>
      </c>
      <c r="B71" s="2"/>
      <c r="C71" s="3"/>
      <c r="D71" s="41"/>
      <c r="E71" s="44">
        <f>SUM(E68:E70)</f>
        <v>146079</v>
      </c>
      <c r="G71" s="41"/>
      <c r="H71" s="44">
        <f>SUM(H68:H70)</f>
        <v>133140</v>
      </c>
      <c r="J71" s="41"/>
      <c r="K71" s="44">
        <f>SUM(K68:K70)</f>
        <v>129906</v>
      </c>
      <c r="M71" s="41"/>
      <c r="N71" s="44">
        <f>SUM(N68:N70)</f>
        <v>131143</v>
      </c>
    </row>
    <row r="72" spans="1:14" s="40" customFormat="1" ht="15" customHeight="1" x14ac:dyDescent="0.2">
      <c r="A72" s="2"/>
      <c r="B72" s="2"/>
      <c r="C72" s="3"/>
      <c r="D72" s="41"/>
      <c r="E72" s="14"/>
      <c r="G72" s="41"/>
      <c r="H72" s="14"/>
      <c r="J72" s="41"/>
      <c r="K72" s="14"/>
      <c r="M72" s="41"/>
      <c r="N72" s="14"/>
    </row>
    <row r="73" spans="1:14" s="40" customFormat="1" ht="15" customHeight="1" x14ac:dyDescent="0.2">
      <c r="A73" s="2" t="s">
        <v>28</v>
      </c>
      <c r="B73" s="2"/>
      <c r="C73" s="3"/>
      <c r="D73" s="41"/>
      <c r="E73" s="17">
        <v>24434</v>
      </c>
      <c r="G73" s="41"/>
      <c r="H73" s="17">
        <v>21936</v>
      </c>
      <c r="J73" s="41"/>
      <c r="K73" s="17">
        <v>21384</v>
      </c>
      <c r="M73" s="41"/>
      <c r="N73" s="17">
        <v>20883</v>
      </c>
    </row>
    <row r="74" spans="1:14" s="40" customFormat="1" ht="15" customHeight="1" x14ac:dyDescent="0.2">
      <c r="A74" s="2" t="s">
        <v>50</v>
      </c>
      <c r="B74" s="2"/>
      <c r="C74" s="3"/>
      <c r="D74" s="41"/>
      <c r="E74" s="17">
        <v>6925</v>
      </c>
      <c r="G74" s="41"/>
      <c r="H74" s="17">
        <v>5859</v>
      </c>
      <c r="J74" s="41"/>
      <c r="K74" s="17">
        <v>4795</v>
      </c>
      <c r="M74" s="41"/>
      <c r="N74" s="17">
        <v>3720</v>
      </c>
    </row>
    <row r="75" spans="1:14" s="40" customFormat="1" ht="15" customHeight="1" x14ac:dyDescent="0.2">
      <c r="A75" s="2" t="s">
        <v>29</v>
      </c>
      <c r="B75" s="2"/>
      <c r="C75" s="3"/>
      <c r="D75" s="41"/>
      <c r="E75" s="17">
        <v>2657</v>
      </c>
      <c r="G75" s="41"/>
      <c r="H75" s="17">
        <v>2737</v>
      </c>
      <c r="J75" s="41"/>
      <c r="K75" s="17">
        <v>2752</v>
      </c>
      <c r="M75" s="41"/>
      <c r="N75" s="17">
        <v>2581</v>
      </c>
    </row>
    <row r="76" spans="1:14" s="40" customFormat="1" ht="15" customHeight="1" x14ac:dyDescent="0.2">
      <c r="A76" s="2"/>
      <c r="B76" s="2"/>
      <c r="C76" s="3"/>
      <c r="D76" s="45"/>
      <c r="E76" s="14"/>
      <c r="G76" s="45"/>
      <c r="H76" s="14"/>
      <c r="J76" s="45"/>
      <c r="K76" s="14"/>
      <c r="M76" s="45"/>
      <c r="N76" s="14"/>
    </row>
    <row r="77" spans="1:14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1"/>
      <c r="K77" s="14"/>
      <c r="M77" s="41"/>
      <c r="N77" s="14"/>
    </row>
    <row r="78" spans="1:14" s="40" customFormat="1" ht="15" customHeight="1" x14ac:dyDescent="0.2">
      <c r="A78" s="36" t="s">
        <v>31</v>
      </c>
      <c r="B78" s="2"/>
      <c r="C78" s="3"/>
      <c r="D78" s="45"/>
      <c r="E78" s="17">
        <v>1638</v>
      </c>
      <c r="G78" s="45"/>
      <c r="H78" s="17">
        <v>1645</v>
      </c>
      <c r="J78" s="45"/>
      <c r="K78" s="17">
        <v>1658</v>
      </c>
      <c r="M78" s="45"/>
      <c r="N78" s="17">
        <v>1661</v>
      </c>
    </row>
    <row r="79" spans="1:14" s="40" customFormat="1" ht="15" customHeight="1" x14ac:dyDescent="0.2">
      <c r="A79" s="36" t="s">
        <v>32</v>
      </c>
      <c r="B79" s="2"/>
      <c r="C79" s="3"/>
      <c r="D79" s="41"/>
      <c r="E79" s="17">
        <v>1102314</v>
      </c>
      <c r="G79" s="41"/>
      <c r="H79" s="17">
        <v>1121786</v>
      </c>
      <c r="J79" s="41"/>
      <c r="K79" s="17">
        <v>1148742</v>
      </c>
      <c r="M79" s="41"/>
      <c r="N79" s="17">
        <v>1170017</v>
      </c>
    </row>
    <row r="80" spans="1:14" s="40" customFormat="1" ht="15" customHeight="1" x14ac:dyDescent="0.2">
      <c r="A80" s="36" t="s">
        <v>92</v>
      </c>
      <c r="B80" s="2"/>
      <c r="C80" s="3"/>
      <c r="D80" s="41"/>
      <c r="E80" s="17">
        <v>-983</v>
      </c>
      <c r="G80" s="41"/>
      <c r="H80" s="17">
        <v>-973</v>
      </c>
      <c r="J80" s="41"/>
      <c r="K80" s="17">
        <v>490</v>
      </c>
      <c r="M80" s="41"/>
      <c r="N80" s="17">
        <v>-612</v>
      </c>
    </row>
    <row r="81" spans="1:17" s="40" customFormat="1" ht="15" customHeight="1" x14ac:dyDescent="0.2">
      <c r="A81" s="36" t="s">
        <v>33</v>
      </c>
      <c r="B81" s="2"/>
      <c r="C81" s="3"/>
      <c r="D81" s="41"/>
      <c r="E81" s="17">
        <v>-360276</v>
      </c>
      <c r="G81" s="41"/>
      <c r="H81" s="17">
        <v>-368234</v>
      </c>
      <c r="J81" s="41"/>
      <c r="K81" s="17">
        <v>-372202</v>
      </c>
      <c r="M81" s="41"/>
      <c r="N81" s="17">
        <v>-390126</v>
      </c>
    </row>
    <row r="82" spans="1:17" s="40" customFormat="1" ht="15" customHeight="1" x14ac:dyDescent="0.2">
      <c r="A82" s="2" t="s">
        <v>34</v>
      </c>
      <c r="B82" s="2"/>
      <c r="C82" s="3"/>
      <c r="D82" s="41"/>
      <c r="E82" s="46">
        <f>SUM(E78:E81)</f>
        <v>742693</v>
      </c>
      <c r="G82" s="41"/>
      <c r="H82" s="46">
        <f>SUM(H78:H81)</f>
        <v>754224</v>
      </c>
      <c r="J82" s="41"/>
      <c r="K82" s="46">
        <f>SUM(K78:K81)</f>
        <v>778688</v>
      </c>
      <c r="M82" s="41"/>
      <c r="N82" s="46">
        <f>SUM(N78:N81)</f>
        <v>780940</v>
      </c>
    </row>
    <row r="83" spans="1:17" s="40" customFormat="1" ht="15" customHeight="1" x14ac:dyDescent="0.2">
      <c r="A83" s="2"/>
      <c r="B83" s="2"/>
      <c r="C83" s="3"/>
      <c r="D83" s="41"/>
      <c r="E83" s="47"/>
      <c r="G83" s="41"/>
      <c r="H83" s="47"/>
      <c r="J83" s="41"/>
      <c r="K83" s="47"/>
      <c r="M83" s="41"/>
      <c r="N83" s="47"/>
    </row>
    <row r="84" spans="1:17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922788</v>
      </c>
      <c r="G84" s="37"/>
      <c r="H84" s="42">
        <f>+H71+H73+H75+H82+H74</f>
        <v>917896</v>
      </c>
      <c r="J84" s="37"/>
      <c r="K84" s="42">
        <f>+K71+K73+K75+K82+K74</f>
        <v>937525</v>
      </c>
      <c r="M84" s="37"/>
      <c r="N84" s="42">
        <f>+N71+N73+N75+N82+N74</f>
        <v>939267</v>
      </c>
    </row>
    <row r="85" spans="1:17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8"/>
      <c r="K85" s="49"/>
      <c r="M85" s="48"/>
      <c r="N85" s="49"/>
    </row>
    <row r="86" spans="1:17" s="40" customFormat="1" ht="12.75" x14ac:dyDescent="0.2">
      <c r="A86" s="6"/>
      <c r="B86" s="2"/>
      <c r="C86" s="3"/>
      <c r="D86" s="4"/>
      <c r="E86" s="50"/>
      <c r="G86" s="4"/>
      <c r="H86" s="50"/>
      <c r="J86" s="4"/>
      <c r="K86" s="50"/>
      <c r="M86" s="4"/>
      <c r="N86" s="50"/>
    </row>
    <row r="87" spans="1:17" s="40" customFormat="1" ht="12.75" x14ac:dyDescent="0.2">
      <c r="A87" s="6"/>
      <c r="B87" s="2"/>
      <c r="C87" s="3"/>
      <c r="D87" s="4"/>
      <c r="E87" s="4"/>
      <c r="G87" s="4"/>
      <c r="H87" s="4"/>
      <c r="J87" s="4"/>
      <c r="K87" s="4"/>
      <c r="M87" s="4"/>
      <c r="N87" s="4"/>
    </row>
    <row r="88" spans="1:17" s="40" customFormat="1" ht="12.75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  <c r="M88" s="4"/>
      <c r="N88" s="4"/>
    </row>
    <row r="89" spans="1:17" s="40" customFormat="1" ht="12.75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  <c r="M89" s="4"/>
      <c r="N89" s="4"/>
    </row>
    <row r="90" spans="1:17" s="40" customFormat="1" ht="12.75" x14ac:dyDescent="0.2">
      <c r="A90" s="1" t="s">
        <v>80</v>
      </c>
      <c r="B90" s="2"/>
      <c r="C90" s="3"/>
      <c r="D90" s="4"/>
      <c r="E90" s="4"/>
      <c r="G90" s="4"/>
      <c r="H90" s="4"/>
      <c r="J90" s="4"/>
      <c r="K90" s="4"/>
      <c r="M90" s="4"/>
      <c r="N90" s="4"/>
    </row>
    <row r="91" spans="1:17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  <c r="M91" s="4"/>
      <c r="N91" s="4"/>
    </row>
    <row r="92" spans="1:17" s="40" customFormat="1" ht="15" customHeight="1" x14ac:dyDescent="0.2">
      <c r="A92" s="2"/>
      <c r="B92" s="2"/>
      <c r="C92" s="3"/>
      <c r="D92" s="77" t="s">
        <v>5</v>
      </c>
      <c r="E92" s="78"/>
      <c r="G92" s="77" t="s">
        <v>5</v>
      </c>
      <c r="H92" s="78"/>
      <c r="J92" s="77" t="s">
        <v>5</v>
      </c>
      <c r="K92" s="78"/>
      <c r="M92" s="77" t="s">
        <v>5</v>
      </c>
      <c r="N92" s="78"/>
      <c r="P92" s="77" t="s">
        <v>83</v>
      </c>
      <c r="Q92" s="78"/>
    </row>
    <row r="93" spans="1:17" s="40" customFormat="1" ht="12.75" x14ac:dyDescent="0.2">
      <c r="A93" s="2"/>
      <c r="B93" s="2"/>
      <c r="C93" s="3"/>
      <c r="D93" s="79">
        <f>D6</f>
        <v>45381</v>
      </c>
      <c r="E93" s="80"/>
      <c r="G93" s="79">
        <f>G6</f>
        <v>45472</v>
      </c>
      <c r="H93" s="80"/>
      <c r="J93" s="79">
        <f>J6</f>
        <v>45563</v>
      </c>
      <c r="K93" s="80"/>
      <c r="M93" s="79">
        <f>M6</f>
        <v>45657</v>
      </c>
      <c r="N93" s="80"/>
      <c r="P93" s="79">
        <f>P6</f>
        <v>45657</v>
      </c>
      <c r="Q93" s="80"/>
    </row>
    <row r="94" spans="1:17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  <c r="M94" s="13"/>
      <c r="N94" s="14"/>
      <c r="P94" s="13"/>
      <c r="Q94" s="14"/>
    </row>
    <row r="95" spans="1:17" s="40" customFormat="1" ht="12.75" x14ac:dyDescent="0.2">
      <c r="A95" s="1"/>
      <c r="B95" s="2" t="s">
        <v>84</v>
      </c>
      <c r="C95" s="3"/>
      <c r="D95" s="13"/>
      <c r="E95" s="51">
        <f>D27</f>
        <v>103</v>
      </c>
      <c r="G95" s="13"/>
      <c r="H95" s="51">
        <f>G27</f>
        <v>-7958</v>
      </c>
      <c r="J95" s="13"/>
      <c r="K95" s="51">
        <f>J27</f>
        <v>-3968</v>
      </c>
      <c r="M95" s="13"/>
      <c r="N95" s="51">
        <f>M27</f>
        <v>-17924</v>
      </c>
      <c r="P95" s="13"/>
      <c r="Q95" s="51">
        <f>E95+H95+K95+N95</f>
        <v>-29747</v>
      </c>
    </row>
    <row r="96" spans="1:17" s="40" customFormat="1" ht="25.5" x14ac:dyDescent="0.2">
      <c r="A96" s="1"/>
      <c r="B96" s="52" t="s">
        <v>87</v>
      </c>
      <c r="C96" s="3"/>
      <c r="D96" s="13"/>
      <c r="E96" s="14"/>
      <c r="G96" s="13"/>
      <c r="H96" s="14"/>
      <c r="J96" s="13"/>
      <c r="K96" s="14"/>
      <c r="M96" s="13"/>
      <c r="N96" s="14"/>
      <c r="P96" s="13"/>
      <c r="Q96" s="14"/>
    </row>
    <row r="97" spans="1:17" s="40" customFormat="1" ht="12.75" x14ac:dyDescent="0.2">
      <c r="A97" s="1"/>
      <c r="B97" s="36" t="s">
        <v>37</v>
      </c>
      <c r="C97" s="3"/>
      <c r="D97" s="13"/>
      <c r="E97" s="53">
        <v>16856</v>
      </c>
      <c r="G97" s="13"/>
      <c r="H97" s="53">
        <v>15459</v>
      </c>
      <c r="I97" s="70"/>
      <c r="J97" s="13"/>
      <c r="K97" s="53">
        <v>16371</v>
      </c>
      <c r="L97" s="70"/>
      <c r="M97" s="13"/>
      <c r="N97" s="53">
        <v>22075</v>
      </c>
      <c r="O97" s="70"/>
      <c r="P97" s="13"/>
      <c r="Q97" s="53">
        <f t="shared" ref="Q97:Q100" si="8">E97+H97+K97+N97</f>
        <v>70761</v>
      </c>
    </row>
    <row r="98" spans="1:17" s="40" customFormat="1" ht="12.75" x14ac:dyDescent="0.2">
      <c r="A98" s="1"/>
      <c r="B98" s="36" t="s">
        <v>38</v>
      </c>
      <c r="C98" s="3"/>
      <c r="D98" s="13"/>
      <c r="E98" s="17">
        <v>4867</v>
      </c>
      <c r="G98" s="13"/>
      <c r="H98" s="17">
        <v>5121</v>
      </c>
      <c r="I98" s="70"/>
      <c r="J98" s="13"/>
      <c r="K98" s="17">
        <v>4817</v>
      </c>
      <c r="L98" s="70"/>
      <c r="M98" s="13"/>
      <c r="N98" s="17">
        <v>4745</v>
      </c>
      <c r="O98" s="70"/>
      <c r="P98" s="13"/>
      <c r="Q98" s="17">
        <f t="shared" si="8"/>
        <v>19550</v>
      </c>
    </row>
    <row r="99" spans="1:17" s="40" customFormat="1" ht="12.75" x14ac:dyDescent="0.2">
      <c r="A99" s="1"/>
      <c r="B99" s="36" t="s">
        <v>62</v>
      </c>
      <c r="C99" s="3"/>
      <c r="D99" s="13"/>
      <c r="E99" s="17">
        <v>-2448</v>
      </c>
      <c r="G99" s="13"/>
      <c r="H99" s="17">
        <v>-2836</v>
      </c>
      <c r="I99" s="70"/>
      <c r="J99" s="13"/>
      <c r="K99" s="17">
        <v>-5136</v>
      </c>
      <c r="L99" s="70"/>
      <c r="M99" s="13"/>
      <c r="N99" s="17">
        <v>451</v>
      </c>
      <c r="O99" s="70"/>
      <c r="P99" s="13"/>
      <c r="Q99" s="17">
        <f t="shared" si="8"/>
        <v>-9969</v>
      </c>
    </row>
    <row r="100" spans="1:17" s="40" customFormat="1" ht="12.75" x14ac:dyDescent="0.2">
      <c r="A100" s="1"/>
      <c r="B100" s="36" t="s">
        <v>65</v>
      </c>
      <c r="C100" s="3"/>
      <c r="D100" s="13"/>
      <c r="E100" s="17">
        <v>-1406</v>
      </c>
      <c r="G100" s="13"/>
      <c r="H100" s="17">
        <v>-1310</v>
      </c>
      <c r="I100" s="70"/>
      <c r="J100" s="13"/>
      <c r="K100" s="17">
        <v>-1242</v>
      </c>
      <c r="L100" s="70"/>
      <c r="M100" s="13"/>
      <c r="N100" s="17">
        <v>-1328</v>
      </c>
      <c r="O100" s="70"/>
      <c r="P100" s="13"/>
      <c r="Q100" s="17">
        <f t="shared" si="8"/>
        <v>-5286</v>
      </c>
    </row>
    <row r="101" spans="1:17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I101" s="70"/>
      <c r="J101" s="13"/>
      <c r="K101" s="53"/>
      <c r="L101" s="70"/>
      <c r="M101" s="13"/>
      <c r="N101" s="53"/>
      <c r="O101" s="70"/>
      <c r="P101" s="13"/>
      <c r="Q101" s="53"/>
    </row>
    <row r="102" spans="1:17" s="40" customFormat="1" ht="12.75" x14ac:dyDescent="0.2">
      <c r="A102" s="1"/>
      <c r="B102" s="54" t="s">
        <v>40</v>
      </c>
      <c r="C102" s="3"/>
      <c r="D102" s="13"/>
      <c r="E102" s="53">
        <v>25719</v>
      </c>
      <c r="G102" s="13"/>
      <c r="H102" s="53">
        <v>18243</v>
      </c>
      <c r="I102" s="70"/>
      <c r="J102" s="13"/>
      <c r="K102" s="53">
        <v>-3207</v>
      </c>
      <c r="L102" s="70"/>
      <c r="M102" s="13"/>
      <c r="N102" s="53">
        <v>5951</v>
      </c>
      <c r="O102" s="70"/>
      <c r="P102" s="13"/>
      <c r="Q102" s="53">
        <f t="shared" ref="Q102:Q108" si="9">E102+H102+K102+N102</f>
        <v>46706</v>
      </c>
    </row>
    <row r="103" spans="1:17" s="40" customFormat="1" ht="12.75" x14ac:dyDescent="0.2">
      <c r="A103" s="1"/>
      <c r="B103" s="54" t="s">
        <v>41</v>
      </c>
      <c r="C103" s="3"/>
      <c r="D103" s="13"/>
      <c r="E103" s="53">
        <v>13203</v>
      </c>
      <c r="G103" s="13"/>
      <c r="H103" s="53">
        <v>6297</v>
      </c>
      <c r="I103" s="70"/>
      <c r="J103" s="13"/>
      <c r="K103" s="53">
        <v>12876</v>
      </c>
      <c r="L103" s="70"/>
      <c r="M103" s="13"/>
      <c r="N103" s="53">
        <v>-2118</v>
      </c>
      <c r="O103" s="70"/>
      <c r="P103" s="13"/>
      <c r="Q103" s="53">
        <f t="shared" si="9"/>
        <v>30258</v>
      </c>
    </row>
    <row r="104" spans="1:17" s="40" customFormat="1" ht="12.75" x14ac:dyDescent="0.2">
      <c r="A104" s="1"/>
      <c r="B104" s="54" t="s">
        <v>42</v>
      </c>
      <c r="C104" s="3"/>
      <c r="D104" s="13"/>
      <c r="E104" s="53">
        <v>272</v>
      </c>
      <c r="G104" s="13"/>
      <c r="H104" s="53">
        <v>6148</v>
      </c>
      <c r="I104" s="70"/>
      <c r="J104" s="13"/>
      <c r="K104" s="53">
        <v>1239</v>
      </c>
      <c r="L104" s="70"/>
      <c r="M104" s="13"/>
      <c r="N104" s="53">
        <v>3508</v>
      </c>
      <c r="O104" s="70"/>
      <c r="P104" s="13"/>
      <c r="Q104" s="53">
        <f t="shared" si="9"/>
        <v>11167</v>
      </c>
    </row>
    <row r="105" spans="1:17" s="40" customFormat="1" ht="12.75" x14ac:dyDescent="0.2">
      <c r="A105" s="1"/>
      <c r="B105" s="54" t="s">
        <v>43</v>
      </c>
      <c r="C105" s="3"/>
      <c r="D105" s="13"/>
      <c r="E105" s="53">
        <v>-15973</v>
      </c>
      <c r="G105" s="13"/>
      <c r="H105" s="53">
        <v>-7451</v>
      </c>
      <c r="I105" s="70"/>
      <c r="J105" s="13"/>
      <c r="K105" s="53">
        <v>11615</v>
      </c>
      <c r="L105" s="70"/>
      <c r="M105" s="13"/>
      <c r="N105" s="53">
        <v>-3329</v>
      </c>
      <c r="O105" s="70"/>
      <c r="P105" s="13"/>
      <c r="Q105" s="53">
        <f t="shared" si="9"/>
        <v>-15138</v>
      </c>
    </row>
    <row r="106" spans="1:17" s="40" customFormat="1" ht="12.75" x14ac:dyDescent="0.2">
      <c r="A106" s="1"/>
      <c r="B106" s="54" t="s">
        <v>44</v>
      </c>
      <c r="C106" s="3"/>
      <c r="D106" s="13"/>
      <c r="E106" s="53">
        <v>-28056</v>
      </c>
      <c r="G106" s="13"/>
      <c r="H106" s="53">
        <v>1269</v>
      </c>
      <c r="I106" s="70"/>
      <c r="J106" s="13"/>
      <c r="K106" s="53">
        <v>-12981</v>
      </c>
      <c r="L106" s="70"/>
      <c r="M106" s="13"/>
      <c r="N106" s="53">
        <v>7842</v>
      </c>
      <c r="O106" s="70"/>
      <c r="P106" s="13"/>
      <c r="Q106" s="53">
        <f t="shared" si="9"/>
        <v>-31926</v>
      </c>
    </row>
    <row r="107" spans="1:17" s="40" customFormat="1" ht="12.75" x14ac:dyDescent="0.2">
      <c r="A107" s="1"/>
      <c r="B107" s="54" t="s">
        <v>45</v>
      </c>
      <c r="C107" s="3"/>
      <c r="D107" s="13"/>
      <c r="E107" s="53">
        <v>2348</v>
      </c>
      <c r="G107" s="13"/>
      <c r="H107" s="53">
        <v>-9648</v>
      </c>
      <c r="I107" s="70"/>
      <c r="J107" s="13"/>
      <c r="K107" s="53">
        <v>-3336</v>
      </c>
      <c r="L107" s="70"/>
      <c r="M107" s="13"/>
      <c r="N107" s="53">
        <v>-3264</v>
      </c>
      <c r="O107" s="70"/>
      <c r="P107" s="13"/>
      <c r="Q107" s="53">
        <f t="shared" si="9"/>
        <v>-13900</v>
      </c>
    </row>
    <row r="108" spans="1:17" s="40" customFormat="1" ht="12.75" x14ac:dyDescent="0.2">
      <c r="A108" s="1"/>
      <c r="B108" s="54" t="s">
        <v>46</v>
      </c>
      <c r="C108" s="3"/>
      <c r="D108" s="13"/>
      <c r="E108" s="53">
        <v>-794</v>
      </c>
      <c r="G108" s="13"/>
      <c r="H108" s="53">
        <v>-987</v>
      </c>
      <c r="I108" s="70"/>
      <c r="J108" s="13"/>
      <c r="K108" s="53">
        <v>-1049</v>
      </c>
      <c r="L108" s="70"/>
      <c r="M108" s="13"/>
      <c r="N108" s="53">
        <v>-1246</v>
      </c>
      <c r="O108" s="70"/>
      <c r="P108" s="13"/>
      <c r="Q108" s="53">
        <f t="shared" si="9"/>
        <v>-4076</v>
      </c>
    </row>
    <row r="109" spans="1:17" s="40" customFormat="1" ht="12.75" x14ac:dyDescent="0.2">
      <c r="A109" s="2" t="s">
        <v>51</v>
      </c>
      <c r="B109" s="2"/>
      <c r="C109" s="3"/>
      <c r="D109" s="55"/>
      <c r="E109" s="56">
        <f>SUM(E95:E108)</f>
        <v>14691</v>
      </c>
      <c r="G109" s="55"/>
      <c r="H109" s="56">
        <f>SUM(H95:H108)</f>
        <v>22347</v>
      </c>
      <c r="I109" s="70"/>
      <c r="J109" s="55"/>
      <c r="K109" s="56">
        <f>SUM(K95:K108)</f>
        <v>15999</v>
      </c>
      <c r="L109" s="70"/>
      <c r="M109" s="55"/>
      <c r="N109" s="56">
        <f>SUM(N95:N108)</f>
        <v>15363</v>
      </c>
      <c r="O109" s="70"/>
      <c r="P109" s="55"/>
      <c r="Q109" s="56">
        <f>SUM(Q95:Q108)</f>
        <v>68400</v>
      </c>
    </row>
    <row r="110" spans="1:17" s="40" customFormat="1" ht="12.75" x14ac:dyDescent="0.2">
      <c r="A110" s="2"/>
      <c r="B110" s="2"/>
      <c r="C110" s="3"/>
      <c r="D110" s="57"/>
      <c r="E110" s="58"/>
      <c r="G110" s="57"/>
      <c r="H110" s="58"/>
      <c r="I110" s="70"/>
      <c r="J110" s="57"/>
      <c r="K110" s="58"/>
      <c r="L110" s="70"/>
      <c r="M110" s="57"/>
      <c r="N110" s="58"/>
      <c r="O110" s="70"/>
      <c r="P110" s="57"/>
      <c r="Q110" s="58"/>
    </row>
    <row r="111" spans="1:17" s="40" customFormat="1" ht="12.75" x14ac:dyDescent="0.2">
      <c r="A111" s="1" t="s">
        <v>53</v>
      </c>
      <c r="B111" s="2"/>
      <c r="C111" s="3"/>
      <c r="D111" s="57"/>
      <c r="E111" s="58"/>
      <c r="G111" s="57"/>
      <c r="H111" s="58"/>
      <c r="I111" s="70"/>
      <c r="J111" s="57"/>
      <c r="K111" s="58"/>
      <c r="L111" s="70"/>
      <c r="M111" s="57"/>
      <c r="N111" s="58"/>
      <c r="O111" s="70"/>
      <c r="P111" s="57"/>
      <c r="Q111" s="58"/>
    </row>
    <row r="112" spans="1:17" s="40" customFormat="1" ht="12.75" x14ac:dyDescent="0.2">
      <c r="A112" s="36" t="s">
        <v>47</v>
      </c>
      <c r="B112" s="2"/>
      <c r="C112" s="3"/>
      <c r="D112" s="59"/>
      <c r="E112" s="53">
        <v>-3709</v>
      </c>
      <c r="G112" s="59"/>
      <c r="H112" s="53">
        <v>-5952</v>
      </c>
      <c r="I112" s="70"/>
      <c r="J112" s="59"/>
      <c r="K112" s="53">
        <v>-3244</v>
      </c>
      <c r="L112" s="70"/>
      <c r="M112" s="59"/>
      <c r="N112" s="53">
        <v>-5149</v>
      </c>
      <c r="O112" s="70"/>
      <c r="P112" s="59"/>
      <c r="Q112" s="53">
        <f t="shared" ref="Q112:Q115" si="10">E112+H112+K112+N112</f>
        <v>-18054</v>
      </c>
    </row>
    <row r="113" spans="1:17" s="40" customFormat="1" ht="12.75" x14ac:dyDescent="0.2">
      <c r="A113" s="36" t="s">
        <v>54</v>
      </c>
      <c r="B113" s="2"/>
      <c r="C113" s="3"/>
      <c r="D113" s="59"/>
      <c r="E113" s="63">
        <v>-35575</v>
      </c>
      <c r="G113" s="59"/>
      <c r="H113" s="63">
        <v>-113322</v>
      </c>
      <c r="I113" s="70"/>
      <c r="J113" s="59"/>
      <c r="K113" s="63">
        <v>-79559</v>
      </c>
      <c r="L113" s="70"/>
      <c r="M113" s="59"/>
      <c r="N113" s="63">
        <v>-73221</v>
      </c>
      <c r="O113" s="70"/>
      <c r="P113" s="59"/>
      <c r="Q113" s="63">
        <f t="shared" si="10"/>
        <v>-301677</v>
      </c>
    </row>
    <row r="114" spans="1:17" s="40" customFormat="1" ht="12.75" x14ac:dyDescent="0.2">
      <c r="A114" s="36" t="s">
        <v>88</v>
      </c>
      <c r="B114" s="2"/>
      <c r="C114" s="3"/>
      <c r="D114" s="59"/>
      <c r="E114" s="63">
        <v>0</v>
      </c>
      <c r="G114" s="59"/>
      <c r="H114" s="63">
        <v>48734</v>
      </c>
      <c r="I114" s="70"/>
      <c r="J114" s="59"/>
      <c r="K114" s="63">
        <v>1171</v>
      </c>
      <c r="L114" s="70"/>
      <c r="M114" s="59"/>
      <c r="N114" s="63">
        <v>-3</v>
      </c>
      <c r="O114" s="70"/>
      <c r="P114" s="59"/>
      <c r="Q114" s="63">
        <f t="shared" si="10"/>
        <v>49902</v>
      </c>
    </row>
    <row r="115" spans="1:17" s="40" customFormat="1" ht="12.75" x14ac:dyDescent="0.2">
      <c r="A115" s="36" t="s">
        <v>57</v>
      </c>
      <c r="B115" s="2"/>
      <c r="C115" s="3"/>
      <c r="D115" s="59"/>
      <c r="E115" s="63">
        <v>42565</v>
      </c>
      <c r="G115" s="59"/>
      <c r="H115" s="63">
        <v>40240</v>
      </c>
      <c r="I115" s="70"/>
      <c r="J115" s="59"/>
      <c r="K115" s="63">
        <v>32724</v>
      </c>
      <c r="L115" s="70"/>
      <c r="M115" s="59"/>
      <c r="N115" s="63">
        <v>44770</v>
      </c>
      <c r="O115" s="70"/>
      <c r="P115" s="59"/>
      <c r="Q115" s="63">
        <f t="shared" si="10"/>
        <v>160299</v>
      </c>
    </row>
    <row r="116" spans="1:17" s="40" customFormat="1" ht="12.75" x14ac:dyDescent="0.2">
      <c r="A116" s="2" t="s">
        <v>90</v>
      </c>
      <c r="B116" s="2"/>
      <c r="C116" s="3"/>
      <c r="D116" s="59"/>
      <c r="E116" s="56">
        <f>SUM(E112:E115)</f>
        <v>3281</v>
      </c>
      <c r="G116" s="59"/>
      <c r="H116" s="56">
        <f>SUM(H112:H115)</f>
        <v>-30300</v>
      </c>
      <c r="I116" s="70"/>
      <c r="J116" s="59"/>
      <c r="K116" s="56">
        <f>SUM(K112:K115)</f>
        <v>-48908</v>
      </c>
      <c r="L116" s="70"/>
      <c r="M116" s="59"/>
      <c r="N116" s="56">
        <f>SUM(N112:N115)</f>
        <v>-33603</v>
      </c>
      <c r="O116" s="70"/>
      <c r="P116" s="59"/>
      <c r="Q116" s="56">
        <f>SUM(Q112:Q115)</f>
        <v>-109530</v>
      </c>
    </row>
    <row r="117" spans="1:17" s="40" customFormat="1" ht="12.75" x14ac:dyDescent="0.2">
      <c r="A117" s="2"/>
      <c r="B117" s="2"/>
      <c r="C117" s="3"/>
      <c r="D117" s="57"/>
      <c r="E117" s="58"/>
      <c r="G117" s="57"/>
      <c r="H117" s="58"/>
      <c r="I117" s="70"/>
      <c r="J117" s="57"/>
      <c r="K117" s="58"/>
      <c r="L117" s="70"/>
      <c r="M117" s="57"/>
      <c r="N117" s="58"/>
      <c r="O117" s="70"/>
      <c r="P117" s="57"/>
      <c r="Q117" s="58"/>
    </row>
    <row r="118" spans="1:17" s="40" customFormat="1" ht="12.75" x14ac:dyDescent="0.2">
      <c r="A118" s="1" t="s">
        <v>48</v>
      </c>
      <c r="B118" s="2"/>
      <c r="C118" s="3"/>
      <c r="D118" s="57"/>
      <c r="E118" s="58"/>
      <c r="G118" s="57"/>
      <c r="H118" s="58"/>
      <c r="I118" s="70"/>
      <c r="J118" s="57"/>
      <c r="K118" s="58"/>
      <c r="L118" s="70"/>
      <c r="M118" s="57"/>
      <c r="N118" s="58"/>
      <c r="O118" s="70"/>
      <c r="P118" s="57"/>
      <c r="Q118" s="58"/>
    </row>
    <row r="119" spans="1:17" s="40" customFormat="1" ht="12.75" x14ac:dyDescent="0.2">
      <c r="A119" s="36" t="s">
        <v>59</v>
      </c>
      <c r="B119" s="2"/>
      <c r="C119" s="3"/>
      <c r="D119" s="57"/>
      <c r="E119" s="53">
        <v>10814</v>
      </c>
      <c r="G119" s="57"/>
      <c r="H119" s="53">
        <v>4020</v>
      </c>
      <c r="I119" s="70"/>
      <c r="J119" s="57"/>
      <c r="K119" s="53">
        <v>10599</v>
      </c>
      <c r="L119" s="70"/>
      <c r="M119" s="57"/>
      <c r="N119" s="53">
        <v>6159</v>
      </c>
      <c r="O119" s="70"/>
      <c r="P119" s="57"/>
      <c r="Q119" s="53">
        <f t="shared" ref="Q119:Q120" si="11">E119+H119+K119+N119</f>
        <v>31592</v>
      </c>
    </row>
    <row r="120" spans="1:17" s="40" customFormat="1" ht="12.75" x14ac:dyDescent="0.2">
      <c r="A120" s="36" t="s">
        <v>75</v>
      </c>
      <c r="B120" s="2"/>
      <c r="C120" s="3"/>
      <c r="D120" s="57"/>
      <c r="E120" s="53">
        <v>-3738</v>
      </c>
      <c r="G120" s="57"/>
      <c r="H120" s="53">
        <v>0</v>
      </c>
      <c r="I120" s="70"/>
      <c r="J120" s="57"/>
      <c r="K120" s="53">
        <v>0</v>
      </c>
      <c r="L120" s="70"/>
      <c r="M120" s="57"/>
      <c r="N120" s="53">
        <v>-6957</v>
      </c>
      <c r="O120" s="70"/>
      <c r="P120" s="57"/>
      <c r="Q120" s="53">
        <f t="shared" si="11"/>
        <v>-10695</v>
      </c>
    </row>
    <row r="121" spans="1:17" s="40" customFormat="1" ht="12.75" x14ac:dyDescent="0.2">
      <c r="A121" s="2" t="s">
        <v>93</v>
      </c>
      <c r="B121" s="2"/>
      <c r="C121" s="3"/>
      <c r="D121" s="61"/>
      <c r="E121" s="62">
        <f>SUM(E119:E120)</f>
        <v>7076</v>
      </c>
      <c r="G121" s="61"/>
      <c r="H121" s="62">
        <f>SUM(H119:H120)</f>
        <v>4020</v>
      </c>
      <c r="I121" s="70"/>
      <c r="J121" s="61"/>
      <c r="K121" s="62">
        <f>SUM(K119:K120)</f>
        <v>10599</v>
      </c>
      <c r="L121" s="70"/>
      <c r="M121" s="61"/>
      <c r="N121" s="62">
        <f>SUM(N119:N120)</f>
        <v>-798</v>
      </c>
      <c r="O121" s="70"/>
      <c r="P121" s="61"/>
      <c r="Q121" s="62">
        <f>SUM(Q119:Q120)</f>
        <v>20897</v>
      </c>
    </row>
    <row r="122" spans="1:17" s="40" customFormat="1" ht="12.75" x14ac:dyDescent="0.2">
      <c r="A122" s="2"/>
      <c r="B122" s="2"/>
      <c r="C122" s="3"/>
      <c r="D122" s="61"/>
      <c r="E122" s="63"/>
      <c r="G122" s="61"/>
      <c r="H122" s="63"/>
      <c r="I122" s="70"/>
      <c r="J122" s="61"/>
      <c r="K122" s="63"/>
      <c r="L122" s="70"/>
      <c r="M122" s="61"/>
      <c r="N122" s="63"/>
      <c r="O122" s="70"/>
      <c r="P122" s="61"/>
      <c r="Q122" s="63"/>
    </row>
    <row r="123" spans="1:17" s="40" customFormat="1" ht="12.75" x14ac:dyDescent="0.2">
      <c r="A123" s="2" t="s">
        <v>55</v>
      </c>
      <c r="B123" s="2"/>
      <c r="C123" s="3"/>
      <c r="D123" s="57"/>
      <c r="E123" s="53">
        <v>-39</v>
      </c>
      <c r="G123" s="57"/>
      <c r="H123" s="53">
        <v>1</v>
      </c>
      <c r="I123" s="70"/>
      <c r="J123" s="57"/>
      <c r="K123" s="53">
        <v>185</v>
      </c>
      <c r="L123" s="70"/>
      <c r="M123" s="57"/>
      <c r="N123" s="53">
        <v>-161</v>
      </c>
      <c r="O123" s="70"/>
      <c r="P123" s="57"/>
      <c r="Q123" s="53">
        <f>E123+H123+K123+N123</f>
        <v>-14</v>
      </c>
    </row>
    <row r="124" spans="1:17" s="40" customFormat="1" ht="12.75" x14ac:dyDescent="0.2">
      <c r="A124" s="2"/>
      <c r="B124" s="2"/>
      <c r="C124" s="3"/>
      <c r="D124" s="57"/>
      <c r="E124" s="60"/>
      <c r="G124" s="57"/>
      <c r="H124" s="60"/>
      <c r="I124" s="70"/>
      <c r="J124" s="57"/>
      <c r="K124" s="60"/>
      <c r="L124" s="70"/>
      <c r="M124" s="57"/>
      <c r="N124" s="60"/>
      <c r="O124" s="70"/>
      <c r="P124" s="57"/>
      <c r="Q124" s="60"/>
    </row>
    <row r="125" spans="1:17" s="40" customFormat="1" ht="12.75" x14ac:dyDescent="0.2">
      <c r="A125" s="2" t="s">
        <v>89</v>
      </c>
      <c r="B125" s="2"/>
      <c r="C125" s="3"/>
      <c r="D125" s="64"/>
      <c r="E125" s="63">
        <f>+E109+E116+E121+E123</f>
        <v>25009</v>
      </c>
      <c r="G125" s="64"/>
      <c r="H125" s="63">
        <f>+H109+H116+H121+H123</f>
        <v>-3932</v>
      </c>
      <c r="I125" s="70"/>
      <c r="J125" s="64"/>
      <c r="K125" s="63">
        <f>+K109+K116+K121+K123</f>
        <v>-22125</v>
      </c>
      <c r="L125" s="70"/>
      <c r="M125" s="64"/>
      <c r="N125" s="63">
        <f>+N109+N116+N121+N123</f>
        <v>-19199</v>
      </c>
      <c r="O125" s="70"/>
      <c r="P125" s="64"/>
      <c r="Q125" s="63">
        <f>+Q109+Q116+Q121+Q123</f>
        <v>-20247</v>
      </c>
    </row>
    <row r="126" spans="1:17" x14ac:dyDescent="0.25">
      <c r="A126" s="2" t="s">
        <v>58</v>
      </c>
      <c r="B126" s="2"/>
      <c r="D126" s="57"/>
      <c r="E126" s="65">
        <v>63409</v>
      </c>
      <c r="F126" s="40"/>
      <c r="G126" s="57"/>
      <c r="H126" s="65">
        <f>E127</f>
        <v>88418</v>
      </c>
      <c r="I126" s="70"/>
      <c r="J126" s="57"/>
      <c r="K126" s="65">
        <f>H127</f>
        <v>84486</v>
      </c>
      <c r="L126" s="70"/>
      <c r="M126" s="57"/>
      <c r="N126" s="65">
        <f>K127</f>
        <v>62361</v>
      </c>
      <c r="O126" s="70"/>
      <c r="P126" s="57"/>
      <c r="Q126" s="65">
        <v>63409</v>
      </c>
    </row>
    <row r="127" spans="1:17" ht="15.75" thickBot="1" x14ac:dyDescent="0.3">
      <c r="A127" s="2" t="s">
        <v>56</v>
      </c>
      <c r="B127" s="2"/>
      <c r="D127" s="66"/>
      <c r="E127" s="42">
        <f>SUM(E125:E126)</f>
        <v>88418</v>
      </c>
      <c r="F127" s="40"/>
      <c r="G127" s="66"/>
      <c r="H127" s="42">
        <f>SUM(H125:H126)</f>
        <v>84486</v>
      </c>
      <c r="I127" s="70"/>
      <c r="J127" s="66"/>
      <c r="K127" s="42">
        <f>SUM(K125:K126)</f>
        <v>62361</v>
      </c>
      <c r="L127" s="70"/>
      <c r="M127" s="66"/>
      <c r="N127" s="42">
        <f>SUM(N125:N126)</f>
        <v>43162</v>
      </c>
      <c r="O127" s="70"/>
      <c r="P127" s="66"/>
      <c r="Q127" s="42">
        <f>SUM(Q125:Q126)</f>
        <v>43162</v>
      </c>
    </row>
    <row r="128" spans="1:17" ht="16.5" thickTop="1" thickBot="1" x14ac:dyDescent="0.3">
      <c r="A128" s="2"/>
      <c r="B128" s="2"/>
      <c r="D128" s="48"/>
      <c r="E128" s="67"/>
      <c r="F128" s="40"/>
      <c r="G128" s="48"/>
      <c r="H128" s="67"/>
      <c r="J128" s="48"/>
      <c r="K128" s="67"/>
      <c r="M128" s="48"/>
      <c r="N128" s="67"/>
      <c r="P128" s="48"/>
      <c r="Q128" s="67"/>
    </row>
    <row r="129" spans="2:14" x14ac:dyDescent="0.25">
      <c r="D129" s="69"/>
      <c r="E129" s="69"/>
      <c r="G129" s="69"/>
      <c r="H129" s="69"/>
      <c r="J129" s="69"/>
      <c r="K129" s="69"/>
      <c r="M129" s="69"/>
      <c r="N129" s="69"/>
    </row>
    <row r="130" spans="2:14" x14ac:dyDescent="0.25">
      <c r="E130" s="5"/>
      <c r="H130" s="5"/>
      <c r="K130" s="5"/>
      <c r="N130" s="5"/>
    </row>
    <row r="131" spans="2:14" x14ac:dyDescent="0.25">
      <c r="B131" s="2"/>
    </row>
  </sheetData>
  <mergeCells count="19">
    <mergeCell ref="D93:E93"/>
    <mergeCell ref="D92:E92"/>
    <mergeCell ref="D48:E48"/>
    <mergeCell ref="D3:E3"/>
    <mergeCell ref="A41:F41"/>
    <mergeCell ref="G3:H3"/>
    <mergeCell ref="G48:H48"/>
    <mergeCell ref="G92:H92"/>
    <mergeCell ref="G93:H93"/>
    <mergeCell ref="P92:Q92"/>
    <mergeCell ref="P93:Q93"/>
    <mergeCell ref="J3:K3"/>
    <mergeCell ref="J48:K48"/>
    <mergeCell ref="J92:K92"/>
    <mergeCell ref="J93:K93"/>
    <mergeCell ref="M3:N3"/>
    <mergeCell ref="M48:N48"/>
    <mergeCell ref="M92:N92"/>
    <mergeCell ref="M93:N93"/>
  </mergeCells>
  <pageMargins left="0.7" right="0.31" top="0.5" bottom="0.25" header="0.05" footer="0"/>
  <pageSetup scale="62" fitToHeight="4" orientation="landscape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Historical FS</vt:lpstr>
      <vt:lpstr>'2024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2025-01-27T21:31:03Z</cp:lastPrinted>
  <dcterms:created xsi:type="dcterms:W3CDTF">2018-02-13T02:23:57Z</dcterms:created>
  <dcterms:modified xsi:type="dcterms:W3CDTF">2025-01-29T19:06:41Z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