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ix-my.sharepoint.com/personal/nancy_fazioli_calix_com/Documents/Desktop/"/>
    </mc:Choice>
  </mc:AlternateContent>
  <xr:revisionPtr revIDLastSave="0" documentId="8_{DCC1A61A-34BB-AD4F-B877-422B2BB59FBF}" xr6:coauthVersionLast="47" xr6:coauthVersionMax="47" xr10:uidLastSave="{00000000-0000-0000-0000-000000000000}"/>
  <bookViews>
    <workbookView xWindow="0" yWindow="760" windowWidth="30240" windowHeight="17200" xr2:uid="{00000000-000D-0000-FFFF-FFFF00000000}"/>
  </bookViews>
  <sheets>
    <sheet name="2024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'2024 Historical FS'!$A$1:$N$41,'2024 Historical FS'!$A$44:$L$86,'2024 Historical FS'!$A$88:$N$128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_comsat." localSheetId="0" hidden="1">{"summary",#N/A,FALSE,"comsat"}</definedName>
    <definedName name="wrn.summary_comsat.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3" i="1" l="1"/>
  <c r="N120" i="1"/>
  <c r="N119" i="1"/>
  <c r="N115" i="1"/>
  <c r="N114" i="1"/>
  <c r="N113" i="1"/>
  <c r="N112" i="1"/>
  <c r="N108" i="1"/>
  <c r="N107" i="1"/>
  <c r="N106" i="1"/>
  <c r="N105" i="1"/>
  <c r="N104" i="1"/>
  <c r="N103" i="1"/>
  <c r="N102" i="1"/>
  <c r="N100" i="1"/>
  <c r="N99" i="1"/>
  <c r="N98" i="1"/>
  <c r="N97" i="1"/>
  <c r="N95" i="1"/>
  <c r="N36" i="1"/>
  <c r="N35" i="1"/>
  <c r="N34" i="1"/>
  <c r="N33" i="1"/>
  <c r="N32" i="1"/>
  <c r="N31" i="1"/>
  <c r="M25" i="1"/>
  <c r="M22" i="1"/>
  <c r="M21" i="1"/>
  <c r="M16" i="1"/>
  <c r="M15" i="1"/>
  <c r="M14" i="1"/>
  <c r="M9" i="1"/>
  <c r="M8" i="1"/>
  <c r="M6" i="1" l="1"/>
  <c r="K121" i="1"/>
  <c r="K116" i="1"/>
  <c r="J93" i="1"/>
  <c r="K82" i="1"/>
  <c r="K71" i="1"/>
  <c r="K57" i="1"/>
  <c r="K64" i="1" s="1"/>
  <c r="K37" i="1"/>
  <c r="K25" i="1"/>
  <c r="J23" i="1"/>
  <c r="K22" i="1"/>
  <c r="K21" i="1"/>
  <c r="K23" i="1" s="1"/>
  <c r="J17" i="1"/>
  <c r="K16" i="1"/>
  <c r="K15" i="1"/>
  <c r="K14" i="1"/>
  <c r="K17" i="1" s="1"/>
  <c r="J10" i="1"/>
  <c r="J19" i="1" s="1"/>
  <c r="K9" i="1"/>
  <c r="K8" i="1"/>
  <c r="K6" i="1"/>
  <c r="J48" i="1" s="1"/>
  <c r="K5" i="1"/>
  <c r="K84" i="1" l="1"/>
  <c r="K10" i="1"/>
  <c r="J27" i="1"/>
  <c r="K95" i="1" s="1"/>
  <c r="K109" i="1" s="1"/>
  <c r="K125" i="1" s="1"/>
  <c r="J12" i="1"/>
  <c r="K12" i="1"/>
  <c r="K19" i="1"/>
  <c r="K27" i="1" s="1"/>
  <c r="K39" i="1" s="1"/>
  <c r="N116" i="1"/>
  <c r="N22" i="1"/>
  <c r="N21" i="1"/>
  <c r="M17" i="1"/>
  <c r="N8" i="1"/>
  <c r="N6" i="1"/>
  <c r="N5" i="1"/>
  <c r="H121" i="1"/>
  <c r="H116" i="1"/>
  <c r="G93" i="1"/>
  <c r="H82" i="1"/>
  <c r="H71" i="1"/>
  <c r="H57" i="1"/>
  <c r="H64" i="1" s="1"/>
  <c r="H37" i="1"/>
  <c r="H25" i="1"/>
  <c r="G23" i="1"/>
  <c r="H22" i="1"/>
  <c r="H21" i="1"/>
  <c r="G17" i="1"/>
  <c r="H16" i="1"/>
  <c r="H15" i="1"/>
  <c r="H14" i="1"/>
  <c r="G10" i="1"/>
  <c r="H9" i="1"/>
  <c r="H8" i="1"/>
  <c r="H6" i="1"/>
  <c r="G48" i="1" s="1"/>
  <c r="H5" i="1"/>
  <c r="M23" i="1" l="1"/>
  <c r="G19" i="1"/>
  <c r="M93" i="1"/>
  <c r="N121" i="1"/>
  <c r="H17" i="1"/>
  <c r="H84" i="1"/>
  <c r="N25" i="1"/>
  <c r="N37" i="1"/>
  <c r="N15" i="1"/>
  <c r="N16" i="1"/>
  <c r="G27" i="1"/>
  <c r="H95" i="1" s="1"/>
  <c r="H23" i="1"/>
  <c r="N23" i="1"/>
  <c r="G12" i="1"/>
  <c r="M10" i="1"/>
  <c r="M12" i="1" s="1"/>
  <c r="H10" i="1"/>
  <c r="H12" i="1" s="1"/>
  <c r="N9" i="1"/>
  <c r="N10" i="1" s="1"/>
  <c r="N12" i="1" s="1"/>
  <c r="N14" i="1"/>
  <c r="H109" i="1" l="1"/>
  <c r="M19" i="1"/>
  <c r="M27" i="1" s="1"/>
  <c r="N17" i="1"/>
  <c r="H19" i="1"/>
  <c r="H27" i="1" s="1"/>
  <c r="H39" i="1" s="1"/>
  <c r="N19" i="1"/>
  <c r="N27" i="1" s="1"/>
  <c r="N39" i="1" s="1"/>
  <c r="H125" i="1" l="1"/>
  <c r="E9" i="1"/>
  <c r="E8" i="1"/>
  <c r="E25" i="1" l="1"/>
  <c r="E16" i="1"/>
  <c r="E37" i="1"/>
  <c r="E121" i="1"/>
  <c r="E116" i="1" l="1"/>
  <c r="E15" i="1" l="1"/>
  <c r="D17" i="1" l="1"/>
  <c r="E57" i="1" l="1"/>
  <c r="D93" i="1" l="1"/>
  <c r="E82" i="1"/>
  <c r="E71" i="1"/>
  <c r="E64" i="1"/>
  <c r="D23" i="1"/>
  <c r="E22" i="1"/>
  <c r="E21" i="1"/>
  <c r="E14" i="1"/>
  <c r="E6" i="1"/>
  <c r="D48" i="1" s="1"/>
  <c r="E5" i="1"/>
  <c r="E17" i="1" l="1"/>
  <c r="E84" i="1"/>
  <c r="E23" i="1"/>
  <c r="D10" i="1"/>
  <c r="D19" i="1" s="1"/>
  <c r="D27" i="1" s="1"/>
  <c r="E95" i="1" s="1"/>
  <c r="N109" i="1" s="1"/>
  <c r="N125" i="1" s="1"/>
  <c r="N127" i="1" s="1"/>
  <c r="D12" i="1" l="1"/>
  <c r="E10" i="1"/>
  <c r="E12" i="1" s="1"/>
  <c r="E109" i="1"/>
  <c r="E125" i="1" l="1"/>
  <c r="E127" i="1" s="1"/>
  <c r="H126" i="1" s="1"/>
  <c r="H127" i="1" s="1"/>
  <c r="K126" i="1" s="1"/>
  <c r="K127" i="1" s="1"/>
  <c r="E19" i="1"/>
  <c r="E27" i="1" s="1"/>
  <c r="E39" i="1" s="1"/>
</calcChain>
</file>

<file path=xl/sharedStrings.xml><?xml version="1.0" encoding="utf-8"?>
<sst xmlns="http://schemas.openxmlformats.org/spreadsheetml/2006/main" count="113" uniqueCount="94">
  <si>
    <t>Calix, Inc.</t>
  </si>
  <si>
    <t>Historical Financial Statements</t>
  </si>
  <si>
    <t>($ in thousands)</t>
  </si>
  <si>
    <t>GAAP</t>
  </si>
  <si>
    <t>Non-GAAP</t>
  </si>
  <si>
    <t>Qtr Ending</t>
  </si>
  <si>
    <t>Gross profit</t>
  </si>
  <si>
    <t>Gross margin %</t>
  </si>
  <si>
    <t>Total operating expenses</t>
  </si>
  <si>
    <t>Non-GAAP bridge to GAAP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</si>
  <si>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</si>
  <si>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</si>
  <si>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</si>
  <si>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</si>
  <si>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</si>
  <si>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</si>
  <si>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</si>
  <si>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</si>
  <si>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</si>
  <si>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</si>
  <si>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</si>
  <si>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</si>
  <si>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</si>
  <si>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</si>
  <si>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</si>
  <si>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</si>
  <si>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</si>
  <si>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</si>
  <si>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</si>
  <si>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</si>
  <si>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</si>
  <si>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</si>
  <si>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</si>
  <si>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</si>
  <si>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</si>
  <si>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</si>
  <si>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</si>
  <si>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</si>
  <si>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</si>
  <si>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</si>
  <si>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</si>
  <si>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</si>
  <si>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</si>
  <si>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</si>
  <si>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</si>
  <si>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</si>
  <si>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</si>
  <si>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</si>
  <si>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</si>
  <si>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Right-of-use operating leases</t>
  </si>
  <si>
    <t>Operating leases</t>
  </si>
  <si>
    <t>Net cash provided by operating activities</t>
  </si>
  <si>
    <t>Marketable securities</t>
  </si>
  <si>
    <t>Investing activities: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</si>
  <si>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</si>
  <si>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</si>
  <si>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</si>
  <si>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</si>
  <si>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</si>
  <si>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Proceeds from common stock issuances related to employee benefit plans</t>
  </si>
  <si>
    <t>Deferred tax assets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</si>
  <si>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</si>
  <si>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t>Deferred income taxes</t>
  </si>
  <si>
    <t>Income tax effect of non-GAAP adjustments</t>
  </si>
  <si>
    <t>Interest income, net</t>
  </si>
  <si>
    <t>Net accretion of available-for-sale securities</t>
  </si>
  <si>
    <t>Revenue</t>
  </si>
  <si>
    <t>(1) Cost of revenue (stock-based compensation)</t>
  </si>
  <si>
    <t>(2) Sales and marketing (stock-based compensation)</t>
  </si>
  <si>
    <t>(3) Research and development (stock-based compensation)</t>
  </si>
  <si>
    <t>(5) Intangible asset amortization</t>
  </si>
  <si>
    <t>(4) General and administrative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</si>
  <si>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(2)</t>
    </r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</si>
  <si>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</si>
  <si>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General and administrative </t>
    </r>
    <r>
      <rPr>
        <vertAlign val="superscript"/>
        <sz val="10"/>
        <rFont val="Calibri"/>
        <family val="2"/>
      </rPr>
      <t>(4)</t>
    </r>
  </si>
  <si>
    <t>Repurchases of common stock</t>
  </si>
  <si>
    <t>Operating income (loss)</t>
  </si>
  <si>
    <t>(6) Intangible asset amortization</t>
  </si>
  <si>
    <r>
      <t xml:space="preserve">Cost of revenue </t>
    </r>
    <r>
      <rPr>
        <vertAlign val="superscript"/>
        <sz val="10"/>
        <rFont val="Calibri"/>
        <family val="2"/>
      </rPr>
      <t>(1) (5)</t>
    </r>
  </si>
  <si>
    <r>
      <t xml:space="preserve">Income Taxes </t>
    </r>
    <r>
      <rPr>
        <vertAlign val="superscript"/>
        <sz val="10"/>
        <rFont val="Calibri"/>
        <family val="2"/>
      </rPr>
      <t>(6)</t>
    </r>
  </si>
  <si>
    <t>Net cash provided by financing activities</t>
  </si>
  <si>
    <t>Condensed Consolidated Statement of Cash Flows 2024</t>
  </si>
  <si>
    <t>Other expense, net</t>
  </si>
  <si>
    <t>Total interest income and other expense, net</t>
  </si>
  <si>
    <t>Ytd Ending</t>
  </si>
  <si>
    <t>Net income (loss)</t>
  </si>
  <si>
    <t>GAAP net income (loss)</t>
  </si>
  <si>
    <t>GAAP and Non-GAAP Statements of Income (Loss) 2024</t>
  </si>
  <si>
    <t>Adjustments to reconcile net income (loss) to net cash provided by operating activities:</t>
  </si>
  <si>
    <t>Sales of marketable securities</t>
  </si>
  <si>
    <t>Net increase (decrease) in cash and cash equivalents</t>
  </si>
  <si>
    <t>Net cash provided by (used in) investing activities</t>
  </si>
  <si>
    <t>Condensed Consolidated Balance Sheets 2024</t>
  </si>
  <si>
    <t>Accumulated other comprehensive income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</si>
</sst>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/>
    <xf numFmtId="0" fontId="5" fillId="0" borderId="0" xfId="1" applyFont="1"/>
    <xf numFmtId="0" fontId="6" fillId="0" borderId="0" xfId="1" applyFont="1"/>
    <xf numFmtId="0" fontId="8" fillId="0" borderId="0" xfId="1" quotePrefix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0" fontId="9" fillId="0" borderId="4" xfId="1" applyFont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Border="1"/>
    <xf numFmtId="165" fontId="5" fillId="0" borderId="9" xfId="1" applyNumberFormat="1" applyFont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43" fontId="5" fillId="0" borderId="0" xfId="6" applyFont="1" applyFill="1" applyBorder="1"/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Border="1"/>
    <xf numFmtId="165" fontId="3" fillId="0" borderId="15" xfId="4" applyNumberFormat="1" applyFont="1" applyFill="1" applyBorder="1" applyAlignment="1"/>
    <xf numFmtId="0" fontId="5" fillId="0" borderId="7" xfId="1" applyFont="1" applyBorder="1"/>
    <xf numFmtId="0" fontId="5" fillId="0" borderId="12" xfId="1" applyFont="1" applyBorder="1"/>
    <xf numFmtId="0" fontId="5" fillId="0" borderId="13" xfId="1" applyFont="1" applyBorder="1"/>
    <xf numFmtId="43" fontId="5" fillId="0" borderId="0" xfId="6" applyFont="1" applyFill="1"/>
    <xf numFmtId="42" fontId="5" fillId="0" borderId="5" xfId="1" applyNumberFormat="1" applyFont="1" applyBorder="1"/>
    <xf numFmtId="0" fontId="3" fillId="0" borderId="0" xfId="1" applyFont="1" applyAlignment="1">
      <alignment wrapText="1"/>
    </xf>
    <xf numFmtId="41" fontId="5" fillId="0" borderId="5" xfId="1" applyNumberFormat="1" applyFont="1" applyBorder="1"/>
    <xf numFmtId="0" fontId="3" fillId="0" borderId="0" xfId="1" applyFont="1" applyAlignment="1">
      <alignment horizontal="left" indent="2"/>
    </xf>
    <xf numFmtId="43" fontId="3" fillId="0" borderId="4" xfId="7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Font="1" applyFill="1" applyBorder="1" applyAlignment="1" applyProtection="1"/>
    <xf numFmtId="43" fontId="3" fillId="0" borderId="5" xfId="7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Border="1"/>
    <xf numFmtId="0" fontId="14" fillId="0" borderId="0" xfId="1" applyFont="1"/>
    <xf numFmtId="165" fontId="3" fillId="0" borderId="0" xfId="7" applyNumberFormat="1" applyFont="1" applyFill="1" applyBorder="1" applyAlignment="1"/>
    <xf numFmtId="42" fontId="13" fillId="0" borderId="0" xfId="2" applyNumberFormat="1" applyFont="1"/>
    <xf numFmtId="164" fontId="6" fillId="0" borderId="0" xfId="1" applyNumberFormat="1" applyFont="1"/>
    <xf numFmtId="164" fontId="3" fillId="0" borderId="4" xfId="3" applyNumberFormat="1" applyFont="1" applyFill="1" applyBorder="1"/>
    <xf numFmtId="0" fontId="12" fillId="0" borderId="0" xfId="1" applyFont="1" applyAlignment="1">
      <alignment horizontal="left" vertical="top" wrapText="1"/>
    </xf>
    <xf numFmtId="14" fontId="7" fillId="0" borderId="1" xfId="1" quotePrefix="1" applyNumberFormat="1" applyFont="1" applyBorder="1" applyAlignment="1">
      <alignment horizontal="center"/>
    </xf>
    <xf numFmtId="14" fontId="9" fillId="0" borderId="2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6" fontId="9" fillId="0" borderId="16" xfId="1" applyNumberFormat="1" applyFont="1" applyBorder="1" applyAlignment="1">
      <alignment horizontal="center"/>
    </xf>
    <xf numFmtId="16" fontId="9" fillId="0" borderId="17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12" fillId="0" borderId="0" xfId="1" applyFont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/my%20documents/Industry%20Books/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alix.local/storage/Boston%20IB%20Folder/PROS%20Revenue/October%2006%20IPO%20Bakeoff%20Pitch/Model/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OSINFSP4128-V7/CF_data$/Boston%20IB%20Folder/Fairchild/Project%20MOON/Model/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OSINFSP4128-V7/CF_DATA$/Boston%20IB%20Folder/Manhattan%20Associates/Project%20Combat%20Spring%202007/Analyses/Model/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BOSINFSP4128-V7/CF_DATA$/Boston%20IB%20Folder/SafeBoot/Teaser/Backup/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osinfsp4128-v7/cf_data$/Boston%20IB%20Folder/Riva%20Bakal/Standard%20Templates/Old%20Excel%20standards/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OSINFSP4128-V7/CF_DATA$/Boston%20IB%20Folder/Software%20A.G/2007-09%20Buyside/Excel/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BOSINFSP4128-V7/CF_DATA$/Boston%20IB%20Folder/Software%20A.G/2007-09%20Buyside/Excel/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alix.local/storage/Documents%20and%20Settings/jvalenti/Local%20Settings/Temporary%20Internet%20Files/Content.Outlook/M318P9HW/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etnaf01/2009/11-Nov/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lix.local/storage/users/Cusimano/Baking/03.06.2001/Sara%20Lee%2010.18.00/BFO%20Baking%20Transaction%20File/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GDS/STAFFING/STAFFPLN/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psjnts2/CSSDFIN/SJ/ICFAB/ICP&amp;L99/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alix.local/storage/Documents%20and%20Settings/kcurry/Local%20Settings/Temporary%20Internet%20Files/OLKC/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OSINFSP4128-V7/CF_data$/Boston%20IB%20Folder/Vurv/2007%20IPO/Comps/Public%20trading%20comps/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alix.local/storage/DOCUME~1/martjus/LOCALS~1/Temp/notes965B3E/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OSINFSP4128-V7/CF_data$/Boston%20IB%20Folder/Bentley%20Systems/2007.03/Comps/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OSINFSP4128-V7/CF_data$/Boston%20IB%20Folder/Fairchild/Project%20MOON/Model/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  <sheetName val="Capital leases"/>
      <sheetName val="Process Tools-Owned"/>
      <sheetName val="Lookups &amp; FX Rates"/>
      <sheetName val="Dropdowns"/>
      <sheetName val="tbl_lookup"/>
      <sheetName val="HR Lookups DO NOT DELETE"/>
      <sheetName val="Purchase Acctg"/>
      <sheetName val="Data Validation"/>
      <sheetName val="Input Summary"/>
      <sheetName val="Vlookup"/>
      <sheetName val="1601 Detail information"/>
      <sheetName val="Balance Sheet"/>
      <sheetName val="By Account"/>
      <sheetName val="Licencing FASTR download - May"/>
      <sheetName val="Eee by dept"/>
      <sheetName val="matrix-quant"/>
      <sheetName val="Company CF"/>
      <sheetName val="Ops"/>
      <sheetName val="Equity"/>
      <sheetName val="Ass"/>
      <sheetName val="Depn"/>
      <sheetName val="Debt"/>
      <sheetName val="OpsAss"/>
      <sheetName val="Cash"/>
      <sheetName val="Q_Accts"/>
      <sheetName val="Growth_Rates"/>
      <sheetName val="ScenSelect"/>
      <sheetName val="Data"/>
      <sheetName val="Monthly Trend"/>
      <sheetName val="10 YEAR CASH FLOW PROJECTIONS"/>
      <sheetName val="Amortize"/>
      <sheetName val="IRR1295A"/>
      <sheetName val="QTR-BS&amp;CF"/>
      <sheetName val="Beta"/>
      <sheetName val="Chart"/>
      <sheetName val="Chart 2"/>
      <sheetName val="Prices"/>
      <sheetName val="DeptSummary"/>
      <sheetName val="Headcount"/>
      <sheetName val="Football Field"/>
      <sheetName val="Primedia"/>
      <sheetName val="PA2"/>
      <sheetName val="Instruction"/>
      <sheetName val="PRISM IS"/>
      <sheetName val="InputSheet"/>
      <sheetName val="Sheet1"/>
      <sheetName val="Draw Template"/>
      <sheetName val="PayBalance"/>
      <sheetName val="Balances"/>
      <sheetName val="HR (ACT)"/>
      <sheetName val="Orbicus-"/>
      <sheetName val="ChangeReport"/>
      <sheetName val="HIERARCHY"/>
      <sheetName val="People"/>
      <sheetName val="Position"/>
      <sheetName val="Quotas"/>
      <sheetName val="Audit SetUp"/>
      <sheetName val="HR (Current)"/>
      <sheetName val="HR (JUL)"/>
      <sheetName val="SFDC Users"/>
      <sheetName val="Comp On Boarding List"/>
      <sheetName val="TS_+1"/>
      <sheetName val="Lookup"/>
      <sheetName val="Lookups"/>
      <sheetName val="Proration"/>
      <sheetName val="P"/>
      <sheetName val="Rec"/>
      <sheetName val="input"/>
      <sheetName val="3yr p&amp;l"/>
      <sheetName val="IRR Calculations"/>
      <sheetName val="Support Document"/>
      <sheetName val="Financials"/>
      <sheetName val="base"/>
      <sheetName val="Company_CF"/>
      <sheetName val="Monthly_Trend"/>
      <sheetName val="10_YEAR_CASH_FLOW_PROJECTIONS"/>
      <sheetName val="Support_Document"/>
      <sheetName val="XREF"/>
      <sheetName val="Lead"/>
      <sheetName val="A"/>
      <sheetName val="adaptiveHiddenSheetValidation"/>
      <sheetName val="Prof.Fees--"/>
      <sheetName val="Settings"/>
      <sheetName val="Projections"/>
      <sheetName val="Inputs-Tables"/>
      <sheetName val="Purchase Calc."/>
      <sheetName val="Break-Even"/>
      <sheetName val="95TAXPROV-HEC"/>
      <sheetName val="입찰내역 발주처 양식"/>
      <sheetName val="TargIS"/>
      <sheetName val="CR"/>
      <sheetName val="ValuationT"/>
      <sheetName val="SALES95"/>
      <sheetName val="Assum"/>
      <sheetName val="Metric Sensitivity"/>
      <sheetName val="Sensitivity"/>
      <sheetName val="Labels"/>
      <sheetName val="Operating"/>
      <sheetName val="5.PdRM 2"/>
      <sheetName val="시산표"/>
      <sheetName val="QRE"/>
      <sheetName val="Comp__Transaction1"/>
      <sheetName val="Sales_Comp_Lookup"/>
      <sheetName val="Lookups_&amp;_FX_Rates"/>
      <sheetName val="HR_Lookups_DO_NOT_DELETE"/>
      <sheetName val="Data_Validation"/>
      <sheetName val="Input_Summary"/>
      <sheetName val="T2_Current1"/>
      <sheetName val="PRISM_IS"/>
      <sheetName val="Draw_Template"/>
      <sheetName val="HR_(ACT)"/>
      <sheetName val="Audit_SetUp"/>
      <sheetName val="HR_(Current)"/>
      <sheetName val="HR_(JUL)"/>
      <sheetName val="SFDC_Users"/>
      <sheetName val="Comp_On_Boarding_List"/>
      <sheetName val="Purchase_Acctg"/>
      <sheetName val="1601_Detail_information"/>
      <sheetName val="Balance_Sheet"/>
      <sheetName val="Fleet_Profile"/>
      <sheetName val="Monthly_Stats"/>
      <sheetName val="PPM_Stats"/>
      <sheetName val="Sheet1_(2)"/>
      <sheetName val="NOTES_RECEIVABLE"/>
      <sheetName val="Credit_Calc"/>
      <sheetName val="Chart_2"/>
      <sheetName val="Process_Tools-Owned"/>
      <sheetName val="wdr_bldg"/>
      <sheetName val="Capital_leases"/>
      <sheetName val="By_Account"/>
      <sheetName val="Licencing_FASTR_download_-_May"/>
      <sheetName val="Football_Field"/>
      <sheetName val="Eee_by_dept"/>
      <sheetName val="Company_CF1"/>
      <sheetName val="Monthly_Trend1"/>
      <sheetName val="10_YEAR_CASH_FLOW_PROJECTIONS1"/>
      <sheetName val="Support_Document1"/>
      <sheetName val="Comp__Transaction2"/>
      <sheetName val="Company_CF2"/>
      <sheetName val="Monthly_Trend2"/>
      <sheetName val="10_YEAR_CASH_FLOW_PROJECTIONS2"/>
      <sheetName val="Support_Document2"/>
      <sheetName val="Comp__Transaction3"/>
      <sheetName val="Company_CF3"/>
      <sheetName val="Monthly_Trend3"/>
      <sheetName val="10_YEAR_CASH_FLOW_PROJECTIONS3"/>
      <sheetName val="Support_Document3"/>
      <sheetName val="Comp__Transaction4"/>
      <sheetName val="Company_CF4"/>
      <sheetName val="Monthly_Trend4"/>
      <sheetName val="10_YEAR_CASH_FLOW_PROJECTIONS4"/>
      <sheetName val="Support_Document4"/>
      <sheetName val="ATK Capitalization"/>
      <sheetName val="Links"/>
      <sheetName val="Status Quo"/>
      <sheetName val="PXMODEL"/>
      <sheetName val="CYH Cap Table"/>
      <sheetName val="Comp__Transaction5"/>
      <sheetName val="Company_CF5"/>
      <sheetName val="Monthly_Trend5"/>
      <sheetName val="10_YEAR_CASH_FLOW_PROJECTIONS5"/>
      <sheetName val="Support_Document5"/>
      <sheetName val="Comp__Transaction6"/>
      <sheetName val="Company_CF6"/>
      <sheetName val="Monthly_Trend6"/>
      <sheetName val="10_YEAR_CASH_FLOW_PROJECTIONS6"/>
      <sheetName val="Support_Document6"/>
      <sheetName val="Comp__Transaction7"/>
      <sheetName val="Company_CF7"/>
      <sheetName val="Monthly_Trend7"/>
      <sheetName val="10_YEAR_CASH_FLOW_PROJECTIONS7"/>
      <sheetName val="Support_Document7"/>
      <sheetName val="Comp__Transaction8"/>
      <sheetName val="Company_CF8"/>
      <sheetName val="Monthly_Trend8"/>
      <sheetName val="10_YEAR_CASH_FLOW_PROJECTIONS8"/>
      <sheetName val="Support_Document8"/>
      <sheetName val="Comp__Transaction9"/>
      <sheetName val="Company_CF9"/>
      <sheetName val="Monthly_Trend9"/>
      <sheetName val="10_YEAR_CASH_FLOW_PROJECTIONS9"/>
      <sheetName val="Support_Document9"/>
      <sheetName val="Comp__Transaction10"/>
      <sheetName val="Company_CF10"/>
      <sheetName val="Monthly_Trend10"/>
      <sheetName val="10_YEAR_CASH_FLOW_PROJECTIONS10"/>
      <sheetName val="Support_Document10"/>
      <sheetName val="3yr_p&amp;l"/>
      <sheetName val="IRR_Calculations"/>
      <sheetName val="Prof_Fees--"/>
      <sheetName val="5_PdRM_2"/>
      <sheetName val="Purchase_Calc_"/>
      <sheetName val="D"/>
      <sheetName val="E!"/>
      <sheetName val="Rock_Bottom"/>
      <sheetName val="Sea-Land DCF"/>
      <sheetName val="Manual Input"/>
      <sheetName val="Assumptions"/>
      <sheetName val="Sources_Uses"/>
      <sheetName val="MTD Consolidated PL"/>
      <sheetName val="MTD EC PL By-Project"/>
      <sheetName val="EC PL - by Month"/>
      <sheetName val="EC Trial Balance"/>
      <sheetName val="Meeting Agenda"/>
      <sheetName val="MTD PAYROLL"/>
      <sheetName val="MTD OPEX"/>
      <sheetName val="MTD CORP Financials"/>
      <sheetName val="QTD Consolidated PL"/>
      <sheetName val="QTD EC PL By-Project"/>
      <sheetName val="QTD PAYROLL"/>
      <sheetName val="QTD OPEX"/>
      <sheetName val="QTD CORP Financials"/>
      <sheetName val="YTD Consolidated PL"/>
      <sheetName val="YTD EC PL By-Project"/>
      <sheetName val="YTD PAYROLL by-Month"/>
      <sheetName val="YTD PAYROLL"/>
      <sheetName val="YTD OPEX"/>
      <sheetName val="YTD OPEX by-Month"/>
      <sheetName val="YTD CORP Financials"/>
      <sheetName val="2018 Revenue-COS Detail"/>
      <sheetName val="GROSS MARGIN by-Project"/>
      <sheetName val="FINANCE Q4 REFORECAST"/>
      <sheetName val="Q4 Reforecast Backup"/>
      <sheetName val="2019 Revenue-COS Detail"/>
      <sheetName val="Consolidated PL Detail"/>
      <sheetName val="2019 Investment Loss Detail"/>
      <sheetName val="EC Forecast-Monthly"/>
      <sheetName val="EC Forecast"/>
      <sheetName val="EC GP by PC"/>
      <sheetName val="Corp Forecast"/>
      <sheetName val="Global Forecast"/>
      <sheetName val="Bloom Forecast"/>
      <sheetName val="EC Live Forecast"/>
      <sheetName val="Rev Stream by Acct"/>
      <sheetName val="NAV-SAP Account Pivot"/>
      <sheetName val="WME COA MAPPER"/>
      <sheetName val="SAP Int'l TV Sales"/>
      <sheetName val="MTD Orig Content Topsheet"/>
      <sheetName val="MTD OC SGA"/>
      <sheetName val="MTD USP SGA"/>
      <sheetName val="MTD F45 SGA"/>
      <sheetName val="QTD OC Topsheet"/>
      <sheetName val="QTD OC SGA"/>
      <sheetName val="QTD USP SGA"/>
      <sheetName val="QTD F45 SGA"/>
      <sheetName val="YTD Orig Content Topsheet"/>
      <sheetName val="YTD OC SGA"/>
      <sheetName val="YTD USP SGA"/>
      <sheetName val="YTD F45 SGA"/>
      <sheetName val="EC Events Calendar"/>
      <sheetName val="Destination Wedding"/>
      <sheetName val="KE-Amazon Deal"/>
      <sheetName val="KE-BMS Dubbing Invoice"/>
      <sheetName val="KE-Distribution Exp Accrual"/>
      <sheetName val="KE-Accrual for EC inv deals"/>
      <sheetName val="KE - S1 - Ult OLD"/>
      <sheetName val="KE-Production Cost"/>
      <sheetName val="KE-Advance"/>
      <sheetName val="KE-EC Journal Entries"/>
      <sheetName val="KE-Aged items - Write offs"/>
      <sheetName val="KE-Distribution Exp Accrual (2"/>
      <sheetName val="KE-Accrual for EC inv deals (2"/>
      <sheetName val="Production Cost (2)"/>
      <sheetName val="Advance"/>
      <sheetName val="First-Distribution Exp Accrual"/>
      <sheetName val="Accrual for EC invoices deals"/>
      <sheetName val="Ultimate Model_OLD"/>
      <sheetName val="The First - S1"/>
      <sheetName val="Production Cost"/>
      <sheetName val="1710 Advances Detail"/>
      <sheetName val="Costs"/>
      <sheetName val="Icebox Ultimate"/>
      <sheetName val="Icebox detail"/>
      <sheetName val="Wayne Ultimate"/>
      <sheetName val="Wayne detail"/>
      <sheetName val="Wayne-Prod Ultimate Analysis"/>
      <sheetName val="Wayne-GL Activity 12-31"/>
      <sheetName val="Wayne-Delivery Terms"/>
      <sheetName val="Wayne-FS Tie Out"/>
      <sheetName val="JPM Prime Rates"/>
      <sheetName val="Treasury's 1 Month Libor Rates"/>
      <sheetName val="EC TB"/>
      <sheetName val="EC QTD TB"/>
      <sheetName val="EBITDA Corp Allocations"/>
      <sheetName val="Business Line-Dept Codes"/>
      <sheetName val="OPEX Subcategories"/>
      <sheetName val="FX rates"/>
      <sheetName val="Input Sheet"/>
      <sheetName val="Graph"/>
      <sheetName val="Sales"/>
      <sheetName val="100152"/>
      <sheetName val="notes"/>
      <sheetName val="p2"/>
      <sheetName val="p1"/>
      <sheetName val="p3"/>
      <sheetName val="p4"/>
      <sheetName val="ammortamenti"/>
      <sheetName val="24004A"/>
      <sheetName val="AMT"/>
      <sheetName val="4th Qtr Billings Breakdown"/>
      <sheetName val="Comp__Transaction11"/>
      <sheetName val="Company_CF11"/>
      <sheetName val="Monthly_Trend11"/>
      <sheetName val="10_YEAR_CASH_FLOW_PROJECTIONS11"/>
      <sheetName val="Support_Document11"/>
      <sheetName val="T2_Current2"/>
      <sheetName val="Sales_Comp_Lookup1"/>
      <sheetName val="Process_Tools-Owned1"/>
      <sheetName val="Fleet_Profile1"/>
      <sheetName val="Monthly_Stats1"/>
      <sheetName val="PPM_Stats1"/>
      <sheetName val="Sheet1_(2)1"/>
      <sheetName val="NOTES_RECEIVABLE1"/>
      <sheetName val="Credit_Calc1"/>
      <sheetName val="wdr_bldg1"/>
      <sheetName val="Lookups_&amp;_FX_Rates1"/>
      <sheetName val="HR_Lookups_DO_NOT_DELETE1"/>
      <sheetName val="Purchase_Acctg1"/>
      <sheetName val="Data_Validation1"/>
      <sheetName val="Input_Summary1"/>
      <sheetName val="1601_Detail_information1"/>
      <sheetName val="Balance_Sheet1"/>
      <sheetName val="Capital_leases1"/>
      <sheetName val="Chart_21"/>
      <sheetName val="By_Account1"/>
      <sheetName val="Licencing_FASTR_download_-_May1"/>
      <sheetName val="Football_Field1"/>
      <sheetName val="Eee_by_dept1"/>
      <sheetName val="3yr_p&amp;l1"/>
      <sheetName val="IRR_Calculations1"/>
      <sheetName val="PRISM_IS1"/>
      <sheetName val="Draw_Template1"/>
      <sheetName val="HR_(ACT)1"/>
      <sheetName val="Audit_SetUp1"/>
      <sheetName val="HR_(Current)1"/>
      <sheetName val="HR_(JUL)1"/>
      <sheetName val="SFDC_Users1"/>
      <sheetName val="Comp_On_Boarding_List1"/>
      <sheetName val="Prof_Fees--1"/>
      <sheetName val="5_PdRM_21"/>
      <sheetName val="Purchase_Calc_1"/>
      <sheetName val="Comp__Transaction12"/>
      <sheetName val="Company_CF12"/>
      <sheetName val="Monthly_Trend12"/>
      <sheetName val="10_YEAR_CASH_FLOW_PROJECTIONS12"/>
      <sheetName val="Support_Document12"/>
      <sheetName val="T2_Current3"/>
      <sheetName val="Sales_Comp_Lookup2"/>
      <sheetName val="Process_Tools-Owned2"/>
      <sheetName val="Fleet_Profile2"/>
      <sheetName val="Monthly_Stats2"/>
      <sheetName val="PPM_Stats2"/>
      <sheetName val="Sheet1_(2)2"/>
      <sheetName val="NOTES_RECEIVABLE2"/>
      <sheetName val="Credit_Calc2"/>
      <sheetName val="wdr_bldg2"/>
      <sheetName val="Lookups_&amp;_FX_Rates2"/>
      <sheetName val="HR_Lookups_DO_NOT_DELETE2"/>
      <sheetName val="Purchase_Acctg2"/>
      <sheetName val="Data_Validation2"/>
      <sheetName val="Input_Summary2"/>
      <sheetName val="1601_Detail_information2"/>
      <sheetName val="Balance_Sheet2"/>
      <sheetName val="Capital_leases2"/>
      <sheetName val="Chart_22"/>
      <sheetName val="By_Account2"/>
      <sheetName val="Licencing_FASTR_download_-_May2"/>
      <sheetName val="Football_Field2"/>
      <sheetName val="Eee_by_dept2"/>
      <sheetName val="3yr_p&amp;l2"/>
      <sheetName val="IRR_Calculations2"/>
      <sheetName val="PRISM_IS2"/>
      <sheetName val="Draw_Template2"/>
      <sheetName val="HR_(ACT)2"/>
      <sheetName val="Audit_SetUp2"/>
      <sheetName val="HR_(Current)2"/>
      <sheetName val="HR_(JUL)2"/>
      <sheetName val="SFDC_Users2"/>
      <sheetName val="Comp_On_Boarding_List2"/>
      <sheetName val="Prof_Fees--2"/>
      <sheetName val="5_PdRM_22"/>
      <sheetName val="Purchase_Calc_2"/>
      <sheetName val="Comp__Transaction13"/>
      <sheetName val="Company_CF13"/>
      <sheetName val="Monthly_Trend13"/>
      <sheetName val="10_YEAR_CASH_FLOW_PROJECTIONS13"/>
      <sheetName val="Support_Document13"/>
      <sheetName val="T2_Current4"/>
      <sheetName val="Sales_Comp_Lookup3"/>
      <sheetName val="Process_Tools-Owned3"/>
      <sheetName val="Fleet_Profile3"/>
      <sheetName val="Monthly_Stats3"/>
      <sheetName val="PPM_Stats3"/>
      <sheetName val="Sheet1_(2)3"/>
      <sheetName val="NOTES_RECEIVABLE3"/>
      <sheetName val="Credit_Calc3"/>
      <sheetName val="wdr_bldg3"/>
      <sheetName val="Lookups_&amp;_FX_Rates3"/>
      <sheetName val="HR_Lookups_DO_NOT_DELETE3"/>
      <sheetName val="Purchase_Acctg3"/>
      <sheetName val="Data_Validation3"/>
      <sheetName val="Input_Summary3"/>
      <sheetName val="1601_Detail_information3"/>
      <sheetName val="Balance_Sheet3"/>
      <sheetName val="Capital_leases3"/>
      <sheetName val="Chart_23"/>
      <sheetName val="By_Account3"/>
      <sheetName val="Licencing_FASTR_download_-_May3"/>
      <sheetName val="Football_Field3"/>
      <sheetName val="Eee_by_dept3"/>
      <sheetName val="3yr_p&amp;l3"/>
      <sheetName val="IRR_Calculations3"/>
      <sheetName val="PRISM_IS3"/>
      <sheetName val="Draw_Template3"/>
      <sheetName val="HR_(ACT)3"/>
      <sheetName val="Audit_SetUp3"/>
      <sheetName val="HR_(Current)3"/>
      <sheetName val="HR_(JUL)3"/>
      <sheetName val="SFDC_Users3"/>
      <sheetName val="Comp_On_Boarding_List3"/>
      <sheetName val="Prof_Fees--3"/>
      <sheetName val="5_PdRM_23"/>
      <sheetName val="Purchase_Calc_3"/>
      <sheetName val="Financing"/>
      <sheetName val="NewsBAL"/>
      <sheetName val="broadDCF"/>
      <sheetName val="Breakup"/>
      <sheetName val="Co 36"/>
      <sheetName val="FinanceAssumptions"/>
      <sheetName val="Inv Summ"/>
      <sheetName val="Sales 2003"/>
      <sheetName val="YTD Totals"/>
      <sheetName val="Key Financial Highlights"/>
      <sheetName val="매출채권"/>
      <sheetName val="거래선별 매출현황 내역"/>
      <sheetName val="soc1"/>
      <sheetName val="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  <sheetName val="Aggressive model"/>
      <sheetName val="Aggressive IPO matrix"/>
      <sheetName val="Operating model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Comps output"/>
      <sheetName val="Bal sheet"/>
      <sheetName val="S&amp;U bank bond"/>
      <sheetName val="IPO Matrix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  <sheetName val="Quarterly Financials"/>
      <sheetName val="2006 Medical by Media"/>
      <sheetName val="Spending Health"/>
      <sheetName val="Div Breakdown 06"/>
      <sheetName val="Revenue by Media"/>
      <sheetName val="Projected Financials"/>
      <sheetName val="Sheet4"/>
      <sheetName val="LTM (2)"/>
      <sheetName val="Product  Profitability"/>
      <sheetName val="LTM"/>
      <sheetName val="Financials"/>
      <sheetName val="Renewal Rates"/>
      <sheetName val="Sheet1 (2)"/>
      <sheetName val="his. free cash flow char."/>
      <sheetName val="Sheet1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PVF MP"/>
      <sheetName val="Specialty MP"/>
      <sheetName val="EBITDA 3"/>
      <sheetName val="Sales 3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  <sheetName val="DIS Valuation"/>
      <sheetName val="Overview of Faulkner Valuat (2)"/>
      <sheetName val="Project Faulkner Valuation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>
            <v>0</v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>
            <v>0</v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>
            <v>0</v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>
            <v>0</v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>
            <v>0</v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>
            <v>0</v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>
            <v>0</v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  <sheetName val="Comp_ Transaction"/>
      <sheetName val="Rev Build"/>
      <sheetName val="MARCH"/>
      <sheetName val="평가&amp;선급.미지급"/>
      <sheetName val="C"/>
      <sheetName val="#REF"/>
      <sheetName val="대차총괄"/>
      <sheetName val="대차합동"/>
      <sheetName val="building"/>
      <sheetName val="주주명부&lt;끝&gt;"/>
      <sheetName val="2.2g Comps - Descriptions"/>
      <sheetName val="2.2c Comps - Graphs"/>
      <sheetName val="TB"/>
      <sheetName val="jan book"/>
      <sheetName val="CODE"/>
      <sheetName val="WW"/>
      <sheetName val="Fixed Assets"/>
      <sheetName val="Blue Circle"/>
      <sheetName val="Credit 98"/>
      <sheetName val="Credit 99"/>
      <sheetName val="FY00 OP3rdPrty"/>
      <sheetName val="Flash"/>
      <sheetName val="FY98 Input"/>
      <sheetName val="매출(본)"/>
      <sheetName val="Q199-Q200"/>
      <sheetName val="1996 Option Plan"/>
      <sheetName val="Database"/>
      <sheetName val="1995 Option Plan"/>
      <sheetName val="1997 Option Plan"/>
      <sheetName val="COMPS.xls"/>
      <sheetName val="Les Cèdres"/>
      <sheetName val="HSA"/>
      <sheetName val="Reporting Package"/>
      <sheetName val="Comp equip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Control Panel"/>
      <sheetName val="AKZ"/>
      <sheetName val="AWN"/>
      <sheetName val="BAS"/>
      <sheetName val="BAY"/>
      <sheetName val="CIBN"/>
      <sheetName val="DSM"/>
      <sheetName val="CLN"/>
      <sheetName val="HEN"/>
      <sheetName val="HOE"/>
      <sheetName val="ICI"/>
      <sheetName val="LPT"/>
      <sheetName val="RHA"/>
      <sheetName val="RPP"/>
      <sheetName val="SOL"/>
      <sheetName val="AW"/>
      <sheetName val="Modules"/>
      <sheetName val="Mkt Cap"/>
      <sheetName val="Noveon IS"/>
      <sheetName val="Master Input"/>
      <sheetName val="404 Testing - Cash Test Plan"/>
      <sheetName val="Option detail (2)"/>
      <sheetName val="Depts"/>
      <sheetName val="DS_Industry_Specif"/>
      <sheetName val="Comp__Transaction2"/>
      <sheetName val="Sheet1_(2)2"/>
      <sheetName val="Abl_to_Pay"/>
      <sheetName val="Transaction_matrix"/>
      <sheetName val="FINAL_OUTPUT"/>
      <sheetName val="Implied_Value"/>
      <sheetName val="Comp__Transaction3"/>
      <sheetName val="평가&amp;선급_미지급"/>
      <sheetName val="Summary_Tables"/>
      <sheetName val="Coverage_List"/>
      <sheetName val="Trading_Data"/>
      <sheetName val="Balance_Sheet"/>
      <sheetName val="Bal_Sheet_Ratios"/>
      <sheetName val="Vs_Consensus"/>
      <sheetName val="Comp__Transaction4"/>
      <sheetName val="Sheet1_(2)3"/>
      <sheetName val="Abl_to_Pay1"/>
      <sheetName val="Transaction_matrix1"/>
      <sheetName val="FINAL_OUTPUT1"/>
      <sheetName val="Implied_Value1"/>
      <sheetName val="Comp__Transaction5"/>
      <sheetName val="평가&amp;선급_미지급1"/>
      <sheetName val="Summary_Tables1"/>
      <sheetName val="Coverage_List1"/>
      <sheetName val="Trading_Data1"/>
      <sheetName val="Balance_Sheet1"/>
      <sheetName val="Bal_Sheet_Ratios1"/>
      <sheetName val="Vs_Consensus1"/>
      <sheetName val="Comp__Transaction6"/>
      <sheetName val="Sheet1_(2)4"/>
      <sheetName val="Abl_to_Pay2"/>
      <sheetName val="Transaction_matrix2"/>
      <sheetName val="FINAL_OUTPUT2"/>
      <sheetName val="Implied_Value2"/>
      <sheetName val="Comp__Transaction7"/>
      <sheetName val="평가&amp;선급_미지급2"/>
      <sheetName val="Summary_Tables2"/>
      <sheetName val="Coverage_List2"/>
      <sheetName val="Trading_Data2"/>
      <sheetName val="Balance_Sheet2"/>
      <sheetName val="Bal_Sheet_Ratios2"/>
      <sheetName val="Vs_Consensus2"/>
      <sheetName val="TransportationCompsLive"/>
      <sheetName val="Stock - Sch 5A-5C"/>
      <sheetName val="Variables"/>
      <sheetName val="Guidelines Charts"/>
      <sheetName val="Football 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>
        <row r="22">
          <cell r="D22">
            <v>125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  <sheetName val="Formula"/>
      <sheetName val="Pivot (Control)"/>
      <sheetName val="D08"/>
      <sheetName val="Data Validation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  <sheetName val="Comp. Transaction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  <sheetName val="C.O.S.S.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  <sheetName val="Suppliers (2)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>
            <v>0</v>
          </cell>
          <cell r="F262" t="e">
            <v>#N/A</v>
          </cell>
          <cell r="G262" t="e">
            <v>#N/A</v>
          </cell>
          <cell r="H262" t="e">
            <v>#N/A</v>
          </cell>
          <cell r="I262">
            <v>0</v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>
            <v>0</v>
          </cell>
          <cell r="E529">
            <v>253</v>
          </cell>
          <cell r="F529" t="e">
            <v>#N/A</v>
          </cell>
          <cell r="G529">
            <v>0</v>
          </cell>
          <cell r="I529">
            <v>253</v>
          </cell>
          <cell r="J529" t="e">
            <v>#N/A</v>
          </cell>
          <cell r="K529">
            <v>0</v>
          </cell>
        </row>
        <row r="530">
          <cell r="A530">
            <v>254</v>
          </cell>
          <cell r="B530" t="e">
            <v>#N/A</v>
          </cell>
          <cell r="C530">
            <v>0</v>
          </cell>
          <cell r="E530">
            <v>254</v>
          </cell>
          <cell r="F530" t="e">
            <v>#N/A</v>
          </cell>
          <cell r="G530">
            <v>0</v>
          </cell>
          <cell r="I530">
            <v>254</v>
          </cell>
          <cell r="J530" t="e">
            <v>#N/A</v>
          </cell>
          <cell r="K530">
            <v>0</v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1"/>
  <sheetViews>
    <sheetView showGridLines="0" tabSelected="1" topLeftCell="A85" zoomScale="120" zoomScaleNormal="120" zoomScaleSheetLayoutView="80" workbookViewId="0">
      <selection activeCell="Q123" sqref="Q123"/>
    </sheetView>
  </sheetViews>
  <sheetFormatPr baseColWidth="10" defaultColWidth="9.1640625" defaultRowHeight="15" x14ac:dyDescent="0.2"/>
  <cols>
    <col min="1" max="1" width="2.5" style="68" customWidth="1"/>
    <col min="2" max="2" width="70" style="68" customWidth="1"/>
    <col min="3" max="3" width="2" style="3" customWidth="1"/>
    <col min="4" max="4" width="11.5" style="5" customWidth="1"/>
    <col min="5" max="5" width="11.5" style="3" customWidth="1"/>
    <col min="6" max="6" width="1.83203125" style="5" customWidth="1"/>
    <col min="7" max="7" width="11.5" style="5" customWidth="1"/>
    <col min="8" max="8" width="11.5" style="3" customWidth="1"/>
    <col min="9" max="9" width="2.83203125" style="5" customWidth="1"/>
    <col min="10" max="10" width="11.5" style="5" customWidth="1"/>
    <col min="11" max="11" width="11.5" style="3" customWidth="1"/>
    <col min="12" max="12" width="2.83203125" style="5" customWidth="1"/>
    <col min="13" max="13" width="14.33203125" customWidth="1"/>
    <col min="14" max="14" width="10.83203125" style="5" customWidth="1"/>
    <col min="15" max="16384" width="9.1640625" style="5"/>
  </cols>
  <sheetData>
    <row r="1" spans="1:14" x14ac:dyDescent="0.2">
      <c r="A1" s="1" t="s">
        <v>0</v>
      </c>
      <c r="B1" s="2"/>
      <c r="D1" s="4"/>
      <c r="G1" s="4"/>
      <c r="J1" s="4"/>
    </row>
    <row r="2" spans="1:14" x14ac:dyDescent="0.2">
      <c r="A2" s="1" t="s">
        <v>1</v>
      </c>
      <c r="B2" s="2"/>
      <c r="D2" s="4"/>
      <c r="G2" s="4"/>
      <c r="J2" s="4"/>
    </row>
    <row r="3" spans="1:14" ht="16" thickBot="1" x14ac:dyDescent="0.25">
      <c r="A3" s="1" t="s">
        <v>87</v>
      </c>
      <c r="B3" s="2"/>
      <c r="D3" s="74"/>
      <c r="E3" s="74"/>
      <c r="G3" s="74"/>
      <c r="H3" s="74"/>
      <c r="J3" s="74"/>
      <c r="K3" s="74"/>
    </row>
    <row r="4" spans="1:14" x14ac:dyDescent="0.2">
      <c r="A4" s="6" t="s">
        <v>2</v>
      </c>
      <c r="B4" s="2"/>
      <c r="D4" s="7" t="s">
        <v>3</v>
      </c>
      <c r="E4" s="8" t="s">
        <v>4</v>
      </c>
      <c r="G4" s="7" t="s">
        <v>3</v>
      </c>
      <c r="H4" s="8" t="s">
        <v>4</v>
      </c>
      <c r="J4" s="7" t="s">
        <v>3</v>
      </c>
      <c r="K4" s="8" t="s">
        <v>4</v>
      </c>
      <c r="M4" s="7" t="s">
        <v>3</v>
      </c>
      <c r="N4" s="8" t="s">
        <v>4</v>
      </c>
    </row>
    <row r="5" spans="1:14" x14ac:dyDescent="0.2">
      <c r="A5" s="2"/>
      <c r="B5" s="2"/>
      <c r="D5" s="9" t="s">
        <v>5</v>
      </c>
      <c r="E5" s="10" t="str">
        <f>D5</f>
        <v>Qtr Ending</v>
      </c>
      <c r="G5" s="9" t="s">
        <v>5</v>
      </c>
      <c r="H5" s="10" t="str">
        <f>G5</f>
        <v>Qtr Ending</v>
      </c>
      <c r="J5" s="9" t="s">
        <v>5</v>
      </c>
      <c r="K5" s="10" t="str">
        <f>J5</f>
        <v>Qtr Ending</v>
      </c>
      <c r="M5" s="9" t="s">
        <v>84</v>
      </c>
      <c r="N5" s="10" t="str">
        <f>M5</f>
        <v>Ytd Ending</v>
      </c>
    </row>
    <row r="6" spans="1:14" x14ac:dyDescent="0.2">
      <c r="A6" s="2"/>
      <c r="B6" s="2"/>
      <c r="D6" s="11">
        <v>45381</v>
      </c>
      <c r="E6" s="12">
        <f>D6</f>
        <v>45381</v>
      </c>
      <c r="G6" s="11">
        <v>45472</v>
      </c>
      <c r="H6" s="12">
        <f>G6</f>
        <v>45472</v>
      </c>
      <c r="J6" s="11">
        <v>45563</v>
      </c>
      <c r="K6" s="12">
        <f>J6</f>
        <v>45563</v>
      </c>
      <c r="M6" s="11">
        <f>J6</f>
        <v>45563</v>
      </c>
      <c r="N6" s="12">
        <f>M6</f>
        <v>45563</v>
      </c>
    </row>
    <row r="7" spans="1:14" x14ac:dyDescent="0.2">
      <c r="A7" s="2"/>
      <c r="B7" s="2"/>
      <c r="D7" s="13"/>
      <c r="E7" s="14"/>
      <c r="G7" s="13"/>
      <c r="H7" s="14"/>
      <c r="J7" s="13"/>
      <c r="K7" s="14"/>
      <c r="M7" s="13"/>
      <c r="N7" s="14"/>
    </row>
    <row r="8" spans="1:14" x14ac:dyDescent="0.2">
      <c r="A8" s="2" t="s">
        <v>66</v>
      </c>
      <c r="B8" s="2"/>
      <c r="D8" s="72">
        <v>226310</v>
      </c>
      <c r="E8" s="15">
        <f>D8</f>
        <v>226310</v>
      </c>
      <c r="G8" s="72">
        <v>198139</v>
      </c>
      <c r="H8" s="15">
        <f>G8</f>
        <v>198139</v>
      </c>
      <c r="J8" s="72">
        <v>200945</v>
      </c>
      <c r="K8" s="15">
        <f>J8</f>
        <v>200945</v>
      </c>
      <c r="M8" s="72">
        <f>D8+G8+J8</f>
        <v>625394</v>
      </c>
      <c r="N8" s="15">
        <f>M8</f>
        <v>625394</v>
      </c>
    </row>
    <row r="9" spans="1:14" ht="16" x14ac:dyDescent="0.2">
      <c r="A9" s="2" t="s">
        <v>78</v>
      </c>
      <c r="B9" s="2"/>
      <c r="D9" s="24">
        <v>103733</v>
      </c>
      <c r="E9" s="25">
        <f>D9-E31-E35</f>
        <v>102141</v>
      </c>
      <c r="G9" s="24">
        <v>90536</v>
      </c>
      <c r="H9" s="25">
        <f>G9-H31-H35</f>
        <v>88873</v>
      </c>
      <c r="J9" s="24">
        <v>90898</v>
      </c>
      <c r="K9" s="25">
        <f>J9-K31-K35</f>
        <v>89524</v>
      </c>
      <c r="M9" s="24">
        <f>D9+G9+J9</f>
        <v>285167</v>
      </c>
      <c r="N9" s="25">
        <f>M9-N31-N35</f>
        <v>280538</v>
      </c>
    </row>
    <row r="10" spans="1:14" x14ac:dyDescent="0.2">
      <c r="A10" s="2" t="s">
        <v>6</v>
      </c>
      <c r="B10" s="2"/>
      <c r="D10" s="16">
        <f>+D8-D9</f>
        <v>122577</v>
      </c>
      <c r="E10" s="17">
        <f>+E8-E9</f>
        <v>124169</v>
      </c>
      <c r="G10" s="16">
        <f>+G8-G9</f>
        <v>107603</v>
      </c>
      <c r="H10" s="17">
        <f>+H8-H9</f>
        <v>109266</v>
      </c>
      <c r="J10" s="16">
        <f>+J8-J9</f>
        <v>110047</v>
      </c>
      <c r="K10" s="17">
        <f>+K8-K9</f>
        <v>111421</v>
      </c>
      <c r="M10" s="16">
        <f>+M8-M9</f>
        <v>340227</v>
      </c>
      <c r="N10" s="17">
        <f>+N8-N9</f>
        <v>344856</v>
      </c>
    </row>
    <row r="11" spans="1:14" x14ac:dyDescent="0.2">
      <c r="A11" s="2"/>
      <c r="B11" s="2"/>
      <c r="D11" s="19"/>
      <c r="E11" s="14"/>
      <c r="G11" s="19"/>
      <c r="H11" s="14"/>
      <c r="J11" s="19"/>
      <c r="K11" s="14"/>
      <c r="M11" s="19"/>
      <c r="N11" s="14"/>
    </row>
    <row r="12" spans="1:14" x14ac:dyDescent="0.2">
      <c r="A12" s="2" t="s">
        <v>7</v>
      </c>
      <c r="B12" s="2"/>
      <c r="D12" s="20">
        <f>+D10/D8</f>
        <v>0.54163315805753165</v>
      </c>
      <c r="E12" s="21">
        <f>+E10/E8</f>
        <v>0.54866775661702971</v>
      </c>
      <c r="G12" s="20">
        <f>+G10/G8</f>
        <v>0.5430682500668722</v>
      </c>
      <c r="H12" s="21">
        <f>+H10/H8</f>
        <v>0.55146134784166667</v>
      </c>
      <c r="J12" s="20">
        <f>+J10/J8</f>
        <v>0.54764736619472987</v>
      </c>
      <c r="K12" s="21">
        <f>+K10/K8</f>
        <v>0.55448505810047521</v>
      </c>
      <c r="M12" s="20">
        <f>+M10/M8</f>
        <v>0.54402024963463036</v>
      </c>
      <c r="N12" s="21">
        <f>+N10/N8</f>
        <v>0.55142198358155015</v>
      </c>
    </row>
    <row r="13" spans="1:14" x14ac:dyDescent="0.2">
      <c r="A13" s="2"/>
      <c r="B13" s="2"/>
      <c r="D13" s="13"/>
      <c r="E13" s="14"/>
      <c r="G13" s="13"/>
      <c r="H13" s="14"/>
      <c r="J13" s="13"/>
      <c r="K13" s="14"/>
      <c r="M13" s="13"/>
      <c r="N13" s="14"/>
    </row>
    <row r="14" spans="1:14" ht="16" x14ac:dyDescent="0.2">
      <c r="A14" s="2" t="s">
        <v>72</v>
      </c>
      <c r="B14" s="2"/>
      <c r="D14" s="16">
        <v>53897</v>
      </c>
      <c r="E14" s="22">
        <f>D14-E32</f>
        <v>49047</v>
      </c>
      <c r="G14" s="16">
        <v>52238</v>
      </c>
      <c r="H14" s="22">
        <f>G14-H32</f>
        <v>48047</v>
      </c>
      <c r="J14" s="16">
        <v>52301</v>
      </c>
      <c r="K14" s="22">
        <f>J14-K32</f>
        <v>47671</v>
      </c>
      <c r="M14" s="16">
        <f t="shared" ref="M14:M16" si="0">D14+G14+J14</f>
        <v>158436</v>
      </c>
      <c r="N14" s="22">
        <f>M14-N32</f>
        <v>144765</v>
      </c>
    </row>
    <row r="15" spans="1:14" ht="16" x14ac:dyDescent="0.2">
      <c r="A15" s="2" t="s">
        <v>73</v>
      </c>
      <c r="B15" s="2"/>
      <c r="D15" s="16">
        <v>44422</v>
      </c>
      <c r="E15" s="22">
        <f>D15-E33</f>
        <v>39907</v>
      </c>
      <c r="G15" s="16">
        <v>44123</v>
      </c>
      <c r="H15" s="22">
        <f>G15-H33</f>
        <v>39725</v>
      </c>
      <c r="J15" s="16">
        <v>45467</v>
      </c>
      <c r="K15" s="22">
        <f>J15-K33</f>
        <v>40684</v>
      </c>
      <c r="M15" s="16">
        <f t="shared" si="0"/>
        <v>134012</v>
      </c>
      <c r="N15" s="22">
        <f>M15-N33</f>
        <v>120316</v>
      </c>
    </row>
    <row r="16" spans="1:14" ht="16" x14ac:dyDescent="0.2">
      <c r="A16" s="2" t="s">
        <v>74</v>
      </c>
      <c r="B16" s="2"/>
      <c r="D16" s="16">
        <v>26290</v>
      </c>
      <c r="E16" s="22">
        <f>D16-E34</f>
        <v>19435</v>
      </c>
      <c r="G16" s="16">
        <v>22598</v>
      </c>
      <c r="H16" s="22">
        <f>G16-H34</f>
        <v>16436</v>
      </c>
      <c r="J16" s="16">
        <v>23175</v>
      </c>
      <c r="K16" s="22">
        <f>J16-K34</f>
        <v>16987</v>
      </c>
      <c r="M16" s="16">
        <f t="shared" si="0"/>
        <v>72063</v>
      </c>
      <c r="N16" s="22">
        <f>M16-N34</f>
        <v>52858</v>
      </c>
    </row>
    <row r="17" spans="1:14" x14ac:dyDescent="0.2">
      <c r="A17" s="2"/>
      <c r="B17" s="2" t="s">
        <v>8</v>
      </c>
      <c r="D17" s="18">
        <f>SUM(D14:D16)</f>
        <v>124609</v>
      </c>
      <c r="E17" s="23">
        <f>SUM(E14:E16)</f>
        <v>108389</v>
      </c>
      <c r="G17" s="18">
        <f>SUM(G14:G16)</f>
        <v>118959</v>
      </c>
      <c r="H17" s="23">
        <f>SUM(H14:H16)</f>
        <v>104208</v>
      </c>
      <c r="J17" s="18">
        <f>SUM(J14:J16)</f>
        <v>120943</v>
      </c>
      <c r="K17" s="23">
        <f>SUM(K14:K16)</f>
        <v>105342</v>
      </c>
      <c r="M17" s="18">
        <f>SUM(M14:M16)</f>
        <v>364511</v>
      </c>
      <c r="N17" s="23">
        <f>SUM(N14:N16)</f>
        <v>317939</v>
      </c>
    </row>
    <row r="18" spans="1:14" x14ac:dyDescent="0.2">
      <c r="A18" s="2"/>
      <c r="B18" s="2"/>
      <c r="D18" s="16"/>
      <c r="E18" s="14"/>
      <c r="G18" s="16"/>
      <c r="H18" s="14"/>
      <c r="J18" s="16"/>
      <c r="K18" s="14"/>
      <c r="M18" s="16"/>
      <c r="N18" s="14"/>
    </row>
    <row r="19" spans="1:14" x14ac:dyDescent="0.2">
      <c r="A19" s="2" t="s">
        <v>76</v>
      </c>
      <c r="B19" s="2"/>
      <c r="D19" s="16">
        <f>D10-D17</f>
        <v>-2032</v>
      </c>
      <c r="E19" s="17">
        <f>E10-E17</f>
        <v>15780</v>
      </c>
      <c r="G19" s="16">
        <f>G10-G17</f>
        <v>-11356</v>
      </c>
      <c r="H19" s="17">
        <f>H10-H17</f>
        <v>5058</v>
      </c>
      <c r="J19" s="16">
        <f>J10-J17</f>
        <v>-10896</v>
      </c>
      <c r="K19" s="17">
        <f>K10-K17</f>
        <v>6079</v>
      </c>
      <c r="M19" s="16">
        <f>M10-M17</f>
        <v>-24284</v>
      </c>
      <c r="N19" s="17">
        <f>N10-N17</f>
        <v>26917</v>
      </c>
    </row>
    <row r="20" spans="1:14" x14ac:dyDescent="0.2">
      <c r="A20" s="2"/>
      <c r="B20" s="2"/>
      <c r="D20" s="16"/>
      <c r="E20" s="14"/>
      <c r="G20" s="16"/>
      <c r="H20" s="14"/>
      <c r="J20" s="16"/>
      <c r="K20" s="14"/>
      <c r="M20" s="16"/>
      <c r="N20" s="14"/>
    </row>
    <row r="21" spans="1:14" x14ac:dyDescent="0.2">
      <c r="A21" s="2" t="s">
        <v>64</v>
      </c>
      <c r="B21" s="2"/>
      <c r="D21" s="16">
        <v>2635</v>
      </c>
      <c r="E21" s="17">
        <f>D21</f>
        <v>2635</v>
      </c>
      <c r="G21" s="16">
        <v>2960</v>
      </c>
      <c r="H21" s="17">
        <f>G21</f>
        <v>2960</v>
      </c>
      <c r="J21" s="16">
        <v>3282</v>
      </c>
      <c r="K21" s="17">
        <f>J21</f>
        <v>3282</v>
      </c>
      <c r="M21" s="16">
        <f t="shared" ref="M21:M22" si="1">D21+G21+J21</f>
        <v>8877</v>
      </c>
      <c r="N21" s="17">
        <f>M21</f>
        <v>8877</v>
      </c>
    </row>
    <row r="22" spans="1:14" x14ac:dyDescent="0.2">
      <c r="A22" s="2" t="s">
        <v>82</v>
      </c>
      <c r="B22" s="2"/>
      <c r="D22" s="24">
        <v>-135</v>
      </c>
      <c r="E22" s="25">
        <f t="shared" ref="E22" si="2">D22</f>
        <v>-135</v>
      </c>
      <c r="G22" s="24">
        <v>-286</v>
      </c>
      <c r="H22" s="25">
        <f t="shared" ref="H22" si="3">G22</f>
        <v>-286</v>
      </c>
      <c r="J22" s="24">
        <v>-178</v>
      </c>
      <c r="K22" s="25">
        <f t="shared" ref="K22" si="4">J22</f>
        <v>-178</v>
      </c>
      <c r="M22" s="24">
        <f t="shared" si="1"/>
        <v>-599</v>
      </c>
      <c r="N22" s="25">
        <f t="shared" ref="N22" si="5">M22</f>
        <v>-599</v>
      </c>
    </row>
    <row r="23" spans="1:14" x14ac:dyDescent="0.2">
      <c r="A23" s="2"/>
      <c r="B23" s="2" t="s">
        <v>83</v>
      </c>
      <c r="D23" s="16">
        <f>SUM(D21:D22)</f>
        <v>2500</v>
      </c>
      <c r="E23" s="17">
        <f>SUM(E21:E22)</f>
        <v>2500</v>
      </c>
      <c r="G23" s="16">
        <f>SUM(G21:G22)</f>
        <v>2674</v>
      </c>
      <c r="H23" s="17">
        <f>SUM(H21:H22)</f>
        <v>2674</v>
      </c>
      <c r="J23" s="16">
        <f>SUM(J21:J22)</f>
        <v>3104</v>
      </c>
      <c r="K23" s="17">
        <f>SUM(K21:K22)</f>
        <v>3104</v>
      </c>
      <c r="M23" s="16">
        <f>SUM(M21:M22)</f>
        <v>8278</v>
      </c>
      <c r="N23" s="17">
        <f>SUM(N21:N22)</f>
        <v>8278</v>
      </c>
    </row>
    <row r="24" spans="1:14" x14ac:dyDescent="0.2">
      <c r="A24" s="2"/>
      <c r="B24" s="2"/>
      <c r="D24" s="16"/>
      <c r="E24" s="17"/>
      <c r="G24" s="16"/>
      <c r="H24" s="17"/>
      <c r="J24" s="16"/>
      <c r="K24" s="17"/>
      <c r="M24" s="16"/>
      <c r="N24" s="17"/>
    </row>
    <row r="25" spans="1:14" ht="16" x14ac:dyDescent="0.2">
      <c r="A25" s="2"/>
      <c r="B25" s="2" t="s">
        <v>79</v>
      </c>
      <c r="D25" s="16">
        <v>365</v>
      </c>
      <c r="E25" s="17">
        <f>D25-E36</f>
        <v>3839</v>
      </c>
      <c r="G25" s="16">
        <v>-724</v>
      </c>
      <c r="H25" s="17">
        <f>G25-H36</f>
        <v>1624</v>
      </c>
      <c r="J25" s="16">
        <v>-3824</v>
      </c>
      <c r="K25" s="17">
        <f>J25-K36</f>
        <v>276</v>
      </c>
      <c r="M25" s="16">
        <f>D25+G25+J25</f>
        <v>-4183</v>
      </c>
      <c r="N25" s="17">
        <f>M25-N36</f>
        <v>5739</v>
      </c>
    </row>
    <row r="26" spans="1:14" x14ac:dyDescent="0.2">
      <c r="A26" s="2"/>
      <c r="B26" s="2"/>
      <c r="D26" s="16"/>
      <c r="E26" s="17"/>
      <c r="G26" s="16"/>
      <c r="H26" s="17"/>
      <c r="J26" s="16"/>
      <c r="K26" s="17"/>
      <c r="M26" s="16"/>
      <c r="N26" s="17"/>
    </row>
    <row r="27" spans="1:14" ht="16" thickBot="1" x14ac:dyDescent="0.25">
      <c r="A27" s="2" t="s">
        <v>85</v>
      </c>
      <c r="B27" s="2"/>
      <c r="D27" s="26">
        <f>+D19+D23-D25</f>
        <v>103</v>
      </c>
      <c r="E27" s="27">
        <f>+E19+E23-E25</f>
        <v>14441</v>
      </c>
      <c r="G27" s="26">
        <f>+G19+G23-G25</f>
        <v>-7958</v>
      </c>
      <c r="H27" s="27">
        <f>+H19+H23-H25</f>
        <v>6108</v>
      </c>
      <c r="I27" s="71"/>
      <c r="J27" s="26">
        <f>+J19+J23-J25</f>
        <v>-3968</v>
      </c>
      <c r="K27" s="27">
        <f>+K19+K23-K25</f>
        <v>8907</v>
      </c>
      <c r="L27" s="71"/>
      <c r="M27" s="26">
        <f>+M19+M23-M25</f>
        <v>-11823</v>
      </c>
      <c r="N27" s="27">
        <f>+N19+N23-N25</f>
        <v>29456</v>
      </c>
    </row>
    <row r="28" spans="1:14" ht="16" thickTop="1" x14ac:dyDescent="0.2">
      <c r="A28" s="2"/>
      <c r="B28" s="2"/>
      <c r="D28" s="13"/>
      <c r="E28" s="14"/>
      <c r="G28" s="13"/>
      <c r="H28" s="14"/>
      <c r="J28" s="13"/>
      <c r="K28" s="14"/>
      <c r="M28" s="13"/>
      <c r="N28" s="14"/>
    </row>
    <row r="29" spans="1:14" x14ac:dyDescent="0.2">
      <c r="A29" s="28" t="s">
        <v>9</v>
      </c>
      <c r="B29" s="28"/>
      <c r="D29" s="13"/>
      <c r="E29" s="14"/>
      <c r="G29" s="13"/>
      <c r="H29" s="14"/>
      <c r="J29" s="13"/>
      <c r="K29" s="14"/>
      <c r="M29" s="13"/>
      <c r="N29" s="14"/>
    </row>
    <row r="30" spans="1:14" ht="14.25" customHeight="1" x14ac:dyDescent="0.2">
      <c r="A30" s="2"/>
      <c r="B30" s="2"/>
      <c r="D30" s="13"/>
      <c r="E30" s="14"/>
      <c r="G30" s="13"/>
      <c r="H30" s="14"/>
      <c r="J30" s="13"/>
      <c r="K30" s="14"/>
      <c r="M30" s="13"/>
      <c r="N30" s="14"/>
    </row>
    <row r="31" spans="1:14" x14ac:dyDescent="0.2">
      <c r="A31" s="2" t="s">
        <v>67</v>
      </c>
      <c r="B31" s="2"/>
      <c r="D31" s="29"/>
      <c r="E31" s="15">
        <v>636</v>
      </c>
      <c r="G31" s="29"/>
      <c r="H31" s="15">
        <v>707</v>
      </c>
      <c r="J31" s="29"/>
      <c r="K31" s="15">
        <v>770</v>
      </c>
      <c r="M31" s="29"/>
      <c r="N31" s="15">
        <f>E31+H31+K31</f>
        <v>2113</v>
      </c>
    </row>
    <row r="32" spans="1:14" x14ac:dyDescent="0.2">
      <c r="A32" s="2" t="s">
        <v>68</v>
      </c>
      <c r="B32" s="2"/>
      <c r="D32" s="29"/>
      <c r="E32" s="30">
        <v>4850</v>
      </c>
      <c r="G32" s="29"/>
      <c r="H32" s="30">
        <v>4191</v>
      </c>
      <c r="J32" s="29"/>
      <c r="K32" s="30">
        <v>4630</v>
      </c>
      <c r="M32" s="29"/>
      <c r="N32" s="30">
        <f t="shared" ref="N32:N36" si="6">E32+H32+K32</f>
        <v>13671</v>
      </c>
    </row>
    <row r="33" spans="1:14" x14ac:dyDescent="0.2">
      <c r="A33" s="2" t="s">
        <v>69</v>
      </c>
      <c r="B33" s="2"/>
      <c r="D33" s="29"/>
      <c r="E33" s="30">
        <v>4515</v>
      </c>
      <c r="G33" s="29"/>
      <c r="H33" s="30">
        <v>4398</v>
      </c>
      <c r="J33" s="29"/>
      <c r="K33" s="30">
        <v>4783</v>
      </c>
      <c r="M33" s="29"/>
      <c r="N33" s="30">
        <f t="shared" si="6"/>
        <v>13696</v>
      </c>
    </row>
    <row r="34" spans="1:14" x14ac:dyDescent="0.2">
      <c r="A34" s="2" t="s">
        <v>71</v>
      </c>
      <c r="B34" s="2"/>
      <c r="D34" s="29"/>
      <c r="E34" s="30">
        <v>6855</v>
      </c>
      <c r="G34" s="29"/>
      <c r="H34" s="30">
        <v>6162</v>
      </c>
      <c r="J34" s="29"/>
      <c r="K34" s="30">
        <v>6188</v>
      </c>
      <c r="M34" s="29"/>
      <c r="N34" s="30">
        <f t="shared" si="6"/>
        <v>19205</v>
      </c>
    </row>
    <row r="35" spans="1:14" x14ac:dyDescent="0.2">
      <c r="A35" s="2" t="s">
        <v>70</v>
      </c>
      <c r="B35" s="2"/>
      <c r="D35" s="29"/>
      <c r="E35" s="30">
        <v>956</v>
      </c>
      <c r="G35" s="29"/>
      <c r="H35" s="30">
        <v>956</v>
      </c>
      <c r="J35" s="29"/>
      <c r="K35" s="30">
        <v>604</v>
      </c>
      <c r="M35" s="29"/>
      <c r="N35" s="30">
        <f t="shared" si="6"/>
        <v>2516</v>
      </c>
    </row>
    <row r="36" spans="1:14" x14ac:dyDescent="0.2">
      <c r="A36" s="2" t="s">
        <v>77</v>
      </c>
      <c r="B36" s="2" t="s">
        <v>63</v>
      </c>
      <c r="D36" s="29"/>
      <c r="E36" s="17">
        <v>-3474</v>
      </c>
      <c r="G36" s="29"/>
      <c r="H36" s="17">
        <v>-2348</v>
      </c>
      <c r="J36" s="29"/>
      <c r="K36" s="17">
        <v>-4100</v>
      </c>
      <c r="M36" s="29"/>
      <c r="N36" s="17">
        <f t="shared" si="6"/>
        <v>-9922</v>
      </c>
    </row>
    <row r="37" spans="1:14" x14ac:dyDescent="0.2">
      <c r="A37" s="5"/>
      <c r="B37" s="2" t="s">
        <v>10</v>
      </c>
      <c r="D37" s="29"/>
      <c r="E37" s="31">
        <f>SUM(E31:E36)</f>
        <v>14338</v>
      </c>
      <c r="G37" s="29"/>
      <c r="H37" s="31">
        <f>SUM(H31:H36)</f>
        <v>14066</v>
      </c>
      <c r="J37" s="29"/>
      <c r="K37" s="31">
        <f>SUM(K31:K36)</f>
        <v>12875</v>
      </c>
      <c r="M37" s="29"/>
      <c r="N37" s="31">
        <f>SUM(N31:N36)</f>
        <v>41279</v>
      </c>
    </row>
    <row r="38" spans="1:14" x14ac:dyDescent="0.2">
      <c r="A38" s="2"/>
      <c r="B38" s="2"/>
      <c r="D38" s="13"/>
      <c r="E38" s="17"/>
      <c r="G38" s="13"/>
      <c r="H38" s="17"/>
      <c r="J38" s="13"/>
      <c r="K38" s="17"/>
      <c r="M38" s="13"/>
      <c r="N38" s="17"/>
    </row>
    <row r="39" spans="1:14" ht="16" thickBot="1" x14ac:dyDescent="0.25">
      <c r="A39" s="2" t="s">
        <v>86</v>
      </c>
      <c r="B39" s="2"/>
      <c r="D39" s="32"/>
      <c r="E39" s="33">
        <f>E27-E37</f>
        <v>103</v>
      </c>
      <c r="G39" s="32"/>
      <c r="H39" s="33">
        <f>H27-H37</f>
        <v>-7958</v>
      </c>
      <c r="J39" s="32"/>
      <c r="K39" s="33">
        <f>K27-K37</f>
        <v>-3968</v>
      </c>
      <c r="M39" s="32"/>
      <c r="N39" s="33">
        <f>N27-N37</f>
        <v>-11823</v>
      </c>
    </row>
    <row r="40" spans="1:14" x14ac:dyDescent="0.2">
      <c r="A40" s="2"/>
      <c r="B40" s="2"/>
      <c r="D40" s="4"/>
      <c r="E40" s="34"/>
      <c r="G40" s="4"/>
      <c r="H40" s="34"/>
      <c r="J40" s="4"/>
      <c r="K40" s="34"/>
    </row>
    <row r="41" spans="1:14" s="35" customFormat="1" ht="36.75" customHeight="1" x14ac:dyDescent="0.2">
      <c r="A41" s="81" t="s">
        <v>61</v>
      </c>
      <c r="B41" s="81"/>
      <c r="C41" s="81"/>
      <c r="D41" s="81"/>
      <c r="E41" s="81"/>
      <c r="F41" s="81"/>
      <c r="G41" s="73"/>
      <c r="H41" s="73"/>
      <c r="J41" s="73"/>
      <c r="K41" s="73"/>
    </row>
    <row r="42" spans="1:14" x14ac:dyDescent="0.2">
      <c r="A42" s="2"/>
      <c r="B42" s="2"/>
      <c r="D42" s="4"/>
      <c r="E42" s="4"/>
      <c r="G42" s="4"/>
      <c r="H42" s="4"/>
      <c r="J42" s="4"/>
      <c r="K42" s="4"/>
    </row>
    <row r="43" spans="1:14" x14ac:dyDescent="0.2">
      <c r="A43" s="2"/>
      <c r="B43" s="2"/>
      <c r="D43" s="4"/>
      <c r="E43" s="4"/>
      <c r="G43" s="4"/>
      <c r="H43" s="4"/>
      <c r="J43" s="4"/>
      <c r="K43" s="4"/>
    </row>
    <row r="44" spans="1:14" x14ac:dyDescent="0.2">
      <c r="A44" s="1" t="s">
        <v>0</v>
      </c>
      <c r="B44" s="2"/>
      <c r="D44" s="4"/>
      <c r="E44" s="4"/>
      <c r="G44" s="4"/>
      <c r="H44" s="4"/>
      <c r="J44" s="4"/>
      <c r="K44" s="4"/>
    </row>
    <row r="45" spans="1:14" x14ac:dyDescent="0.2">
      <c r="A45" s="1" t="s">
        <v>1</v>
      </c>
      <c r="B45" s="2"/>
      <c r="D45" s="4"/>
      <c r="E45" s="4"/>
      <c r="G45" s="4"/>
      <c r="H45" s="4"/>
      <c r="J45" s="4"/>
      <c r="K45" s="4"/>
    </row>
    <row r="46" spans="1:14" x14ac:dyDescent="0.2">
      <c r="A46" s="1" t="s">
        <v>92</v>
      </c>
      <c r="B46" s="2"/>
      <c r="D46" s="4"/>
      <c r="E46" s="4"/>
      <c r="G46" s="4"/>
      <c r="H46" s="4"/>
      <c r="J46" s="4"/>
      <c r="K46" s="4"/>
    </row>
    <row r="47" spans="1:14" ht="16" thickBot="1" x14ac:dyDescent="0.25">
      <c r="A47" s="6" t="s">
        <v>2</v>
      </c>
      <c r="B47" s="2"/>
      <c r="D47" s="4"/>
      <c r="E47" s="4"/>
      <c r="G47" s="4"/>
      <c r="H47" s="4"/>
      <c r="J47" s="4"/>
      <c r="K47" s="4"/>
    </row>
    <row r="48" spans="1:14" x14ac:dyDescent="0.2">
      <c r="A48" s="2"/>
      <c r="B48" s="2"/>
      <c r="D48" s="75">
        <f>E6</f>
        <v>45381</v>
      </c>
      <c r="E48" s="76"/>
      <c r="G48" s="75">
        <f>H6</f>
        <v>45472</v>
      </c>
      <c r="H48" s="76"/>
      <c r="J48" s="75">
        <f>K6</f>
        <v>45563</v>
      </c>
      <c r="K48" s="76"/>
    </row>
    <row r="49" spans="1:11" x14ac:dyDescent="0.2">
      <c r="A49" s="2"/>
      <c r="B49" s="2"/>
      <c r="D49" s="13"/>
      <c r="E49" s="14"/>
      <c r="G49" s="13"/>
      <c r="H49" s="14"/>
      <c r="J49" s="13"/>
      <c r="K49" s="14"/>
    </row>
    <row r="50" spans="1:11" x14ac:dyDescent="0.2">
      <c r="A50" s="1" t="s">
        <v>11</v>
      </c>
      <c r="B50" s="2"/>
      <c r="D50" s="13"/>
      <c r="E50" s="14"/>
      <c r="G50" s="13"/>
      <c r="H50" s="14"/>
      <c r="J50" s="13"/>
      <c r="K50" s="14"/>
    </row>
    <row r="51" spans="1:11" x14ac:dyDescent="0.2">
      <c r="A51" s="2" t="s">
        <v>12</v>
      </c>
      <c r="B51" s="2"/>
      <c r="D51" s="13"/>
      <c r="E51" s="14"/>
      <c r="G51" s="13"/>
      <c r="H51" s="14"/>
      <c r="J51" s="13"/>
      <c r="K51" s="14"/>
    </row>
    <row r="52" spans="1:11" x14ac:dyDescent="0.2">
      <c r="A52" s="36" t="s">
        <v>13</v>
      </c>
      <c r="B52" s="2"/>
      <c r="D52" s="37"/>
      <c r="E52" s="38">
        <v>88418</v>
      </c>
      <c r="G52" s="37"/>
      <c r="H52" s="38">
        <v>84486</v>
      </c>
      <c r="J52" s="37"/>
      <c r="K52" s="38">
        <v>62361</v>
      </c>
    </row>
    <row r="53" spans="1:11" x14ac:dyDescent="0.2">
      <c r="A53" s="36" t="s">
        <v>52</v>
      </c>
      <c r="B53" s="2"/>
      <c r="D53" s="37"/>
      <c r="E53" s="39">
        <v>151064</v>
      </c>
      <c r="G53" s="37"/>
      <c r="H53" s="39">
        <v>176733</v>
      </c>
      <c r="J53" s="37"/>
      <c r="K53" s="39">
        <v>225223</v>
      </c>
    </row>
    <row r="54" spans="1:11" s="40" customFormat="1" ht="15" customHeight="1" x14ac:dyDescent="0.2">
      <c r="A54" s="36" t="s">
        <v>14</v>
      </c>
      <c r="B54" s="2"/>
      <c r="C54" s="3"/>
      <c r="D54" s="41"/>
      <c r="E54" s="39">
        <v>100307</v>
      </c>
      <c r="G54" s="41"/>
      <c r="H54" s="39">
        <v>82064</v>
      </c>
      <c r="J54" s="41"/>
      <c r="K54" s="39">
        <v>85272</v>
      </c>
    </row>
    <row r="55" spans="1:11" s="40" customFormat="1" ht="15" customHeight="1" x14ac:dyDescent="0.2">
      <c r="A55" s="36" t="s">
        <v>15</v>
      </c>
      <c r="B55" s="2"/>
      <c r="C55" s="3"/>
      <c r="D55" s="41"/>
      <c r="E55" s="39">
        <v>119782</v>
      </c>
      <c r="G55" s="41"/>
      <c r="H55" s="39">
        <v>113484</v>
      </c>
      <c r="J55" s="41"/>
      <c r="K55" s="39">
        <v>100609</v>
      </c>
    </row>
    <row r="56" spans="1:11" s="40" customFormat="1" ht="15" customHeight="1" x14ac:dyDescent="0.2">
      <c r="A56" s="36" t="s">
        <v>16</v>
      </c>
      <c r="B56" s="2"/>
      <c r="C56" s="3"/>
      <c r="D56" s="41"/>
      <c r="E56" s="25">
        <v>119214</v>
      </c>
      <c r="G56" s="41"/>
      <c r="H56" s="25">
        <v>113391</v>
      </c>
      <c r="J56" s="41"/>
      <c r="K56" s="25">
        <v>111553</v>
      </c>
    </row>
    <row r="57" spans="1:11" s="40" customFormat="1" ht="15" customHeight="1" x14ac:dyDescent="0.2">
      <c r="A57" s="2" t="s">
        <v>17</v>
      </c>
      <c r="B57" s="2"/>
      <c r="C57" s="3"/>
      <c r="D57" s="41"/>
      <c r="E57" s="22">
        <f>SUM(E52:E56)</f>
        <v>578785</v>
      </c>
      <c r="G57" s="41"/>
      <c r="H57" s="22">
        <f>SUM(H52:H56)</f>
        <v>570158</v>
      </c>
      <c r="J57" s="41"/>
      <c r="K57" s="22">
        <f>SUM(K52:K56)</f>
        <v>585018</v>
      </c>
    </row>
    <row r="58" spans="1:11" s="40" customFormat="1" ht="15" customHeight="1" x14ac:dyDescent="0.2">
      <c r="A58" s="2"/>
      <c r="B58" s="2"/>
      <c r="C58" s="3"/>
      <c r="D58" s="41"/>
      <c r="E58" s="14"/>
      <c r="G58" s="41"/>
      <c r="H58" s="14"/>
      <c r="J58" s="41"/>
      <c r="K58" s="14"/>
    </row>
    <row r="59" spans="1:11" s="40" customFormat="1" ht="15" customHeight="1" x14ac:dyDescent="0.2">
      <c r="A59" s="36" t="s">
        <v>18</v>
      </c>
      <c r="B59" s="2"/>
      <c r="C59" s="3"/>
      <c r="D59" s="41"/>
      <c r="E59" s="17">
        <v>28876</v>
      </c>
      <c r="G59" s="41"/>
      <c r="H59" s="17">
        <v>31058</v>
      </c>
      <c r="J59" s="41"/>
      <c r="K59" s="17">
        <v>31105</v>
      </c>
    </row>
    <row r="60" spans="1:11" s="40" customFormat="1" ht="15" customHeight="1" x14ac:dyDescent="0.2">
      <c r="A60" s="36" t="s">
        <v>49</v>
      </c>
      <c r="B60" s="2"/>
      <c r="C60" s="3"/>
      <c r="D60" s="41"/>
      <c r="E60" s="17">
        <v>9065</v>
      </c>
      <c r="G60" s="41"/>
      <c r="H60" s="17">
        <v>8250</v>
      </c>
      <c r="J60" s="41"/>
      <c r="K60" s="17">
        <v>7516</v>
      </c>
    </row>
    <row r="61" spans="1:11" s="40" customFormat="1" ht="15" customHeight="1" x14ac:dyDescent="0.2">
      <c r="A61" s="36" t="s">
        <v>60</v>
      </c>
      <c r="B61" s="2"/>
      <c r="C61" s="3"/>
      <c r="D61" s="41"/>
      <c r="E61" s="17">
        <v>170213</v>
      </c>
      <c r="G61" s="41"/>
      <c r="H61" s="17">
        <v>173047</v>
      </c>
      <c r="J61" s="41"/>
      <c r="K61" s="17">
        <v>177775</v>
      </c>
    </row>
    <row r="62" spans="1:11" s="40" customFormat="1" ht="15" customHeight="1" x14ac:dyDescent="0.2">
      <c r="A62" s="36" t="s">
        <v>19</v>
      </c>
      <c r="B62" s="2"/>
      <c r="C62" s="3"/>
      <c r="D62" s="41"/>
      <c r="E62" s="17">
        <v>116175</v>
      </c>
      <c r="G62" s="41"/>
      <c r="H62" s="17">
        <v>116175</v>
      </c>
      <c r="J62" s="41"/>
      <c r="K62" s="17">
        <v>116175</v>
      </c>
    </row>
    <row r="63" spans="1:11" s="40" customFormat="1" ht="15" customHeight="1" x14ac:dyDescent="0.2">
      <c r="A63" s="36" t="s">
        <v>20</v>
      </c>
      <c r="B63" s="2"/>
      <c r="C63" s="3"/>
      <c r="D63" s="41"/>
      <c r="E63" s="25">
        <v>19674</v>
      </c>
      <c r="G63" s="41"/>
      <c r="H63" s="25">
        <v>19208</v>
      </c>
      <c r="J63" s="41"/>
      <c r="K63" s="25">
        <v>19936</v>
      </c>
    </row>
    <row r="64" spans="1:11" s="40" customFormat="1" ht="15.75" customHeight="1" thickBot="1" x14ac:dyDescent="0.25">
      <c r="A64" s="2" t="s">
        <v>21</v>
      </c>
      <c r="B64" s="2"/>
      <c r="C64" s="3"/>
      <c r="D64" s="37"/>
      <c r="E64" s="42">
        <f>SUM(E57:E63)</f>
        <v>922788</v>
      </c>
      <c r="G64" s="37"/>
      <c r="H64" s="42">
        <f>SUM(H57:H63)</f>
        <v>917896</v>
      </c>
      <c r="J64" s="37"/>
      <c r="K64" s="42">
        <f>SUM(K57:K63)</f>
        <v>937525</v>
      </c>
    </row>
    <row r="65" spans="1:11" s="40" customFormat="1" ht="15.75" customHeight="1" thickTop="1" x14ac:dyDescent="0.2">
      <c r="A65" s="2"/>
      <c r="B65" s="2"/>
      <c r="C65" s="3"/>
      <c r="D65" s="43"/>
      <c r="E65" s="14"/>
      <c r="G65" s="43"/>
      <c r="H65" s="14"/>
      <c r="J65" s="43"/>
      <c r="K65" s="14"/>
    </row>
    <row r="66" spans="1:11" s="40" customFormat="1" ht="15" customHeight="1" x14ac:dyDescent="0.2">
      <c r="A66" s="1" t="s">
        <v>22</v>
      </c>
      <c r="B66" s="2"/>
      <c r="C66" s="3"/>
      <c r="D66" s="43"/>
      <c r="E66" s="14"/>
      <c r="G66" s="43"/>
      <c r="H66" s="14"/>
      <c r="J66" s="43"/>
      <c r="K66" s="14"/>
    </row>
    <row r="67" spans="1:11" s="40" customFormat="1" ht="15" customHeight="1" x14ac:dyDescent="0.2">
      <c r="A67" s="2" t="s">
        <v>23</v>
      </c>
      <c r="B67" s="2"/>
      <c r="C67" s="3"/>
      <c r="D67" s="43"/>
      <c r="E67" s="14"/>
      <c r="G67" s="43"/>
      <c r="H67" s="14"/>
      <c r="J67" s="43"/>
      <c r="K67" s="14"/>
    </row>
    <row r="68" spans="1:11" s="40" customFormat="1" ht="15" customHeight="1" x14ac:dyDescent="0.2">
      <c r="A68" s="36" t="s">
        <v>24</v>
      </c>
      <c r="B68" s="2"/>
      <c r="C68" s="3"/>
      <c r="D68" s="37"/>
      <c r="E68" s="38">
        <v>19026</v>
      </c>
      <c r="G68" s="37"/>
      <c r="H68" s="38">
        <v>11697</v>
      </c>
      <c r="J68" s="37"/>
      <c r="K68" s="38">
        <v>24318</v>
      </c>
    </row>
    <row r="69" spans="1:11" s="40" customFormat="1" ht="15" customHeight="1" x14ac:dyDescent="0.2">
      <c r="A69" s="36" t="s">
        <v>25</v>
      </c>
      <c r="B69" s="2"/>
      <c r="C69" s="3"/>
      <c r="D69" s="41"/>
      <c r="E69" s="17">
        <v>87605</v>
      </c>
      <c r="G69" s="41"/>
      <c r="H69" s="17">
        <v>89145</v>
      </c>
      <c r="J69" s="41"/>
      <c r="K69" s="17">
        <v>76075</v>
      </c>
    </row>
    <row r="70" spans="1:11" s="40" customFormat="1" ht="15" customHeight="1" x14ac:dyDescent="0.2">
      <c r="A70" s="36" t="s">
        <v>26</v>
      </c>
      <c r="B70" s="2"/>
      <c r="C70" s="3"/>
      <c r="D70" s="41"/>
      <c r="E70" s="25">
        <v>39448</v>
      </c>
      <c r="G70" s="41"/>
      <c r="H70" s="25">
        <v>32298</v>
      </c>
      <c r="J70" s="41"/>
      <c r="K70" s="25">
        <v>29513</v>
      </c>
    </row>
    <row r="71" spans="1:11" s="40" customFormat="1" ht="15" customHeight="1" x14ac:dyDescent="0.2">
      <c r="A71" s="2" t="s">
        <v>27</v>
      </c>
      <c r="B71" s="2"/>
      <c r="C71" s="3"/>
      <c r="D71" s="41"/>
      <c r="E71" s="44">
        <f>SUM(E68:E70)</f>
        <v>146079</v>
      </c>
      <c r="G71" s="41"/>
      <c r="H71" s="44">
        <f>SUM(H68:H70)</f>
        <v>133140</v>
      </c>
      <c r="J71" s="41"/>
      <c r="K71" s="44">
        <f>SUM(K68:K70)</f>
        <v>129906</v>
      </c>
    </row>
    <row r="72" spans="1:11" s="40" customFormat="1" ht="15" customHeight="1" x14ac:dyDescent="0.2">
      <c r="A72" s="2"/>
      <c r="B72" s="2"/>
      <c r="C72" s="3"/>
      <c r="D72" s="41"/>
      <c r="E72" s="14"/>
      <c r="G72" s="41"/>
      <c r="H72" s="14"/>
      <c r="J72" s="41"/>
      <c r="K72" s="14"/>
    </row>
    <row r="73" spans="1:11" s="40" customFormat="1" ht="15" customHeight="1" x14ac:dyDescent="0.2">
      <c r="A73" s="2" t="s">
        <v>28</v>
      </c>
      <c r="B73" s="2"/>
      <c r="C73" s="3"/>
      <c r="D73" s="41"/>
      <c r="E73" s="17">
        <v>24434</v>
      </c>
      <c r="G73" s="41"/>
      <c r="H73" s="17">
        <v>21936</v>
      </c>
      <c r="J73" s="41"/>
      <c r="K73" s="17">
        <v>21384</v>
      </c>
    </row>
    <row r="74" spans="1:11" s="40" customFormat="1" ht="15" customHeight="1" x14ac:dyDescent="0.2">
      <c r="A74" s="2" t="s">
        <v>50</v>
      </c>
      <c r="B74" s="2"/>
      <c r="C74" s="3"/>
      <c r="D74" s="41"/>
      <c r="E74" s="17">
        <v>6925</v>
      </c>
      <c r="G74" s="41"/>
      <c r="H74" s="17">
        <v>5859</v>
      </c>
      <c r="J74" s="41"/>
      <c r="K74" s="17">
        <v>4795</v>
      </c>
    </row>
    <row r="75" spans="1:11" s="40" customFormat="1" ht="15" customHeight="1" x14ac:dyDescent="0.2">
      <c r="A75" s="2" t="s">
        <v>29</v>
      </c>
      <c r="B75" s="2"/>
      <c r="C75" s="3"/>
      <c r="D75" s="41"/>
      <c r="E75" s="17">
        <v>2657</v>
      </c>
      <c r="G75" s="41"/>
      <c r="H75" s="17">
        <v>2737</v>
      </c>
      <c r="J75" s="41"/>
      <c r="K75" s="17">
        <v>2752</v>
      </c>
    </row>
    <row r="76" spans="1:11" s="40" customFormat="1" ht="15" customHeight="1" x14ac:dyDescent="0.2">
      <c r="A76" s="2"/>
      <c r="B76" s="2"/>
      <c r="C76" s="3"/>
      <c r="D76" s="45"/>
      <c r="E76" s="14"/>
      <c r="G76" s="45"/>
      <c r="H76" s="14"/>
      <c r="J76" s="45"/>
      <c r="K76" s="14"/>
    </row>
    <row r="77" spans="1:11" s="40" customFormat="1" ht="15" customHeight="1" x14ac:dyDescent="0.2">
      <c r="A77" s="2" t="s">
        <v>30</v>
      </c>
      <c r="B77" s="2"/>
      <c r="C77" s="3"/>
      <c r="D77" s="41"/>
      <c r="E77" s="14"/>
      <c r="G77" s="41"/>
      <c r="H77" s="14"/>
      <c r="J77" s="41"/>
      <c r="K77" s="14"/>
    </row>
    <row r="78" spans="1:11" s="40" customFormat="1" ht="15" customHeight="1" x14ac:dyDescent="0.2">
      <c r="A78" s="36" t="s">
        <v>31</v>
      </c>
      <c r="B78" s="2"/>
      <c r="C78" s="3"/>
      <c r="D78" s="45"/>
      <c r="E78" s="17">
        <v>1638</v>
      </c>
      <c r="G78" s="45"/>
      <c r="H78" s="17">
        <v>1645</v>
      </c>
      <c r="J78" s="45"/>
      <c r="K78" s="17">
        <v>1658</v>
      </c>
    </row>
    <row r="79" spans="1:11" s="40" customFormat="1" ht="15" customHeight="1" x14ac:dyDescent="0.2">
      <c r="A79" s="36" t="s">
        <v>32</v>
      </c>
      <c r="B79" s="2"/>
      <c r="C79" s="3"/>
      <c r="D79" s="41"/>
      <c r="E79" s="17">
        <v>1102314</v>
      </c>
      <c r="G79" s="41"/>
      <c r="H79" s="17">
        <v>1121786</v>
      </c>
      <c r="J79" s="41"/>
      <c r="K79" s="17">
        <v>1148742</v>
      </c>
    </row>
    <row r="80" spans="1:11" s="40" customFormat="1" ht="15" customHeight="1" x14ac:dyDescent="0.2">
      <c r="A80" s="36" t="s">
        <v>93</v>
      </c>
      <c r="B80" s="2"/>
      <c r="C80" s="3"/>
      <c r="D80" s="41"/>
      <c r="E80" s="17">
        <v>-983</v>
      </c>
      <c r="G80" s="41"/>
      <c r="H80" s="17">
        <v>-973</v>
      </c>
      <c r="J80" s="41"/>
      <c r="K80" s="17">
        <v>490</v>
      </c>
    </row>
    <row r="81" spans="1:14" s="40" customFormat="1" ht="15" customHeight="1" x14ac:dyDescent="0.2">
      <c r="A81" s="36" t="s">
        <v>33</v>
      </c>
      <c r="B81" s="2"/>
      <c r="C81" s="3"/>
      <c r="D81" s="41"/>
      <c r="E81" s="17">
        <v>-360276</v>
      </c>
      <c r="G81" s="41"/>
      <c r="H81" s="17">
        <v>-368234</v>
      </c>
      <c r="J81" s="41"/>
      <c r="K81" s="17">
        <v>-372202</v>
      </c>
    </row>
    <row r="82" spans="1:14" s="40" customFormat="1" ht="15" customHeight="1" x14ac:dyDescent="0.2">
      <c r="A82" s="2" t="s">
        <v>34</v>
      </c>
      <c r="B82" s="2"/>
      <c r="C82" s="3"/>
      <c r="D82" s="41"/>
      <c r="E82" s="46">
        <f>SUM(E78:E81)</f>
        <v>742693</v>
      </c>
      <c r="G82" s="41"/>
      <c r="H82" s="46">
        <f>SUM(H78:H81)</f>
        <v>754224</v>
      </c>
      <c r="J82" s="41"/>
      <c r="K82" s="46">
        <f>SUM(K78:K81)</f>
        <v>778688</v>
      </c>
    </row>
    <row r="83" spans="1:14" s="40" customFormat="1" ht="15" customHeight="1" x14ac:dyDescent="0.2">
      <c r="A83" s="2"/>
      <c r="B83" s="2"/>
      <c r="C83" s="3"/>
      <c r="D83" s="41"/>
      <c r="E83" s="47"/>
      <c r="G83" s="41"/>
      <c r="H83" s="47"/>
      <c r="J83" s="41"/>
      <c r="K83" s="47"/>
    </row>
    <row r="84" spans="1:14" s="40" customFormat="1" ht="15.75" customHeight="1" thickBot="1" x14ac:dyDescent="0.25">
      <c r="A84" s="2" t="s">
        <v>35</v>
      </c>
      <c r="B84" s="2"/>
      <c r="C84" s="3"/>
      <c r="D84" s="37"/>
      <c r="E84" s="42">
        <f>+E71+E73+E75+E82+E74</f>
        <v>922788</v>
      </c>
      <c r="G84" s="37"/>
      <c r="H84" s="42">
        <f>+H71+H73+H75+H82+H74</f>
        <v>917896</v>
      </c>
      <c r="J84" s="37"/>
      <c r="K84" s="42">
        <f>+K71+K73+K75+K82+K74</f>
        <v>937525</v>
      </c>
    </row>
    <row r="85" spans="1:14" s="40" customFormat="1" ht="16.5" customHeight="1" thickTop="1" thickBot="1" x14ac:dyDescent="0.25">
      <c r="A85" s="2"/>
      <c r="B85" s="2"/>
      <c r="C85" s="3"/>
      <c r="D85" s="48"/>
      <c r="E85" s="49"/>
      <c r="G85" s="48"/>
      <c r="H85" s="49"/>
      <c r="J85" s="48"/>
      <c r="K85" s="49"/>
    </row>
    <row r="86" spans="1:14" s="40" customFormat="1" ht="14" x14ac:dyDescent="0.2">
      <c r="A86" s="6"/>
      <c r="B86" s="2"/>
      <c r="C86" s="3"/>
      <c r="D86" s="4"/>
      <c r="E86" s="50"/>
      <c r="G86" s="4"/>
      <c r="H86" s="50"/>
      <c r="J86" s="4"/>
      <c r="K86" s="50"/>
    </row>
    <row r="87" spans="1:14" s="40" customFormat="1" ht="14" x14ac:dyDescent="0.2">
      <c r="A87" s="6"/>
      <c r="B87" s="2"/>
      <c r="C87" s="3"/>
      <c r="D87" s="4"/>
      <c r="E87" s="4"/>
      <c r="G87" s="4"/>
      <c r="H87" s="4"/>
      <c r="J87" s="4"/>
      <c r="K87" s="4"/>
    </row>
    <row r="88" spans="1:14" s="40" customFormat="1" ht="14" x14ac:dyDescent="0.2">
      <c r="A88" s="1" t="s">
        <v>0</v>
      </c>
      <c r="B88" s="2"/>
      <c r="C88" s="3"/>
      <c r="D88" s="4"/>
      <c r="E88" s="4"/>
      <c r="G88" s="4"/>
      <c r="H88" s="4"/>
      <c r="J88" s="4"/>
      <c r="K88" s="4"/>
    </row>
    <row r="89" spans="1:14" s="40" customFormat="1" ht="14" x14ac:dyDescent="0.2">
      <c r="A89" s="1" t="s">
        <v>1</v>
      </c>
      <c r="B89" s="2"/>
      <c r="C89" s="3"/>
      <c r="D89" s="4"/>
      <c r="E89" s="4"/>
      <c r="G89" s="4"/>
      <c r="H89" s="4"/>
      <c r="J89" s="4"/>
      <c r="K89" s="4"/>
    </row>
    <row r="90" spans="1:14" s="40" customFormat="1" ht="14" x14ac:dyDescent="0.2">
      <c r="A90" s="1" t="s">
        <v>81</v>
      </c>
      <c r="B90" s="2"/>
      <c r="C90" s="3"/>
      <c r="D90" s="4"/>
      <c r="E90" s="4"/>
      <c r="G90" s="4"/>
      <c r="H90" s="4"/>
      <c r="J90" s="4"/>
      <c r="K90" s="4"/>
    </row>
    <row r="91" spans="1:14" s="40" customFormat="1" thickBot="1" x14ac:dyDescent="0.25">
      <c r="A91" s="6" t="s">
        <v>2</v>
      </c>
      <c r="B91" s="2"/>
      <c r="C91" s="3"/>
      <c r="D91" s="4"/>
      <c r="E91" s="4"/>
      <c r="G91" s="4"/>
      <c r="H91" s="4"/>
      <c r="J91" s="4"/>
      <c r="K91" s="4"/>
    </row>
    <row r="92" spans="1:14" s="40" customFormat="1" ht="15" customHeight="1" x14ac:dyDescent="0.2">
      <c r="A92" s="2"/>
      <c r="B92" s="2"/>
      <c r="C92" s="3"/>
      <c r="D92" s="77" t="s">
        <v>5</v>
      </c>
      <c r="E92" s="78"/>
      <c r="G92" s="77" t="s">
        <v>5</v>
      </c>
      <c r="H92" s="78"/>
      <c r="J92" s="77" t="s">
        <v>5</v>
      </c>
      <c r="K92" s="78"/>
      <c r="M92" s="77" t="s">
        <v>84</v>
      </c>
      <c r="N92" s="78"/>
    </row>
    <row r="93" spans="1:14" s="40" customFormat="1" ht="14" x14ac:dyDescent="0.2">
      <c r="A93" s="2"/>
      <c r="B93" s="2"/>
      <c r="C93" s="3"/>
      <c r="D93" s="79">
        <f>D6</f>
        <v>45381</v>
      </c>
      <c r="E93" s="80"/>
      <c r="G93" s="79">
        <f>G6</f>
        <v>45472</v>
      </c>
      <c r="H93" s="80"/>
      <c r="J93" s="79">
        <f>J6</f>
        <v>45563</v>
      </c>
      <c r="K93" s="80"/>
      <c r="M93" s="79">
        <f>M6</f>
        <v>45563</v>
      </c>
      <c r="N93" s="80"/>
    </row>
    <row r="94" spans="1:14" s="40" customFormat="1" ht="14" x14ac:dyDescent="0.2">
      <c r="A94" s="1" t="s">
        <v>36</v>
      </c>
      <c r="B94" s="2"/>
      <c r="C94" s="3"/>
      <c r="D94" s="13"/>
      <c r="E94" s="14"/>
      <c r="G94" s="13"/>
      <c r="H94" s="14"/>
      <c r="J94" s="13"/>
      <c r="K94" s="14"/>
      <c r="M94" s="13"/>
      <c r="N94" s="14"/>
    </row>
    <row r="95" spans="1:14" s="40" customFormat="1" ht="14" x14ac:dyDescent="0.2">
      <c r="A95" s="1"/>
      <c r="B95" s="2" t="s">
        <v>85</v>
      </c>
      <c r="C95" s="3"/>
      <c r="D95" s="13"/>
      <c r="E95" s="51">
        <f>D27</f>
        <v>103</v>
      </c>
      <c r="G95" s="13"/>
      <c r="H95" s="51">
        <f>G27</f>
        <v>-7958</v>
      </c>
      <c r="J95" s="13"/>
      <c r="K95" s="51">
        <f>J27</f>
        <v>-3968</v>
      </c>
      <c r="M95" s="13"/>
      <c r="N95" s="51">
        <f>E95+H95+K95</f>
        <v>-11823</v>
      </c>
    </row>
    <row r="96" spans="1:14" s="40" customFormat="1" x14ac:dyDescent="0.2">
      <c r="A96" s="1"/>
      <c r="B96" s="52" t="s">
        <v>88</v>
      </c>
      <c r="C96" s="3"/>
      <c r="D96" s="13"/>
      <c r="E96" s="14"/>
      <c r="G96" s="13"/>
      <c r="H96" s="14"/>
      <c r="J96" s="13"/>
      <c r="K96" s="14"/>
      <c r="M96" s="13"/>
      <c r="N96" s="14"/>
    </row>
    <row r="97" spans="1:14" s="40" customFormat="1" ht="14" x14ac:dyDescent="0.2">
      <c r="A97" s="1"/>
      <c r="B97" s="36" t="s">
        <v>37</v>
      </c>
      <c r="C97" s="3"/>
      <c r="D97" s="13"/>
      <c r="E97" s="53">
        <v>16856</v>
      </c>
      <c r="G97" s="13"/>
      <c r="H97" s="53">
        <v>15459</v>
      </c>
      <c r="I97" s="70"/>
      <c r="J97" s="13"/>
      <c r="K97" s="53">
        <v>16371</v>
      </c>
      <c r="L97" s="70"/>
      <c r="M97" s="13"/>
      <c r="N97" s="53">
        <f t="shared" ref="N97:N108" si="7">E97+H97+K97</f>
        <v>48686</v>
      </c>
    </row>
    <row r="98" spans="1:14" s="40" customFormat="1" ht="14" x14ac:dyDescent="0.2">
      <c r="A98" s="1"/>
      <c r="B98" s="36" t="s">
        <v>38</v>
      </c>
      <c r="C98" s="3"/>
      <c r="D98" s="13"/>
      <c r="E98" s="17">
        <v>4867</v>
      </c>
      <c r="G98" s="13"/>
      <c r="H98" s="17">
        <v>5121</v>
      </c>
      <c r="I98" s="70"/>
      <c r="J98" s="13"/>
      <c r="K98" s="17">
        <v>4817</v>
      </c>
      <c r="L98" s="70"/>
      <c r="M98" s="13"/>
      <c r="N98" s="17">
        <f t="shared" si="7"/>
        <v>14805</v>
      </c>
    </row>
    <row r="99" spans="1:14" s="40" customFormat="1" ht="14" x14ac:dyDescent="0.2">
      <c r="A99" s="1"/>
      <c r="B99" s="36" t="s">
        <v>62</v>
      </c>
      <c r="C99" s="3"/>
      <c r="D99" s="13"/>
      <c r="E99" s="17">
        <v>-2448</v>
      </c>
      <c r="G99" s="13"/>
      <c r="H99" s="17">
        <v>-2836</v>
      </c>
      <c r="I99" s="70"/>
      <c r="J99" s="13"/>
      <c r="K99" s="17">
        <v>-5136</v>
      </c>
      <c r="L99" s="70"/>
      <c r="M99" s="13"/>
      <c r="N99" s="17">
        <f t="shared" si="7"/>
        <v>-10420</v>
      </c>
    </row>
    <row r="100" spans="1:14" s="40" customFormat="1" ht="14" x14ac:dyDescent="0.2">
      <c r="A100" s="1"/>
      <c r="B100" s="36" t="s">
        <v>65</v>
      </c>
      <c r="C100" s="3"/>
      <c r="D100" s="13"/>
      <c r="E100" s="17">
        <v>-1406</v>
      </c>
      <c r="G100" s="13"/>
      <c r="H100" s="17">
        <v>-1310</v>
      </c>
      <c r="I100" s="70"/>
      <c r="J100" s="13"/>
      <c r="K100" s="17">
        <v>-1242</v>
      </c>
      <c r="L100" s="70"/>
      <c r="M100" s="13"/>
      <c r="N100" s="17">
        <f t="shared" si="7"/>
        <v>-3958</v>
      </c>
    </row>
    <row r="101" spans="1:14" s="40" customFormat="1" ht="14" x14ac:dyDescent="0.2">
      <c r="A101" s="1"/>
      <c r="B101" s="36" t="s">
        <v>39</v>
      </c>
      <c r="C101" s="3"/>
      <c r="D101" s="13"/>
      <c r="E101" s="53"/>
      <c r="G101" s="13"/>
      <c r="H101" s="53"/>
      <c r="I101" s="70"/>
      <c r="J101" s="13"/>
      <c r="K101" s="53"/>
      <c r="L101" s="70"/>
      <c r="M101" s="13"/>
      <c r="N101" s="53"/>
    </row>
    <row r="102" spans="1:14" s="40" customFormat="1" ht="14" x14ac:dyDescent="0.2">
      <c r="A102" s="1"/>
      <c r="B102" s="54" t="s">
        <v>40</v>
      </c>
      <c r="C102" s="3"/>
      <c r="D102" s="13"/>
      <c r="E102" s="53">
        <v>25719</v>
      </c>
      <c r="G102" s="13"/>
      <c r="H102" s="53">
        <v>18243</v>
      </c>
      <c r="I102" s="70"/>
      <c r="J102" s="13"/>
      <c r="K102" s="53">
        <v>-3207</v>
      </c>
      <c r="L102" s="70"/>
      <c r="M102" s="13"/>
      <c r="N102" s="53">
        <f t="shared" si="7"/>
        <v>40755</v>
      </c>
    </row>
    <row r="103" spans="1:14" s="40" customFormat="1" ht="14" x14ac:dyDescent="0.2">
      <c r="A103" s="1"/>
      <c r="B103" s="54" t="s">
        <v>41</v>
      </c>
      <c r="C103" s="3"/>
      <c r="D103" s="13"/>
      <c r="E103" s="53">
        <v>13203</v>
      </c>
      <c r="G103" s="13"/>
      <c r="H103" s="53">
        <v>6297</v>
      </c>
      <c r="I103" s="70"/>
      <c r="J103" s="13"/>
      <c r="K103" s="53">
        <v>12876</v>
      </c>
      <c r="L103" s="70"/>
      <c r="M103" s="13"/>
      <c r="N103" s="53">
        <f t="shared" si="7"/>
        <v>32376</v>
      </c>
    </row>
    <row r="104" spans="1:14" s="40" customFormat="1" ht="14" x14ac:dyDescent="0.2">
      <c r="A104" s="1"/>
      <c r="B104" s="54" t="s">
        <v>42</v>
      </c>
      <c r="C104" s="3"/>
      <c r="D104" s="13"/>
      <c r="E104" s="53">
        <v>272</v>
      </c>
      <c r="G104" s="13"/>
      <c r="H104" s="53">
        <v>6148</v>
      </c>
      <c r="I104" s="70"/>
      <c r="J104" s="13"/>
      <c r="K104" s="53">
        <v>1239</v>
      </c>
      <c r="L104" s="70"/>
      <c r="M104" s="13"/>
      <c r="N104" s="53">
        <f t="shared" si="7"/>
        <v>7659</v>
      </c>
    </row>
    <row r="105" spans="1:14" s="40" customFormat="1" ht="14" x14ac:dyDescent="0.2">
      <c r="A105" s="1"/>
      <c r="B105" s="54" t="s">
        <v>43</v>
      </c>
      <c r="C105" s="3"/>
      <c r="D105" s="13"/>
      <c r="E105" s="53">
        <v>-15973</v>
      </c>
      <c r="G105" s="13"/>
      <c r="H105" s="53">
        <v>-7451</v>
      </c>
      <c r="I105" s="70"/>
      <c r="J105" s="13"/>
      <c r="K105" s="53">
        <v>11615</v>
      </c>
      <c r="L105" s="70"/>
      <c r="M105" s="13"/>
      <c r="N105" s="53">
        <f t="shared" si="7"/>
        <v>-11809</v>
      </c>
    </row>
    <row r="106" spans="1:14" s="40" customFormat="1" ht="14" x14ac:dyDescent="0.2">
      <c r="A106" s="1"/>
      <c r="B106" s="54" t="s">
        <v>44</v>
      </c>
      <c r="C106" s="3"/>
      <c r="D106" s="13"/>
      <c r="E106" s="53">
        <v>-28056</v>
      </c>
      <c r="G106" s="13"/>
      <c r="H106" s="53">
        <v>1269</v>
      </c>
      <c r="I106" s="70"/>
      <c r="J106" s="13"/>
      <c r="K106" s="53">
        <v>-12981</v>
      </c>
      <c r="L106" s="70"/>
      <c r="M106" s="13"/>
      <c r="N106" s="53">
        <f t="shared" si="7"/>
        <v>-39768</v>
      </c>
    </row>
    <row r="107" spans="1:14" s="40" customFormat="1" ht="14" x14ac:dyDescent="0.2">
      <c r="A107" s="1"/>
      <c r="B107" s="54" t="s">
        <v>45</v>
      </c>
      <c r="C107" s="3"/>
      <c r="D107" s="13"/>
      <c r="E107" s="53">
        <v>2348</v>
      </c>
      <c r="G107" s="13"/>
      <c r="H107" s="53">
        <v>-9648</v>
      </c>
      <c r="I107" s="70"/>
      <c r="J107" s="13"/>
      <c r="K107" s="53">
        <v>-3336</v>
      </c>
      <c r="L107" s="70"/>
      <c r="M107" s="13"/>
      <c r="N107" s="53">
        <f t="shared" si="7"/>
        <v>-10636</v>
      </c>
    </row>
    <row r="108" spans="1:14" s="40" customFormat="1" ht="14" x14ac:dyDescent="0.2">
      <c r="A108" s="1"/>
      <c r="B108" s="54" t="s">
        <v>46</v>
      </c>
      <c r="C108" s="3"/>
      <c r="D108" s="13"/>
      <c r="E108" s="53">
        <v>-794</v>
      </c>
      <c r="G108" s="13"/>
      <c r="H108" s="53">
        <v>-987</v>
      </c>
      <c r="I108" s="70"/>
      <c r="J108" s="13"/>
      <c r="K108" s="53">
        <v>-1049</v>
      </c>
      <c r="L108" s="70"/>
      <c r="M108" s="13"/>
      <c r="N108" s="53">
        <f t="shared" si="7"/>
        <v>-2830</v>
      </c>
    </row>
    <row r="109" spans="1:14" s="40" customFormat="1" ht="14" x14ac:dyDescent="0.2">
      <c r="A109" s="2" t="s">
        <v>51</v>
      </c>
      <c r="B109" s="2"/>
      <c r="C109" s="3"/>
      <c r="D109" s="55"/>
      <c r="E109" s="56">
        <f>SUM(E95:E108)</f>
        <v>14691</v>
      </c>
      <c r="G109" s="55"/>
      <c r="H109" s="56">
        <f>SUM(H95:H108)</f>
        <v>22347</v>
      </c>
      <c r="I109" s="70"/>
      <c r="J109" s="55"/>
      <c r="K109" s="56">
        <f>SUM(K95:K108)</f>
        <v>15999</v>
      </c>
      <c r="L109" s="70"/>
      <c r="M109" s="55"/>
      <c r="N109" s="56">
        <f>SUM(N95:N108)</f>
        <v>53037</v>
      </c>
    </row>
    <row r="110" spans="1:14" s="40" customFormat="1" ht="14" x14ac:dyDescent="0.2">
      <c r="A110" s="2"/>
      <c r="B110" s="2"/>
      <c r="C110" s="3"/>
      <c r="D110" s="57"/>
      <c r="E110" s="58"/>
      <c r="G110" s="57"/>
      <c r="H110" s="58"/>
      <c r="I110" s="70"/>
      <c r="J110" s="57"/>
      <c r="K110" s="58"/>
      <c r="L110" s="70"/>
      <c r="M110" s="57"/>
      <c r="N110" s="58"/>
    </row>
    <row r="111" spans="1:14" s="40" customFormat="1" ht="14" x14ac:dyDescent="0.2">
      <c r="A111" s="1" t="s">
        <v>53</v>
      </c>
      <c r="B111" s="2"/>
      <c r="C111" s="3"/>
      <c r="D111" s="57"/>
      <c r="E111" s="58"/>
      <c r="G111" s="57"/>
      <c r="H111" s="58"/>
      <c r="I111" s="70"/>
      <c r="J111" s="57"/>
      <c r="K111" s="58"/>
      <c r="L111" s="70"/>
      <c r="M111" s="57"/>
      <c r="N111" s="58"/>
    </row>
    <row r="112" spans="1:14" s="40" customFormat="1" ht="14" x14ac:dyDescent="0.2">
      <c r="A112" s="36" t="s">
        <v>47</v>
      </c>
      <c r="B112" s="2"/>
      <c r="C112" s="3"/>
      <c r="D112" s="59"/>
      <c r="E112" s="53">
        <v>-3709</v>
      </c>
      <c r="G112" s="59"/>
      <c r="H112" s="53">
        <v>-5952</v>
      </c>
      <c r="I112" s="70"/>
      <c r="J112" s="59"/>
      <c r="K112" s="53">
        <v>-3244</v>
      </c>
      <c r="L112" s="70"/>
      <c r="M112" s="59"/>
      <c r="N112" s="53">
        <f t="shared" ref="N112:N115" si="8">E112+H112+K112</f>
        <v>-12905</v>
      </c>
    </row>
    <row r="113" spans="1:14" s="40" customFormat="1" ht="14" x14ac:dyDescent="0.2">
      <c r="A113" s="36" t="s">
        <v>54</v>
      </c>
      <c r="B113" s="2"/>
      <c r="C113" s="3"/>
      <c r="D113" s="59"/>
      <c r="E113" s="63">
        <v>-35575</v>
      </c>
      <c r="G113" s="59"/>
      <c r="H113" s="63">
        <v>-113322</v>
      </c>
      <c r="I113" s="70"/>
      <c r="J113" s="59"/>
      <c r="K113" s="63">
        <v>-79559</v>
      </c>
      <c r="L113" s="70"/>
      <c r="M113" s="59"/>
      <c r="N113" s="63">
        <f t="shared" si="8"/>
        <v>-228456</v>
      </c>
    </row>
    <row r="114" spans="1:14" s="40" customFormat="1" ht="14" x14ac:dyDescent="0.2">
      <c r="A114" s="36" t="s">
        <v>89</v>
      </c>
      <c r="B114" s="2"/>
      <c r="C114" s="3"/>
      <c r="D114" s="59"/>
      <c r="E114" s="63">
        <v>0</v>
      </c>
      <c r="G114" s="59"/>
      <c r="H114" s="63">
        <v>48734</v>
      </c>
      <c r="I114" s="70"/>
      <c r="J114" s="59"/>
      <c r="K114" s="63">
        <v>1171</v>
      </c>
      <c r="L114" s="70"/>
      <c r="M114" s="59"/>
      <c r="N114" s="63">
        <f t="shared" si="8"/>
        <v>49905</v>
      </c>
    </row>
    <row r="115" spans="1:14" s="40" customFormat="1" ht="14" x14ac:dyDescent="0.2">
      <c r="A115" s="36" t="s">
        <v>57</v>
      </c>
      <c r="B115" s="2"/>
      <c r="C115" s="3"/>
      <c r="D115" s="59"/>
      <c r="E115" s="63">
        <v>42565</v>
      </c>
      <c r="G115" s="59"/>
      <c r="H115" s="63">
        <v>40240</v>
      </c>
      <c r="I115" s="70"/>
      <c r="J115" s="59"/>
      <c r="K115" s="63">
        <v>32724</v>
      </c>
      <c r="L115" s="70"/>
      <c r="M115" s="59"/>
      <c r="N115" s="63">
        <f t="shared" si="8"/>
        <v>115529</v>
      </c>
    </row>
    <row r="116" spans="1:14" s="40" customFormat="1" ht="14" x14ac:dyDescent="0.2">
      <c r="A116" s="2" t="s">
        <v>91</v>
      </c>
      <c r="B116" s="2"/>
      <c r="C116" s="3"/>
      <c r="D116" s="59"/>
      <c r="E116" s="56">
        <f>SUM(E112:E115)</f>
        <v>3281</v>
      </c>
      <c r="G116" s="59"/>
      <c r="H116" s="56">
        <f>SUM(H112:H115)</f>
        <v>-30300</v>
      </c>
      <c r="I116" s="70"/>
      <c r="J116" s="59"/>
      <c r="K116" s="56">
        <f>SUM(K112:K115)</f>
        <v>-48908</v>
      </c>
      <c r="L116" s="70"/>
      <c r="M116" s="59"/>
      <c r="N116" s="56">
        <f>SUM(N112:N115)</f>
        <v>-75927</v>
      </c>
    </row>
    <row r="117" spans="1:14" s="40" customFormat="1" ht="14" x14ac:dyDescent="0.2">
      <c r="A117" s="2"/>
      <c r="B117" s="2"/>
      <c r="C117" s="3"/>
      <c r="D117" s="57"/>
      <c r="E117" s="58"/>
      <c r="G117" s="57"/>
      <c r="H117" s="58"/>
      <c r="I117" s="70"/>
      <c r="J117" s="57"/>
      <c r="K117" s="58"/>
      <c r="L117" s="70"/>
      <c r="M117" s="57"/>
      <c r="N117" s="58"/>
    </row>
    <row r="118" spans="1:14" s="40" customFormat="1" ht="14" x14ac:dyDescent="0.2">
      <c r="A118" s="1" t="s">
        <v>48</v>
      </c>
      <c r="B118" s="2"/>
      <c r="C118" s="3"/>
      <c r="D118" s="57"/>
      <c r="E118" s="58"/>
      <c r="G118" s="57"/>
      <c r="H118" s="58"/>
      <c r="I118" s="70"/>
      <c r="J118" s="57"/>
      <c r="K118" s="58"/>
      <c r="L118" s="70"/>
      <c r="M118" s="57"/>
      <c r="N118" s="58"/>
    </row>
    <row r="119" spans="1:14" s="40" customFormat="1" ht="14" x14ac:dyDescent="0.2">
      <c r="A119" s="36" t="s">
        <v>59</v>
      </c>
      <c r="B119" s="2"/>
      <c r="C119" s="3"/>
      <c r="D119" s="57"/>
      <c r="E119" s="53">
        <v>10814</v>
      </c>
      <c r="G119" s="57"/>
      <c r="H119" s="53">
        <v>4020</v>
      </c>
      <c r="I119" s="70"/>
      <c r="J119" s="57"/>
      <c r="K119" s="53">
        <v>10599</v>
      </c>
      <c r="L119" s="70"/>
      <c r="M119" s="57"/>
      <c r="N119" s="53">
        <f t="shared" ref="N119:N120" si="9">E119+H119+K119</f>
        <v>25433</v>
      </c>
    </row>
    <row r="120" spans="1:14" s="40" customFormat="1" ht="14" x14ac:dyDescent="0.2">
      <c r="A120" s="36" t="s">
        <v>75</v>
      </c>
      <c r="B120" s="2"/>
      <c r="C120" s="3"/>
      <c r="D120" s="57"/>
      <c r="E120" s="53">
        <v>-3738</v>
      </c>
      <c r="G120" s="57"/>
      <c r="H120" s="53">
        <v>0</v>
      </c>
      <c r="I120" s="70"/>
      <c r="J120" s="57"/>
      <c r="K120" s="53">
        <v>0</v>
      </c>
      <c r="L120" s="70"/>
      <c r="M120" s="57"/>
      <c r="N120" s="53">
        <f t="shared" si="9"/>
        <v>-3738</v>
      </c>
    </row>
    <row r="121" spans="1:14" s="40" customFormat="1" ht="14" x14ac:dyDescent="0.2">
      <c r="A121" s="2" t="s">
        <v>80</v>
      </c>
      <c r="B121" s="2"/>
      <c r="C121" s="3"/>
      <c r="D121" s="61"/>
      <c r="E121" s="62">
        <f>SUM(E119:E120)</f>
        <v>7076</v>
      </c>
      <c r="G121" s="61"/>
      <c r="H121" s="62">
        <f>SUM(H119:H120)</f>
        <v>4020</v>
      </c>
      <c r="I121" s="70"/>
      <c r="J121" s="61"/>
      <c r="K121" s="62">
        <f>SUM(K119:K120)</f>
        <v>10599</v>
      </c>
      <c r="L121" s="70"/>
      <c r="M121" s="61"/>
      <c r="N121" s="62">
        <f>SUM(N119:N120)</f>
        <v>21695</v>
      </c>
    </row>
    <row r="122" spans="1:14" s="40" customFormat="1" ht="14" x14ac:dyDescent="0.2">
      <c r="A122" s="2"/>
      <c r="B122" s="2"/>
      <c r="C122" s="3"/>
      <c r="D122" s="61"/>
      <c r="E122" s="63"/>
      <c r="G122" s="61"/>
      <c r="H122" s="63"/>
      <c r="I122" s="70"/>
      <c r="J122" s="61"/>
      <c r="K122" s="63"/>
      <c r="L122" s="70"/>
      <c r="M122" s="61"/>
      <c r="N122" s="63"/>
    </row>
    <row r="123" spans="1:14" s="40" customFormat="1" ht="14" x14ac:dyDescent="0.2">
      <c r="A123" s="2" t="s">
        <v>55</v>
      </c>
      <c r="B123" s="2"/>
      <c r="C123" s="3"/>
      <c r="D123" s="57"/>
      <c r="E123" s="53">
        <v>-39</v>
      </c>
      <c r="G123" s="57"/>
      <c r="H123" s="53">
        <v>1</v>
      </c>
      <c r="I123" s="70"/>
      <c r="J123" s="57"/>
      <c r="K123" s="53">
        <v>185</v>
      </c>
      <c r="L123" s="70"/>
      <c r="M123" s="57"/>
      <c r="N123" s="53">
        <f t="shared" ref="N123" si="10">E123+H123+K123</f>
        <v>147</v>
      </c>
    </row>
    <row r="124" spans="1:14" s="40" customFormat="1" ht="14" x14ac:dyDescent="0.2">
      <c r="A124" s="2"/>
      <c r="B124" s="2"/>
      <c r="C124" s="3"/>
      <c r="D124" s="57"/>
      <c r="E124" s="60"/>
      <c r="G124" s="57"/>
      <c r="H124" s="60"/>
      <c r="I124" s="70"/>
      <c r="J124" s="57"/>
      <c r="K124" s="60"/>
      <c r="L124" s="70"/>
      <c r="M124" s="57"/>
      <c r="N124" s="60"/>
    </row>
    <row r="125" spans="1:14" s="40" customFormat="1" ht="14" x14ac:dyDescent="0.2">
      <c r="A125" s="2" t="s">
        <v>90</v>
      </c>
      <c r="B125" s="2"/>
      <c r="C125" s="3"/>
      <c r="D125" s="64"/>
      <c r="E125" s="63">
        <f>+E109+E116+E121+E123</f>
        <v>25009</v>
      </c>
      <c r="G125" s="64"/>
      <c r="H125" s="63">
        <f>+H109+H116+H121+H123</f>
        <v>-3932</v>
      </c>
      <c r="I125" s="70"/>
      <c r="J125" s="64"/>
      <c r="K125" s="63">
        <f>+K109+K116+K121+K123</f>
        <v>-22125</v>
      </c>
      <c r="L125" s="70"/>
      <c r="M125" s="64"/>
      <c r="N125" s="63">
        <f>+N109+N116+N121+N123</f>
        <v>-1048</v>
      </c>
    </row>
    <row r="126" spans="1:14" x14ac:dyDescent="0.2">
      <c r="A126" s="2" t="s">
        <v>58</v>
      </c>
      <c r="B126" s="2"/>
      <c r="D126" s="57"/>
      <c r="E126" s="65">
        <v>63409</v>
      </c>
      <c r="F126" s="40"/>
      <c r="G126" s="57"/>
      <c r="H126" s="65">
        <f>E127</f>
        <v>88418</v>
      </c>
      <c r="I126" s="70"/>
      <c r="J126" s="57"/>
      <c r="K126" s="65">
        <f>H127</f>
        <v>84486</v>
      </c>
      <c r="L126" s="70"/>
      <c r="M126" s="57"/>
      <c r="N126" s="65">
        <v>63409</v>
      </c>
    </row>
    <row r="127" spans="1:14" ht="16" thickBot="1" x14ac:dyDescent="0.25">
      <c r="A127" s="2" t="s">
        <v>56</v>
      </c>
      <c r="B127" s="2"/>
      <c r="D127" s="66"/>
      <c r="E127" s="42">
        <f>SUM(E125:E126)</f>
        <v>88418</v>
      </c>
      <c r="F127" s="40"/>
      <c r="G127" s="66"/>
      <c r="H127" s="42">
        <f>SUM(H125:H126)</f>
        <v>84486</v>
      </c>
      <c r="I127" s="70"/>
      <c r="J127" s="66"/>
      <c r="K127" s="42">
        <f>SUM(K125:K126)</f>
        <v>62361</v>
      </c>
      <c r="L127" s="70"/>
      <c r="M127" s="66"/>
      <c r="N127" s="42">
        <f>SUM(N125:N126)</f>
        <v>62361</v>
      </c>
    </row>
    <row r="128" spans="1:14" ht="17" thickTop="1" thickBot="1" x14ac:dyDescent="0.25">
      <c r="A128" s="2"/>
      <c r="B128" s="2"/>
      <c r="D128" s="48"/>
      <c r="E128" s="67"/>
      <c r="F128" s="40"/>
      <c r="G128" s="48"/>
      <c r="H128" s="67"/>
      <c r="J128" s="48"/>
      <c r="K128" s="67"/>
      <c r="M128" s="48"/>
      <c r="N128" s="67"/>
    </row>
    <row r="129" spans="2:11" x14ac:dyDescent="0.2">
      <c r="D129" s="69"/>
      <c r="E129" s="69"/>
      <c r="G129" s="69"/>
      <c r="H129" s="69"/>
      <c r="J129" s="69"/>
      <c r="K129" s="69"/>
    </row>
    <row r="130" spans="2:11" x14ac:dyDescent="0.2">
      <c r="E130" s="5"/>
      <c r="H130" s="5"/>
      <c r="K130" s="5"/>
    </row>
    <row r="131" spans="2:11" x14ac:dyDescent="0.2">
      <c r="B131" s="2"/>
    </row>
  </sheetData>
  <mergeCells count="15">
    <mergeCell ref="D93:E93"/>
    <mergeCell ref="D92:E92"/>
    <mergeCell ref="D48:E48"/>
    <mergeCell ref="D3:E3"/>
    <mergeCell ref="A41:F41"/>
    <mergeCell ref="G3:H3"/>
    <mergeCell ref="G48:H48"/>
    <mergeCell ref="G92:H92"/>
    <mergeCell ref="G93:H93"/>
    <mergeCell ref="M92:N92"/>
    <mergeCell ref="M93:N93"/>
    <mergeCell ref="J3:K3"/>
    <mergeCell ref="J48:K48"/>
    <mergeCell ref="J92:K92"/>
    <mergeCell ref="J93:K93"/>
  </mergeCells>
  <pageMargins left="0.7" right="0.31" top="0.5" bottom="0.25" header="0.05" footer="0"/>
  <pageSetup scale="54" fitToHeight="4" orientation="portrait" r:id="rId1"/>
</worksheet>
</file>

<file path=docMetadata/LabelInfo.xml><?xml version="1.0" encoding="utf-8"?>
<clbl:labelList xmlns:clbl="http://schemas.microsoft.com/office/2020/mipLabelMetadata">
  <clbl:label id="{bf4d807a-a470-4768-a51f-da1edea9028e}" enabled="1" method="Standard" siteId="{8ffae2e5-6ff0-4510-bbf3-ca842d7ca55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Historical FS</vt:lpstr>
      <vt:lpstr>'2024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Nancy Fazioli</cp:lastModifiedBy>
  <cp:lastPrinted>2024-04-19T20:44:13Z</cp:lastPrinted>
  <dcterms:created xsi:type="dcterms:W3CDTF">2018-02-13T02:23:57Z</dcterms:created>
  <dcterms:modified xsi:type="dcterms:W3CDTF">2024-10-28T18:07:36Z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