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3\23Q4\23Q4 Earnings Release\"/>
    </mc:Choice>
  </mc:AlternateContent>
  <xr:revisionPtr revIDLastSave="0" documentId="13_ncr:1_{7FC70406-60CD-493C-BE6F-D356B73D4C8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3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'2023 Historical FS'!$A$1:$Q$42,'2023 Historical FS'!$A$45:$N$87,'2023 Historical FS'!$A$89:$Q$129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1" l="1"/>
  <c r="N16" i="1"/>
  <c r="Q36" i="1"/>
  <c r="N9" i="1"/>
  <c r="Q124" i="1"/>
  <c r="Q121" i="1"/>
  <c r="Q120" i="1"/>
  <c r="Q119" i="1"/>
  <c r="Q115" i="1"/>
  <c r="Q114" i="1"/>
  <c r="Q113" i="1"/>
  <c r="Q109" i="1"/>
  <c r="Q108" i="1"/>
  <c r="Q107" i="1"/>
  <c r="Q106" i="1"/>
  <c r="Q105" i="1"/>
  <c r="Q104" i="1"/>
  <c r="Q103" i="1"/>
  <c r="Q101" i="1"/>
  <c r="Q100" i="1"/>
  <c r="Q99" i="1"/>
  <c r="Q98" i="1"/>
  <c r="Q37" i="1"/>
  <c r="Q35" i="1"/>
  <c r="Q34" i="1"/>
  <c r="Q33" i="1"/>
  <c r="Q32" i="1"/>
  <c r="Q31" i="1"/>
  <c r="P25" i="1"/>
  <c r="P22" i="1"/>
  <c r="P21" i="1"/>
  <c r="P16" i="1"/>
  <c r="P15" i="1"/>
  <c r="P14" i="1"/>
  <c r="P9" i="1"/>
  <c r="Q9" i="1" s="1"/>
  <c r="P8" i="1"/>
  <c r="N122" i="1"/>
  <c r="N116" i="1"/>
  <c r="M94" i="1"/>
  <c r="N83" i="1"/>
  <c r="N72" i="1"/>
  <c r="N58" i="1"/>
  <c r="N65" i="1" s="1"/>
  <c r="N38" i="1"/>
  <c r="N25" i="1"/>
  <c r="M23" i="1"/>
  <c r="N22" i="1"/>
  <c r="N21" i="1"/>
  <c r="N23" i="1" s="1"/>
  <c r="M17" i="1"/>
  <c r="N15" i="1"/>
  <c r="N14" i="1"/>
  <c r="M10" i="1"/>
  <c r="M12" i="1" s="1"/>
  <c r="N8" i="1"/>
  <c r="N6" i="1"/>
  <c r="M49" i="1" s="1"/>
  <c r="N5" i="1"/>
  <c r="N10" i="1" l="1"/>
  <c r="N12" i="1" s="1"/>
  <c r="N85" i="1"/>
  <c r="N17" i="1"/>
  <c r="N19" i="1" s="1"/>
  <c r="N27" i="1" s="1"/>
  <c r="N40" i="1" s="1"/>
  <c r="M19" i="1"/>
  <c r="M27" i="1" s="1"/>
  <c r="N96" i="1" s="1"/>
  <c r="N110" i="1" s="1"/>
  <c r="N126" i="1" s="1"/>
  <c r="K122" i="1"/>
  <c r="K116" i="1"/>
  <c r="J94" i="1"/>
  <c r="K83" i="1"/>
  <c r="K72" i="1"/>
  <c r="K58" i="1"/>
  <c r="K65" i="1" s="1"/>
  <c r="K38" i="1"/>
  <c r="K25" i="1"/>
  <c r="J23" i="1"/>
  <c r="K22" i="1"/>
  <c r="K21" i="1"/>
  <c r="J17" i="1"/>
  <c r="K16" i="1"/>
  <c r="K15" i="1"/>
  <c r="K14" i="1"/>
  <c r="J10" i="1"/>
  <c r="J12" i="1" s="1"/>
  <c r="K9" i="1"/>
  <c r="K8" i="1"/>
  <c r="K10" i="1" s="1"/>
  <c r="K6" i="1"/>
  <c r="J49" i="1" s="1"/>
  <c r="K5" i="1"/>
  <c r="K17" i="1" l="1"/>
  <c r="K19" i="1" s="1"/>
  <c r="K27" i="1" s="1"/>
  <c r="K40" i="1" s="1"/>
  <c r="K23" i="1"/>
  <c r="K85" i="1"/>
  <c r="J19" i="1"/>
  <c r="J27" i="1" s="1"/>
  <c r="K96" i="1" s="1"/>
  <c r="K110" i="1" s="1"/>
  <c r="K126" i="1" s="1"/>
  <c r="K12" i="1"/>
  <c r="Q116" i="1"/>
  <c r="Q15" i="1"/>
  <c r="Q22" i="1"/>
  <c r="P23" i="1"/>
  <c r="P17" i="1"/>
  <c r="Q8" i="1"/>
  <c r="Q6" i="1"/>
  <c r="Q122" i="1"/>
  <c r="P94" i="1"/>
  <c r="Q5" i="1"/>
  <c r="H122" i="1"/>
  <c r="H116" i="1"/>
  <c r="G94" i="1"/>
  <c r="H83" i="1"/>
  <c r="H72" i="1"/>
  <c r="H58" i="1"/>
  <c r="H65" i="1" s="1"/>
  <c r="H38" i="1"/>
  <c r="H25" i="1"/>
  <c r="G23" i="1"/>
  <c r="H22" i="1"/>
  <c r="H21" i="1"/>
  <c r="G17" i="1"/>
  <c r="H16" i="1"/>
  <c r="H15" i="1"/>
  <c r="H14" i="1"/>
  <c r="G10" i="1"/>
  <c r="G12" i="1" s="1"/>
  <c r="H9" i="1"/>
  <c r="H8" i="1"/>
  <c r="H6" i="1"/>
  <c r="G49" i="1" s="1"/>
  <c r="H5" i="1"/>
  <c r="H23" i="1" l="1"/>
  <c r="G19" i="1"/>
  <c r="G27" i="1" s="1"/>
  <c r="H96" i="1" s="1"/>
  <c r="H110" i="1" s="1"/>
  <c r="H126" i="1" s="1"/>
  <c r="Q25" i="1"/>
  <c r="Q38" i="1"/>
  <c r="H17" i="1"/>
  <c r="H10" i="1"/>
  <c r="H12" i="1" s="1"/>
  <c r="Q21" i="1"/>
  <c r="Q23" i="1" s="1"/>
  <c r="Q14" i="1"/>
  <c r="Q10" i="1"/>
  <c r="Q17" i="1"/>
  <c r="P10" i="1"/>
  <c r="P12" i="1" s="1"/>
  <c r="H85" i="1"/>
  <c r="H19" i="1" l="1"/>
  <c r="H27" i="1" s="1"/>
  <c r="H40" i="1" s="1"/>
  <c r="P19" i="1"/>
  <c r="P27" i="1" s="1"/>
  <c r="Q12" i="1"/>
  <c r="Q19" i="1"/>
  <c r="Q27" i="1" s="1"/>
  <c r="Q40" i="1" s="1"/>
  <c r="E9" i="1" l="1"/>
  <c r="E8" i="1"/>
  <c r="E25" i="1" l="1"/>
  <c r="E16" i="1"/>
  <c r="E38" i="1"/>
  <c r="E122" i="1"/>
  <c r="E116" i="1" l="1"/>
  <c r="E15" i="1" l="1"/>
  <c r="D17" i="1" l="1"/>
  <c r="E58" i="1" l="1"/>
  <c r="D94" i="1" l="1"/>
  <c r="E83" i="1"/>
  <c r="E72" i="1"/>
  <c r="E65" i="1"/>
  <c r="D23" i="1"/>
  <c r="E22" i="1"/>
  <c r="E21" i="1"/>
  <c r="E14" i="1"/>
  <c r="E6" i="1"/>
  <c r="D49" i="1" s="1"/>
  <c r="E5" i="1"/>
  <c r="E17" i="1" l="1"/>
  <c r="E85" i="1"/>
  <c r="E23" i="1"/>
  <c r="D10" i="1"/>
  <c r="D19" i="1" s="1"/>
  <c r="D27" i="1" s="1"/>
  <c r="E96" i="1" s="1"/>
  <c r="Q96" i="1" s="1"/>
  <c r="Q110" i="1" l="1"/>
  <c r="Q126" i="1" s="1"/>
  <c r="Q128" i="1" s="1"/>
  <c r="D12" i="1"/>
  <c r="E10" i="1"/>
  <c r="E12" i="1" s="1"/>
  <c r="E110" i="1"/>
  <c r="E126" i="1" l="1"/>
  <c r="E128" i="1"/>
  <c r="E19" i="1"/>
  <c r="E27" i="1" s="1"/>
  <c r="E40" i="1" s="1"/>
  <c r="H127" i="1" l="1"/>
  <c r="H128" i="1" l="1"/>
  <c r="K127" i="1" l="1"/>
  <c r="K128" i="1" s="1"/>
  <c r="N127" i="1" s="1"/>
  <c r="N128" i="1" s="1"/>
</calcChain>
</file>

<file path=xl/sharedStrings.xml><?xml version="1.0" encoding="utf-8"?>
<sst xmlns="http://schemas.openxmlformats.org/spreadsheetml/2006/main" count="119" uniqueCount="96">
  <si>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</si>
  <si>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</si>
  <si>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</si>
  <si>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</si>
  <si>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</si>
  <si>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</si>
  <si>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</si>
  <si>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</si>
  <si>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</si>
  <si>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</si>
  <si>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</si>
  <si>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</si>
  <si>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</si>
  <si>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</si>
  <si>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</si>
  <si>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</si>
  <si>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</si>
  <si>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</si>
  <si>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</si>
  <si>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</si>
  <si>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</si>
  <si>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</si>
  <si>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</si>
  <si>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</si>
  <si>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</si>
  <si>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</si>
  <si>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</si>
  <si>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</si>
  <si>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</si>
  <si>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</si>
  <si>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</si>
  <si>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</si>
  <si>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</si>
  <si>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</si>
  <si>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</si>
  <si>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</si>
  <si>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</si>
  <si>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</si>
  <si>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</si>
  <si>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</si>
  <si>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</si>
  <si>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</si>
  <si>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</si>
  <si>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</si>
  <si>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</si>
  <si>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</si>
  <si>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</si>
  <si>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</si>
  <si>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</si>
  <si>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</si>
  <si>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</si>
  <si>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</si>
  <si>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</si>
  <si>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</si>
  <si>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</si>
  <si>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</si>
  <si>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</si>
  <si>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</si>
  <si>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</si>
  <si>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</si>
  <si>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</si>
  <si>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Payments related to financing arrangements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</si>
  <si>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</si>
  <si>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</si>
  <si>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</si>
  <si>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</si>
  <si>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</si>
  <si>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</si>
  <si>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GAAP and Non-GAAP Statements of Income 2023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</si>
  <si>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</si>
  <si>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</si>
  <si>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</si>
  <si>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</si>
  <si>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</si>
  <si>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</si>
  <si>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</si>
  <si>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</si>
  <si>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t>Repurchases of common stock</t>
  </si>
  <si>
    <t>Condensed Consolidated Statement of Cash Flows 2023</t>
  </si>
  <si>
    <t>Condensed Consolidated Balance Sheet 2023</t>
  </si>
  <si>
    <t>Ytd Ending</t>
  </si>
  <si>
    <t>Net increase (decrease) in cash and cash equivalents</t>
  </si>
  <si>
    <t>Net cash provided by (used in) financing activities</t>
  </si>
  <si>
    <t>Other income (expense), net</t>
  </si>
  <si>
    <t>Total interest income and other income (expense), net</t>
  </si>
  <si>
    <t>Net cash provided by (used in) investing activities</t>
  </si>
  <si>
    <t>(7) Intangible asset amortization</t>
  </si>
  <si>
    <t>Operating income (loss)</t>
  </si>
  <si>
    <t>Net income (loss)</t>
  </si>
  <si>
    <t>GAAP net income (loss)</t>
  </si>
  <si>
    <t>Adjustments to reconcile net income (loss) to net cash provided by operating activities: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</si>
  <si>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</si>
  <si>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</si>
  <si>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t>Litigation settlement</t>
  </si>
  <si>
    <r>
      <t xml:space="preserve">General and administrative </t>
    </r>
    <r>
      <rPr>
        <vertAlign val="superscript"/>
        <sz val="10"/>
        <rFont val="Calibri"/>
        <family val="2"/>
      </rPr>
      <t>(4) (6)</t>
    </r>
  </si>
  <si>
    <r>
      <t xml:space="preserve">Income taxes (benefit) </t>
    </r>
    <r>
      <rPr>
        <vertAlign val="superscript"/>
        <sz val="10"/>
        <rFont val="Calibri"/>
        <family val="2"/>
      </rPr>
      <t>(7)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</si>
</sst>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64" fontId="0" fillId="0" borderId="0" xfId="0" applyNumberFormat="1"/>
    <xf numFmtId="165" fontId="6" fillId="0" borderId="0" xfId="1" applyNumberFormat="1" applyFont="1"/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2"/>
  <sheetViews>
    <sheetView showGridLines="0" tabSelected="1" topLeftCell="A80" zoomScaleNormal="100" zoomScaleSheetLayoutView="80" workbookViewId="0">
      <selection activeCell="S124" sqref="S124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2" width="1.85546875" style="5" customWidth="1"/>
    <col min="13" max="13" width="11.5703125" style="5" customWidth="1"/>
    <col min="14" max="14" width="11.5703125" style="3" customWidth="1"/>
    <col min="15" max="15" width="1.85546875" style="5" customWidth="1"/>
    <col min="16" max="16" width="11.5703125" style="5" customWidth="1"/>
    <col min="17" max="17" width="11.5703125" style="3" customWidth="1"/>
    <col min="18" max="18" width="2.85546875" style="5" customWidth="1"/>
    <col min="19" max="19" width="14.28515625" customWidth="1"/>
    <col min="20" max="20" width="10.85546875" style="5" customWidth="1"/>
    <col min="21" max="16384" width="9.140625" style="5"/>
  </cols>
  <sheetData>
    <row r="1" spans="1:17" x14ac:dyDescent="0.25">
      <c r="A1" s="1" t="s">
        <v>0</v>
      </c>
      <c r="B1" s="2"/>
      <c r="D1" s="4"/>
      <c r="G1" s="4"/>
      <c r="J1" s="4"/>
      <c r="M1" s="4"/>
      <c r="P1" s="4"/>
    </row>
    <row r="2" spans="1:17" x14ac:dyDescent="0.25">
      <c r="A2" s="1" t="s">
        <v>1</v>
      </c>
      <c r="B2" s="2"/>
      <c r="D2" s="4"/>
      <c r="G2" s="4"/>
      <c r="J2" s="4"/>
      <c r="M2" s="4"/>
      <c r="P2" s="4"/>
    </row>
    <row r="3" spans="1:17" ht="15.75" thickBot="1" x14ac:dyDescent="0.3">
      <c r="A3" s="1" t="s">
        <v>68</v>
      </c>
      <c r="B3" s="2"/>
      <c r="D3" s="76"/>
      <c r="E3" s="76"/>
      <c r="G3" s="76"/>
      <c r="H3" s="76"/>
      <c r="J3" s="76"/>
      <c r="K3" s="76"/>
      <c r="M3" s="76"/>
      <c r="N3" s="76"/>
      <c r="P3" s="76"/>
      <c r="Q3" s="76"/>
    </row>
    <row r="4" spans="1:17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  <c r="P4" s="7" t="s">
        <v>3</v>
      </c>
      <c r="Q4" s="8" t="s">
        <v>4</v>
      </c>
    </row>
    <row r="5" spans="1:17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5</v>
      </c>
      <c r="N5" s="10" t="str">
        <f>M5</f>
        <v>Qtr Ending</v>
      </c>
      <c r="P5" s="9" t="s">
        <v>80</v>
      </c>
      <c r="Q5" s="10" t="str">
        <f>P5</f>
        <v>Ytd Ending</v>
      </c>
    </row>
    <row r="6" spans="1:17" x14ac:dyDescent="0.25">
      <c r="A6" s="2"/>
      <c r="B6" s="2"/>
      <c r="D6" s="11">
        <v>45017</v>
      </c>
      <c r="E6" s="12">
        <f>D6</f>
        <v>45017</v>
      </c>
      <c r="G6" s="11">
        <v>45108</v>
      </c>
      <c r="H6" s="12">
        <f>G6</f>
        <v>45108</v>
      </c>
      <c r="J6" s="11">
        <v>45199</v>
      </c>
      <c r="K6" s="12">
        <f>J6</f>
        <v>45199</v>
      </c>
      <c r="M6" s="11">
        <v>45291</v>
      </c>
      <c r="N6" s="12">
        <f>M6</f>
        <v>45291</v>
      </c>
      <c r="P6" s="11">
        <v>45291</v>
      </c>
      <c r="Q6" s="12">
        <f>P6</f>
        <v>45291</v>
      </c>
    </row>
    <row r="7" spans="1:17" x14ac:dyDescent="0.25">
      <c r="A7" s="2"/>
      <c r="B7" s="2"/>
      <c r="D7" s="13"/>
      <c r="E7" s="14"/>
      <c r="G7" s="13"/>
      <c r="H7" s="14"/>
      <c r="J7" s="13"/>
      <c r="K7" s="14"/>
      <c r="M7" s="13"/>
      <c r="N7" s="14"/>
      <c r="P7" s="13"/>
      <c r="Q7" s="14"/>
    </row>
    <row r="8" spans="1:17" x14ac:dyDescent="0.25">
      <c r="A8" s="2" t="s">
        <v>69</v>
      </c>
      <c r="B8" s="2"/>
      <c r="D8" s="72">
        <v>250008</v>
      </c>
      <c r="E8" s="15">
        <f>D8</f>
        <v>250008</v>
      </c>
      <c r="G8" s="72">
        <v>261016</v>
      </c>
      <c r="H8" s="15">
        <f>G8</f>
        <v>261016</v>
      </c>
      <c r="J8" s="72">
        <v>263835</v>
      </c>
      <c r="K8" s="15">
        <f>J8</f>
        <v>263835</v>
      </c>
      <c r="M8" s="72">
        <v>264734</v>
      </c>
      <c r="N8" s="15">
        <f>M8</f>
        <v>264734</v>
      </c>
      <c r="P8" s="72">
        <f>D8+G8+J8+M8</f>
        <v>1039593</v>
      </c>
      <c r="Q8" s="15">
        <f>P8</f>
        <v>1039593</v>
      </c>
    </row>
    <row r="9" spans="1:17" ht="15.75" x14ac:dyDescent="0.25">
      <c r="A9" s="2" t="s">
        <v>92</v>
      </c>
      <c r="B9" s="2"/>
      <c r="D9" s="24">
        <v>121957</v>
      </c>
      <c r="E9" s="25">
        <f>D9-E31-E35</f>
        <v>120499</v>
      </c>
      <c r="G9" s="24">
        <v>124546</v>
      </c>
      <c r="H9" s="25">
        <f>G9-H31-H35</f>
        <v>123108</v>
      </c>
      <c r="J9" s="24">
        <v>123286</v>
      </c>
      <c r="K9" s="25">
        <f>J9-K31-K35</f>
        <v>121894</v>
      </c>
      <c r="M9" s="24">
        <v>151488</v>
      </c>
      <c r="N9" s="25">
        <f>M9-N31-N35</f>
        <v>150132</v>
      </c>
      <c r="P9" s="24">
        <f>D9+G9+J9+M9</f>
        <v>521277</v>
      </c>
      <c r="Q9" s="25">
        <f>P9-Q31-Q35</f>
        <v>515633</v>
      </c>
    </row>
    <row r="10" spans="1:17" x14ac:dyDescent="0.25">
      <c r="A10" s="2" t="s">
        <v>6</v>
      </c>
      <c r="B10" s="2"/>
      <c r="D10" s="16">
        <f>+D8-D9</f>
        <v>128051</v>
      </c>
      <c r="E10" s="17">
        <f>+E8-E9</f>
        <v>129509</v>
      </c>
      <c r="G10" s="16">
        <f>+G8-G9</f>
        <v>136470</v>
      </c>
      <c r="H10" s="17">
        <f>+H8-H9</f>
        <v>137908</v>
      </c>
      <c r="J10" s="16">
        <f>+J8-J9</f>
        <v>140549</v>
      </c>
      <c r="K10" s="17">
        <f>+K8-K9</f>
        <v>141941</v>
      </c>
      <c r="M10" s="16">
        <f>+M8-M9</f>
        <v>113246</v>
      </c>
      <c r="N10" s="17">
        <f>+N8-N9</f>
        <v>114602</v>
      </c>
      <c r="P10" s="16">
        <f>+P8-P9</f>
        <v>518316</v>
      </c>
      <c r="Q10" s="17">
        <f>+Q8-Q9</f>
        <v>523960</v>
      </c>
    </row>
    <row r="11" spans="1:17" x14ac:dyDescent="0.25">
      <c r="A11" s="2"/>
      <c r="B11" s="2"/>
      <c r="D11" s="19"/>
      <c r="E11" s="14"/>
      <c r="G11" s="19"/>
      <c r="H11" s="14"/>
      <c r="J11" s="19"/>
      <c r="K11" s="14"/>
      <c r="M11" s="19"/>
      <c r="N11" s="14"/>
      <c r="P11" s="19"/>
      <c r="Q11" s="14"/>
    </row>
    <row r="12" spans="1:17" x14ac:dyDescent="0.25">
      <c r="A12" s="2" t="s">
        <v>7</v>
      </c>
      <c r="B12" s="2"/>
      <c r="D12" s="20">
        <f>+D10/D8</f>
        <v>0.51218760999648016</v>
      </c>
      <c r="E12" s="21">
        <f>+E10/E8</f>
        <v>0.51801942337845186</v>
      </c>
      <c r="G12" s="20">
        <f>+G10/G8</f>
        <v>0.52284151163147086</v>
      </c>
      <c r="H12" s="21">
        <f>+H10/H8</f>
        <v>0.52835075244429464</v>
      </c>
      <c r="J12" s="20">
        <f>+J10/J8</f>
        <v>0.53271552295942537</v>
      </c>
      <c r="K12" s="21">
        <f>+K10/K8</f>
        <v>0.53799154774764535</v>
      </c>
      <c r="M12" s="20">
        <f>+M10/M8</f>
        <v>0.42777278324657958</v>
      </c>
      <c r="N12" s="21">
        <f>+N10/N8</f>
        <v>0.43289490583000295</v>
      </c>
      <c r="P12" s="20">
        <f>+P10/P8</f>
        <v>0.49857588498575883</v>
      </c>
      <c r="Q12" s="21">
        <f>+Q10/Q8</f>
        <v>0.50400493269962376</v>
      </c>
    </row>
    <row r="13" spans="1:17" x14ac:dyDescent="0.25">
      <c r="A13" s="2"/>
      <c r="B13" s="2"/>
      <c r="D13" s="13"/>
      <c r="E13" s="14"/>
      <c r="G13" s="13"/>
      <c r="H13" s="14"/>
      <c r="J13" s="13"/>
      <c r="K13" s="14"/>
      <c r="M13" s="13"/>
      <c r="N13" s="14"/>
      <c r="P13" s="13"/>
      <c r="Q13" s="14"/>
    </row>
    <row r="14" spans="1:17" ht="15.75" x14ac:dyDescent="0.25">
      <c r="A14" s="2" t="s">
        <v>75</v>
      </c>
      <c r="B14" s="2"/>
      <c r="D14" s="16">
        <v>51865</v>
      </c>
      <c r="E14" s="22">
        <f>D14-E32</f>
        <v>47433</v>
      </c>
      <c r="G14" s="16">
        <v>54596</v>
      </c>
      <c r="H14" s="22">
        <f>G14-H32</f>
        <v>49543</v>
      </c>
      <c r="J14" s="16">
        <v>52356</v>
      </c>
      <c r="K14" s="22">
        <f>J14-K32</f>
        <v>48023</v>
      </c>
      <c r="M14" s="16">
        <v>55747</v>
      </c>
      <c r="N14" s="22">
        <f>M14-N32</f>
        <v>52672</v>
      </c>
      <c r="P14" s="16">
        <f t="shared" ref="P14:P16" si="0">D14+G14+J14+M14</f>
        <v>214564</v>
      </c>
      <c r="Q14" s="22">
        <f>P14-Q32</f>
        <v>197671</v>
      </c>
    </row>
    <row r="15" spans="1:17" ht="15.75" x14ac:dyDescent="0.25">
      <c r="A15" s="2" t="s">
        <v>76</v>
      </c>
      <c r="B15" s="2"/>
      <c r="D15" s="16">
        <v>43173</v>
      </c>
      <c r="E15" s="22">
        <f>D15-E33</f>
        <v>38861</v>
      </c>
      <c r="G15" s="16">
        <v>45341</v>
      </c>
      <c r="H15" s="22">
        <f>G15-H33</f>
        <v>40481</v>
      </c>
      <c r="J15" s="16">
        <v>46963</v>
      </c>
      <c r="K15" s="22">
        <f>J15-K33</f>
        <v>42718</v>
      </c>
      <c r="M15" s="16">
        <v>42295</v>
      </c>
      <c r="N15" s="22">
        <f>M15-N33</f>
        <v>38712</v>
      </c>
      <c r="P15" s="16">
        <f t="shared" si="0"/>
        <v>177772</v>
      </c>
      <c r="Q15" s="22">
        <f>P15-Q33</f>
        <v>160772</v>
      </c>
    </row>
    <row r="16" spans="1:17" ht="15.75" x14ac:dyDescent="0.25">
      <c r="A16" s="2" t="s">
        <v>94</v>
      </c>
      <c r="B16" s="2"/>
      <c r="D16" s="16">
        <v>23077</v>
      </c>
      <c r="E16" s="22">
        <f>D16-E34</f>
        <v>16401</v>
      </c>
      <c r="G16" s="16">
        <v>24722</v>
      </c>
      <c r="H16" s="22">
        <f>G16-H34</f>
        <v>17571</v>
      </c>
      <c r="J16" s="16">
        <v>25301</v>
      </c>
      <c r="K16" s="22">
        <f>J16-K34</f>
        <v>18587</v>
      </c>
      <c r="M16" s="16">
        <v>27295</v>
      </c>
      <c r="N16" s="22">
        <f>M16-N34-N36</f>
        <v>18621</v>
      </c>
      <c r="P16" s="16">
        <f t="shared" si="0"/>
        <v>100395</v>
      </c>
      <c r="Q16" s="22">
        <f>P16-Q34-Q36</f>
        <v>71180</v>
      </c>
    </row>
    <row r="17" spans="1:22" x14ac:dyDescent="0.25">
      <c r="A17" s="2"/>
      <c r="B17" s="2" t="s">
        <v>8</v>
      </c>
      <c r="D17" s="18">
        <f>SUM(D14:D16)</f>
        <v>118115</v>
      </c>
      <c r="E17" s="23">
        <f>SUM(E14:E16)</f>
        <v>102695</v>
      </c>
      <c r="G17" s="18">
        <f>SUM(G14:G16)</f>
        <v>124659</v>
      </c>
      <c r="H17" s="23">
        <f>SUM(H14:H16)</f>
        <v>107595</v>
      </c>
      <c r="J17" s="18">
        <f>SUM(J14:J16)</f>
        <v>124620</v>
      </c>
      <c r="K17" s="23">
        <f>SUM(K14:K16)</f>
        <v>109328</v>
      </c>
      <c r="M17" s="18">
        <f>SUM(M14:M16)</f>
        <v>125337</v>
      </c>
      <c r="N17" s="23">
        <f>SUM(N14:N16)</f>
        <v>110005</v>
      </c>
      <c r="P17" s="18">
        <f>SUM(P14:P16)</f>
        <v>492731</v>
      </c>
      <c r="Q17" s="23">
        <f>SUM(Q14:Q16)</f>
        <v>429623</v>
      </c>
    </row>
    <row r="18" spans="1:22" x14ac:dyDescent="0.25">
      <c r="A18" s="2"/>
      <c r="B18" s="2"/>
      <c r="D18" s="16"/>
      <c r="E18" s="14"/>
      <c r="G18" s="16"/>
      <c r="H18" s="14"/>
      <c r="J18" s="16"/>
      <c r="K18" s="14"/>
      <c r="M18" s="16"/>
      <c r="N18" s="14"/>
      <c r="P18" s="16"/>
      <c r="Q18" s="14"/>
    </row>
    <row r="19" spans="1:22" x14ac:dyDescent="0.25">
      <c r="A19" s="2" t="s">
        <v>87</v>
      </c>
      <c r="B19" s="2"/>
      <c r="D19" s="16">
        <f>D10-D17</f>
        <v>9936</v>
      </c>
      <c r="E19" s="17">
        <f>E10-E17</f>
        <v>26814</v>
      </c>
      <c r="G19" s="16">
        <f>G10-G17</f>
        <v>11811</v>
      </c>
      <c r="H19" s="17">
        <f>H10-H17</f>
        <v>30313</v>
      </c>
      <c r="J19" s="16">
        <f>J10-J17</f>
        <v>15929</v>
      </c>
      <c r="K19" s="17">
        <f>K10-K17</f>
        <v>32613</v>
      </c>
      <c r="M19" s="16">
        <f>M10-M17</f>
        <v>-12091</v>
      </c>
      <c r="N19" s="17">
        <f>N10-N17</f>
        <v>4597</v>
      </c>
      <c r="P19" s="16">
        <f>P10-P17</f>
        <v>25585</v>
      </c>
      <c r="Q19" s="17">
        <f>Q10-Q17</f>
        <v>94337</v>
      </c>
    </row>
    <row r="20" spans="1:22" x14ac:dyDescent="0.25">
      <c r="A20" s="2"/>
      <c r="B20" s="2"/>
      <c r="D20" s="16"/>
      <c r="E20" s="14"/>
      <c r="G20" s="16"/>
      <c r="H20" s="14"/>
      <c r="J20" s="16"/>
      <c r="K20" s="14"/>
      <c r="M20" s="16"/>
      <c r="N20" s="14"/>
      <c r="P20" s="16"/>
      <c r="Q20" s="14"/>
    </row>
    <row r="21" spans="1:22" x14ac:dyDescent="0.25">
      <c r="A21" s="2" t="s">
        <v>66</v>
      </c>
      <c r="B21" s="2"/>
      <c r="D21" s="16">
        <v>1640</v>
      </c>
      <c r="E21" s="17">
        <f>D21</f>
        <v>1640</v>
      </c>
      <c r="G21" s="16">
        <v>2255</v>
      </c>
      <c r="H21" s="17">
        <f>G21</f>
        <v>2255</v>
      </c>
      <c r="J21" s="16">
        <v>2658</v>
      </c>
      <c r="K21" s="17">
        <f>J21</f>
        <v>2658</v>
      </c>
      <c r="M21" s="16">
        <v>3151</v>
      </c>
      <c r="N21" s="17">
        <f>M21</f>
        <v>3151</v>
      </c>
      <c r="P21" s="16">
        <f t="shared" ref="P21:P22" si="1">D21+G21+J21+M21</f>
        <v>9704</v>
      </c>
      <c r="Q21" s="17">
        <f>P21</f>
        <v>9704</v>
      </c>
    </row>
    <row r="22" spans="1:22" x14ac:dyDescent="0.25">
      <c r="A22" s="2" t="s">
        <v>83</v>
      </c>
      <c r="B22" s="2"/>
      <c r="D22" s="24">
        <v>-167</v>
      </c>
      <c r="E22" s="25">
        <f t="shared" ref="E22" si="2">D22</f>
        <v>-167</v>
      </c>
      <c r="G22" s="24">
        <v>163</v>
      </c>
      <c r="H22" s="25">
        <f t="shared" ref="H22" si="3">G22</f>
        <v>163</v>
      </c>
      <c r="J22" s="24">
        <v>-444</v>
      </c>
      <c r="K22" s="25">
        <f t="shared" ref="K22" si="4">J22</f>
        <v>-444</v>
      </c>
      <c r="M22" s="24">
        <v>-84</v>
      </c>
      <c r="N22" s="25">
        <f t="shared" ref="N22" si="5">M22</f>
        <v>-84</v>
      </c>
      <c r="P22" s="24">
        <f t="shared" si="1"/>
        <v>-532</v>
      </c>
      <c r="Q22" s="25">
        <f t="shared" ref="Q22" si="6">P22</f>
        <v>-532</v>
      </c>
    </row>
    <row r="23" spans="1:22" x14ac:dyDescent="0.25">
      <c r="A23" s="2"/>
      <c r="B23" s="2" t="s">
        <v>84</v>
      </c>
      <c r="D23" s="16">
        <f>SUM(D21:D22)</f>
        <v>1473</v>
      </c>
      <c r="E23" s="17">
        <f>SUM(E21:E22)</f>
        <v>1473</v>
      </c>
      <c r="G23" s="16">
        <f>SUM(G21:G22)</f>
        <v>2418</v>
      </c>
      <c r="H23" s="17">
        <f>SUM(H21:H22)</f>
        <v>2418</v>
      </c>
      <c r="J23" s="16">
        <f>SUM(J21:J22)</f>
        <v>2214</v>
      </c>
      <c r="K23" s="17">
        <f>SUM(K21:K22)</f>
        <v>2214</v>
      </c>
      <c r="M23" s="16">
        <f>SUM(M21:M22)</f>
        <v>3067</v>
      </c>
      <c r="N23" s="17">
        <f>SUM(N21:N22)</f>
        <v>3067</v>
      </c>
      <c r="P23" s="16">
        <f>SUM(P21:P22)</f>
        <v>9172</v>
      </c>
      <c r="Q23" s="17">
        <f>SUM(Q21:Q22)</f>
        <v>9172</v>
      </c>
    </row>
    <row r="24" spans="1:22" x14ac:dyDescent="0.25">
      <c r="A24" s="2"/>
      <c r="B24" s="2"/>
      <c r="D24" s="16"/>
      <c r="E24" s="17"/>
      <c r="G24" s="16"/>
      <c r="H24" s="17"/>
      <c r="J24" s="16"/>
      <c r="K24" s="17"/>
      <c r="M24" s="16"/>
      <c r="N24" s="17"/>
      <c r="P24" s="16"/>
      <c r="Q24" s="17"/>
    </row>
    <row r="25" spans="1:22" ht="15.75" x14ac:dyDescent="0.25">
      <c r="A25" s="2"/>
      <c r="B25" s="2" t="s">
        <v>95</v>
      </c>
      <c r="D25" s="16">
        <v>1811</v>
      </c>
      <c r="E25" s="17">
        <f>D25-E37</f>
        <v>6789</v>
      </c>
      <c r="G25" s="16">
        <v>4856</v>
      </c>
      <c r="H25" s="17">
        <f>G25-H37</f>
        <v>7528</v>
      </c>
      <c r="J25" s="16">
        <v>1190</v>
      </c>
      <c r="K25" s="17">
        <f>J25-K37</f>
        <v>3831</v>
      </c>
      <c r="M25" s="16">
        <v>-2425</v>
      </c>
      <c r="N25" s="17">
        <f>M25-N37</f>
        <v>949</v>
      </c>
      <c r="P25" s="16">
        <f>D25+G25+J25+M25</f>
        <v>5432</v>
      </c>
      <c r="Q25" s="17">
        <f>P25-Q37</f>
        <v>19097</v>
      </c>
    </row>
    <row r="26" spans="1:22" x14ac:dyDescent="0.25">
      <c r="A26" s="2"/>
      <c r="B26" s="2"/>
      <c r="D26" s="16"/>
      <c r="E26" s="17"/>
      <c r="G26" s="16"/>
      <c r="H26" s="17"/>
      <c r="J26" s="16"/>
      <c r="K26" s="17"/>
      <c r="M26" s="16"/>
      <c r="N26" s="17"/>
      <c r="P26" s="16"/>
      <c r="Q26" s="17"/>
      <c r="S26" s="74"/>
    </row>
    <row r="27" spans="1:22" ht="15.75" thickBot="1" x14ac:dyDescent="0.3">
      <c r="A27" s="2" t="s">
        <v>88</v>
      </c>
      <c r="B27" s="2"/>
      <c r="D27" s="26">
        <f>+D19+D23-D25</f>
        <v>9598</v>
      </c>
      <c r="E27" s="27">
        <f>+E19+E23-E25</f>
        <v>21498</v>
      </c>
      <c r="G27" s="26">
        <f>+G19+G23-G25</f>
        <v>9373</v>
      </c>
      <c r="H27" s="27">
        <f>+H19+H23-H25</f>
        <v>25203</v>
      </c>
      <c r="J27" s="26">
        <f>+J19+J23-J25</f>
        <v>16953</v>
      </c>
      <c r="K27" s="27">
        <f>+K19+K23-K25</f>
        <v>30996</v>
      </c>
      <c r="M27" s="26">
        <f>+M19+M23-M25</f>
        <v>-6599</v>
      </c>
      <c r="N27" s="27">
        <f>+N19+N23-N25</f>
        <v>6715</v>
      </c>
      <c r="P27" s="26">
        <f>+P19+P23-P25</f>
        <v>29325</v>
      </c>
      <c r="Q27" s="27">
        <f>+Q19+Q23-Q25</f>
        <v>84412</v>
      </c>
      <c r="R27" s="71"/>
      <c r="V27" s="75"/>
    </row>
    <row r="28" spans="1:22" ht="15.75" thickTop="1" x14ac:dyDescent="0.25">
      <c r="A28" s="2"/>
      <c r="B28" s="2"/>
      <c r="D28" s="13"/>
      <c r="E28" s="14"/>
      <c r="G28" s="13"/>
      <c r="H28" s="14"/>
      <c r="J28" s="13"/>
      <c r="K28" s="14"/>
      <c r="M28" s="13"/>
      <c r="N28" s="14"/>
      <c r="P28" s="13"/>
      <c r="Q28" s="14"/>
    </row>
    <row r="29" spans="1:22" x14ac:dyDescent="0.25">
      <c r="A29" s="28" t="s">
        <v>9</v>
      </c>
      <c r="B29" s="28"/>
      <c r="D29" s="13"/>
      <c r="E29" s="14"/>
      <c r="G29" s="13"/>
      <c r="H29" s="14"/>
      <c r="J29" s="13"/>
      <c r="K29" s="14"/>
      <c r="M29" s="13"/>
      <c r="N29" s="14"/>
      <c r="P29" s="13"/>
      <c r="Q29" s="14"/>
    </row>
    <row r="30" spans="1:22" ht="14.25" customHeight="1" x14ac:dyDescent="0.25">
      <c r="A30" s="2"/>
      <c r="B30" s="2"/>
      <c r="D30" s="13"/>
      <c r="E30" s="14"/>
      <c r="G30" s="13"/>
      <c r="H30" s="14"/>
      <c r="J30" s="13"/>
      <c r="K30" s="14"/>
      <c r="M30" s="13"/>
      <c r="N30" s="14"/>
      <c r="P30" s="13"/>
      <c r="Q30" s="14"/>
    </row>
    <row r="31" spans="1:22" x14ac:dyDescent="0.25">
      <c r="A31" s="2" t="s">
        <v>70</v>
      </c>
      <c r="B31" s="2"/>
      <c r="D31" s="29"/>
      <c r="E31" s="15">
        <v>800</v>
      </c>
      <c r="G31" s="29"/>
      <c r="H31" s="15">
        <v>780</v>
      </c>
      <c r="J31" s="29"/>
      <c r="K31" s="15">
        <v>734</v>
      </c>
      <c r="M31" s="29"/>
      <c r="N31" s="15">
        <v>599</v>
      </c>
      <c r="P31" s="29"/>
      <c r="Q31" s="15">
        <f>E31+H31+K31+N31</f>
        <v>2913</v>
      </c>
    </row>
    <row r="32" spans="1:22" x14ac:dyDescent="0.25">
      <c r="A32" s="2" t="s">
        <v>71</v>
      </c>
      <c r="B32" s="2"/>
      <c r="D32" s="29"/>
      <c r="E32" s="30">
        <v>4432</v>
      </c>
      <c r="G32" s="29"/>
      <c r="H32" s="30">
        <v>5053</v>
      </c>
      <c r="J32" s="29"/>
      <c r="K32" s="30">
        <v>4333</v>
      </c>
      <c r="M32" s="29"/>
      <c r="N32" s="30">
        <v>3075</v>
      </c>
      <c r="P32" s="29"/>
      <c r="Q32" s="30">
        <f t="shared" ref="Q32:Q37" si="7">E32+H32+K32+N32</f>
        <v>16893</v>
      </c>
    </row>
    <row r="33" spans="1:21" x14ac:dyDescent="0.25">
      <c r="A33" s="2" t="s">
        <v>72</v>
      </c>
      <c r="B33" s="2"/>
      <c r="D33" s="29"/>
      <c r="E33" s="30">
        <v>4312</v>
      </c>
      <c r="G33" s="29"/>
      <c r="H33" s="30">
        <v>4860</v>
      </c>
      <c r="J33" s="29"/>
      <c r="K33" s="30">
        <v>4245</v>
      </c>
      <c r="M33" s="29"/>
      <c r="N33" s="30">
        <v>3583</v>
      </c>
      <c r="P33" s="29"/>
      <c r="Q33" s="30">
        <f t="shared" si="7"/>
        <v>17000</v>
      </c>
    </row>
    <row r="34" spans="1:21" x14ac:dyDescent="0.25">
      <c r="A34" s="2" t="s">
        <v>74</v>
      </c>
      <c r="B34" s="2"/>
      <c r="D34" s="29"/>
      <c r="E34" s="30">
        <v>6676</v>
      </c>
      <c r="G34" s="29"/>
      <c r="H34" s="30">
        <v>7151</v>
      </c>
      <c r="J34" s="29"/>
      <c r="K34" s="30">
        <v>6714</v>
      </c>
      <c r="M34" s="29"/>
      <c r="N34" s="30">
        <v>5424</v>
      </c>
      <c r="P34" s="29"/>
      <c r="Q34" s="30">
        <f t="shared" si="7"/>
        <v>25965</v>
      </c>
    </row>
    <row r="35" spans="1:21" x14ac:dyDescent="0.25">
      <c r="A35" s="2" t="s">
        <v>73</v>
      </c>
      <c r="B35" s="2"/>
      <c r="D35" s="29"/>
      <c r="E35" s="30">
        <v>658</v>
      </c>
      <c r="G35" s="29"/>
      <c r="H35" s="30">
        <v>658</v>
      </c>
      <c r="J35" s="29"/>
      <c r="K35" s="30">
        <v>658</v>
      </c>
      <c r="M35" s="29"/>
      <c r="N35" s="30">
        <v>757</v>
      </c>
      <c r="P35" s="29"/>
      <c r="Q35" s="30">
        <f t="shared" si="7"/>
        <v>2731</v>
      </c>
    </row>
    <row r="36" spans="1:21" x14ac:dyDescent="0.25">
      <c r="A36" s="2" t="s">
        <v>91</v>
      </c>
      <c r="B36" s="2" t="s">
        <v>93</v>
      </c>
      <c r="D36" s="29"/>
      <c r="E36" s="30">
        <v>0</v>
      </c>
      <c r="G36" s="29"/>
      <c r="H36" s="30">
        <v>0</v>
      </c>
      <c r="J36" s="29"/>
      <c r="K36" s="30">
        <v>0</v>
      </c>
      <c r="M36" s="29"/>
      <c r="N36" s="30">
        <v>3250</v>
      </c>
      <c r="P36" s="29"/>
      <c r="Q36" s="30">
        <f t="shared" ref="Q36" si="8">E36+H36+K36+N36</f>
        <v>3250</v>
      </c>
    </row>
    <row r="37" spans="1:21" x14ac:dyDescent="0.25">
      <c r="A37" s="2" t="s">
        <v>86</v>
      </c>
      <c r="B37" s="2" t="s">
        <v>65</v>
      </c>
      <c r="D37" s="29"/>
      <c r="E37" s="17">
        <v>-4978</v>
      </c>
      <c r="G37" s="29"/>
      <c r="H37" s="17">
        <v>-2672</v>
      </c>
      <c r="J37" s="29"/>
      <c r="K37" s="17">
        <v>-2641</v>
      </c>
      <c r="M37" s="29"/>
      <c r="N37" s="17">
        <v>-3374</v>
      </c>
      <c r="P37" s="29"/>
      <c r="Q37" s="17">
        <f t="shared" si="7"/>
        <v>-13665</v>
      </c>
    </row>
    <row r="38" spans="1:21" x14ac:dyDescent="0.25">
      <c r="A38" s="5"/>
      <c r="B38" s="2" t="s">
        <v>10</v>
      </c>
      <c r="D38" s="29"/>
      <c r="E38" s="31">
        <f>SUM(E31:E37)</f>
        <v>11900</v>
      </c>
      <c r="G38" s="29"/>
      <c r="H38" s="31">
        <f>SUM(H31:H37)</f>
        <v>15830</v>
      </c>
      <c r="J38" s="29"/>
      <c r="K38" s="31">
        <f>SUM(K31:K37)</f>
        <v>14043</v>
      </c>
      <c r="M38" s="29"/>
      <c r="N38" s="31">
        <f>SUM(N31:N37)</f>
        <v>13314</v>
      </c>
      <c r="P38" s="29"/>
      <c r="Q38" s="31">
        <f>SUM(Q31:Q37)</f>
        <v>55087</v>
      </c>
      <c r="U38" s="75"/>
    </row>
    <row r="39" spans="1:21" x14ac:dyDescent="0.25">
      <c r="A39" s="2"/>
      <c r="B39" s="2"/>
      <c r="D39" s="13"/>
      <c r="E39" s="17"/>
      <c r="G39" s="13"/>
      <c r="H39" s="17"/>
      <c r="J39" s="13"/>
      <c r="K39" s="17"/>
      <c r="M39" s="13"/>
      <c r="N39" s="17"/>
      <c r="P39" s="13"/>
      <c r="Q39" s="17"/>
    </row>
    <row r="40" spans="1:21" ht="15.75" thickBot="1" x14ac:dyDescent="0.3">
      <c r="A40" s="2" t="s">
        <v>89</v>
      </c>
      <c r="B40" s="2"/>
      <c r="D40" s="32"/>
      <c r="E40" s="33">
        <f>E27-E38</f>
        <v>9598</v>
      </c>
      <c r="G40" s="32"/>
      <c r="H40" s="33">
        <f>H27-H38</f>
        <v>9373</v>
      </c>
      <c r="J40" s="32"/>
      <c r="K40" s="33">
        <f>K27-K38</f>
        <v>16953</v>
      </c>
      <c r="M40" s="32"/>
      <c r="N40" s="33">
        <f>N27-N38</f>
        <v>-6599</v>
      </c>
      <c r="P40" s="32"/>
      <c r="Q40" s="33">
        <f>Q27-Q38</f>
        <v>29325</v>
      </c>
    </row>
    <row r="41" spans="1:21" x14ac:dyDescent="0.25">
      <c r="A41" s="2"/>
      <c r="B41" s="2"/>
      <c r="D41" s="4"/>
      <c r="E41" s="34"/>
      <c r="G41" s="4"/>
      <c r="H41" s="34"/>
      <c r="J41" s="4"/>
      <c r="K41" s="34"/>
      <c r="M41" s="4"/>
      <c r="N41" s="34"/>
      <c r="P41" s="4"/>
      <c r="Q41" s="34"/>
    </row>
    <row r="42" spans="1:21" s="35" customFormat="1" ht="36.75" customHeight="1" x14ac:dyDescent="0.25">
      <c r="A42" s="83" t="s">
        <v>63</v>
      </c>
      <c r="B42" s="83"/>
      <c r="C42" s="83"/>
      <c r="D42" s="83"/>
      <c r="E42" s="83"/>
      <c r="F42" s="8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</row>
    <row r="43" spans="1:21" x14ac:dyDescent="0.25">
      <c r="A43" s="2"/>
      <c r="B43" s="2"/>
      <c r="D43" s="4"/>
      <c r="E43" s="4"/>
      <c r="G43" s="4"/>
      <c r="H43" s="4"/>
      <c r="J43" s="4"/>
      <c r="K43" s="4"/>
      <c r="M43" s="4"/>
      <c r="N43" s="4"/>
      <c r="P43" s="4"/>
      <c r="Q43" s="4"/>
    </row>
    <row r="44" spans="1:21" x14ac:dyDescent="0.25">
      <c r="A44" s="2"/>
      <c r="B44" s="2"/>
      <c r="D44" s="4"/>
      <c r="E44" s="4"/>
      <c r="G44" s="4"/>
      <c r="H44" s="4"/>
      <c r="J44" s="4"/>
      <c r="K44" s="4"/>
      <c r="M44" s="4"/>
      <c r="N44" s="4"/>
      <c r="P44" s="4"/>
      <c r="Q44" s="4"/>
    </row>
    <row r="45" spans="1:21" x14ac:dyDescent="0.25">
      <c r="A45" s="1" t="s">
        <v>0</v>
      </c>
      <c r="B45" s="2"/>
      <c r="D45" s="4"/>
      <c r="E45" s="4"/>
      <c r="G45" s="4"/>
      <c r="H45" s="4"/>
      <c r="J45" s="4"/>
      <c r="K45" s="4"/>
      <c r="M45" s="4"/>
      <c r="N45" s="4"/>
      <c r="P45" s="4"/>
      <c r="Q45" s="4"/>
    </row>
    <row r="46" spans="1:21" x14ac:dyDescent="0.25">
      <c r="A46" s="1" t="s">
        <v>1</v>
      </c>
      <c r="B46" s="2"/>
      <c r="D46" s="4"/>
      <c r="E46" s="4"/>
      <c r="G46" s="4"/>
      <c r="H46" s="4"/>
      <c r="J46" s="4"/>
      <c r="K46" s="4"/>
      <c r="M46" s="4"/>
      <c r="N46" s="4"/>
      <c r="P46" s="4"/>
      <c r="Q46" s="4"/>
    </row>
    <row r="47" spans="1:21" x14ac:dyDescent="0.25">
      <c r="A47" s="1" t="s">
        <v>79</v>
      </c>
      <c r="B47" s="2"/>
      <c r="D47" s="4"/>
      <c r="E47" s="4"/>
      <c r="G47" s="4"/>
      <c r="H47" s="4"/>
      <c r="J47" s="4"/>
      <c r="K47" s="4"/>
      <c r="M47" s="4"/>
      <c r="N47" s="4"/>
      <c r="P47" s="4"/>
      <c r="Q47" s="4"/>
    </row>
    <row r="48" spans="1:21" ht="15.75" thickBot="1" x14ac:dyDescent="0.3">
      <c r="A48" s="6" t="s">
        <v>2</v>
      </c>
      <c r="B48" s="2"/>
      <c r="D48" s="4"/>
      <c r="E48" s="4"/>
      <c r="G48" s="4"/>
      <c r="H48" s="4"/>
      <c r="J48" s="4"/>
      <c r="K48" s="4"/>
      <c r="M48" s="4"/>
      <c r="N48" s="4"/>
      <c r="P48" s="4"/>
      <c r="Q48" s="4"/>
    </row>
    <row r="49" spans="1:17" x14ac:dyDescent="0.25">
      <c r="A49" s="2"/>
      <c r="B49" s="2"/>
      <c r="D49" s="77">
        <f>E6</f>
        <v>45017</v>
      </c>
      <c r="E49" s="78"/>
      <c r="G49" s="77">
        <f>H6</f>
        <v>45108</v>
      </c>
      <c r="H49" s="78"/>
      <c r="J49" s="77">
        <f>K6</f>
        <v>45199</v>
      </c>
      <c r="K49" s="78"/>
      <c r="M49" s="77">
        <f>N6</f>
        <v>45291</v>
      </c>
      <c r="N49" s="78"/>
      <c r="P49" s="4"/>
      <c r="Q49" s="4"/>
    </row>
    <row r="50" spans="1:17" x14ac:dyDescent="0.25">
      <c r="A50" s="2"/>
      <c r="B50" s="2"/>
      <c r="D50" s="13"/>
      <c r="E50" s="14"/>
      <c r="G50" s="13"/>
      <c r="H50" s="14"/>
      <c r="J50" s="13"/>
      <c r="K50" s="14"/>
      <c r="M50" s="13"/>
      <c r="N50" s="14"/>
      <c r="P50" s="4"/>
      <c r="Q50" s="4"/>
    </row>
    <row r="51" spans="1:17" x14ac:dyDescent="0.25">
      <c r="A51" s="1" t="s">
        <v>11</v>
      </c>
      <c r="B51" s="2"/>
      <c r="D51" s="13"/>
      <c r="E51" s="14"/>
      <c r="G51" s="13"/>
      <c r="H51" s="14"/>
      <c r="J51" s="13"/>
      <c r="K51" s="14"/>
      <c r="M51" s="13"/>
      <c r="N51" s="14"/>
      <c r="P51" s="4"/>
      <c r="Q51" s="4"/>
    </row>
    <row r="52" spans="1:17" x14ac:dyDescent="0.25">
      <c r="A52" s="2" t="s">
        <v>12</v>
      </c>
      <c r="B52" s="2"/>
      <c r="D52" s="13"/>
      <c r="E52" s="14"/>
      <c r="G52" s="13"/>
      <c r="H52" s="14"/>
      <c r="J52" s="13"/>
      <c r="K52" s="14"/>
      <c r="M52" s="13"/>
      <c r="N52" s="14"/>
      <c r="P52" s="4"/>
      <c r="Q52" s="4"/>
    </row>
    <row r="53" spans="1:17" x14ac:dyDescent="0.25">
      <c r="A53" s="36" t="s">
        <v>13</v>
      </c>
      <c r="B53" s="2"/>
      <c r="D53" s="37"/>
      <c r="E53" s="38">
        <v>94186</v>
      </c>
      <c r="G53" s="37"/>
      <c r="H53" s="38">
        <v>90187</v>
      </c>
      <c r="J53" s="37"/>
      <c r="K53" s="38">
        <v>135675</v>
      </c>
      <c r="M53" s="37"/>
      <c r="N53" s="38">
        <v>63409</v>
      </c>
      <c r="P53" s="4"/>
      <c r="Q53" s="4"/>
    </row>
    <row r="54" spans="1:17" x14ac:dyDescent="0.25">
      <c r="A54" s="36" t="s">
        <v>53</v>
      </c>
      <c r="B54" s="2"/>
      <c r="D54" s="37"/>
      <c r="E54" s="39">
        <v>162864</v>
      </c>
      <c r="G54" s="37"/>
      <c r="H54" s="39">
        <v>173941</v>
      </c>
      <c r="J54" s="37"/>
      <c r="K54" s="39">
        <v>114417</v>
      </c>
      <c r="M54" s="37"/>
      <c r="N54" s="39">
        <v>156937</v>
      </c>
      <c r="P54" s="4"/>
      <c r="Q54" s="4"/>
    </row>
    <row r="55" spans="1:17" s="40" customFormat="1" ht="15" customHeight="1" x14ac:dyDescent="0.2">
      <c r="A55" s="36" t="s">
        <v>14</v>
      </c>
      <c r="B55" s="2"/>
      <c r="C55" s="3"/>
      <c r="D55" s="41"/>
      <c r="E55" s="39">
        <v>92209</v>
      </c>
      <c r="G55" s="41"/>
      <c r="H55" s="39">
        <v>96980</v>
      </c>
      <c r="J55" s="41"/>
      <c r="K55" s="39">
        <v>80661</v>
      </c>
      <c r="M55" s="41"/>
      <c r="N55" s="39">
        <v>126027</v>
      </c>
      <c r="P55" s="4"/>
      <c r="Q55" s="4"/>
    </row>
    <row r="56" spans="1:17" s="40" customFormat="1" ht="15" customHeight="1" x14ac:dyDescent="0.2">
      <c r="A56" s="36" t="s">
        <v>15</v>
      </c>
      <c r="B56" s="2"/>
      <c r="C56" s="3"/>
      <c r="D56" s="41"/>
      <c r="E56" s="39">
        <v>156513</v>
      </c>
      <c r="G56" s="41"/>
      <c r="H56" s="39">
        <v>153394</v>
      </c>
      <c r="J56" s="41"/>
      <c r="K56" s="39">
        <v>150033</v>
      </c>
      <c r="M56" s="41"/>
      <c r="N56" s="39">
        <v>132985</v>
      </c>
      <c r="P56" s="4"/>
      <c r="Q56" s="4"/>
    </row>
    <row r="57" spans="1:17" s="40" customFormat="1" ht="15" customHeight="1" x14ac:dyDescent="0.2">
      <c r="A57" s="36" t="s">
        <v>16</v>
      </c>
      <c r="B57" s="2"/>
      <c r="C57" s="3"/>
      <c r="D57" s="41"/>
      <c r="E57" s="25">
        <v>70302</v>
      </c>
      <c r="G57" s="41"/>
      <c r="H57" s="25">
        <v>84782</v>
      </c>
      <c r="J57" s="41"/>
      <c r="K57" s="25">
        <v>106839</v>
      </c>
      <c r="M57" s="41"/>
      <c r="N57" s="25">
        <v>118598</v>
      </c>
      <c r="P57" s="4"/>
      <c r="Q57" s="4"/>
    </row>
    <row r="58" spans="1:17" s="40" customFormat="1" ht="15" customHeight="1" x14ac:dyDescent="0.2">
      <c r="A58" s="2" t="s">
        <v>17</v>
      </c>
      <c r="B58" s="2"/>
      <c r="C58" s="3"/>
      <c r="D58" s="41"/>
      <c r="E58" s="22">
        <f>SUM(E53:E57)</f>
        <v>576074</v>
      </c>
      <c r="G58" s="41"/>
      <c r="H58" s="22">
        <f>SUM(H53:H57)</f>
        <v>599284</v>
      </c>
      <c r="J58" s="41"/>
      <c r="K58" s="22">
        <f>SUM(K53:K57)</f>
        <v>587625</v>
      </c>
      <c r="M58" s="41"/>
      <c r="N58" s="22">
        <f>SUM(N53:N57)</f>
        <v>597956</v>
      </c>
      <c r="P58" s="4"/>
      <c r="Q58" s="4"/>
    </row>
    <row r="59" spans="1:17" s="40" customFormat="1" ht="15" customHeight="1" x14ac:dyDescent="0.2">
      <c r="A59" s="2"/>
      <c r="B59" s="2"/>
      <c r="C59" s="3"/>
      <c r="D59" s="41"/>
      <c r="E59" s="14"/>
      <c r="G59" s="41"/>
      <c r="H59" s="14"/>
      <c r="J59" s="41"/>
      <c r="K59" s="14"/>
      <c r="M59" s="41"/>
      <c r="N59" s="14"/>
      <c r="P59" s="4"/>
      <c r="Q59" s="4"/>
    </row>
    <row r="60" spans="1:17" s="40" customFormat="1" ht="15" customHeight="1" x14ac:dyDescent="0.2">
      <c r="A60" s="36" t="s">
        <v>18</v>
      </c>
      <c r="B60" s="2"/>
      <c r="C60" s="3"/>
      <c r="D60" s="41"/>
      <c r="E60" s="17">
        <v>27419</v>
      </c>
      <c r="G60" s="41"/>
      <c r="H60" s="17">
        <v>28836</v>
      </c>
      <c r="J60" s="41"/>
      <c r="K60" s="17">
        <v>29123</v>
      </c>
      <c r="M60" s="41"/>
      <c r="N60" s="17">
        <v>29461</v>
      </c>
      <c r="P60" s="4"/>
      <c r="Q60" s="4"/>
    </row>
    <row r="61" spans="1:17" s="40" customFormat="1" ht="15" customHeight="1" x14ac:dyDescent="0.2">
      <c r="A61" s="36" t="s">
        <v>49</v>
      </c>
      <c r="B61" s="2"/>
      <c r="C61" s="3"/>
      <c r="D61" s="41"/>
      <c r="E61" s="17">
        <v>10060</v>
      </c>
      <c r="G61" s="41"/>
      <c r="H61" s="17">
        <v>10754</v>
      </c>
      <c r="J61" s="41"/>
      <c r="K61" s="17">
        <v>9964</v>
      </c>
      <c r="M61" s="41"/>
      <c r="N61" s="17">
        <v>9262</v>
      </c>
      <c r="P61" s="4"/>
      <c r="Q61" s="4"/>
    </row>
    <row r="62" spans="1:17" s="40" customFormat="1" ht="15" customHeight="1" x14ac:dyDescent="0.2">
      <c r="A62" s="36" t="s">
        <v>62</v>
      </c>
      <c r="B62" s="2"/>
      <c r="C62" s="3"/>
      <c r="D62" s="41"/>
      <c r="E62" s="17">
        <v>167918</v>
      </c>
      <c r="G62" s="41"/>
      <c r="H62" s="17">
        <v>166331</v>
      </c>
      <c r="J62" s="41"/>
      <c r="K62" s="17">
        <v>162901</v>
      </c>
      <c r="M62" s="41"/>
      <c r="N62" s="17">
        <v>167691</v>
      </c>
      <c r="P62" s="4"/>
      <c r="Q62" s="4"/>
    </row>
    <row r="63" spans="1:17" s="40" customFormat="1" ht="15" customHeight="1" x14ac:dyDescent="0.2">
      <c r="A63" s="36" t="s">
        <v>19</v>
      </c>
      <c r="B63" s="2"/>
      <c r="C63" s="3"/>
      <c r="D63" s="41"/>
      <c r="E63" s="17">
        <v>116175</v>
      </c>
      <c r="G63" s="41"/>
      <c r="H63" s="17">
        <v>116175</v>
      </c>
      <c r="J63" s="41"/>
      <c r="K63" s="17">
        <v>116175</v>
      </c>
      <c r="M63" s="41"/>
      <c r="N63" s="17">
        <v>116175</v>
      </c>
      <c r="P63" s="4"/>
      <c r="Q63" s="4"/>
    </row>
    <row r="64" spans="1:17" s="40" customFormat="1" ht="15" customHeight="1" x14ac:dyDescent="0.2">
      <c r="A64" s="36" t="s">
        <v>20</v>
      </c>
      <c r="B64" s="2"/>
      <c r="C64" s="3"/>
      <c r="D64" s="41"/>
      <c r="E64" s="25">
        <v>17181</v>
      </c>
      <c r="G64" s="41"/>
      <c r="H64" s="25">
        <v>20388</v>
      </c>
      <c r="J64" s="41"/>
      <c r="K64" s="25">
        <v>20872</v>
      </c>
      <c r="M64" s="41"/>
      <c r="N64" s="25">
        <v>21320</v>
      </c>
      <c r="P64" s="4"/>
      <c r="Q64" s="4"/>
    </row>
    <row r="65" spans="1:17" s="40" customFormat="1" ht="15.75" customHeight="1" thickBot="1" x14ac:dyDescent="0.25">
      <c r="A65" s="2" t="s">
        <v>21</v>
      </c>
      <c r="B65" s="2"/>
      <c r="C65" s="3"/>
      <c r="D65" s="37"/>
      <c r="E65" s="42">
        <f>SUM(E58:E64)</f>
        <v>914827</v>
      </c>
      <c r="G65" s="37"/>
      <c r="H65" s="42">
        <f>SUM(H58:H64)</f>
        <v>941768</v>
      </c>
      <c r="J65" s="37"/>
      <c r="K65" s="42">
        <f>SUM(K58:K64)</f>
        <v>926660</v>
      </c>
      <c r="M65" s="37"/>
      <c r="N65" s="42">
        <f>SUM(N58:N64)</f>
        <v>941865</v>
      </c>
      <c r="P65" s="4"/>
      <c r="Q65" s="4"/>
    </row>
    <row r="66" spans="1:17" s="40" customFormat="1" ht="15.75" customHeight="1" thickTop="1" x14ac:dyDescent="0.2">
      <c r="A66" s="2"/>
      <c r="B66" s="2"/>
      <c r="C66" s="3"/>
      <c r="D66" s="43"/>
      <c r="E66" s="14"/>
      <c r="G66" s="43"/>
      <c r="H66" s="14"/>
      <c r="J66" s="43"/>
      <c r="K66" s="14"/>
      <c r="M66" s="43"/>
      <c r="N66" s="14"/>
      <c r="P66" s="4"/>
      <c r="Q66" s="4"/>
    </row>
    <row r="67" spans="1:17" s="40" customFormat="1" ht="15" customHeight="1" x14ac:dyDescent="0.2">
      <c r="A67" s="1" t="s">
        <v>22</v>
      </c>
      <c r="B67" s="2"/>
      <c r="C67" s="3"/>
      <c r="D67" s="43"/>
      <c r="E67" s="14"/>
      <c r="G67" s="43"/>
      <c r="H67" s="14"/>
      <c r="J67" s="43"/>
      <c r="K67" s="14"/>
      <c r="M67" s="43"/>
      <c r="N67" s="14"/>
      <c r="P67" s="4"/>
      <c r="Q67" s="4"/>
    </row>
    <row r="68" spans="1:17" s="40" customFormat="1" ht="15" customHeight="1" x14ac:dyDescent="0.2">
      <c r="A68" s="2" t="s">
        <v>23</v>
      </c>
      <c r="B68" s="2"/>
      <c r="C68" s="3"/>
      <c r="D68" s="43"/>
      <c r="E68" s="14"/>
      <c r="G68" s="43"/>
      <c r="H68" s="14"/>
      <c r="J68" s="43"/>
      <c r="K68" s="14"/>
      <c r="M68" s="43"/>
      <c r="N68" s="14"/>
      <c r="P68" s="4"/>
      <c r="Q68" s="4"/>
    </row>
    <row r="69" spans="1:17" s="40" customFormat="1" ht="15" customHeight="1" x14ac:dyDescent="0.2">
      <c r="A69" s="36" t="s">
        <v>24</v>
      </c>
      <c r="B69" s="2"/>
      <c r="C69" s="3"/>
      <c r="D69" s="37"/>
      <c r="E69" s="38">
        <v>35376</v>
      </c>
      <c r="G69" s="37"/>
      <c r="H69" s="38">
        <v>35358</v>
      </c>
      <c r="J69" s="37"/>
      <c r="K69" s="38">
        <v>22134</v>
      </c>
      <c r="M69" s="37"/>
      <c r="N69" s="38">
        <v>34746</v>
      </c>
      <c r="P69" s="4"/>
      <c r="Q69" s="4"/>
    </row>
    <row r="70" spans="1:17" s="40" customFormat="1" ht="15" customHeight="1" x14ac:dyDescent="0.2">
      <c r="A70" s="36" t="s">
        <v>25</v>
      </c>
      <c r="B70" s="2"/>
      <c r="C70" s="3"/>
      <c r="D70" s="41"/>
      <c r="E70" s="17">
        <v>80838</v>
      </c>
      <c r="G70" s="41"/>
      <c r="H70" s="17">
        <v>85275</v>
      </c>
      <c r="J70" s="41"/>
      <c r="K70" s="17">
        <v>82078</v>
      </c>
      <c r="M70" s="41"/>
      <c r="N70" s="17">
        <v>116227</v>
      </c>
      <c r="P70" s="4"/>
      <c r="Q70" s="4"/>
    </row>
    <row r="71" spans="1:17" s="40" customFormat="1" ht="15" customHeight="1" x14ac:dyDescent="0.2">
      <c r="A71" s="36" t="s">
        <v>26</v>
      </c>
      <c r="B71" s="2"/>
      <c r="C71" s="3"/>
      <c r="D71" s="41"/>
      <c r="E71" s="25">
        <v>44497</v>
      </c>
      <c r="G71" s="41"/>
      <c r="H71" s="25">
        <v>41814</v>
      </c>
      <c r="J71" s="41"/>
      <c r="K71" s="25">
        <v>34944</v>
      </c>
      <c r="M71" s="41"/>
      <c r="N71" s="25">
        <v>36669</v>
      </c>
      <c r="P71" s="4"/>
      <c r="Q71" s="4"/>
    </row>
    <row r="72" spans="1:17" s="40" customFormat="1" ht="15" customHeight="1" x14ac:dyDescent="0.2">
      <c r="A72" s="2" t="s">
        <v>27</v>
      </c>
      <c r="B72" s="2"/>
      <c r="C72" s="3"/>
      <c r="D72" s="41"/>
      <c r="E72" s="44">
        <f>SUM(E69:E71)</f>
        <v>160711</v>
      </c>
      <c r="G72" s="41"/>
      <c r="H72" s="44">
        <f>SUM(H69:H71)</f>
        <v>162447</v>
      </c>
      <c r="J72" s="41"/>
      <c r="K72" s="44">
        <f>SUM(K69:K71)</f>
        <v>139156</v>
      </c>
      <c r="M72" s="41"/>
      <c r="N72" s="44">
        <f>SUM(N69:N71)</f>
        <v>187642</v>
      </c>
      <c r="P72" s="4"/>
      <c r="Q72" s="4"/>
    </row>
    <row r="73" spans="1:17" s="40" customFormat="1" ht="15" customHeight="1" x14ac:dyDescent="0.2">
      <c r="A73" s="2"/>
      <c r="B73" s="2"/>
      <c r="C73" s="3"/>
      <c r="D73" s="41"/>
      <c r="E73" s="14"/>
      <c r="G73" s="41"/>
      <c r="H73" s="14"/>
      <c r="J73" s="41"/>
      <c r="K73" s="14"/>
      <c r="M73" s="41"/>
      <c r="N73" s="14"/>
      <c r="P73" s="4"/>
      <c r="Q73" s="4"/>
    </row>
    <row r="74" spans="1:17" s="40" customFormat="1" ht="15" customHeight="1" x14ac:dyDescent="0.2">
      <c r="A74" s="2" t="s">
        <v>28</v>
      </c>
      <c r="B74" s="2"/>
      <c r="C74" s="3"/>
      <c r="D74" s="41"/>
      <c r="E74" s="17">
        <v>25121</v>
      </c>
      <c r="G74" s="41"/>
      <c r="H74" s="17">
        <v>25425</v>
      </c>
      <c r="J74" s="41"/>
      <c r="K74" s="17">
        <v>25413</v>
      </c>
      <c r="M74" s="41"/>
      <c r="N74" s="17">
        <v>24864</v>
      </c>
      <c r="P74" s="4"/>
      <c r="Q74" s="4"/>
    </row>
    <row r="75" spans="1:17" s="40" customFormat="1" ht="15" customHeight="1" x14ac:dyDescent="0.2">
      <c r="A75" s="2" t="s">
        <v>50</v>
      </c>
      <c r="B75" s="2"/>
      <c r="C75" s="3"/>
      <c r="D75" s="41"/>
      <c r="E75" s="17">
        <v>8825</v>
      </c>
      <c r="G75" s="41"/>
      <c r="H75" s="17">
        <v>9504</v>
      </c>
      <c r="J75" s="41"/>
      <c r="K75" s="17">
        <v>8446</v>
      </c>
      <c r="M75" s="41"/>
      <c r="N75" s="17">
        <v>7421</v>
      </c>
      <c r="P75" s="4"/>
      <c r="Q75" s="4"/>
    </row>
    <row r="76" spans="1:17" s="40" customFormat="1" ht="15" customHeight="1" x14ac:dyDescent="0.2">
      <c r="A76" s="2" t="s">
        <v>29</v>
      </c>
      <c r="B76" s="2"/>
      <c r="C76" s="3"/>
      <c r="D76" s="41"/>
      <c r="E76" s="17">
        <v>2331</v>
      </c>
      <c r="G76" s="41"/>
      <c r="H76" s="17">
        <v>2622</v>
      </c>
      <c r="J76" s="41"/>
      <c r="K76" s="17">
        <v>2700</v>
      </c>
      <c r="M76" s="41"/>
      <c r="N76" s="17">
        <v>2956</v>
      </c>
      <c r="P76" s="4"/>
      <c r="Q76" s="4"/>
    </row>
    <row r="77" spans="1:17" s="40" customFormat="1" ht="15" customHeight="1" x14ac:dyDescent="0.2">
      <c r="A77" s="2"/>
      <c r="B77" s="2"/>
      <c r="C77" s="3"/>
      <c r="D77" s="45"/>
      <c r="E77" s="14"/>
      <c r="G77" s="45"/>
      <c r="H77" s="14"/>
      <c r="J77" s="45"/>
      <c r="K77" s="14"/>
      <c r="M77" s="45"/>
      <c r="N77" s="14"/>
      <c r="P77" s="4"/>
      <c r="Q77" s="4"/>
    </row>
    <row r="78" spans="1:17" s="40" customFormat="1" ht="15" customHeight="1" x14ac:dyDescent="0.2">
      <c r="A78" s="2" t="s">
        <v>30</v>
      </c>
      <c r="B78" s="2"/>
      <c r="C78" s="3"/>
      <c r="D78" s="41"/>
      <c r="E78" s="14"/>
      <c r="G78" s="41"/>
      <c r="H78" s="14"/>
      <c r="J78" s="41"/>
      <c r="K78" s="14"/>
      <c r="M78" s="41"/>
      <c r="N78" s="14"/>
      <c r="P78" s="4"/>
      <c r="Q78" s="4"/>
    </row>
    <row r="79" spans="1:17" s="40" customFormat="1" ht="15" customHeight="1" x14ac:dyDescent="0.2">
      <c r="A79" s="36" t="s">
        <v>31</v>
      </c>
      <c r="B79" s="2"/>
      <c r="C79" s="3"/>
      <c r="D79" s="45"/>
      <c r="E79" s="17">
        <v>1656</v>
      </c>
      <c r="G79" s="45"/>
      <c r="H79" s="17">
        <v>1658</v>
      </c>
      <c r="J79" s="45"/>
      <c r="K79" s="17">
        <v>1649</v>
      </c>
      <c r="M79" s="45"/>
      <c r="N79" s="17">
        <v>1627</v>
      </c>
      <c r="P79" s="4"/>
      <c r="Q79" s="4"/>
    </row>
    <row r="80" spans="1:17" s="40" customFormat="1" ht="15" customHeight="1" x14ac:dyDescent="0.2">
      <c r="A80" s="36" t="s">
        <v>32</v>
      </c>
      <c r="B80" s="2"/>
      <c r="C80" s="3"/>
      <c r="D80" s="41"/>
      <c r="E80" s="17">
        <v>1097596</v>
      </c>
      <c r="G80" s="41"/>
      <c r="H80" s="17">
        <v>1112434</v>
      </c>
      <c r="J80" s="41"/>
      <c r="K80" s="17">
        <v>1104435</v>
      </c>
      <c r="M80" s="41"/>
      <c r="N80" s="17">
        <v>1078393</v>
      </c>
      <c r="P80" s="4"/>
      <c r="Q80" s="4"/>
    </row>
    <row r="81" spans="1:20" s="40" customFormat="1" ht="15" customHeight="1" x14ac:dyDescent="0.2">
      <c r="A81" s="36" t="s">
        <v>51</v>
      </c>
      <c r="B81" s="2"/>
      <c r="C81" s="3"/>
      <c r="D81" s="41"/>
      <c r="E81" s="17">
        <v>-1307</v>
      </c>
      <c r="G81" s="41"/>
      <c r="H81" s="17">
        <v>-1589</v>
      </c>
      <c r="J81" s="41"/>
      <c r="K81" s="17">
        <v>-1359</v>
      </c>
      <c r="M81" s="41"/>
      <c r="N81" s="17">
        <v>-659</v>
      </c>
      <c r="P81" s="4"/>
      <c r="Q81" s="4"/>
    </row>
    <row r="82" spans="1:20" s="40" customFormat="1" ht="15" customHeight="1" x14ac:dyDescent="0.2">
      <c r="A82" s="36" t="s">
        <v>33</v>
      </c>
      <c r="B82" s="2"/>
      <c r="C82" s="3"/>
      <c r="D82" s="41"/>
      <c r="E82" s="17">
        <v>-380106</v>
      </c>
      <c r="G82" s="41"/>
      <c r="H82" s="17">
        <v>-370733</v>
      </c>
      <c r="J82" s="41"/>
      <c r="K82" s="17">
        <v>-353780</v>
      </c>
      <c r="M82" s="41"/>
      <c r="N82" s="17">
        <v>-360379</v>
      </c>
      <c r="P82" s="4"/>
      <c r="Q82" s="4"/>
    </row>
    <row r="83" spans="1:20" s="40" customFormat="1" ht="15" customHeight="1" x14ac:dyDescent="0.2">
      <c r="A83" s="2" t="s">
        <v>34</v>
      </c>
      <c r="B83" s="2"/>
      <c r="C83" s="3"/>
      <c r="D83" s="41"/>
      <c r="E83" s="46">
        <f>SUM(E79:E82)</f>
        <v>717839</v>
      </c>
      <c r="G83" s="41"/>
      <c r="H83" s="46">
        <f>SUM(H79:H82)</f>
        <v>741770</v>
      </c>
      <c r="J83" s="41"/>
      <c r="K83" s="46">
        <f>SUM(K79:K82)</f>
        <v>750945</v>
      </c>
      <c r="M83" s="41"/>
      <c r="N83" s="46">
        <f>SUM(N79:N82)</f>
        <v>718982</v>
      </c>
      <c r="P83" s="4"/>
      <c r="Q83" s="4"/>
    </row>
    <row r="84" spans="1:20" s="40" customFormat="1" ht="15" customHeight="1" x14ac:dyDescent="0.2">
      <c r="A84" s="2"/>
      <c r="B84" s="2"/>
      <c r="C84" s="3"/>
      <c r="D84" s="41"/>
      <c r="E84" s="47"/>
      <c r="G84" s="41"/>
      <c r="H84" s="47"/>
      <c r="J84" s="41"/>
      <c r="K84" s="47"/>
      <c r="M84" s="41"/>
      <c r="N84" s="47"/>
      <c r="P84" s="4"/>
      <c r="Q84" s="4"/>
    </row>
    <row r="85" spans="1:20" s="40" customFormat="1" ht="15.75" customHeight="1" thickBot="1" x14ac:dyDescent="0.25">
      <c r="A85" s="2" t="s">
        <v>35</v>
      </c>
      <c r="B85" s="2"/>
      <c r="C85" s="3"/>
      <c r="D85" s="37"/>
      <c r="E85" s="42">
        <f>+E72+E74+E76+E83+E75</f>
        <v>914827</v>
      </c>
      <c r="G85" s="37"/>
      <c r="H85" s="42">
        <f>+H72+H74+H76+H83+H75</f>
        <v>941768</v>
      </c>
      <c r="J85" s="37"/>
      <c r="K85" s="42">
        <f>+K72+K74+K76+K83+K75</f>
        <v>926660</v>
      </c>
      <c r="M85" s="37"/>
      <c r="N85" s="42">
        <f>+N72+N74+N76+N83+N75</f>
        <v>941865</v>
      </c>
      <c r="P85" s="4"/>
      <c r="Q85" s="4"/>
    </row>
    <row r="86" spans="1:20" s="40" customFormat="1" ht="16.5" customHeight="1" thickTop="1" thickBot="1" x14ac:dyDescent="0.25">
      <c r="A86" s="2"/>
      <c r="B86" s="2"/>
      <c r="C86" s="3"/>
      <c r="D86" s="48"/>
      <c r="E86" s="49"/>
      <c r="G86" s="48"/>
      <c r="H86" s="49"/>
      <c r="J86" s="48"/>
      <c r="K86" s="49"/>
      <c r="M86" s="48"/>
      <c r="N86" s="49"/>
      <c r="P86" s="4"/>
      <c r="Q86" s="4"/>
    </row>
    <row r="87" spans="1:20" s="40" customFormat="1" ht="12.75" x14ac:dyDescent="0.2">
      <c r="A87" s="6"/>
      <c r="B87" s="2"/>
      <c r="C87" s="3"/>
      <c r="D87" s="4"/>
      <c r="E87" s="50"/>
      <c r="G87" s="4"/>
      <c r="H87" s="50"/>
      <c r="J87" s="4"/>
      <c r="K87" s="50"/>
      <c r="M87" s="4"/>
      <c r="N87" s="50"/>
      <c r="P87" s="4"/>
      <c r="Q87" s="4"/>
    </row>
    <row r="88" spans="1:20" s="40" customFormat="1" ht="12.75" x14ac:dyDescent="0.2">
      <c r="A88" s="6"/>
      <c r="B88" s="2"/>
      <c r="C88" s="3"/>
      <c r="D88" s="4"/>
      <c r="E88" s="4"/>
      <c r="G88" s="4"/>
      <c r="H88" s="4"/>
      <c r="J88" s="4"/>
      <c r="K88" s="4"/>
      <c r="M88" s="4"/>
      <c r="N88" s="4"/>
      <c r="P88" s="4"/>
      <c r="Q88" s="4"/>
    </row>
    <row r="89" spans="1:20" s="40" customFormat="1" ht="12.75" x14ac:dyDescent="0.2">
      <c r="A89" s="1" t="s">
        <v>0</v>
      </c>
      <c r="B89" s="2"/>
      <c r="C89" s="3"/>
      <c r="D89" s="4"/>
      <c r="E89" s="4"/>
      <c r="G89" s="4"/>
      <c r="H89" s="4"/>
      <c r="J89" s="4"/>
      <c r="K89" s="4"/>
      <c r="M89" s="4"/>
      <c r="N89" s="4"/>
      <c r="P89" s="4"/>
      <c r="Q89" s="4"/>
    </row>
    <row r="90" spans="1:20" s="40" customFormat="1" ht="12.75" x14ac:dyDescent="0.2">
      <c r="A90" s="1" t="s">
        <v>1</v>
      </c>
      <c r="B90" s="2"/>
      <c r="C90" s="3"/>
      <c r="D90" s="4"/>
      <c r="E90" s="4"/>
      <c r="G90" s="4"/>
      <c r="H90" s="4"/>
      <c r="J90" s="4"/>
      <c r="K90" s="4"/>
      <c r="M90" s="4"/>
      <c r="N90" s="4"/>
      <c r="P90" s="4"/>
      <c r="Q90" s="4"/>
    </row>
    <row r="91" spans="1:20" s="40" customFormat="1" ht="12.75" x14ac:dyDescent="0.2">
      <c r="A91" s="1" t="s">
        <v>78</v>
      </c>
      <c r="B91" s="2"/>
      <c r="C91" s="3"/>
      <c r="D91" s="4"/>
      <c r="E91" s="4"/>
      <c r="G91" s="4"/>
      <c r="H91" s="4"/>
      <c r="J91" s="4"/>
      <c r="K91" s="4"/>
      <c r="M91" s="4"/>
      <c r="N91" s="4"/>
      <c r="P91" s="4"/>
      <c r="Q91" s="4"/>
    </row>
    <row r="92" spans="1:20" s="40" customFormat="1" ht="13.5" thickBot="1" x14ac:dyDescent="0.25">
      <c r="A92" s="6" t="s">
        <v>2</v>
      </c>
      <c r="B92" s="2"/>
      <c r="C92" s="3"/>
      <c r="D92" s="4"/>
      <c r="E92" s="4"/>
      <c r="G92" s="4"/>
      <c r="H92" s="4"/>
      <c r="J92" s="4"/>
      <c r="K92" s="4"/>
      <c r="M92" s="4"/>
      <c r="N92" s="4"/>
      <c r="P92" s="4"/>
      <c r="Q92" s="4"/>
    </row>
    <row r="93" spans="1:20" s="40" customFormat="1" ht="15" customHeight="1" x14ac:dyDescent="0.2">
      <c r="A93" s="2"/>
      <c r="B93" s="2"/>
      <c r="C93" s="3"/>
      <c r="D93" s="79" t="s">
        <v>5</v>
      </c>
      <c r="E93" s="80"/>
      <c r="G93" s="79" t="s">
        <v>5</v>
      </c>
      <c r="H93" s="80"/>
      <c r="J93" s="79" t="s">
        <v>5</v>
      </c>
      <c r="K93" s="80"/>
      <c r="M93" s="79" t="s">
        <v>5</v>
      </c>
      <c r="N93" s="80"/>
      <c r="P93" s="79" t="s">
        <v>80</v>
      </c>
      <c r="Q93" s="80"/>
    </row>
    <row r="94" spans="1:20" s="40" customFormat="1" ht="12.75" x14ac:dyDescent="0.2">
      <c r="A94" s="2"/>
      <c r="B94" s="2"/>
      <c r="C94" s="3"/>
      <c r="D94" s="81">
        <f>D6</f>
        <v>45017</v>
      </c>
      <c r="E94" s="82"/>
      <c r="G94" s="81">
        <f>G6</f>
        <v>45108</v>
      </c>
      <c r="H94" s="82"/>
      <c r="J94" s="81">
        <f>J6</f>
        <v>45199</v>
      </c>
      <c r="K94" s="82"/>
      <c r="M94" s="81">
        <f>M6</f>
        <v>45291</v>
      </c>
      <c r="N94" s="82"/>
      <c r="P94" s="81">
        <f>P6</f>
        <v>45291</v>
      </c>
      <c r="Q94" s="82"/>
    </row>
    <row r="95" spans="1:20" s="40" customFormat="1" ht="12.75" x14ac:dyDescent="0.2">
      <c r="A95" s="1" t="s">
        <v>36</v>
      </c>
      <c r="B95" s="2"/>
      <c r="C95" s="3"/>
      <c r="D95" s="13"/>
      <c r="E95" s="14"/>
      <c r="G95" s="13"/>
      <c r="H95" s="14"/>
      <c r="J95" s="13"/>
      <c r="K95" s="14"/>
      <c r="M95" s="13"/>
      <c r="N95" s="14"/>
      <c r="P95" s="13"/>
      <c r="Q95" s="14"/>
    </row>
    <row r="96" spans="1:20" s="40" customFormat="1" ht="12.75" x14ac:dyDescent="0.2">
      <c r="A96" s="1"/>
      <c r="B96" s="2" t="s">
        <v>88</v>
      </c>
      <c r="C96" s="3"/>
      <c r="D96" s="13"/>
      <c r="E96" s="51">
        <f>D27</f>
        <v>9598</v>
      </c>
      <c r="G96" s="13"/>
      <c r="H96" s="51">
        <f>G27</f>
        <v>9373</v>
      </c>
      <c r="J96" s="13"/>
      <c r="K96" s="51">
        <f>J27</f>
        <v>16953</v>
      </c>
      <c r="M96" s="13"/>
      <c r="N96" s="51">
        <f>M27</f>
        <v>-6599</v>
      </c>
      <c r="P96" s="13"/>
      <c r="Q96" s="51">
        <f>E96+H96+K96+N96</f>
        <v>29325</v>
      </c>
      <c r="S96" s="70"/>
      <c r="T96" s="70"/>
    </row>
    <row r="97" spans="1:20" s="40" customFormat="1" ht="25.5" x14ac:dyDescent="0.2">
      <c r="A97" s="1"/>
      <c r="B97" s="52" t="s">
        <v>90</v>
      </c>
      <c r="C97" s="3"/>
      <c r="D97" s="13"/>
      <c r="E97" s="14"/>
      <c r="G97" s="13"/>
      <c r="H97" s="14"/>
      <c r="J97" s="13"/>
      <c r="K97" s="14"/>
      <c r="M97" s="13"/>
      <c r="N97" s="14"/>
      <c r="P97" s="13"/>
      <c r="Q97" s="14"/>
      <c r="T97" s="70"/>
    </row>
    <row r="98" spans="1:20" s="40" customFormat="1" ht="12.75" x14ac:dyDescent="0.2">
      <c r="A98" s="1"/>
      <c r="B98" s="36" t="s">
        <v>37</v>
      </c>
      <c r="C98" s="3"/>
      <c r="D98" s="13"/>
      <c r="E98" s="53">
        <v>16220</v>
      </c>
      <c r="G98" s="13"/>
      <c r="H98" s="53">
        <v>17844</v>
      </c>
      <c r="J98" s="13"/>
      <c r="K98" s="53">
        <v>16026</v>
      </c>
      <c r="M98" s="13"/>
      <c r="N98" s="53">
        <v>12681</v>
      </c>
      <c r="P98" s="13"/>
      <c r="Q98" s="53">
        <f t="shared" ref="Q98:Q109" si="9">E98+H98+K98+N98</f>
        <v>62771</v>
      </c>
      <c r="R98" s="70"/>
      <c r="S98" s="70"/>
      <c r="T98" s="70"/>
    </row>
    <row r="99" spans="1:20" s="40" customFormat="1" ht="12.75" x14ac:dyDescent="0.2">
      <c r="A99" s="1"/>
      <c r="B99" s="36" t="s">
        <v>38</v>
      </c>
      <c r="C99" s="3"/>
      <c r="D99" s="13"/>
      <c r="E99" s="17">
        <v>3723</v>
      </c>
      <c r="G99" s="13"/>
      <c r="H99" s="17">
        <v>4192</v>
      </c>
      <c r="J99" s="13"/>
      <c r="K99" s="17">
        <v>4266</v>
      </c>
      <c r="M99" s="13"/>
      <c r="N99" s="17">
        <v>4450</v>
      </c>
      <c r="P99" s="13"/>
      <c r="Q99" s="17">
        <f t="shared" si="9"/>
        <v>16631</v>
      </c>
      <c r="R99" s="70"/>
      <c r="S99" s="70"/>
      <c r="T99" s="70"/>
    </row>
    <row r="100" spans="1:20" s="40" customFormat="1" ht="12.75" x14ac:dyDescent="0.2">
      <c r="A100" s="1"/>
      <c r="B100" s="36" t="s">
        <v>64</v>
      </c>
      <c r="C100" s="3"/>
      <c r="D100" s="13"/>
      <c r="E100" s="17">
        <v>-681</v>
      </c>
      <c r="G100" s="13"/>
      <c r="H100" s="17">
        <v>1565</v>
      </c>
      <c r="J100" s="13"/>
      <c r="K100" s="17">
        <v>3410</v>
      </c>
      <c r="M100" s="13"/>
      <c r="N100" s="17">
        <v>-4956</v>
      </c>
      <c r="P100" s="13"/>
      <c r="Q100" s="17">
        <f t="shared" si="9"/>
        <v>-662</v>
      </c>
      <c r="R100" s="70"/>
      <c r="S100" s="70"/>
      <c r="T100" s="70"/>
    </row>
    <row r="101" spans="1:20" s="40" customFormat="1" ht="12.75" x14ac:dyDescent="0.2">
      <c r="A101" s="1"/>
      <c r="B101" s="36" t="s">
        <v>67</v>
      </c>
      <c r="C101" s="3"/>
      <c r="D101" s="13"/>
      <c r="E101" s="17">
        <v>-708</v>
      </c>
      <c r="G101" s="13"/>
      <c r="H101" s="17">
        <v>-1189</v>
      </c>
      <c r="J101" s="13"/>
      <c r="K101" s="17">
        <v>-1222</v>
      </c>
      <c r="M101" s="13"/>
      <c r="N101" s="17">
        <v>-1080</v>
      </c>
      <c r="P101" s="13"/>
      <c r="Q101" s="17">
        <f t="shared" si="9"/>
        <v>-4199</v>
      </c>
      <c r="R101" s="70"/>
      <c r="S101" s="70"/>
      <c r="T101" s="70"/>
    </row>
    <row r="102" spans="1:20" s="40" customFormat="1" ht="12.75" x14ac:dyDescent="0.2">
      <c r="A102" s="1"/>
      <c r="B102" s="36" t="s">
        <v>39</v>
      </c>
      <c r="C102" s="3"/>
      <c r="D102" s="13"/>
      <c r="E102" s="53"/>
      <c r="G102" s="13"/>
      <c r="H102" s="53"/>
      <c r="J102" s="13"/>
      <c r="K102" s="53"/>
      <c r="M102" s="13"/>
      <c r="N102" s="53"/>
      <c r="P102" s="13"/>
      <c r="Q102" s="53"/>
      <c r="R102" s="70"/>
      <c r="S102" s="70"/>
      <c r="T102" s="70"/>
    </row>
    <row r="103" spans="1:20" s="40" customFormat="1" ht="12.75" x14ac:dyDescent="0.2">
      <c r="A103" s="1"/>
      <c r="B103" s="54" t="s">
        <v>40</v>
      </c>
      <c r="C103" s="3"/>
      <c r="D103" s="13"/>
      <c r="E103" s="53">
        <v>1595</v>
      </c>
      <c r="G103" s="13"/>
      <c r="H103" s="53">
        <v>-4771</v>
      </c>
      <c r="J103" s="13"/>
      <c r="K103" s="53">
        <v>16319</v>
      </c>
      <c r="M103" s="13"/>
      <c r="N103" s="53">
        <v>-45365</v>
      </c>
      <c r="P103" s="13"/>
      <c r="Q103" s="53">
        <f t="shared" si="9"/>
        <v>-32222</v>
      </c>
      <c r="R103" s="70"/>
      <c r="S103" s="70"/>
      <c r="T103" s="70"/>
    </row>
    <row r="104" spans="1:20" s="40" customFormat="1" ht="12.75" x14ac:dyDescent="0.2">
      <c r="A104" s="1"/>
      <c r="B104" s="54" t="s">
        <v>41</v>
      </c>
      <c r="C104" s="3"/>
      <c r="D104" s="13"/>
      <c r="E104" s="53">
        <v>-7353</v>
      </c>
      <c r="G104" s="13"/>
      <c r="H104" s="53">
        <v>3119</v>
      </c>
      <c r="J104" s="13"/>
      <c r="K104" s="53">
        <v>3361</v>
      </c>
      <c r="M104" s="13"/>
      <c r="N104" s="53">
        <v>17048</v>
      </c>
      <c r="P104" s="13"/>
      <c r="Q104" s="53">
        <f t="shared" si="9"/>
        <v>16175</v>
      </c>
      <c r="R104" s="70"/>
      <c r="S104" s="70"/>
      <c r="T104" s="70"/>
    </row>
    <row r="105" spans="1:20" s="40" customFormat="1" ht="12.75" x14ac:dyDescent="0.2">
      <c r="A105" s="1"/>
      <c r="B105" s="54" t="s">
        <v>42</v>
      </c>
      <c r="C105" s="3"/>
      <c r="D105" s="13"/>
      <c r="E105" s="53">
        <v>-7083</v>
      </c>
      <c r="G105" s="13"/>
      <c r="H105" s="53">
        <v>-19040</v>
      </c>
      <c r="J105" s="13"/>
      <c r="K105" s="53">
        <v>-22409</v>
      </c>
      <c r="M105" s="13"/>
      <c r="N105" s="53">
        <v>-12263</v>
      </c>
      <c r="P105" s="13"/>
      <c r="Q105" s="53">
        <f t="shared" si="9"/>
        <v>-60795</v>
      </c>
      <c r="R105" s="70"/>
      <c r="S105" s="70"/>
      <c r="T105" s="70"/>
    </row>
    <row r="106" spans="1:20" s="40" customFormat="1" ht="12.75" x14ac:dyDescent="0.2">
      <c r="A106" s="1"/>
      <c r="B106" s="54" t="s">
        <v>43</v>
      </c>
      <c r="C106" s="3"/>
      <c r="D106" s="13"/>
      <c r="E106" s="53">
        <v>-5899</v>
      </c>
      <c r="G106" s="13"/>
      <c r="H106" s="53">
        <v>-406</v>
      </c>
      <c r="J106" s="13"/>
      <c r="K106" s="53">
        <v>-13451</v>
      </c>
      <c r="M106" s="13"/>
      <c r="N106" s="53">
        <v>13387</v>
      </c>
      <c r="P106" s="13"/>
      <c r="Q106" s="53">
        <f t="shared" si="9"/>
        <v>-6369</v>
      </c>
      <c r="R106" s="70"/>
      <c r="S106" s="70"/>
      <c r="T106" s="70"/>
    </row>
    <row r="107" spans="1:20" s="40" customFormat="1" ht="12.75" x14ac:dyDescent="0.2">
      <c r="A107" s="1"/>
      <c r="B107" s="54" t="s">
        <v>44</v>
      </c>
      <c r="C107" s="3"/>
      <c r="D107" s="13"/>
      <c r="E107" s="53">
        <v>-8688</v>
      </c>
      <c r="G107" s="13"/>
      <c r="H107" s="53">
        <v>8186</v>
      </c>
      <c r="J107" s="13"/>
      <c r="K107" s="53">
        <v>361</v>
      </c>
      <c r="M107" s="13"/>
      <c r="N107" s="53">
        <v>37213</v>
      </c>
      <c r="P107" s="13"/>
      <c r="Q107" s="53">
        <f t="shared" si="9"/>
        <v>37072</v>
      </c>
      <c r="R107" s="70"/>
      <c r="S107" s="70"/>
      <c r="T107" s="70"/>
    </row>
    <row r="108" spans="1:20" s="40" customFormat="1" ht="12.75" x14ac:dyDescent="0.2">
      <c r="A108" s="1"/>
      <c r="B108" s="54" t="s">
        <v>45</v>
      </c>
      <c r="C108" s="3"/>
      <c r="D108" s="13"/>
      <c r="E108" s="53">
        <v>11005</v>
      </c>
      <c r="G108" s="13"/>
      <c r="H108" s="53">
        <v>-2379</v>
      </c>
      <c r="J108" s="13"/>
      <c r="K108" s="53">
        <v>-6881</v>
      </c>
      <c r="M108" s="13"/>
      <c r="N108" s="53">
        <v>1176</v>
      </c>
      <c r="P108" s="13"/>
      <c r="Q108" s="53">
        <f t="shared" si="9"/>
        <v>2921</v>
      </c>
      <c r="R108" s="70"/>
      <c r="S108" s="70"/>
      <c r="T108" s="70"/>
    </row>
    <row r="109" spans="1:20" s="40" customFormat="1" ht="12.75" x14ac:dyDescent="0.2">
      <c r="A109" s="1"/>
      <c r="B109" s="54" t="s">
        <v>46</v>
      </c>
      <c r="C109" s="3"/>
      <c r="D109" s="13"/>
      <c r="E109" s="53">
        <v>-3617</v>
      </c>
      <c r="G109" s="13"/>
      <c r="H109" s="53">
        <v>970</v>
      </c>
      <c r="J109" s="13"/>
      <c r="K109" s="53">
        <v>-982</v>
      </c>
      <c r="M109" s="13"/>
      <c r="N109" s="53">
        <v>-768</v>
      </c>
      <c r="P109" s="13"/>
      <c r="Q109" s="53">
        <f t="shared" si="9"/>
        <v>-4397</v>
      </c>
      <c r="R109" s="70"/>
      <c r="S109" s="70"/>
      <c r="T109" s="70"/>
    </row>
    <row r="110" spans="1:20" s="40" customFormat="1" ht="12.75" x14ac:dyDescent="0.2">
      <c r="A110" s="2" t="s">
        <v>52</v>
      </c>
      <c r="B110" s="2"/>
      <c r="C110" s="3"/>
      <c r="D110" s="55"/>
      <c r="E110" s="56">
        <f>SUM(E96:E109)</f>
        <v>8112</v>
      </c>
      <c r="G110" s="55"/>
      <c r="H110" s="56">
        <f>SUM(H96:H109)</f>
        <v>17464</v>
      </c>
      <c r="J110" s="55"/>
      <c r="K110" s="56">
        <f>SUM(K96:K109)</f>
        <v>15751</v>
      </c>
      <c r="M110" s="55"/>
      <c r="N110" s="56">
        <f>SUM(N96:N109)</f>
        <v>14924</v>
      </c>
      <c r="P110" s="55"/>
      <c r="Q110" s="56">
        <f>SUM(Q96:Q109)</f>
        <v>56251</v>
      </c>
      <c r="R110" s="70"/>
      <c r="S110" s="70"/>
      <c r="T110" s="70"/>
    </row>
    <row r="111" spans="1:20" s="40" customFormat="1" ht="12.75" x14ac:dyDescent="0.2">
      <c r="A111" s="2"/>
      <c r="B111" s="2"/>
      <c r="C111" s="3"/>
      <c r="D111" s="57"/>
      <c r="E111" s="58"/>
      <c r="G111" s="57"/>
      <c r="H111" s="58"/>
      <c r="J111" s="57"/>
      <c r="K111" s="58"/>
      <c r="M111" s="57"/>
      <c r="N111" s="58"/>
      <c r="P111" s="57"/>
      <c r="Q111" s="58"/>
      <c r="R111" s="70"/>
      <c r="S111" s="70"/>
      <c r="T111" s="70"/>
    </row>
    <row r="112" spans="1:20" s="40" customFormat="1" ht="12.75" x14ac:dyDescent="0.2">
      <c r="A112" s="1" t="s">
        <v>54</v>
      </c>
      <c r="B112" s="2"/>
      <c r="C112" s="3"/>
      <c r="D112" s="57"/>
      <c r="E112" s="58"/>
      <c r="G112" s="57"/>
      <c r="H112" s="58"/>
      <c r="J112" s="57"/>
      <c r="K112" s="58"/>
      <c r="M112" s="57"/>
      <c r="N112" s="58"/>
      <c r="P112" s="57"/>
      <c r="Q112" s="58"/>
      <c r="R112" s="70"/>
      <c r="S112" s="70"/>
      <c r="T112" s="70"/>
    </row>
    <row r="113" spans="1:20" s="40" customFormat="1" ht="12.75" x14ac:dyDescent="0.2">
      <c r="A113" s="36" t="s">
        <v>47</v>
      </c>
      <c r="B113" s="2"/>
      <c r="C113" s="3"/>
      <c r="D113" s="59"/>
      <c r="E113" s="53">
        <v>-4618</v>
      </c>
      <c r="G113" s="59"/>
      <c r="H113" s="53">
        <v>-5489</v>
      </c>
      <c r="J113" s="59"/>
      <c r="K113" s="53">
        <v>-3776</v>
      </c>
      <c r="M113" s="59"/>
      <c r="N113" s="53">
        <v>-3972</v>
      </c>
      <c r="P113" s="59"/>
      <c r="Q113" s="53">
        <f t="shared" ref="Q113:Q115" si="10">E113+H113+K113+N113</f>
        <v>-17855</v>
      </c>
      <c r="R113" s="70"/>
      <c r="S113" s="70"/>
      <c r="T113" s="70"/>
    </row>
    <row r="114" spans="1:20" s="40" customFormat="1" ht="12.75" x14ac:dyDescent="0.2">
      <c r="A114" s="36" t="s">
        <v>55</v>
      </c>
      <c r="B114" s="2"/>
      <c r="C114" s="3"/>
      <c r="D114" s="59"/>
      <c r="E114" s="63">
        <v>-54908</v>
      </c>
      <c r="G114" s="59"/>
      <c r="H114" s="63">
        <v>-50980</v>
      </c>
      <c r="J114" s="59"/>
      <c r="K114" s="63">
        <v>-27633</v>
      </c>
      <c r="M114" s="59"/>
      <c r="N114" s="63">
        <v>-82672</v>
      </c>
      <c r="P114" s="59"/>
      <c r="Q114" s="63">
        <f t="shared" si="10"/>
        <v>-216193</v>
      </c>
      <c r="R114" s="70"/>
      <c r="S114" s="70"/>
      <c r="T114" s="70"/>
    </row>
    <row r="115" spans="1:20" s="40" customFormat="1" ht="12.75" x14ac:dyDescent="0.2">
      <c r="A115" s="36" t="s">
        <v>58</v>
      </c>
      <c r="B115" s="2"/>
      <c r="C115" s="3"/>
      <c r="D115" s="59"/>
      <c r="E115" s="63">
        <v>56248</v>
      </c>
      <c r="G115" s="59"/>
      <c r="H115" s="63">
        <v>40975</v>
      </c>
      <c r="J115" s="59"/>
      <c r="K115" s="63">
        <v>88665</v>
      </c>
      <c r="M115" s="59"/>
      <c r="N115" s="63">
        <v>41915</v>
      </c>
      <c r="P115" s="59"/>
      <c r="Q115" s="63">
        <f t="shared" si="10"/>
        <v>227803</v>
      </c>
      <c r="R115" s="70"/>
      <c r="S115" s="70"/>
      <c r="T115" s="70"/>
    </row>
    <row r="116" spans="1:20" s="40" customFormat="1" ht="12.75" x14ac:dyDescent="0.2">
      <c r="A116" s="2" t="s">
        <v>85</v>
      </c>
      <c r="B116" s="2"/>
      <c r="C116" s="3"/>
      <c r="D116" s="59"/>
      <c r="E116" s="56">
        <f>SUM(E113:E115)</f>
        <v>-3278</v>
      </c>
      <c r="G116" s="59"/>
      <c r="H116" s="56">
        <f>SUM(H113:H115)</f>
        <v>-15494</v>
      </c>
      <c r="J116" s="59"/>
      <c r="K116" s="56">
        <f>SUM(K113:K115)</f>
        <v>57256</v>
      </c>
      <c r="M116" s="59"/>
      <c r="N116" s="56">
        <f>SUM(N113:N115)</f>
        <v>-44729</v>
      </c>
      <c r="P116" s="59"/>
      <c r="Q116" s="56">
        <f>SUM(Q113:Q115)</f>
        <v>-6245</v>
      </c>
      <c r="R116" s="70"/>
      <c r="S116" s="70"/>
      <c r="T116" s="70"/>
    </row>
    <row r="117" spans="1:20" s="40" customFormat="1" ht="12.75" x14ac:dyDescent="0.2">
      <c r="A117" s="2"/>
      <c r="B117" s="2"/>
      <c r="C117" s="3"/>
      <c r="D117" s="57"/>
      <c r="E117" s="58"/>
      <c r="G117" s="57"/>
      <c r="H117" s="58"/>
      <c r="J117" s="57"/>
      <c r="K117" s="58"/>
      <c r="M117" s="57"/>
      <c r="N117" s="58"/>
      <c r="P117" s="57"/>
      <c r="Q117" s="58"/>
      <c r="R117" s="70"/>
      <c r="S117" s="70"/>
      <c r="T117" s="70"/>
    </row>
    <row r="118" spans="1:20" s="40" customFormat="1" ht="12.75" x14ac:dyDescent="0.2">
      <c r="A118" s="1" t="s">
        <v>48</v>
      </c>
      <c r="B118" s="2"/>
      <c r="C118" s="3"/>
      <c r="D118" s="57"/>
      <c r="E118" s="58"/>
      <c r="G118" s="57"/>
      <c r="H118" s="58"/>
      <c r="J118" s="57"/>
      <c r="K118" s="58"/>
      <c r="M118" s="57"/>
      <c r="N118" s="58"/>
      <c r="P118" s="57"/>
      <c r="Q118" s="58"/>
      <c r="R118" s="70"/>
      <c r="S118" s="70"/>
      <c r="T118" s="70"/>
    </row>
    <row r="119" spans="1:20" s="40" customFormat="1" ht="12.75" x14ac:dyDescent="0.2">
      <c r="A119" s="36" t="s">
        <v>60</v>
      </c>
      <c r="B119" s="2"/>
      <c r="C119" s="3"/>
      <c r="D119" s="57"/>
      <c r="E119" s="53">
        <v>12471</v>
      </c>
      <c r="G119" s="57"/>
      <c r="H119" s="53">
        <v>5813</v>
      </c>
      <c r="J119" s="57"/>
      <c r="K119" s="53">
        <v>8375</v>
      </c>
      <c r="M119" s="57"/>
      <c r="N119" s="53">
        <v>5490</v>
      </c>
      <c r="P119" s="57"/>
      <c r="Q119" s="53">
        <f t="shared" ref="Q119:Q121" si="11">E119+H119+K119+N119</f>
        <v>32149</v>
      </c>
      <c r="R119" s="70"/>
      <c r="S119" s="70"/>
      <c r="T119" s="70"/>
    </row>
    <row r="120" spans="1:20" s="40" customFormat="1" ht="12.75" x14ac:dyDescent="0.2">
      <c r="A120" s="36" t="s">
        <v>77</v>
      </c>
      <c r="B120" s="2"/>
      <c r="C120" s="3"/>
      <c r="D120" s="57"/>
      <c r="E120" s="53">
        <v>-1183</v>
      </c>
      <c r="G120" s="57"/>
      <c r="H120" s="53">
        <v>-8817</v>
      </c>
      <c r="J120" s="57"/>
      <c r="K120" s="53">
        <v>-32409</v>
      </c>
      <c r="M120" s="57"/>
      <c r="N120" s="53">
        <v>-43988</v>
      </c>
      <c r="P120" s="57"/>
      <c r="Q120" s="53">
        <f t="shared" si="11"/>
        <v>-86397</v>
      </c>
      <c r="R120" s="70"/>
      <c r="S120" s="70"/>
      <c r="T120" s="70"/>
    </row>
    <row r="121" spans="1:20" s="40" customFormat="1" ht="12.75" x14ac:dyDescent="0.2">
      <c r="A121" s="36" t="s">
        <v>61</v>
      </c>
      <c r="C121" s="3"/>
      <c r="D121" s="57"/>
      <c r="E121" s="53">
        <v>-1066</v>
      </c>
      <c r="G121" s="57"/>
      <c r="H121" s="53">
        <v>-3022</v>
      </c>
      <c r="J121" s="57"/>
      <c r="K121" s="53">
        <v>-3472</v>
      </c>
      <c r="M121" s="57"/>
      <c r="N121" s="53">
        <v>-4118</v>
      </c>
      <c r="P121" s="57"/>
      <c r="Q121" s="53">
        <f t="shared" si="11"/>
        <v>-11678</v>
      </c>
      <c r="R121" s="70"/>
      <c r="S121" s="70"/>
      <c r="T121" s="70"/>
    </row>
    <row r="122" spans="1:20" s="40" customFormat="1" ht="12.75" x14ac:dyDescent="0.2">
      <c r="A122" s="2" t="s">
        <v>82</v>
      </c>
      <c r="B122" s="2"/>
      <c r="C122" s="3"/>
      <c r="D122" s="61"/>
      <c r="E122" s="62">
        <f>SUM(E119:E121)</f>
        <v>10222</v>
      </c>
      <c r="G122" s="61"/>
      <c r="H122" s="62">
        <f>SUM(H119:H121)</f>
        <v>-6026</v>
      </c>
      <c r="J122" s="61"/>
      <c r="K122" s="62">
        <f>SUM(K119:K121)</f>
        <v>-27506</v>
      </c>
      <c r="M122" s="61"/>
      <c r="N122" s="62">
        <f>SUM(N119:N121)</f>
        <v>-42616</v>
      </c>
      <c r="P122" s="61"/>
      <c r="Q122" s="62">
        <f>SUM(Q119:Q121)</f>
        <v>-65926</v>
      </c>
      <c r="R122" s="70"/>
      <c r="S122" s="70"/>
      <c r="T122" s="70"/>
    </row>
    <row r="123" spans="1:20" s="40" customFormat="1" ht="12.75" x14ac:dyDescent="0.2">
      <c r="A123" s="2"/>
      <c r="B123" s="2"/>
      <c r="C123" s="3"/>
      <c r="D123" s="61"/>
      <c r="E123" s="63"/>
      <c r="G123" s="61"/>
      <c r="H123" s="63"/>
      <c r="J123" s="61"/>
      <c r="K123" s="63"/>
      <c r="M123" s="61"/>
      <c r="N123" s="63"/>
      <c r="P123" s="61"/>
      <c r="Q123" s="63"/>
      <c r="R123" s="70"/>
      <c r="S123" s="70"/>
      <c r="T123" s="70"/>
    </row>
    <row r="124" spans="1:20" s="40" customFormat="1" ht="12.75" x14ac:dyDescent="0.2">
      <c r="A124" s="2" t="s">
        <v>56</v>
      </c>
      <c r="B124" s="2"/>
      <c r="C124" s="3"/>
      <c r="D124" s="57"/>
      <c r="E124" s="53">
        <v>57</v>
      </c>
      <c r="G124" s="57"/>
      <c r="H124" s="53">
        <v>57</v>
      </c>
      <c r="J124" s="57"/>
      <c r="K124" s="53">
        <v>-13</v>
      </c>
      <c r="M124" s="57"/>
      <c r="N124" s="53">
        <v>155</v>
      </c>
      <c r="P124" s="57"/>
      <c r="Q124" s="53">
        <f t="shared" ref="Q124" si="12">E124+H124+K124+N124</f>
        <v>256</v>
      </c>
      <c r="R124" s="70"/>
      <c r="S124" s="70"/>
      <c r="T124" s="70"/>
    </row>
    <row r="125" spans="1:20" s="40" customFormat="1" ht="12.75" x14ac:dyDescent="0.2">
      <c r="A125" s="2"/>
      <c r="B125" s="2"/>
      <c r="C125" s="3"/>
      <c r="D125" s="57"/>
      <c r="E125" s="60"/>
      <c r="G125" s="57"/>
      <c r="H125" s="60"/>
      <c r="J125" s="57"/>
      <c r="K125" s="60"/>
      <c r="M125" s="57"/>
      <c r="N125" s="60"/>
      <c r="P125" s="57"/>
      <c r="Q125" s="60"/>
      <c r="R125" s="70"/>
      <c r="S125" s="70"/>
      <c r="T125" s="70"/>
    </row>
    <row r="126" spans="1:20" s="40" customFormat="1" ht="12.75" x14ac:dyDescent="0.2">
      <c r="A126" s="2" t="s">
        <v>81</v>
      </c>
      <c r="B126" s="2"/>
      <c r="C126" s="3"/>
      <c r="D126" s="64"/>
      <c r="E126" s="63">
        <f>+E110+E116+E122+E124</f>
        <v>15113</v>
      </c>
      <c r="G126" s="64"/>
      <c r="H126" s="63">
        <f>+H110+H116+H122+H124</f>
        <v>-3999</v>
      </c>
      <c r="J126" s="64"/>
      <c r="K126" s="63">
        <f>+K110+K116+K122+K124</f>
        <v>45488</v>
      </c>
      <c r="M126" s="64"/>
      <c r="N126" s="63">
        <f>+N110+N116+N122+N124</f>
        <v>-72266</v>
      </c>
      <c r="P126" s="64"/>
      <c r="Q126" s="63">
        <f>+Q110+Q116+Q122+Q124</f>
        <v>-15664</v>
      </c>
      <c r="R126" s="70"/>
      <c r="S126" s="70"/>
      <c r="T126" s="70"/>
    </row>
    <row r="127" spans="1:20" x14ac:dyDescent="0.25">
      <c r="A127" s="2" t="s">
        <v>59</v>
      </c>
      <c r="B127" s="2"/>
      <c r="D127" s="57"/>
      <c r="E127" s="65">
        <v>79073</v>
      </c>
      <c r="F127" s="40"/>
      <c r="G127" s="57"/>
      <c r="H127" s="65">
        <f>E128</f>
        <v>94186</v>
      </c>
      <c r="I127" s="40"/>
      <c r="J127" s="57"/>
      <c r="K127" s="65">
        <f>H128</f>
        <v>90187</v>
      </c>
      <c r="L127" s="40"/>
      <c r="M127" s="57"/>
      <c r="N127" s="65">
        <f>K128</f>
        <v>135675</v>
      </c>
      <c r="O127" s="40"/>
      <c r="P127" s="57"/>
      <c r="Q127" s="65">
        <v>79073</v>
      </c>
      <c r="R127" s="70"/>
      <c r="S127" s="70"/>
      <c r="T127" s="70"/>
    </row>
    <row r="128" spans="1:20" ht="15.75" thickBot="1" x14ac:dyDescent="0.3">
      <c r="A128" s="2" t="s">
        <v>57</v>
      </c>
      <c r="B128" s="2"/>
      <c r="D128" s="66"/>
      <c r="E128" s="42">
        <f>SUM(E126:E127)</f>
        <v>94186</v>
      </c>
      <c r="F128" s="40"/>
      <c r="G128" s="66"/>
      <c r="H128" s="42">
        <f>SUM(H126:H127)</f>
        <v>90187</v>
      </c>
      <c r="I128" s="40"/>
      <c r="J128" s="66"/>
      <c r="K128" s="42">
        <f>SUM(K126:K127)</f>
        <v>135675</v>
      </c>
      <c r="L128" s="40"/>
      <c r="M128" s="66"/>
      <c r="N128" s="42">
        <f>SUM(N126:N127)</f>
        <v>63409</v>
      </c>
      <c r="O128" s="40"/>
      <c r="P128" s="66"/>
      <c r="Q128" s="42">
        <f>SUM(Q126:Q127)</f>
        <v>63409</v>
      </c>
      <c r="R128" s="70"/>
      <c r="S128" s="70"/>
      <c r="T128" s="70"/>
    </row>
    <row r="129" spans="1:17" ht="16.5" thickTop="1" thickBot="1" x14ac:dyDescent="0.3">
      <c r="A129" s="2"/>
      <c r="B129" s="2"/>
      <c r="D129" s="48"/>
      <c r="E129" s="67"/>
      <c r="F129" s="40"/>
      <c r="G129" s="48"/>
      <c r="H129" s="67"/>
      <c r="I129" s="40"/>
      <c r="J129" s="48"/>
      <c r="K129" s="67"/>
      <c r="L129" s="40"/>
      <c r="M129" s="48"/>
      <c r="N129" s="67"/>
      <c r="O129" s="40"/>
      <c r="P129" s="48"/>
      <c r="Q129" s="67"/>
    </row>
    <row r="130" spans="1:17" x14ac:dyDescent="0.25">
      <c r="D130" s="69"/>
      <c r="E130" s="69"/>
      <c r="G130" s="69"/>
      <c r="H130" s="69"/>
      <c r="J130" s="69"/>
      <c r="K130" s="69"/>
      <c r="M130" s="69"/>
      <c r="N130" s="69"/>
      <c r="P130" s="69"/>
      <c r="Q130" s="69"/>
    </row>
    <row r="131" spans="1:17" x14ac:dyDescent="0.25">
      <c r="E131" s="5"/>
      <c r="H131" s="5"/>
      <c r="K131" s="5"/>
      <c r="N131" s="5"/>
      <c r="Q131" s="5"/>
    </row>
    <row r="132" spans="1:17" x14ac:dyDescent="0.25">
      <c r="B132" s="2"/>
    </row>
  </sheetData>
  <mergeCells count="20">
    <mergeCell ref="D94:E94"/>
    <mergeCell ref="D93:E93"/>
    <mergeCell ref="D49:E49"/>
    <mergeCell ref="D3:E3"/>
    <mergeCell ref="A42:F42"/>
    <mergeCell ref="G3:H3"/>
    <mergeCell ref="G49:H49"/>
    <mergeCell ref="G93:H93"/>
    <mergeCell ref="G94:H94"/>
    <mergeCell ref="P3:Q3"/>
    <mergeCell ref="P93:Q93"/>
    <mergeCell ref="P94:Q94"/>
    <mergeCell ref="J3:K3"/>
    <mergeCell ref="J49:K49"/>
    <mergeCell ref="J93:K93"/>
    <mergeCell ref="J94:K94"/>
    <mergeCell ref="M3:N3"/>
    <mergeCell ref="M49:N49"/>
    <mergeCell ref="M93:N93"/>
    <mergeCell ref="M94:N94"/>
  </mergeCells>
  <pageMargins left="0.7" right="0.31" top="0.5" bottom="0.25" header="0.05" footer="0"/>
  <pageSetup scale="6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7" ma:contentTypeDescription="Create a new document." ma:contentTypeScope="" ma:versionID="dfdcdf5d46ecaabbeb4fa83734ddb42e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07fa79576430cb11ae44637aececc5fb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FE9F0-1B4D-415B-B886-8602C4C03747}"/>
</file>

<file path=customXml/itemProps2.xml><?xml version="1.0" encoding="utf-8"?>
<ds:datastoreItem xmlns:ds="http://schemas.openxmlformats.org/officeDocument/2006/customXml" ds:itemID="{252E06B1-C651-4FFE-BEE3-82613BE7F470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Historical FS</vt:lpstr>
      <vt:lpstr>'2023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2024-07-19T01:20:00Z</cp:lastPrinted>
  <dcterms:created xsi:type="dcterms:W3CDTF">2018-02-13T02:23:57Z</dcterms:created>
  <dcterms:modified xsi:type="dcterms:W3CDTF">2024-07-19T01:25:09Z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