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9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Metadata/LabelInfo.xml" ContentType="application/vnd.ms-office.classificationlabel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3\23Q2\23Q2 Earnings Release\"/>
    </mc:Choice>
  </mc:AlternateContent>
  <xr:revisionPtr revIDLastSave="0" documentId="13_ncr:1_{85E6DA77-B3A7-43E3-A178-44A4B8D8E013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2023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'2023 Historical FS'!$A$1:$L$41,'2023 Historical FS'!$A$44:$I$86,'2023 Historical FS'!$A$88:$L$128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6" i="1" l="1"/>
  <c r="K123" i="1" l="1"/>
  <c r="K120" i="1"/>
  <c r="K119" i="1"/>
  <c r="K118" i="1"/>
  <c r="K114" i="1"/>
  <c r="K113" i="1"/>
  <c r="K112" i="1"/>
  <c r="K115" i="1" s="1"/>
  <c r="K108" i="1"/>
  <c r="K107" i="1"/>
  <c r="K106" i="1"/>
  <c r="K105" i="1"/>
  <c r="K104" i="1"/>
  <c r="K103" i="1"/>
  <c r="K102" i="1"/>
  <c r="K101" i="1"/>
  <c r="K100" i="1"/>
  <c r="K99" i="1"/>
  <c r="K98" i="1"/>
  <c r="K97" i="1"/>
  <c r="K36" i="1"/>
  <c r="K35" i="1"/>
  <c r="K34" i="1"/>
  <c r="K16" i="1" s="1"/>
  <c r="K33" i="1"/>
  <c r="K15" i="1" s="1"/>
  <c r="K32" i="1"/>
  <c r="K31" i="1"/>
  <c r="J25" i="1"/>
  <c r="J22" i="1"/>
  <c r="J21" i="1"/>
  <c r="J23" i="1" s="1"/>
  <c r="J16" i="1"/>
  <c r="J15" i="1"/>
  <c r="J14" i="1"/>
  <c r="J9" i="1"/>
  <c r="J8" i="1"/>
  <c r="J6" i="1"/>
  <c r="K6" i="1" s="1"/>
  <c r="K121" i="1"/>
  <c r="J93" i="1"/>
  <c r="K22" i="1"/>
  <c r="J17" i="1"/>
  <c r="K8" i="1"/>
  <c r="K5" i="1"/>
  <c r="H121" i="1"/>
  <c r="H115" i="1"/>
  <c r="G93" i="1"/>
  <c r="H82" i="1"/>
  <c r="H71" i="1"/>
  <c r="H57" i="1"/>
  <c r="H64" i="1" s="1"/>
  <c r="H37" i="1"/>
  <c r="H25" i="1"/>
  <c r="G23" i="1"/>
  <c r="H22" i="1"/>
  <c r="H21" i="1"/>
  <c r="H23" i="1" s="1"/>
  <c r="G17" i="1"/>
  <c r="G19" i="1" s="1"/>
  <c r="H16" i="1"/>
  <c r="H15" i="1"/>
  <c r="H14" i="1"/>
  <c r="G10" i="1"/>
  <c r="G12" i="1" s="1"/>
  <c r="H9" i="1"/>
  <c r="H8" i="1"/>
  <c r="H6" i="1"/>
  <c r="G48" i="1" s="1"/>
  <c r="H5" i="1"/>
  <c r="K25" i="1" l="1"/>
  <c r="K37" i="1"/>
  <c r="H17" i="1"/>
  <c r="H19" i="1" s="1"/>
  <c r="H27" i="1" s="1"/>
  <c r="H39" i="1" s="1"/>
  <c r="H10" i="1"/>
  <c r="H12" i="1" s="1"/>
  <c r="G27" i="1"/>
  <c r="H95" i="1" s="1"/>
  <c r="H109" i="1" s="1"/>
  <c r="H125" i="1" s="1"/>
  <c r="H127" i="1" s="1"/>
  <c r="K21" i="1"/>
  <c r="K23" i="1" s="1"/>
  <c r="K14" i="1"/>
  <c r="K95" i="1"/>
  <c r="K9" i="1"/>
  <c r="K10" i="1" s="1"/>
  <c r="K17" i="1"/>
  <c r="J10" i="1"/>
  <c r="J12" i="1" s="1"/>
  <c r="J19" i="1"/>
  <c r="J27" i="1" s="1"/>
  <c r="K109" i="1" s="1"/>
  <c r="K125" i="1" s="1"/>
  <c r="K127" i="1" s="1"/>
  <c r="H84" i="1"/>
  <c r="K12" i="1" l="1"/>
  <c r="K19" i="1"/>
  <c r="K27" i="1" s="1"/>
  <c r="K39" i="1" s="1"/>
  <c r="E9" i="1" l="1"/>
  <c r="E8" i="1"/>
  <c r="E25" i="1" l="1"/>
  <c r="E16" i="1"/>
  <c r="E37" i="1"/>
  <c r="E121" i="1"/>
  <c r="E115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D12" i="1" l="1"/>
  <c r="E10" i="1"/>
  <c r="E12" i="1" s="1"/>
  <c r="E109" i="1"/>
  <c r="E125" i="1" s="1"/>
  <c r="E127" i="1" l="1"/>
  <c r="E19" i="1"/>
  <c r="E27" i="1" s="1"/>
  <c r="E39" i="1" s="1"/>
</calcChain>
</file>

<file path=xl/sharedStrings.xml><?xml version="1.0" encoding="utf-8"?>
<sst xmlns="http://schemas.openxmlformats.org/spreadsheetml/2006/main" count="109" uniqueCount="94">
  <si>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</si>
  <si>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</si>
  <si>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</si>
  <si>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</si>
  <si>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</si>
  <si>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</si>
  <si>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</si>
  <si>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</si>
  <si>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</si>
  <si>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</si>
  <si>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</si>
  <si>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</si>
  <si>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</si>
  <si>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</si>
  <si>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</si>
  <si>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</si>
  <si>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</si>
  <si>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</si>
  <si>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</si>
  <si>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</si>
  <si>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</si>
  <si>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</si>
  <si>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</si>
  <si>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</si>
  <si>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</si>
  <si>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</si>
  <si>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</si>
  <si>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</si>
  <si>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</si>
  <si>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</si>
  <si>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</si>
  <si>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</si>
  <si>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</si>
  <si>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</si>
  <si>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</si>
  <si>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</si>
  <si>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</si>
  <si>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</si>
  <si>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</si>
  <si>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</si>
  <si>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</si>
  <si>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</si>
  <si>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</si>
  <si>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</si>
  <si>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</si>
  <si>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</si>
  <si>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</si>
  <si>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</si>
  <si>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</si>
  <si>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</si>
  <si>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</si>
  <si>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Accumulated other comprehensive loss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</si>
  <si>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</si>
  <si>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</si>
  <si>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</si>
  <si>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</si>
  <si>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</si>
  <si>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</si>
  <si>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</si>
  <si>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</si>
  <si>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Net income</t>
  </si>
  <si>
    <t>Adjustments to reconcile net income to net cash provided by operating activities:</t>
  </si>
  <si>
    <t>GAAP net income</t>
  </si>
  <si>
    <t>Proceeds from common stock issuances related to employee benefit plans</t>
  </si>
  <si>
    <t>(6) Intangible asset amortization</t>
  </si>
  <si>
    <t>Payments related to financing arrangements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</si>
  <si>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</si>
  <si>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</si>
  <si>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</si>
  <si>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Operating income</t>
  </si>
  <si>
    <t>Income tax effect of non-GAAP adjustments</t>
  </si>
  <si>
    <t>Interest income, net</t>
  </si>
  <si>
    <t>Net accretion of available-for-sale securities</t>
  </si>
  <si>
    <t>GAAP and Non-GAAP Statements of Income 2023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</si>
  <si>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</si>
  <si>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</si>
  <si>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</si>
  <si>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</si>
  <si>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</si>
  <si>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</si>
  <si>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</si>
  <si>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</si>
  <si>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</si>
  <si>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</si>
  <si>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r>
      <t>Income Taxes</t>
    </r>
    <r>
      <rPr>
        <vertAlign val="superscript"/>
        <sz val="10"/>
        <rFont val="Calibri"/>
        <family val="2"/>
      </rPr>
      <t>(6)</t>
    </r>
  </si>
  <si>
    <t>Repurchases of common stock</t>
  </si>
  <si>
    <t>Net cash used in investing activities</t>
  </si>
  <si>
    <t>Condensed Consolidated Statement of Cash Flows 2023</t>
  </si>
  <si>
    <t>Condensed Consolidated Balance Sheet 2023</t>
  </si>
  <si>
    <t>Ytd Ending</t>
  </si>
  <si>
    <t>Net increase (decrease) in cash and cash equivalents</t>
  </si>
  <si>
    <t>Net cash provided by (used in) financing activities</t>
  </si>
  <si>
    <t>Other income (expense), net</t>
  </si>
  <si>
    <t>Total interest income and other income (expense),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</si>
</sst>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42" fontId="13" fillId="0" borderId="0" xfId="2" applyNumberFormat="1" applyFont="1"/>
    <xf numFmtId="164" fontId="6" fillId="0" borderId="0" xfId="1" applyNumberFormat="1" applyFont="1"/>
    <xf numFmtId="164" fontId="3" fillId="0" borderId="4" xfId="3" applyNumberFormat="1" applyFont="1" applyFill="1" applyBorder="1"/>
    <xf numFmtId="0" fontId="12" fillId="0" borderId="0" xfId="1" applyFont="1" applyAlignment="1">
      <alignment horizontal="left" vertical="top" wrapText="1"/>
    </xf>
    <xf numFmtId="14" fontId="7" fillId="0" borderId="1" xfId="1" quotePrefix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/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/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/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/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/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/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/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/>
          <cell r="B262" t="e">
            <v>#N/A</v>
          </cell>
          <cell r="C262" t="e">
            <v>#N/A</v>
          </cell>
          <cell r="D262" t="e">
            <v>#N/A</v>
          </cell>
          <cell r="E262"/>
          <cell r="F262" t="e">
            <v>#N/A</v>
          </cell>
          <cell r="G262" t="e">
            <v>#N/A</v>
          </cell>
          <cell r="H262" t="e">
            <v>#N/A</v>
          </cell>
          <cell r="I262"/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/>
          <cell r="E529">
            <v>253</v>
          </cell>
          <cell r="F529" t="e">
            <v>#N/A</v>
          </cell>
          <cell r="G529"/>
          <cell r="I529">
            <v>253</v>
          </cell>
          <cell r="J529" t="e">
            <v>#N/A</v>
          </cell>
          <cell r="K529"/>
        </row>
        <row r="530">
          <cell r="A530">
            <v>254</v>
          </cell>
          <cell r="B530" t="e">
            <v>#N/A</v>
          </cell>
          <cell r="C530"/>
          <cell r="E530">
            <v>254</v>
          </cell>
          <cell r="F530" t="e">
            <v>#N/A</v>
          </cell>
          <cell r="G530"/>
          <cell r="I530">
            <v>254</v>
          </cell>
          <cell r="J530" t="e">
            <v>#N/A</v>
          </cell>
          <cell r="K530"/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1"/>
  <sheetViews>
    <sheetView showGridLines="0" tabSelected="1" topLeftCell="A23" zoomScaleNormal="100" zoomScaleSheetLayoutView="80" workbookViewId="0">
      <selection activeCell="N23" sqref="N23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7" width="11.5703125" style="5" customWidth="1"/>
    <col min="8" max="8" width="11.5703125" style="3" customWidth="1"/>
    <col min="9" max="9" width="1.85546875" style="5" customWidth="1"/>
    <col min="10" max="10" width="11.5703125" style="5" customWidth="1"/>
    <col min="11" max="11" width="11.5703125" style="3" customWidth="1"/>
    <col min="12" max="12" width="2.85546875" style="5" customWidth="1"/>
    <col min="13" max="16384" width="9.140625" style="5"/>
  </cols>
  <sheetData>
    <row r="1" spans="1:11" x14ac:dyDescent="0.25">
      <c r="A1" s="1" t="s">
        <v>0</v>
      </c>
      <c r="B1" s="2"/>
      <c r="D1" s="4"/>
      <c r="G1" s="4"/>
      <c r="J1" s="4"/>
    </row>
    <row r="2" spans="1:11" x14ac:dyDescent="0.25">
      <c r="A2" s="1" t="s">
        <v>1</v>
      </c>
      <c r="B2" s="2"/>
      <c r="D2" s="4"/>
      <c r="G2" s="4"/>
      <c r="J2" s="4"/>
    </row>
    <row r="3" spans="1:11" ht="15.75" thickBot="1" x14ac:dyDescent="0.3">
      <c r="A3" s="1" t="s">
        <v>73</v>
      </c>
      <c r="B3" s="2"/>
      <c r="D3" s="74"/>
      <c r="E3" s="74"/>
      <c r="G3" s="74"/>
      <c r="H3" s="74"/>
      <c r="J3" s="74"/>
      <c r="K3" s="74"/>
    </row>
    <row r="4" spans="1:11" x14ac:dyDescent="0.25">
      <c r="A4" s="6" t="s">
        <v>2</v>
      </c>
      <c r="B4" s="2"/>
      <c r="D4" s="7" t="s">
        <v>3</v>
      </c>
      <c r="E4" s="8" t="s">
        <v>4</v>
      </c>
      <c r="G4" s="7" t="s">
        <v>3</v>
      </c>
      <c r="H4" s="8" t="s">
        <v>4</v>
      </c>
      <c r="J4" s="7" t="s">
        <v>3</v>
      </c>
      <c r="K4" s="8" t="s">
        <v>4</v>
      </c>
    </row>
    <row r="5" spans="1:11" x14ac:dyDescent="0.25">
      <c r="A5" s="2"/>
      <c r="B5" s="2"/>
      <c r="D5" s="9" t="s">
        <v>5</v>
      </c>
      <c r="E5" s="10" t="str">
        <f>D5</f>
        <v>Qtr Ending</v>
      </c>
      <c r="G5" s="9" t="s">
        <v>5</v>
      </c>
      <c r="H5" s="10" t="str">
        <f>G5</f>
        <v>Qtr Ending</v>
      </c>
      <c r="J5" s="9" t="s">
        <v>89</v>
      </c>
      <c r="K5" s="10" t="str">
        <f>J5</f>
        <v>Ytd Ending</v>
      </c>
    </row>
    <row r="6" spans="1:11" x14ac:dyDescent="0.25">
      <c r="A6" s="2"/>
      <c r="B6" s="2"/>
      <c r="D6" s="11">
        <v>45017</v>
      </c>
      <c r="E6" s="12">
        <f>D6</f>
        <v>45017</v>
      </c>
      <c r="G6" s="11">
        <v>45108</v>
      </c>
      <c r="H6" s="12">
        <f>G6</f>
        <v>45108</v>
      </c>
      <c r="J6" s="11">
        <f>G6</f>
        <v>45108</v>
      </c>
      <c r="K6" s="12">
        <f>J6</f>
        <v>45108</v>
      </c>
    </row>
    <row r="7" spans="1:11" x14ac:dyDescent="0.25">
      <c r="A7" s="2"/>
      <c r="B7" s="2"/>
      <c r="D7" s="13"/>
      <c r="E7" s="14"/>
      <c r="G7" s="13"/>
      <c r="H7" s="14"/>
      <c r="J7" s="13"/>
      <c r="K7" s="14"/>
    </row>
    <row r="8" spans="1:11" x14ac:dyDescent="0.25">
      <c r="A8" s="2" t="s">
        <v>74</v>
      </c>
      <c r="B8" s="2"/>
      <c r="D8" s="72">
        <v>250008</v>
      </c>
      <c r="E8" s="15">
        <f>D8</f>
        <v>250008</v>
      </c>
      <c r="G8" s="72">
        <v>261016</v>
      </c>
      <c r="H8" s="15">
        <f>G8</f>
        <v>261016</v>
      </c>
      <c r="J8" s="72">
        <f>D8+G8</f>
        <v>511024</v>
      </c>
      <c r="K8" s="15">
        <f>J8</f>
        <v>511024</v>
      </c>
    </row>
    <row r="9" spans="1:11" ht="15.75" x14ac:dyDescent="0.25">
      <c r="A9" s="2" t="s">
        <v>80</v>
      </c>
      <c r="B9" s="2"/>
      <c r="D9" s="24">
        <v>121957</v>
      </c>
      <c r="E9" s="25">
        <f>D9-E31-E35</f>
        <v>120499</v>
      </c>
      <c r="G9" s="24">
        <v>124546</v>
      </c>
      <c r="H9" s="25">
        <f>G9-H31-H35</f>
        <v>123108</v>
      </c>
      <c r="J9" s="24">
        <f>D9+G9</f>
        <v>246503</v>
      </c>
      <c r="K9" s="25">
        <f>J9-K31-K35</f>
        <v>243607</v>
      </c>
    </row>
    <row r="10" spans="1:11" x14ac:dyDescent="0.25">
      <c r="A10" s="2" t="s">
        <v>6</v>
      </c>
      <c r="B10" s="2"/>
      <c r="D10" s="16">
        <f>+D8-D9</f>
        <v>128051</v>
      </c>
      <c r="E10" s="17">
        <f>+E8-E9</f>
        <v>129509</v>
      </c>
      <c r="G10" s="16">
        <f>+G8-G9</f>
        <v>136470</v>
      </c>
      <c r="H10" s="17">
        <f>+H8-H9</f>
        <v>137908</v>
      </c>
      <c r="J10" s="16">
        <f>+J8-J9</f>
        <v>264521</v>
      </c>
      <c r="K10" s="17">
        <f>+K8-K9</f>
        <v>267417</v>
      </c>
    </row>
    <row r="11" spans="1:11" x14ac:dyDescent="0.25">
      <c r="A11" s="2"/>
      <c r="B11" s="2"/>
      <c r="D11" s="19"/>
      <c r="E11" s="14"/>
      <c r="G11" s="19"/>
      <c r="H11" s="14"/>
      <c r="J11" s="19"/>
      <c r="K11" s="14"/>
    </row>
    <row r="12" spans="1:11" x14ac:dyDescent="0.25">
      <c r="A12" s="2" t="s">
        <v>7</v>
      </c>
      <c r="B12" s="2"/>
      <c r="D12" s="20">
        <f>+D10/D8</f>
        <v>0.51218760999648016</v>
      </c>
      <c r="E12" s="21">
        <f>+E10/E8</f>
        <v>0.51801942337845186</v>
      </c>
      <c r="G12" s="20">
        <f>+G10/G8</f>
        <v>0.52284151163147086</v>
      </c>
      <c r="H12" s="21">
        <f>+H10/H8</f>
        <v>0.52835075244429464</v>
      </c>
      <c r="J12" s="20">
        <f>+J10/J8</f>
        <v>0.51762930899527226</v>
      </c>
      <c r="K12" s="21">
        <f>+K10/K8</f>
        <v>0.52329636181470929</v>
      </c>
    </row>
    <row r="13" spans="1:11" x14ac:dyDescent="0.25">
      <c r="A13" s="2"/>
      <c r="B13" s="2"/>
      <c r="D13" s="13"/>
      <c r="E13" s="14"/>
      <c r="G13" s="13"/>
      <c r="H13" s="14"/>
      <c r="J13" s="13"/>
      <c r="K13" s="14"/>
    </row>
    <row r="14" spans="1:11" ht="15.75" x14ac:dyDescent="0.25">
      <c r="A14" s="2" t="s">
        <v>81</v>
      </c>
      <c r="B14" s="2"/>
      <c r="D14" s="16">
        <v>51865</v>
      </c>
      <c r="E14" s="22">
        <f>D14-E32</f>
        <v>47433</v>
      </c>
      <c r="G14" s="16">
        <v>54596</v>
      </c>
      <c r="H14" s="22">
        <f>G14-H32</f>
        <v>49543</v>
      </c>
      <c r="J14" s="16">
        <f t="shared" ref="J14:J16" si="0">D14+G14</f>
        <v>106461</v>
      </c>
      <c r="K14" s="22">
        <f>J14-K32</f>
        <v>96976</v>
      </c>
    </row>
    <row r="15" spans="1:11" ht="15.75" x14ac:dyDescent="0.25">
      <c r="A15" s="2" t="s">
        <v>82</v>
      </c>
      <c r="B15" s="2"/>
      <c r="D15" s="16">
        <v>43173</v>
      </c>
      <c r="E15" s="22">
        <f>D15-E33</f>
        <v>38861</v>
      </c>
      <c r="G15" s="16">
        <v>45341</v>
      </c>
      <c r="H15" s="22">
        <f>G15-H33</f>
        <v>40481</v>
      </c>
      <c r="J15" s="16">
        <f t="shared" si="0"/>
        <v>88514</v>
      </c>
      <c r="K15" s="22">
        <f>J15-K33</f>
        <v>79342</v>
      </c>
    </row>
    <row r="16" spans="1:11" ht="15.75" x14ac:dyDescent="0.25">
      <c r="A16" s="2" t="s">
        <v>83</v>
      </c>
      <c r="B16" s="2"/>
      <c r="D16" s="16">
        <v>23077</v>
      </c>
      <c r="E16" s="22">
        <f>D16-E34</f>
        <v>16401</v>
      </c>
      <c r="G16" s="16">
        <v>24722</v>
      </c>
      <c r="H16" s="22">
        <f>G16-H34</f>
        <v>17571</v>
      </c>
      <c r="J16" s="16">
        <f t="shared" si="0"/>
        <v>47799</v>
      </c>
      <c r="K16" s="22">
        <f>J16-K34</f>
        <v>33972</v>
      </c>
    </row>
    <row r="17" spans="1:12" x14ac:dyDescent="0.25">
      <c r="A17" s="2"/>
      <c r="B17" s="2" t="s">
        <v>8</v>
      </c>
      <c r="D17" s="18">
        <f>SUM(D14:D16)</f>
        <v>118115</v>
      </c>
      <c r="E17" s="23">
        <f>SUM(E14:E16)</f>
        <v>102695</v>
      </c>
      <c r="G17" s="18">
        <f>SUM(G14:G16)</f>
        <v>124659</v>
      </c>
      <c r="H17" s="23">
        <f>SUM(H14:H16)</f>
        <v>107595</v>
      </c>
      <c r="J17" s="18">
        <f>SUM(J14:J16)</f>
        <v>242774</v>
      </c>
      <c r="K17" s="23">
        <f>SUM(K14:K16)</f>
        <v>210290</v>
      </c>
    </row>
    <row r="18" spans="1:12" x14ac:dyDescent="0.25">
      <c r="A18" s="2"/>
      <c r="B18" s="2"/>
      <c r="D18" s="16"/>
      <c r="E18" s="14"/>
      <c r="G18" s="16"/>
      <c r="H18" s="14"/>
      <c r="J18" s="16"/>
      <c r="K18" s="14"/>
    </row>
    <row r="19" spans="1:12" x14ac:dyDescent="0.25">
      <c r="A19" s="2" t="s">
        <v>69</v>
      </c>
      <c r="B19" s="2"/>
      <c r="D19" s="16">
        <f>D10-D17</f>
        <v>9936</v>
      </c>
      <c r="E19" s="17">
        <f>E10-E17</f>
        <v>26814</v>
      </c>
      <c r="G19" s="16">
        <f>G10-G17</f>
        <v>11811</v>
      </c>
      <c r="H19" s="17">
        <f>H10-H17</f>
        <v>30313</v>
      </c>
      <c r="J19" s="16">
        <f>J10-J17</f>
        <v>21747</v>
      </c>
      <c r="K19" s="17">
        <f>K10-K17</f>
        <v>57127</v>
      </c>
    </row>
    <row r="20" spans="1:12" x14ac:dyDescent="0.25">
      <c r="A20" s="2"/>
      <c r="B20" s="2"/>
      <c r="D20" s="16"/>
      <c r="E20" s="14"/>
      <c r="G20" s="16"/>
      <c r="H20" s="14"/>
      <c r="J20" s="16"/>
      <c r="K20" s="14"/>
    </row>
    <row r="21" spans="1:12" x14ac:dyDescent="0.25">
      <c r="A21" s="2" t="s">
        <v>71</v>
      </c>
      <c r="B21" s="2"/>
      <c r="D21" s="16">
        <v>1640</v>
      </c>
      <c r="E21" s="17">
        <f>D21</f>
        <v>1640</v>
      </c>
      <c r="G21" s="16">
        <v>2255</v>
      </c>
      <c r="H21" s="17">
        <f>G21</f>
        <v>2255</v>
      </c>
      <c r="J21" s="16">
        <f t="shared" ref="J21:J22" si="1">D21+G21</f>
        <v>3895</v>
      </c>
      <c r="K21" s="17">
        <f>J21</f>
        <v>3895</v>
      </c>
    </row>
    <row r="22" spans="1:12" x14ac:dyDescent="0.25">
      <c r="A22" s="2" t="s">
        <v>92</v>
      </c>
      <c r="B22" s="2"/>
      <c r="D22" s="24">
        <v>-167</v>
      </c>
      <c r="E22" s="25">
        <f t="shared" ref="E22" si="2">D22</f>
        <v>-167</v>
      </c>
      <c r="G22" s="24">
        <v>163</v>
      </c>
      <c r="H22" s="25">
        <f t="shared" ref="H22" si="3">G22</f>
        <v>163</v>
      </c>
      <c r="J22" s="24">
        <f t="shared" si="1"/>
        <v>-4</v>
      </c>
      <c r="K22" s="25">
        <f t="shared" ref="K22" si="4">J22</f>
        <v>-4</v>
      </c>
    </row>
    <row r="23" spans="1:12" x14ac:dyDescent="0.25">
      <c r="A23" s="2"/>
      <c r="B23" s="2" t="s">
        <v>93</v>
      </c>
      <c r="D23" s="16">
        <f>SUM(D21:D22)</f>
        <v>1473</v>
      </c>
      <c r="E23" s="17">
        <f>SUM(E21:E22)</f>
        <v>1473</v>
      </c>
      <c r="G23" s="16">
        <f>SUM(G21:G22)</f>
        <v>2418</v>
      </c>
      <c r="H23" s="17">
        <f>SUM(H21:H22)</f>
        <v>2418</v>
      </c>
      <c r="J23" s="16">
        <f>SUM(J21:J22)</f>
        <v>3891</v>
      </c>
      <c r="K23" s="17">
        <f>SUM(K21:K22)</f>
        <v>3891</v>
      </c>
    </row>
    <row r="24" spans="1:12" x14ac:dyDescent="0.25">
      <c r="A24" s="2"/>
      <c r="B24" s="2"/>
      <c r="D24" s="16"/>
      <c r="E24" s="17"/>
      <c r="G24" s="16"/>
      <c r="H24" s="17"/>
      <c r="J24" s="16"/>
      <c r="K24" s="17"/>
    </row>
    <row r="25" spans="1:12" ht="15.75" x14ac:dyDescent="0.25">
      <c r="A25" s="2"/>
      <c r="B25" s="2" t="s">
        <v>84</v>
      </c>
      <c r="D25" s="16">
        <v>1811</v>
      </c>
      <c r="E25" s="17">
        <f>D25-E36</f>
        <v>6789</v>
      </c>
      <c r="G25" s="16">
        <v>4856</v>
      </c>
      <c r="H25" s="17">
        <f>G25-H36</f>
        <v>7528</v>
      </c>
      <c r="J25" s="16">
        <f>D25+G25</f>
        <v>6667</v>
      </c>
      <c r="K25" s="17">
        <f>J25-K36</f>
        <v>14317</v>
      </c>
    </row>
    <row r="26" spans="1:12" x14ac:dyDescent="0.25">
      <c r="A26" s="2"/>
      <c r="B26" s="2"/>
      <c r="D26" s="16"/>
      <c r="E26" s="17"/>
      <c r="G26" s="16"/>
      <c r="H26" s="17"/>
      <c r="J26" s="16"/>
      <c r="K26" s="17"/>
    </row>
    <row r="27" spans="1:12" ht="15.75" thickBot="1" x14ac:dyDescent="0.3">
      <c r="A27" s="2" t="s">
        <v>60</v>
      </c>
      <c r="B27" s="2"/>
      <c r="D27" s="26">
        <f>+D19+D23-D25</f>
        <v>9598</v>
      </c>
      <c r="E27" s="27">
        <f>+E19+E23-E25</f>
        <v>21498</v>
      </c>
      <c r="G27" s="26">
        <f>+G19+G23-G25</f>
        <v>9373</v>
      </c>
      <c r="H27" s="27">
        <f>+H19+H23-H25</f>
        <v>25203</v>
      </c>
      <c r="J27" s="26">
        <f>+J19+J23-J25</f>
        <v>18971</v>
      </c>
      <c r="K27" s="27">
        <f>+K19+K23-K25</f>
        <v>46701</v>
      </c>
      <c r="L27" s="71"/>
    </row>
    <row r="28" spans="1:12" ht="15.75" thickTop="1" x14ac:dyDescent="0.25">
      <c r="A28" s="2"/>
      <c r="B28" s="2"/>
      <c r="D28" s="13"/>
      <c r="E28" s="14"/>
      <c r="G28" s="13"/>
      <c r="H28" s="14"/>
      <c r="J28" s="13"/>
      <c r="K28" s="14"/>
    </row>
    <row r="29" spans="1:12" x14ac:dyDescent="0.25">
      <c r="A29" s="28" t="s">
        <v>9</v>
      </c>
      <c r="B29" s="28"/>
      <c r="D29" s="13"/>
      <c r="E29" s="14"/>
      <c r="G29" s="13"/>
      <c r="H29" s="14"/>
      <c r="J29" s="13"/>
      <c r="K29" s="14"/>
    </row>
    <row r="30" spans="1:12" ht="14.25" customHeight="1" x14ac:dyDescent="0.25">
      <c r="A30" s="2"/>
      <c r="B30" s="2"/>
      <c r="D30" s="13"/>
      <c r="E30" s="14"/>
      <c r="G30" s="13"/>
      <c r="H30" s="14"/>
      <c r="J30" s="13"/>
      <c r="K30" s="14"/>
    </row>
    <row r="31" spans="1:12" x14ac:dyDescent="0.25">
      <c r="A31" s="2" t="s">
        <v>75</v>
      </c>
      <c r="B31" s="2"/>
      <c r="D31" s="29"/>
      <c r="E31" s="15">
        <v>800</v>
      </c>
      <c r="G31" s="29"/>
      <c r="H31" s="15">
        <v>780</v>
      </c>
      <c r="J31" s="29"/>
      <c r="K31" s="15">
        <f>E31+H31</f>
        <v>1580</v>
      </c>
    </row>
    <row r="32" spans="1:12" x14ac:dyDescent="0.25">
      <c r="A32" s="2" t="s">
        <v>76</v>
      </c>
      <c r="B32" s="2"/>
      <c r="D32" s="29"/>
      <c r="E32" s="30">
        <v>4432</v>
      </c>
      <c r="G32" s="29"/>
      <c r="H32" s="30">
        <v>5053</v>
      </c>
      <c r="J32" s="29"/>
      <c r="K32" s="30">
        <f t="shared" ref="K32:K36" si="5">E32+H32</f>
        <v>9485</v>
      </c>
    </row>
    <row r="33" spans="1:11" x14ac:dyDescent="0.25">
      <c r="A33" s="2" t="s">
        <v>77</v>
      </c>
      <c r="B33" s="2"/>
      <c r="D33" s="29"/>
      <c r="E33" s="30">
        <v>4312</v>
      </c>
      <c r="G33" s="29"/>
      <c r="H33" s="30">
        <v>4860</v>
      </c>
      <c r="J33" s="29"/>
      <c r="K33" s="30">
        <f t="shared" si="5"/>
        <v>9172</v>
      </c>
    </row>
    <row r="34" spans="1:11" x14ac:dyDescent="0.25">
      <c r="A34" s="2" t="s">
        <v>79</v>
      </c>
      <c r="B34" s="2"/>
      <c r="D34" s="29"/>
      <c r="E34" s="30">
        <v>6676</v>
      </c>
      <c r="G34" s="29"/>
      <c r="H34" s="30">
        <v>7151</v>
      </c>
      <c r="J34" s="29"/>
      <c r="K34" s="30">
        <f t="shared" si="5"/>
        <v>13827</v>
      </c>
    </row>
    <row r="35" spans="1:11" x14ac:dyDescent="0.25">
      <c r="A35" s="2" t="s">
        <v>78</v>
      </c>
      <c r="B35" s="2"/>
      <c r="D35" s="29"/>
      <c r="E35" s="30">
        <v>658</v>
      </c>
      <c r="G35" s="29"/>
      <c r="H35" s="30">
        <v>658</v>
      </c>
      <c r="J35" s="29"/>
      <c r="K35" s="30">
        <f t="shared" si="5"/>
        <v>1316</v>
      </c>
    </row>
    <row r="36" spans="1:11" x14ac:dyDescent="0.25">
      <c r="A36" s="2" t="s">
        <v>64</v>
      </c>
      <c r="B36" s="2" t="s">
        <v>70</v>
      </c>
      <c r="D36" s="29"/>
      <c r="E36" s="17">
        <v>-4978</v>
      </c>
      <c r="G36" s="29"/>
      <c r="H36" s="17">
        <v>-2672</v>
      </c>
      <c r="J36" s="29"/>
      <c r="K36" s="17">
        <f t="shared" si="5"/>
        <v>-7650</v>
      </c>
    </row>
    <row r="37" spans="1:11" x14ac:dyDescent="0.25">
      <c r="A37" s="5"/>
      <c r="B37" s="2" t="s">
        <v>10</v>
      </c>
      <c r="D37" s="29"/>
      <c r="E37" s="31">
        <f>SUM(E31:E36)</f>
        <v>11900</v>
      </c>
      <c r="G37" s="29"/>
      <c r="H37" s="31">
        <f>SUM(H31:H36)</f>
        <v>15830</v>
      </c>
      <c r="J37" s="29"/>
      <c r="K37" s="31">
        <f>SUM(K31:K36)</f>
        <v>27730</v>
      </c>
    </row>
    <row r="38" spans="1:11" x14ac:dyDescent="0.25">
      <c r="A38" s="2"/>
      <c r="B38" s="2"/>
      <c r="D38" s="13"/>
      <c r="E38" s="17"/>
      <c r="G38" s="13"/>
      <c r="H38" s="17"/>
      <c r="J38" s="13"/>
      <c r="K38" s="17"/>
    </row>
    <row r="39" spans="1:11" ht="15.75" thickBot="1" x14ac:dyDescent="0.3">
      <c r="A39" s="2" t="s">
        <v>62</v>
      </c>
      <c r="B39" s="2"/>
      <c r="D39" s="32"/>
      <c r="E39" s="33">
        <f>E27-E37</f>
        <v>9598</v>
      </c>
      <c r="G39" s="32"/>
      <c r="H39" s="33">
        <f>H27-H37</f>
        <v>9373</v>
      </c>
      <c r="J39" s="32"/>
      <c r="K39" s="33">
        <f>K27-K37</f>
        <v>18971</v>
      </c>
    </row>
    <row r="40" spans="1:11" x14ac:dyDescent="0.25">
      <c r="A40" s="2"/>
      <c r="B40" s="2"/>
      <c r="D40" s="4"/>
      <c r="E40" s="34"/>
      <c r="G40" s="4"/>
      <c r="H40" s="34"/>
      <c r="J40" s="4"/>
      <c r="K40" s="34"/>
    </row>
    <row r="41" spans="1:11" s="35" customFormat="1" ht="36.75" customHeight="1" x14ac:dyDescent="0.25">
      <c r="A41" s="81" t="s">
        <v>67</v>
      </c>
      <c r="B41" s="81"/>
      <c r="C41" s="81"/>
      <c r="D41" s="81"/>
      <c r="E41" s="81"/>
      <c r="F41" s="81"/>
      <c r="G41" s="73"/>
      <c r="H41" s="73"/>
      <c r="I41" s="73"/>
      <c r="J41" s="73"/>
      <c r="K41" s="73"/>
    </row>
    <row r="42" spans="1:11" x14ac:dyDescent="0.25">
      <c r="A42" s="2"/>
      <c r="B42" s="2"/>
      <c r="D42" s="4"/>
      <c r="E42" s="4"/>
      <c r="G42" s="4"/>
      <c r="H42" s="4"/>
      <c r="J42" s="4"/>
      <c r="K42" s="4"/>
    </row>
    <row r="43" spans="1:11" x14ac:dyDescent="0.25">
      <c r="A43" s="2"/>
      <c r="B43" s="2"/>
      <c r="D43" s="4"/>
      <c r="E43" s="4"/>
      <c r="G43" s="4"/>
      <c r="H43" s="4"/>
      <c r="J43" s="4"/>
      <c r="K43" s="4"/>
    </row>
    <row r="44" spans="1:11" x14ac:dyDescent="0.25">
      <c r="A44" s="1" t="s">
        <v>0</v>
      </c>
      <c r="B44" s="2"/>
      <c r="D44" s="4"/>
      <c r="E44" s="4"/>
      <c r="G44" s="4"/>
      <c r="H44" s="4"/>
      <c r="J44" s="4"/>
      <c r="K44" s="4"/>
    </row>
    <row r="45" spans="1:11" x14ac:dyDescent="0.25">
      <c r="A45" s="1" t="s">
        <v>1</v>
      </c>
      <c r="B45" s="2"/>
      <c r="D45" s="4"/>
      <c r="E45" s="4"/>
      <c r="G45" s="4"/>
      <c r="H45" s="4"/>
      <c r="J45" s="4"/>
      <c r="K45" s="4"/>
    </row>
    <row r="46" spans="1:11" x14ac:dyDescent="0.25">
      <c r="A46" s="1" t="s">
        <v>88</v>
      </c>
      <c r="B46" s="2"/>
      <c r="D46" s="4"/>
      <c r="E46" s="4"/>
      <c r="G46" s="4"/>
      <c r="H46" s="4"/>
      <c r="J46" s="4"/>
      <c r="K46" s="4"/>
    </row>
    <row r="47" spans="1:11" ht="15.75" thickBot="1" x14ac:dyDescent="0.3">
      <c r="A47" s="6" t="s">
        <v>2</v>
      </c>
      <c r="B47" s="2"/>
      <c r="D47" s="4"/>
      <c r="E47" s="4"/>
      <c r="G47" s="4"/>
      <c r="H47" s="4"/>
      <c r="J47" s="4"/>
      <c r="K47" s="4"/>
    </row>
    <row r="48" spans="1:11" x14ac:dyDescent="0.25">
      <c r="A48" s="2"/>
      <c r="B48" s="2"/>
      <c r="D48" s="75">
        <f>E6</f>
        <v>45017</v>
      </c>
      <c r="E48" s="76"/>
      <c r="G48" s="75">
        <f>H6</f>
        <v>45108</v>
      </c>
      <c r="H48" s="76"/>
      <c r="J48" s="4"/>
      <c r="K48" s="4"/>
    </row>
    <row r="49" spans="1:11" x14ac:dyDescent="0.25">
      <c r="A49" s="2"/>
      <c r="B49" s="2"/>
      <c r="D49" s="13"/>
      <c r="E49" s="14"/>
      <c r="G49" s="13"/>
      <c r="H49" s="14"/>
      <c r="J49" s="4"/>
      <c r="K49" s="4"/>
    </row>
    <row r="50" spans="1:11" x14ac:dyDescent="0.25">
      <c r="A50" s="1" t="s">
        <v>11</v>
      </c>
      <c r="B50" s="2"/>
      <c r="D50" s="13"/>
      <c r="E50" s="14"/>
      <c r="G50" s="13"/>
      <c r="H50" s="14"/>
      <c r="J50" s="4"/>
      <c r="K50" s="4"/>
    </row>
    <row r="51" spans="1:11" x14ac:dyDescent="0.25">
      <c r="A51" s="2" t="s">
        <v>12</v>
      </c>
      <c r="B51" s="2"/>
      <c r="D51" s="13"/>
      <c r="E51" s="14"/>
      <c r="G51" s="13"/>
      <c r="H51" s="14"/>
      <c r="J51" s="4"/>
      <c r="K51" s="4"/>
    </row>
    <row r="52" spans="1:11" x14ac:dyDescent="0.25">
      <c r="A52" s="36" t="s">
        <v>13</v>
      </c>
      <c r="B52" s="2"/>
      <c r="D52" s="37"/>
      <c r="E52" s="38">
        <v>94186</v>
      </c>
      <c r="G52" s="37"/>
      <c r="H52" s="38">
        <v>90187</v>
      </c>
      <c r="J52" s="4"/>
      <c r="K52" s="4"/>
    </row>
    <row r="53" spans="1:11" x14ac:dyDescent="0.25">
      <c r="A53" s="36" t="s">
        <v>53</v>
      </c>
      <c r="B53" s="2"/>
      <c r="D53" s="37"/>
      <c r="E53" s="39">
        <v>162864</v>
      </c>
      <c r="G53" s="37"/>
      <c r="H53" s="39">
        <v>173941</v>
      </c>
      <c r="J53" s="4"/>
      <c r="K53" s="4"/>
    </row>
    <row r="54" spans="1:11" s="40" customFormat="1" ht="15" customHeight="1" x14ac:dyDescent="0.2">
      <c r="A54" s="36" t="s">
        <v>14</v>
      </c>
      <c r="B54" s="2"/>
      <c r="C54" s="3"/>
      <c r="D54" s="41"/>
      <c r="E54" s="39">
        <v>92209</v>
      </c>
      <c r="G54" s="41"/>
      <c r="H54" s="39">
        <v>96980</v>
      </c>
      <c r="J54" s="4"/>
      <c r="K54" s="4"/>
    </row>
    <row r="55" spans="1:11" s="40" customFormat="1" ht="15" customHeight="1" x14ac:dyDescent="0.2">
      <c r="A55" s="36" t="s">
        <v>15</v>
      </c>
      <c r="B55" s="2"/>
      <c r="C55" s="3"/>
      <c r="D55" s="41"/>
      <c r="E55" s="39">
        <v>156513</v>
      </c>
      <c r="G55" s="41"/>
      <c r="H55" s="39">
        <v>153394</v>
      </c>
      <c r="J55" s="4"/>
      <c r="K55" s="4"/>
    </row>
    <row r="56" spans="1:11" s="40" customFormat="1" ht="15" customHeight="1" x14ac:dyDescent="0.2">
      <c r="A56" s="36" t="s">
        <v>16</v>
      </c>
      <c r="B56" s="2"/>
      <c r="C56" s="3"/>
      <c r="D56" s="41"/>
      <c r="E56" s="25">
        <v>70302</v>
      </c>
      <c r="G56" s="41"/>
      <c r="H56" s="25">
        <v>84782</v>
      </c>
      <c r="J56" s="4"/>
      <c r="K56" s="4"/>
    </row>
    <row r="57" spans="1:11" s="40" customFormat="1" ht="15" customHeight="1" x14ac:dyDescent="0.2">
      <c r="A57" s="2" t="s">
        <v>17</v>
      </c>
      <c r="B57" s="2"/>
      <c r="C57" s="3"/>
      <c r="D57" s="41"/>
      <c r="E57" s="22">
        <f>SUM(E52:E56)</f>
        <v>576074</v>
      </c>
      <c r="G57" s="41"/>
      <c r="H57" s="22">
        <f>SUM(H52:H56)</f>
        <v>599284</v>
      </c>
      <c r="J57" s="4"/>
      <c r="K57" s="4"/>
    </row>
    <row r="58" spans="1:11" s="40" customFormat="1" ht="15" customHeight="1" x14ac:dyDescent="0.2">
      <c r="A58" s="2"/>
      <c r="B58" s="2"/>
      <c r="C58" s="3"/>
      <c r="D58" s="41"/>
      <c r="E58" s="14"/>
      <c r="G58" s="41"/>
      <c r="H58" s="14"/>
      <c r="J58" s="4"/>
      <c r="K58" s="4"/>
    </row>
    <row r="59" spans="1:11" s="40" customFormat="1" ht="15" customHeight="1" x14ac:dyDescent="0.2">
      <c r="A59" s="36" t="s">
        <v>18</v>
      </c>
      <c r="B59" s="2"/>
      <c r="C59" s="3"/>
      <c r="D59" s="41"/>
      <c r="E59" s="17">
        <v>27419</v>
      </c>
      <c r="G59" s="41"/>
      <c r="H59" s="17">
        <v>28836</v>
      </c>
      <c r="J59" s="4"/>
      <c r="K59" s="4"/>
    </row>
    <row r="60" spans="1:11" s="40" customFormat="1" ht="15" customHeight="1" x14ac:dyDescent="0.2">
      <c r="A60" s="36" t="s">
        <v>49</v>
      </c>
      <c r="B60" s="2"/>
      <c r="C60" s="3"/>
      <c r="D60" s="41"/>
      <c r="E60" s="17">
        <v>10060</v>
      </c>
      <c r="G60" s="41"/>
      <c r="H60" s="17">
        <v>10754</v>
      </c>
      <c r="J60" s="4"/>
      <c r="K60" s="4"/>
    </row>
    <row r="61" spans="1:11" s="40" customFormat="1" ht="15" customHeight="1" x14ac:dyDescent="0.2">
      <c r="A61" s="36" t="s">
        <v>66</v>
      </c>
      <c r="B61" s="2"/>
      <c r="C61" s="3"/>
      <c r="D61" s="41"/>
      <c r="E61" s="17">
        <v>167918</v>
      </c>
      <c r="G61" s="41"/>
      <c r="H61" s="17">
        <v>166331</v>
      </c>
      <c r="J61" s="4"/>
      <c r="K61" s="4"/>
    </row>
    <row r="62" spans="1:11" s="40" customFormat="1" ht="15" customHeight="1" x14ac:dyDescent="0.2">
      <c r="A62" s="36" t="s">
        <v>19</v>
      </c>
      <c r="B62" s="2"/>
      <c r="C62" s="3"/>
      <c r="D62" s="41"/>
      <c r="E62" s="17">
        <v>116175</v>
      </c>
      <c r="G62" s="41"/>
      <c r="H62" s="17">
        <v>116175</v>
      </c>
      <c r="J62" s="4"/>
      <c r="K62" s="4"/>
    </row>
    <row r="63" spans="1:11" s="40" customFormat="1" ht="15" customHeight="1" x14ac:dyDescent="0.2">
      <c r="A63" s="36" t="s">
        <v>20</v>
      </c>
      <c r="B63" s="2"/>
      <c r="C63" s="3"/>
      <c r="D63" s="41"/>
      <c r="E63" s="25">
        <v>17181</v>
      </c>
      <c r="G63" s="41"/>
      <c r="H63" s="25">
        <v>20388</v>
      </c>
      <c r="J63" s="4"/>
      <c r="K63" s="4"/>
    </row>
    <row r="64" spans="1:11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914827</v>
      </c>
      <c r="G64" s="37"/>
      <c r="H64" s="42">
        <f>SUM(H57:H63)</f>
        <v>941768</v>
      </c>
      <c r="J64" s="4"/>
      <c r="K64" s="4"/>
    </row>
    <row r="65" spans="1:11" s="40" customFormat="1" ht="15.75" customHeight="1" thickTop="1" x14ac:dyDescent="0.2">
      <c r="A65" s="2"/>
      <c r="B65" s="2"/>
      <c r="C65" s="3"/>
      <c r="D65" s="43"/>
      <c r="E65" s="14"/>
      <c r="G65" s="43"/>
      <c r="H65" s="14"/>
      <c r="J65" s="4"/>
      <c r="K65" s="4"/>
    </row>
    <row r="66" spans="1:11" s="40" customFormat="1" ht="15" customHeight="1" x14ac:dyDescent="0.2">
      <c r="A66" s="1" t="s">
        <v>22</v>
      </c>
      <c r="B66" s="2"/>
      <c r="C66" s="3"/>
      <c r="D66" s="43"/>
      <c r="E66" s="14"/>
      <c r="G66" s="43"/>
      <c r="H66" s="14"/>
      <c r="J66" s="4"/>
      <c r="K66" s="4"/>
    </row>
    <row r="67" spans="1:11" s="40" customFormat="1" ht="15" customHeight="1" x14ac:dyDescent="0.2">
      <c r="A67" s="2" t="s">
        <v>23</v>
      </c>
      <c r="B67" s="2"/>
      <c r="C67" s="3"/>
      <c r="D67" s="43"/>
      <c r="E67" s="14"/>
      <c r="G67" s="43"/>
      <c r="H67" s="14"/>
      <c r="J67" s="4"/>
      <c r="K67" s="4"/>
    </row>
    <row r="68" spans="1:11" s="40" customFormat="1" ht="15" customHeight="1" x14ac:dyDescent="0.2">
      <c r="A68" s="36" t="s">
        <v>24</v>
      </c>
      <c r="B68" s="2"/>
      <c r="C68" s="3"/>
      <c r="D68" s="37"/>
      <c r="E68" s="38">
        <v>35376</v>
      </c>
      <c r="G68" s="37"/>
      <c r="H68" s="38">
        <v>35358</v>
      </c>
      <c r="J68" s="4"/>
      <c r="K68" s="4"/>
    </row>
    <row r="69" spans="1:11" s="40" customFormat="1" ht="15" customHeight="1" x14ac:dyDescent="0.2">
      <c r="A69" s="36" t="s">
        <v>25</v>
      </c>
      <c r="B69" s="2"/>
      <c r="C69" s="3"/>
      <c r="D69" s="41"/>
      <c r="E69" s="17">
        <v>80838</v>
      </c>
      <c r="G69" s="41"/>
      <c r="H69" s="17">
        <v>85275</v>
      </c>
      <c r="J69" s="4"/>
      <c r="K69" s="4"/>
    </row>
    <row r="70" spans="1:11" s="40" customFormat="1" ht="15" customHeight="1" x14ac:dyDescent="0.2">
      <c r="A70" s="36" t="s">
        <v>26</v>
      </c>
      <c r="B70" s="2"/>
      <c r="C70" s="3"/>
      <c r="D70" s="41"/>
      <c r="E70" s="25">
        <v>44497</v>
      </c>
      <c r="G70" s="41"/>
      <c r="H70" s="25">
        <v>41814</v>
      </c>
      <c r="J70" s="4"/>
      <c r="K70" s="4"/>
    </row>
    <row r="71" spans="1:11" s="40" customFormat="1" ht="15" customHeight="1" x14ac:dyDescent="0.2">
      <c r="A71" s="2" t="s">
        <v>27</v>
      </c>
      <c r="B71" s="2"/>
      <c r="C71" s="3"/>
      <c r="D71" s="41"/>
      <c r="E71" s="44">
        <f>SUM(E68:E70)</f>
        <v>160711</v>
      </c>
      <c r="G71" s="41"/>
      <c r="H71" s="44">
        <f>SUM(H68:H70)</f>
        <v>162447</v>
      </c>
      <c r="J71" s="4"/>
      <c r="K71" s="4"/>
    </row>
    <row r="72" spans="1:11" s="40" customFormat="1" ht="15" customHeight="1" x14ac:dyDescent="0.2">
      <c r="A72" s="2"/>
      <c r="B72" s="2"/>
      <c r="C72" s="3"/>
      <c r="D72" s="41"/>
      <c r="E72" s="14"/>
      <c r="G72" s="41"/>
      <c r="H72" s="14"/>
      <c r="J72" s="4"/>
      <c r="K72" s="4"/>
    </row>
    <row r="73" spans="1:11" s="40" customFormat="1" ht="15" customHeight="1" x14ac:dyDescent="0.2">
      <c r="A73" s="2" t="s">
        <v>28</v>
      </c>
      <c r="B73" s="2"/>
      <c r="C73" s="3"/>
      <c r="D73" s="41"/>
      <c r="E73" s="17">
        <v>25121</v>
      </c>
      <c r="G73" s="41"/>
      <c r="H73" s="17">
        <v>25425</v>
      </c>
      <c r="J73" s="4"/>
      <c r="K73" s="4"/>
    </row>
    <row r="74" spans="1:11" s="40" customFormat="1" ht="15" customHeight="1" x14ac:dyDescent="0.2">
      <c r="A74" s="2" t="s">
        <v>50</v>
      </c>
      <c r="B74" s="2"/>
      <c r="C74" s="3"/>
      <c r="D74" s="41"/>
      <c r="E74" s="17">
        <v>8825</v>
      </c>
      <c r="G74" s="41"/>
      <c r="H74" s="17">
        <v>9504</v>
      </c>
      <c r="J74" s="4"/>
      <c r="K74" s="4"/>
    </row>
    <row r="75" spans="1:11" s="40" customFormat="1" ht="15" customHeight="1" x14ac:dyDescent="0.2">
      <c r="A75" s="2" t="s">
        <v>29</v>
      </c>
      <c r="B75" s="2"/>
      <c r="C75" s="3"/>
      <c r="D75" s="41"/>
      <c r="E75" s="17">
        <v>2331</v>
      </c>
      <c r="G75" s="41"/>
      <c r="H75" s="17">
        <v>2622</v>
      </c>
      <c r="J75" s="4"/>
      <c r="K75" s="4"/>
    </row>
    <row r="76" spans="1:11" s="40" customFormat="1" ht="15" customHeight="1" x14ac:dyDescent="0.2">
      <c r="A76" s="2"/>
      <c r="B76" s="2"/>
      <c r="C76" s="3"/>
      <c r="D76" s="45"/>
      <c r="E76" s="14"/>
      <c r="G76" s="45"/>
      <c r="H76" s="14"/>
      <c r="J76" s="4"/>
      <c r="K76" s="4"/>
    </row>
    <row r="77" spans="1:11" s="40" customFormat="1" ht="15" customHeight="1" x14ac:dyDescent="0.2">
      <c r="A77" s="2" t="s">
        <v>30</v>
      </c>
      <c r="B77" s="2"/>
      <c r="C77" s="3"/>
      <c r="D77" s="41"/>
      <c r="E77" s="14"/>
      <c r="G77" s="41"/>
      <c r="H77" s="14"/>
      <c r="J77" s="4"/>
      <c r="K77" s="4"/>
    </row>
    <row r="78" spans="1:11" s="40" customFormat="1" ht="15" customHeight="1" x14ac:dyDescent="0.2">
      <c r="A78" s="36" t="s">
        <v>31</v>
      </c>
      <c r="B78" s="2"/>
      <c r="C78" s="3"/>
      <c r="D78" s="45"/>
      <c r="E78" s="17">
        <v>1656</v>
      </c>
      <c r="G78" s="45"/>
      <c r="H78" s="17">
        <v>1658</v>
      </c>
      <c r="J78" s="4"/>
      <c r="K78" s="4"/>
    </row>
    <row r="79" spans="1:11" s="40" customFormat="1" ht="15" customHeight="1" x14ac:dyDescent="0.2">
      <c r="A79" s="36" t="s">
        <v>32</v>
      </c>
      <c r="B79" s="2"/>
      <c r="C79" s="3"/>
      <c r="D79" s="41"/>
      <c r="E79" s="17">
        <v>1097596</v>
      </c>
      <c r="G79" s="41"/>
      <c r="H79" s="17">
        <v>1112434</v>
      </c>
      <c r="J79" s="4"/>
      <c r="K79" s="4"/>
    </row>
    <row r="80" spans="1:11" s="40" customFormat="1" ht="15" customHeight="1" x14ac:dyDescent="0.2">
      <c r="A80" s="36" t="s">
        <v>51</v>
      </c>
      <c r="B80" s="2"/>
      <c r="C80" s="3"/>
      <c r="D80" s="41"/>
      <c r="E80" s="17">
        <v>-1307</v>
      </c>
      <c r="G80" s="41"/>
      <c r="H80" s="17">
        <v>-1589</v>
      </c>
      <c r="J80" s="4"/>
      <c r="K80" s="4"/>
    </row>
    <row r="81" spans="1:13" s="40" customFormat="1" ht="15" customHeight="1" x14ac:dyDescent="0.2">
      <c r="A81" s="36" t="s">
        <v>33</v>
      </c>
      <c r="B81" s="2"/>
      <c r="C81" s="3"/>
      <c r="D81" s="41"/>
      <c r="E81" s="17">
        <v>-380106</v>
      </c>
      <c r="G81" s="41"/>
      <c r="H81" s="17">
        <v>-370733</v>
      </c>
      <c r="J81" s="4"/>
      <c r="K81" s="4"/>
    </row>
    <row r="82" spans="1:13" s="40" customFormat="1" ht="15" customHeight="1" x14ac:dyDescent="0.2">
      <c r="A82" s="2" t="s">
        <v>34</v>
      </c>
      <c r="B82" s="2"/>
      <c r="C82" s="3"/>
      <c r="D82" s="41"/>
      <c r="E82" s="46">
        <f>SUM(E78:E81)</f>
        <v>717839</v>
      </c>
      <c r="G82" s="41"/>
      <c r="H82" s="46">
        <f>SUM(H78:H81)</f>
        <v>741770</v>
      </c>
      <c r="J82" s="4"/>
      <c r="K82" s="4"/>
    </row>
    <row r="83" spans="1:13" s="40" customFormat="1" ht="15" customHeight="1" x14ac:dyDescent="0.2">
      <c r="A83" s="2"/>
      <c r="B83" s="2"/>
      <c r="C83" s="3"/>
      <c r="D83" s="41"/>
      <c r="E83" s="47"/>
      <c r="G83" s="41"/>
      <c r="H83" s="47"/>
      <c r="J83" s="4"/>
      <c r="K83" s="4"/>
    </row>
    <row r="84" spans="1:13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914827</v>
      </c>
      <c r="G84" s="37"/>
      <c r="H84" s="42">
        <f>+H71+H73+H75+H82+H74</f>
        <v>941768</v>
      </c>
      <c r="J84" s="4"/>
      <c r="K84" s="4"/>
    </row>
    <row r="85" spans="1:13" s="40" customFormat="1" ht="16.5" customHeight="1" thickTop="1" thickBot="1" x14ac:dyDescent="0.25">
      <c r="A85" s="2"/>
      <c r="B85" s="2"/>
      <c r="C85" s="3"/>
      <c r="D85" s="48"/>
      <c r="E85" s="49"/>
      <c r="G85" s="48"/>
      <c r="H85" s="49"/>
      <c r="J85" s="4"/>
      <c r="K85" s="4"/>
    </row>
    <row r="86" spans="1:13" s="40" customFormat="1" ht="12.75" x14ac:dyDescent="0.2">
      <c r="A86" s="6"/>
      <c r="B86" s="2"/>
      <c r="C86" s="3"/>
      <c r="D86" s="4"/>
      <c r="E86" s="50"/>
      <c r="G86" s="4"/>
      <c r="H86" s="50"/>
      <c r="J86" s="4"/>
      <c r="K86" s="4"/>
    </row>
    <row r="87" spans="1:13" s="40" customFormat="1" ht="12.75" x14ac:dyDescent="0.2">
      <c r="A87" s="6"/>
      <c r="B87" s="2"/>
      <c r="C87" s="3"/>
      <c r="D87" s="4"/>
      <c r="E87" s="4"/>
      <c r="G87" s="4"/>
      <c r="H87" s="4"/>
      <c r="J87" s="4"/>
      <c r="K87" s="4"/>
    </row>
    <row r="88" spans="1:13" s="40" customFormat="1" ht="12.75" x14ac:dyDescent="0.2">
      <c r="A88" s="1" t="s">
        <v>0</v>
      </c>
      <c r="B88" s="2"/>
      <c r="C88" s="3"/>
      <c r="D88" s="4"/>
      <c r="E88" s="4"/>
      <c r="G88" s="4"/>
      <c r="H88" s="4"/>
      <c r="J88" s="4"/>
      <c r="K88" s="4"/>
    </row>
    <row r="89" spans="1:13" s="40" customFormat="1" ht="12.75" x14ac:dyDescent="0.2">
      <c r="A89" s="1" t="s">
        <v>1</v>
      </c>
      <c r="B89" s="2"/>
      <c r="C89" s="3"/>
      <c r="D89" s="4"/>
      <c r="E89" s="4"/>
      <c r="G89" s="4"/>
      <c r="H89" s="4"/>
      <c r="J89" s="4"/>
      <c r="K89" s="4"/>
    </row>
    <row r="90" spans="1:13" s="40" customFormat="1" ht="12.75" x14ac:dyDescent="0.2">
      <c r="A90" s="1" t="s">
        <v>87</v>
      </c>
      <c r="B90" s="2"/>
      <c r="C90" s="3"/>
      <c r="D90" s="4"/>
      <c r="E90" s="4"/>
      <c r="G90" s="4"/>
      <c r="H90" s="4"/>
      <c r="J90" s="4"/>
      <c r="K90" s="4"/>
    </row>
    <row r="91" spans="1:13" s="40" customFormat="1" ht="13.5" thickBot="1" x14ac:dyDescent="0.25">
      <c r="A91" s="6" t="s">
        <v>2</v>
      </c>
      <c r="B91" s="2"/>
      <c r="C91" s="3"/>
      <c r="D91" s="4"/>
      <c r="E91" s="4"/>
      <c r="G91" s="4"/>
      <c r="H91" s="4"/>
      <c r="J91" s="4"/>
      <c r="K91" s="4"/>
    </row>
    <row r="92" spans="1:13" s="40" customFormat="1" ht="15" customHeight="1" x14ac:dyDescent="0.2">
      <c r="A92" s="2"/>
      <c r="B92" s="2"/>
      <c r="C92" s="3"/>
      <c r="D92" s="77" t="s">
        <v>5</v>
      </c>
      <c r="E92" s="78"/>
      <c r="G92" s="77" t="s">
        <v>5</v>
      </c>
      <c r="H92" s="78"/>
      <c r="J92" s="77" t="s">
        <v>89</v>
      </c>
      <c r="K92" s="78"/>
    </row>
    <row r="93" spans="1:13" s="40" customFormat="1" ht="12.75" x14ac:dyDescent="0.2">
      <c r="A93" s="2"/>
      <c r="B93" s="2"/>
      <c r="C93" s="3"/>
      <c r="D93" s="79">
        <f>D6</f>
        <v>45017</v>
      </c>
      <c r="E93" s="80"/>
      <c r="G93" s="79">
        <f>G6</f>
        <v>45108</v>
      </c>
      <c r="H93" s="80"/>
      <c r="J93" s="79">
        <f>J6</f>
        <v>45108</v>
      </c>
      <c r="K93" s="80"/>
    </row>
    <row r="94" spans="1:13" s="40" customFormat="1" ht="12.75" x14ac:dyDescent="0.2">
      <c r="A94" s="1" t="s">
        <v>36</v>
      </c>
      <c r="B94" s="2"/>
      <c r="C94" s="3"/>
      <c r="D94" s="13"/>
      <c r="E94" s="14"/>
      <c r="G94" s="13"/>
      <c r="H94" s="14"/>
      <c r="J94" s="13"/>
      <c r="K94" s="14"/>
    </row>
    <row r="95" spans="1:13" s="40" customFormat="1" ht="12.75" x14ac:dyDescent="0.2">
      <c r="A95" s="1"/>
      <c r="B95" s="2" t="s">
        <v>60</v>
      </c>
      <c r="C95" s="3"/>
      <c r="D95" s="13"/>
      <c r="E95" s="51">
        <f>D27</f>
        <v>9598</v>
      </c>
      <c r="G95" s="13"/>
      <c r="H95" s="51">
        <f>G27</f>
        <v>9373</v>
      </c>
      <c r="J95" s="13"/>
      <c r="K95" s="51">
        <f>E95+H95</f>
        <v>18971</v>
      </c>
      <c r="M95" s="70"/>
    </row>
    <row r="96" spans="1:13" s="40" customFormat="1" ht="12.75" x14ac:dyDescent="0.2">
      <c r="A96" s="1"/>
      <c r="B96" s="52" t="s">
        <v>61</v>
      </c>
      <c r="C96" s="3"/>
      <c r="D96" s="13"/>
      <c r="E96" s="14"/>
      <c r="G96" s="13"/>
      <c r="H96" s="14"/>
      <c r="J96" s="13"/>
      <c r="K96" s="14"/>
    </row>
    <row r="97" spans="1:13" s="40" customFormat="1" ht="12.75" x14ac:dyDescent="0.2">
      <c r="A97" s="1"/>
      <c r="B97" s="36" t="s">
        <v>37</v>
      </c>
      <c r="C97" s="3"/>
      <c r="D97" s="13"/>
      <c r="E97" s="53">
        <v>16220</v>
      </c>
      <c r="G97" s="13"/>
      <c r="H97" s="53">
        <v>17844</v>
      </c>
      <c r="J97" s="13"/>
      <c r="K97" s="53">
        <f t="shared" ref="K97:K108" si="6">E97+H97</f>
        <v>34064</v>
      </c>
      <c r="M97" s="70"/>
    </row>
    <row r="98" spans="1:13" s="40" customFormat="1" ht="12.75" x14ac:dyDescent="0.2">
      <c r="A98" s="1"/>
      <c r="B98" s="36" t="s">
        <v>38</v>
      </c>
      <c r="C98" s="3"/>
      <c r="D98" s="13"/>
      <c r="E98" s="17">
        <v>3723</v>
      </c>
      <c r="G98" s="13"/>
      <c r="H98" s="17">
        <v>4192</v>
      </c>
      <c r="J98" s="13"/>
      <c r="K98" s="17">
        <f t="shared" si="6"/>
        <v>7915</v>
      </c>
      <c r="M98" s="70"/>
    </row>
    <row r="99" spans="1:13" s="40" customFormat="1" ht="12.75" x14ac:dyDescent="0.2">
      <c r="A99" s="1"/>
      <c r="B99" s="36" t="s">
        <v>68</v>
      </c>
      <c r="C99" s="3"/>
      <c r="D99" s="13"/>
      <c r="E99" s="17">
        <v>-681</v>
      </c>
      <c r="G99" s="13"/>
      <c r="H99" s="17">
        <v>1565</v>
      </c>
      <c r="J99" s="13"/>
      <c r="K99" s="17">
        <f t="shared" si="6"/>
        <v>884</v>
      </c>
      <c r="M99" s="70"/>
    </row>
    <row r="100" spans="1:13" s="40" customFormat="1" ht="12.75" x14ac:dyDescent="0.2">
      <c r="A100" s="1"/>
      <c r="B100" s="36" t="s">
        <v>72</v>
      </c>
      <c r="C100" s="3"/>
      <c r="D100" s="13"/>
      <c r="E100" s="17">
        <v>-708</v>
      </c>
      <c r="G100" s="13"/>
      <c r="H100" s="17">
        <v>-1189</v>
      </c>
      <c r="J100" s="13"/>
      <c r="K100" s="17">
        <f t="shared" si="6"/>
        <v>-1897</v>
      </c>
      <c r="M100" s="70"/>
    </row>
    <row r="101" spans="1:13" s="40" customFormat="1" ht="12.75" x14ac:dyDescent="0.2">
      <c r="A101" s="1"/>
      <c r="B101" s="36" t="s">
        <v>39</v>
      </c>
      <c r="C101" s="3"/>
      <c r="D101" s="13"/>
      <c r="E101" s="53"/>
      <c r="G101" s="13"/>
      <c r="H101" s="53"/>
      <c r="J101" s="13"/>
      <c r="K101" s="53">
        <f t="shared" si="6"/>
        <v>0</v>
      </c>
      <c r="M101" s="70"/>
    </row>
    <row r="102" spans="1:13" s="40" customFormat="1" ht="12.75" x14ac:dyDescent="0.2">
      <c r="A102" s="1"/>
      <c r="B102" s="54" t="s">
        <v>40</v>
      </c>
      <c r="C102" s="3"/>
      <c r="D102" s="13"/>
      <c r="E102" s="53">
        <v>1595</v>
      </c>
      <c r="G102" s="13"/>
      <c r="H102" s="53">
        <v>-4771</v>
      </c>
      <c r="J102" s="13"/>
      <c r="K102" s="53">
        <f t="shared" si="6"/>
        <v>-3176</v>
      </c>
      <c r="M102" s="70"/>
    </row>
    <row r="103" spans="1:13" s="40" customFormat="1" ht="12.75" x14ac:dyDescent="0.2">
      <c r="A103" s="1"/>
      <c r="B103" s="54" t="s">
        <v>41</v>
      </c>
      <c r="C103" s="3"/>
      <c r="D103" s="13"/>
      <c r="E103" s="53">
        <v>-7353</v>
      </c>
      <c r="G103" s="13"/>
      <c r="H103" s="53">
        <v>3119</v>
      </c>
      <c r="J103" s="13"/>
      <c r="K103" s="53">
        <f t="shared" si="6"/>
        <v>-4234</v>
      </c>
      <c r="M103" s="70"/>
    </row>
    <row r="104" spans="1:13" s="40" customFormat="1" ht="12.75" x14ac:dyDescent="0.2">
      <c r="A104" s="1"/>
      <c r="B104" s="54" t="s">
        <v>42</v>
      </c>
      <c r="C104" s="3"/>
      <c r="D104" s="13"/>
      <c r="E104" s="53">
        <v>-7083</v>
      </c>
      <c r="G104" s="13"/>
      <c r="H104" s="53">
        <v>-19040</v>
      </c>
      <c r="J104" s="13"/>
      <c r="K104" s="53">
        <f t="shared" si="6"/>
        <v>-26123</v>
      </c>
      <c r="M104" s="70"/>
    </row>
    <row r="105" spans="1:13" s="40" customFormat="1" ht="12.75" x14ac:dyDescent="0.2">
      <c r="A105" s="1"/>
      <c r="B105" s="54" t="s">
        <v>43</v>
      </c>
      <c r="C105" s="3"/>
      <c r="D105" s="13"/>
      <c r="E105" s="53">
        <v>-5899</v>
      </c>
      <c r="G105" s="13"/>
      <c r="H105" s="53">
        <v>-406</v>
      </c>
      <c r="J105" s="13"/>
      <c r="K105" s="53">
        <f t="shared" si="6"/>
        <v>-6305</v>
      </c>
      <c r="M105" s="70"/>
    </row>
    <row r="106" spans="1:13" s="40" customFormat="1" ht="12.75" x14ac:dyDescent="0.2">
      <c r="A106" s="1"/>
      <c r="B106" s="54" t="s">
        <v>44</v>
      </c>
      <c r="C106" s="3"/>
      <c r="D106" s="13"/>
      <c r="E106" s="53">
        <v>-8688</v>
      </c>
      <c r="G106" s="13"/>
      <c r="H106" s="53">
        <v>8186</v>
      </c>
      <c r="J106" s="13"/>
      <c r="K106" s="53">
        <f t="shared" si="6"/>
        <v>-502</v>
      </c>
      <c r="M106" s="70"/>
    </row>
    <row r="107" spans="1:13" s="40" customFormat="1" ht="12.75" x14ac:dyDescent="0.2">
      <c r="A107" s="1"/>
      <c r="B107" s="54" t="s">
        <v>45</v>
      </c>
      <c r="C107" s="3"/>
      <c r="D107" s="13"/>
      <c r="E107" s="53">
        <v>11005</v>
      </c>
      <c r="G107" s="13"/>
      <c r="H107" s="53">
        <v>-2379</v>
      </c>
      <c r="J107" s="13"/>
      <c r="K107" s="53">
        <f t="shared" si="6"/>
        <v>8626</v>
      </c>
      <c r="M107" s="70"/>
    </row>
    <row r="108" spans="1:13" s="40" customFormat="1" ht="12.75" x14ac:dyDescent="0.2">
      <c r="A108" s="1"/>
      <c r="B108" s="54" t="s">
        <v>46</v>
      </c>
      <c r="C108" s="3"/>
      <c r="D108" s="13"/>
      <c r="E108" s="53">
        <v>-3617</v>
      </c>
      <c r="G108" s="13"/>
      <c r="H108" s="53">
        <v>970</v>
      </c>
      <c r="J108" s="13"/>
      <c r="K108" s="53">
        <f t="shared" si="6"/>
        <v>-2647</v>
      </c>
      <c r="M108" s="70"/>
    </row>
    <row r="109" spans="1:13" s="40" customFormat="1" ht="12.75" x14ac:dyDescent="0.2">
      <c r="A109" s="2" t="s">
        <v>52</v>
      </c>
      <c r="B109" s="2"/>
      <c r="C109" s="3"/>
      <c r="D109" s="55"/>
      <c r="E109" s="56">
        <f>SUM(E95:E108)</f>
        <v>8112</v>
      </c>
      <c r="G109" s="55"/>
      <c r="H109" s="56">
        <f>SUM(H95:H108)</f>
        <v>17464</v>
      </c>
      <c r="J109" s="55"/>
      <c r="K109" s="56">
        <f>SUM(K95:K108)</f>
        <v>25576</v>
      </c>
      <c r="M109" s="70"/>
    </row>
    <row r="110" spans="1:13" s="40" customFormat="1" ht="12.75" x14ac:dyDescent="0.2">
      <c r="A110" s="2"/>
      <c r="B110" s="2"/>
      <c r="C110" s="3"/>
      <c r="D110" s="57"/>
      <c r="E110" s="58"/>
      <c r="G110" s="57"/>
      <c r="H110" s="58"/>
      <c r="J110" s="57"/>
      <c r="K110" s="58"/>
      <c r="M110" s="70"/>
    </row>
    <row r="111" spans="1:13" s="40" customFormat="1" ht="12.75" x14ac:dyDescent="0.2">
      <c r="A111" s="1" t="s">
        <v>54</v>
      </c>
      <c r="B111" s="2"/>
      <c r="C111" s="3"/>
      <c r="D111" s="57"/>
      <c r="E111" s="58"/>
      <c r="G111" s="57"/>
      <c r="H111" s="58"/>
      <c r="J111" s="57"/>
      <c r="K111" s="58"/>
      <c r="M111" s="70"/>
    </row>
    <row r="112" spans="1:13" s="40" customFormat="1" ht="12.75" x14ac:dyDescent="0.2">
      <c r="A112" s="36" t="s">
        <v>47</v>
      </c>
      <c r="B112" s="2"/>
      <c r="C112" s="3"/>
      <c r="D112" s="59"/>
      <c r="E112" s="53">
        <v>-4618</v>
      </c>
      <c r="G112" s="59"/>
      <c r="H112" s="53">
        <v>-5489</v>
      </c>
      <c r="J112" s="59"/>
      <c r="K112" s="53">
        <f t="shared" ref="K112:K114" si="7">E112+H112</f>
        <v>-10107</v>
      </c>
      <c r="M112" s="70"/>
    </row>
    <row r="113" spans="1:13" s="40" customFormat="1" ht="12.75" x14ac:dyDescent="0.2">
      <c r="A113" s="36" t="s">
        <v>55</v>
      </c>
      <c r="B113" s="2"/>
      <c r="C113" s="3"/>
      <c r="D113" s="59"/>
      <c r="E113" s="63">
        <v>-54908</v>
      </c>
      <c r="G113" s="59"/>
      <c r="H113" s="63">
        <v>-50980</v>
      </c>
      <c r="J113" s="59"/>
      <c r="K113" s="63">
        <f t="shared" si="7"/>
        <v>-105888</v>
      </c>
      <c r="M113" s="70"/>
    </row>
    <row r="114" spans="1:13" s="40" customFormat="1" ht="12.75" x14ac:dyDescent="0.2">
      <c r="A114" s="36" t="s">
        <v>58</v>
      </c>
      <c r="B114" s="2"/>
      <c r="C114" s="3"/>
      <c r="D114" s="59"/>
      <c r="E114" s="63">
        <v>56248</v>
      </c>
      <c r="G114" s="59"/>
      <c r="H114" s="63">
        <v>40975</v>
      </c>
      <c r="J114" s="59"/>
      <c r="K114" s="63">
        <f t="shared" si="7"/>
        <v>97223</v>
      </c>
      <c r="M114" s="70"/>
    </row>
    <row r="115" spans="1:13" s="40" customFormat="1" ht="12.75" x14ac:dyDescent="0.2">
      <c r="A115" s="2" t="s">
        <v>86</v>
      </c>
      <c r="B115" s="2"/>
      <c r="C115" s="3"/>
      <c r="D115" s="59"/>
      <c r="E115" s="56">
        <f>SUM(E112:E114)</f>
        <v>-3278</v>
      </c>
      <c r="G115" s="59"/>
      <c r="H115" s="56">
        <f>SUM(H112:H114)</f>
        <v>-15494</v>
      </c>
      <c r="J115" s="59"/>
      <c r="K115" s="56">
        <f>SUM(K112:K114)</f>
        <v>-18772</v>
      </c>
      <c r="M115" s="70"/>
    </row>
    <row r="116" spans="1:13" s="40" customFormat="1" ht="12.75" x14ac:dyDescent="0.2">
      <c r="A116" s="2"/>
      <c r="B116" s="2"/>
      <c r="C116" s="3"/>
      <c r="D116" s="57"/>
      <c r="E116" s="58"/>
      <c r="G116" s="57"/>
      <c r="H116" s="58"/>
      <c r="J116" s="57"/>
      <c r="K116" s="58"/>
      <c r="M116" s="70"/>
    </row>
    <row r="117" spans="1:13" s="40" customFormat="1" ht="12.75" x14ac:dyDescent="0.2">
      <c r="A117" s="1" t="s">
        <v>48</v>
      </c>
      <c r="B117" s="2"/>
      <c r="C117" s="3"/>
      <c r="D117" s="57"/>
      <c r="E117" s="58"/>
      <c r="G117" s="57"/>
      <c r="H117" s="58"/>
      <c r="J117" s="57"/>
      <c r="K117" s="58"/>
      <c r="M117" s="70"/>
    </row>
    <row r="118" spans="1:13" s="40" customFormat="1" ht="12.75" x14ac:dyDescent="0.2">
      <c r="A118" s="36" t="s">
        <v>63</v>
      </c>
      <c r="B118" s="2"/>
      <c r="C118" s="3"/>
      <c r="D118" s="57"/>
      <c r="E118" s="53">
        <v>12471</v>
      </c>
      <c r="G118" s="57"/>
      <c r="H118" s="53">
        <v>5813</v>
      </c>
      <c r="J118" s="57"/>
      <c r="K118" s="53">
        <f t="shared" ref="K118:K120" si="8">E118+H118</f>
        <v>18284</v>
      </c>
      <c r="M118" s="70"/>
    </row>
    <row r="119" spans="1:13" s="40" customFormat="1" ht="12.75" x14ac:dyDescent="0.2">
      <c r="A119" s="36" t="s">
        <v>85</v>
      </c>
      <c r="B119" s="2"/>
      <c r="C119" s="3"/>
      <c r="D119" s="57"/>
      <c r="E119" s="53">
        <v>-1183</v>
      </c>
      <c r="G119" s="57"/>
      <c r="H119" s="53">
        <v>-8817</v>
      </c>
      <c r="J119" s="57"/>
      <c r="K119" s="53">
        <f t="shared" si="8"/>
        <v>-10000</v>
      </c>
      <c r="M119" s="70"/>
    </row>
    <row r="120" spans="1:13" s="40" customFormat="1" ht="12.75" x14ac:dyDescent="0.2">
      <c r="A120" s="36" t="s">
        <v>65</v>
      </c>
      <c r="C120" s="3"/>
      <c r="D120" s="57"/>
      <c r="E120" s="53">
        <v>-1066</v>
      </c>
      <c r="G120" s="57"/>
      <c r="H120" s="53">
        <v>-3022</v>
      </c>
      <c r="J120" s="57"/>
      <c r="K120" s="53">
        <f t="shared" si="8"/>
        <v>-4088</v>
      </c>
      <c r="M120" s="70"/>
    </row>
    <row r="121" spans="1:13" s="40" customFormat="1" ht="12.75" x14ac:dyDescent="0.2">
      <c r="A121" s="2" t="s">
        <v>91</v>
      </c>
      <c r="B121" s="2"/>
      <c r="C121" s="3"/>
      <c r="D121" s="61"/>
      <c r="E121" s="62">
        <f>SUM(E118:E120)</f>
        <v>10222</v>
      </c>
      <c r="G121" s="61"/>
      <c r="H121" s="62">
        <f>SUM(H118:H120)</f>
        <v>-6026</v>
      </c>
      <c r="J121" s="61"/>
      <c r="K121" s="62">
        <f>SUM(K118:K120)</f>
        <v>4196</v>
      </c>
      <c r="M121" s="70"/>
    </row>
    <row r="122" spans="1:13" s="40" customFormat="1" ht="12.75" x14ac:dyDescent="0.2">
      <c r="A122" s="2"/>
      <c r="B122" s="2"/>
      <c r="C122" s="3"/>
      <c r="D122" s="61"/>
      <c r="E122" s="63"/>
      <c r="G122" s="61"/>
      <c r="H122" s="63"/>
      <c r="J122" s="61"/>
      <c r="K122" s="63"/>
      <c r="M122" s="70"/>
    </row>
    <row r="123" spans="1:13" s="40" customFormat="1" ht="12.75" x14ac:dyDescent="0.2">
      <c r="A123" s="2" t="s">
        <v>56</v>
      </c>
      <c r="B123" s="2"/>
      <c r="C123" s="3"/>
      <c r="D123" s="57"/>
      <c r="E123" s="53">
        <v>57</v>
      </c>
      <c r="G123" s="57"/>
      <c r="H123" s="53">
        <v>57</v>
      </c>
      <c r="J123" s="57"/>
      <c r="K123" s="53">
        <f>E123+H123</f>
        <v>114</v>
      </c>
      <c r="M123" s="70"/>
    </row>
    <row r="124" spans="1:13" s="40" customFormat="1" ht="12.75" x14ac:dyDescent="0.2">
      <c r="A124" s="2"/>
      <c r="B124" s="2"/>
      <c r="C124" s="3"/>
      <c r="D124" s="57"/>
      <c r="E124" s="60"/>
      <c r="G124" s="57"/>
      <c r="H124" s="60"/>
      <c r="J124" s="57"/>
      <c r="K124" s="60"/>
      <c r="M124" s="70"/>
    </row>
    <row r="125" spans="1:13" s="40" customFormat="1" ht="12.75" x14ac:dyDescent="0.2">
      <c r="A125" s="2" t="s">
        <v>90</v>
      </c>
      <c r="B125" s="2"/>
      <c r="C125" s="3"/>
      <c r="D125" s="64"/>
      <c r="E125" s="63">
        <f>+E109+E115+E121+E123</f>
        <v>15113</v>
      </c>
      <c r="G125" s="64"/>
      <c r="H125" s="63">
        <f>+H109+H115+H121+H123</f>
        <v>-3999</v>
      </c>
      <c r="J125" s="64"/>
      <c r="K125" s="63">
        <f>+K109+K115+K121+K123</f>
        <v>11114</v>
      </c>
      <c r="M125" s="70"/>
    </row>
    <row r="126" spans="1:13" x14ac:dyDescent="0.25">
      <c r="A126" s="2" t="s">
        <v>59</v>
      </c>
      <c r="B126" s="2"/>
      <c r="D126" s="57"/>
      <c r="E126" s="65">
        <v>79073</v>
      </c>
      <c r="F126" s="40"/>
      <c r="G126" s="57"/>
      <c r="H126" s="65">
        <f>E127</f>
        <v>94186</v>
      </c>
      <c r="I126" s="40"/>
      <c r="J126" s="57"/>
      <c r="K126" s="65">
        <v>79073</v>
      </c>
      <c r="M126" s="70"/>
    </row>
    <row r="127" spans="1:13" ht="15.75" thickBot="1" x14ac:dyDescent="0.3">
      <c r="A127" s="2" t="s">
        <v>57</v>
      </c>
      <c r="B127" s="2"/>
      <c r="D127" s="66"/>
      <c r="E127" s="42">
        <f>SUM(E125:E126)</f>
        <v>94186</v>
      </c>
      <c r="F127" s="40"/>
      <c r="G127" s="66"/>
      <c r="H127" s="42">
        <f>SUM(H125:H126)</f>
        <v>90187</v>
      </c>
      <c r="I127" s="40"/>
      <c r="J127" s="66"/>
      <c r="K127" s="42">
        <f>SUM(K125:K126)</f>
        <v>90187</v>
      </c>
      <c r="M127" s="70"/>
    </row>
    <row r="128" spans="1:13" ht="16.5" thickTop="1" thickBot="1" x14ac:dyDescent="0.3">
      <c r="A128" s="2"/>
      <c r="B128" s="2"/>
      <c r="D128" s="48"/>
      <c r="E128" s="67"/>
      <c r="F128" s="40"/>
      <c r="G128" s="48"/>
      <c r="H128" s="67"/>
      <c r="I128" s="40"/>
      <c r="J128" s="48"/>
      <c r="K128" s="67"/>
    </row>
    <row r="129" spans="2:11" x14ac:dyDescent="0.25">
      <c r="D129" s="69"/>
      <c r="E129" s="69"/>
      <c r="G129" s="69"/>
      <c r="H129" s="69"/>
      <c r="J129" s="69"/>
      <c r="K129" s="69"/>
    </row>
    <row r="130" spans="2:11" x14ac:dyDescent="0.25">
      <c r="E130" s="5"/>
      <c r="H130" s="5"/>
      <c r="K130" s="5"/>
    </row>
    <row r="131" spans="2:11" x14ac:dyDescent="0.25">
      <c r="B131" s="2"/>
    </row>
  </sheetData>
  <mergeCells count="12">
    <mergeCell ref="D93:E93"/>
    <mergeCell ref="D92:E92"/>
    <mergeCell ref="D48:E48"/>
    <mergeCell ref="D3:E3"/>
    <mergeCell ref="A41:F41"/>
    <mergeCell ref="G3:H3"/>
    <mergeCell ref="G48:H48"/>
    <mergeCell ref="G92:H92"/>
    <mergeCell ref="G93:H93"/>
    <mergeCell ref="J3:K3"/>
    <mergeCell ref="J92:K92"/>
    <mergeCell ref="J93:K93"/>
  </mergeCells>
  <pageMargins left="0.7" right="0.31" top="0.5" bottom="0.25" header="0.05" footer="0"/>
  <pageSetup scale="64" fitToHeight="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7708D0BFD244A37444D6BA11A49A" ma:contentTypeVersion="17" ma:contentTypeDescription="Create a new document." ma:contentTypeScope="" ma:versionID="dfdcdf5d46ecaabbeb4fa83734ddb42e">
  <xsd:schema xmlns:xsd="http://www.w3.org/2001/XMLSchema" xmlns:xs="http://www.w3.org/2001/XMLSchema" xmlns:p="http://schemas.microsoft.com/office/2006/metadata/properties" xmlns:ns2="205ce56c-814b-4acf-8fe1-cffa91533e6b" xmlns:ns3="d24f205f-1251-46f7-97bf-b0ca51290fa1" targetNamespace="http://schemas.microsoft.com/office/2006/metadata/properties" ma:root="true" ma:fieldsID="07fa79576430cb11ae44637aececc5fb" ns2:_="" ns3:_="">
    <xsd:import namespace="205ce56c-814b-4acf-8fe1-cffa91533e6b"/>
    <xsd:import namespace="d24f205f-1251-46f7-97bf-b0ca51290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5ce56c-814b-4acf-8fe1-cffa91533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568ce5-b258-45c3-b2fe-e48f1dfb29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4f205f-1251-46f7-97bf-b0ca51290fa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9f0c3cb-7e05-4a38-a48f-83e5a778be7e}" ma:internalName="TaxCatchAll" ma:showField="CatchAllData" ma:web="d24f205f-1251-46f7-97bf-b0ca51290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B87D8F-4A17-49E8-B10F-9ED9795696AB}"/>
</file>

<file path=customXml/itemProps2.xml><?xml version="1.0" encoding="utf-8"?>
<ds:datastoreItem xmlns:ds="http://schemas.openxmlformats.org/officeDocument/2006/customXml" ds:itemID="{71C6D033-4D42-4C03-B47E-0785D771DE2A}"/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2023 Historical FS</vt:lpstr>
      <vt:lpstr>'2023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2022-01-26T15:14:42Z</cp:lastPrinted>
  <dcterms:created xsi:type="dcterms:W3CDTF">2018-02-13T02:23:57Z</dcterms:created>
  <dcterms:modified xsi:type="dcterms:W3CDTF">2023-07-18T02:26:56Z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