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18\18Q3\18Q3 Earnings Release\"/>
    </mc:Choice>
  </mc:AlternateContent>
  <xr:revisionPtr revIDLastSave="0" documentId="13_ncr:1_{E77B20BE-5BE9-4F56-8DCE-4431D9289BF4}" xr6:coauthVersionLast="38" xr6:coauthVersionMax="38" xr10:uidLastSave="{00000000-0000-0000-0000-000000000000}"/>
  <bookViews>
    <workbookView xWindow="0" yWindow="0" windowWidth="28800" windowHeight="14025" xr2:uid="{00000000-000D-0000-FFFF-FFFF00000000}"/>
  </bookViews>
  <sheets>
    <sheet name="2018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'2018 Historical FS'!$A$1:$O$53,'2018 Historical FS'!$A$56:$L$96,'2018 Historical FS'!$A$98:$O$140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9" i="1" l="1"/>
  <c r="K128" i="1"/>
  <c r="K118" i="1"/>
  <c r="K117" i="1"/>
  <c r="K109" i="1"/>
  <c r="K108" i="1"/>
  <c r="K133" i="1" l="1"/>
  <c r="N132" i="1"/>
  <c r="H133" i="1"/>
  <c r="E133" i="1"/>
  <c r="N45" i="1" l="1"/>
  <c r="N44" i="1"/>
  <c r="N43" i="1"/>
  <c r="N42" i="1"/>
  <c r="N41" i="1"/>
  <c r="M35" i="1"/>
  <c r="M32" i="1"/>
  <c r="M31" i="1"/>
  <c r="M26" i="1"/>
  <c r="M25" i="1"/>
  <c r="M24" i="1"/>
  <c r="M23" i="1"/>
  <c r="M22" i="1"/>
  <c r="M15" i="1"/>
  <c r="M14" i="1"/>
  <c r="M10" i="1"/>
  <c r="M9" i="1"/>
  <c r="N135" i="1"/>
  <c r="N131" i="1"/>
  <c r="N130" i="1"/>
  <c r="N129" i="1"/>
  <c r="N128" i="1"/>
  <c r="N127" i="1"/>
  <c r="N123" i="1"/>
  <c r="N122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K124" i="1"/>
  <c r="J103" i="1"/>
  <c r="K92" i="1"/>
  <c r="K81" i="1"/>
  <c r="K68" i="1"/>
  <c r="K73" i="1" s="1"/>
  <c r="K48" i="1"/>
  <c r="K47" i="1"/>
  <c r="K46" i="1"/>
  <c r="K35" i="1"/>
  <c r="J33" i="1"/>
  <c r="K32" i="1"/>
  <c r="K31" i="1"/>
  <c r="J27" i="1"/>
  <c r="K24" i="1"/>
  <c r="K23" i="1"/>
  <c r="K22" i="1"/>
  <c r="J16" i="1"/>
  <c r="K15" i="1"/>
  <c r="K14" i="1"/>
  <c r="J11" i="1"/>
  <c r="K10" i="1"/>
  <c r="K9" i="1"/>
  <c r="K6" i="1"/>
  <c r="J60" i="1" s="1"/>
  <c r="K5" i="1"/>
  <c r="K33" i="1" l="1"/>
  <c r="J18" i="1"/>
  <c r="J20" i="1" s="1"/>
  <c r="K11" i="1"/>
  <c r="N133" i="1"/>
  <c r="K16" i="1"/>
  <c r="K27" i="1"/>
  <c r="K94" i="1"/>
  <c r="J29" i="1"/>
  <c r="J37" i="1" s="1"/>
  <c r="K105" i="1" s="1"/>
  <c r="K119" i="1" s="1"/>
  <c r="K137" i="1" s="1"/>
  <c r="N138" i="1"/>
  <c r="K18" i="1" l="1"/>
  <c r="K20" i="1" s="1"/>
  <c r="N15" i="1"/>
  <c r="N31" i="1"/>
  <c r="E26" i="1"/>
  <c r="H47" i="1"/>
  <c r="H46" i="1"/>
  <c r="E47" i="1"/>
  <c r="E46" i="1"/>
  <c r="M16" i="1"/>
  <c r="M11" i="1"/>
  <c r="N9" i="1"/>
  <c r="N124" i="1"/>
  <c r="M103" i="1"/>
  <c r="N35" i="1"/>
  <c r="N32" i="1"/>
  <c r="N24" i="1"/>
  <c r="N22" i="1"/>
  <c r="N6" i="1"/>
  <c r="N5" i="1"/>
  <c r="K29" i="1" l="1"/>
  <c r="K37" i="1" s="1"/>
  <c r="K50" i="1" s="1"/>
  <c r="E48" i="1"/>
  <c r="N46" i="1"/>
  <c r="N47" i="1"/>
  <c r="N26" i="1"/>
  <c r="N14" i="1"/>
  <c r="N16" i="1" s="1"/>
  <c r="N48" i="1"/>
  <c r="M33" i="1"/>
  <c r="H48" i="1"/>
  <c r="M27" i="1"/>
  <c r="N33" i="1"/>
  <c r="N10" i="1"/>
  <c r="N11" i="1" s="1"/>
  <c r="N18" i="1" s="1"/>
  <c r="N23" i="1"/>
  <c r="N27" i="1" s="1"/>
  <c r="M18" i="1"/>
  <c r="M20" i="1" s="1"/>
  <c r="M29" i="1" l="1"/>
  <c r="M37" i="1" s="1"/>
  <c r="N105" i="1" s="1"/>
  <c r="N119" i="1" s="1"/>
  <c r="N137" i="1" s="1"/>
  <c r="N29" i="1"/>
  <c r="N37" i="1" s="1"/>
  <c r="N50" i="1" s="1"/>
  <c r="N20" i="1"/>
  <c r="H124" i="1" l="1"/>
  <c r="G103" i="1"/>
  <c r="H92" i="1"/>
  <c r="H81" i="1"/>
  <c r="H68" i="1"/>
  <c r="H73" i="1" s="1"/>
  <c r="H35" i="1"/>
  <c r="G33" i="1"/>
  <c r="H32" i="1"/>
  <c r="H31" i="1"/>
  <c r="G27" i="1"/>
  <c r="H24" i="1"/>
  <c r="H23" i="1"/>
  <c r="H22" i="1"/>
  <c r="G16" i="1"/>
  <c r="H15" i="1"/>
  <c r="H14" i="1"/>
  <c r="G11" i="1"/>
  <c r="H10" i="1"/>
  <c r="H9" i="1"/>
  <c r="H6" i="1"/>
  <c r="G60" i="1" s="1"/>
  <c r="H5" i="1"/>
  <c r="H11" i="1" l="1"/>
  <c r="G18" i="1"/>
  <c r="G20" i="1" s="1"/>
  <c r="H16" i="1"/>
  <c r="H33" i="1"/>
  <c r="H94" i="1"/>
  <c r="H18" i="1"/>
  <c r="H20" i="1" s="1"/>
  <c r="H27" i="1"/>
  <c r="G29" i="1"/>
  <c r="G37" i="1" s="1"/>
  <c r="H105" i="1" s="1"/>
  <c r="H119" i="1" s="1"/>
  <c r="H137" i="1" s="1"/>
  <c r="H29" i="1" l="1"/>
  <c r="H37" i="1" s="1"/>
  <c r="H50" i="1" s="1"/>
  <c r="E14" i="1" l="1"/>
  <c r="E124" i="1" l="1"/>
  <c r="D103" i="1"/>
  <c r="E92" i="1"/>
  <c r="E81" i="1"/>
  <c r="E68" i="1"/>
  <c r="E73" i="1" s="1"/>
  <c r="E35" i="1"/>
  <c r="D33" i="1"/>
  <c r="E32" i="1"/>
  <c r="E31" i="1"/>
  <c r="D27" i="1"/>
  <c r="E24" i="1"/>
  <c r="E23" i="1"/>
  <c r="E22" i="1"/>
  <c r="D16" i="1"/>
  <c r="E15" i="1"/>
  <c r="D11" i="1"/>
  <c r="E10" i="1"/>
  <c r="E9" i="1"/>
  <c r="E6" i="1"/>
  <c r="D60" i="1" s="1"/>
  <c r="E5" i="1"/>
  <c r="E33" i="1" l="1"/>
  <c r="D18" i="1"/>
  <c r="D29" i="1" s="1"/>
  <c r="D37" i="1" s="1"/>
  <c r="E105" i="1" s="1"/>
  <c r="E94" i="1"/>
  <c r="E11" i="1"/>
  <c r="E16" i="1"/>
  <c r="D20" i="1"/>
  <c r="E18" i="1" l="1"/>
  <c r="E20" i="1" s="1"/>
  <c r="E119" i="1"/>
  <c r="E137" i="1" s="1"/>
  <c r="E139" i="1" s="1"/>
  <c r="H138" i="1" s="1"/>
  <c r="H139" i="1" s="1"/>
  <c r="E27" i="1"/>
  <c r="E29" i="1" s="1"/>
  <c r="E37" i="1" s="1"/>
  <c r="E50" i="1" s="1"/>
  <c r="N139" i="1" l="1"/>
  <c r="K138" i="1"/>
  <c r="K139" i="1" s="1"/>
</calcChain>
</file>

<file path=xl/sharedStrings.xml><?xml version="1.0" encoding="utf-8"?>
<sst xmlns="http://schemas.openxmlformats.org/spreadsheetml/2006/main" count="122" uniqueCount="104">
  <si>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</si>
  <si>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</si>
  <si>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</si>
  <si>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</si>
  <si>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</si>
  <si>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</si>
  <si>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</si>
  <si>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</si>
  <si>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</si>
  <si>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</si>
  <si>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</si>
  <si>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</si>
  <si>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</si>
  <si>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</si>
  <si>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</si>
  <si>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Interest income (expense), net</t>
  </si>
  <si>
    <t>Other income (expense), net</t>
  </si>
  <si>
    <t>Total interest and other income (expense), net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</si>
  <si>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</si>
  <si>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</si>
  <si>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</si>
  <si>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</si>
  <si>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</si>
  <si>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</si>
  <si>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</si>
  <si>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</si>
  <si>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</si>
  <si>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</si>
  <si>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</si>
  <si>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</si>
  <si>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</si>
  <si>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</si>
  <si>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</si>
  <si>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</si>
  <si>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</si>
  <si>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</si>
  <si>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</si>
  <si>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</si>
  <si>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</si>
  <si>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</si>
  <si>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</si>
  <si>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</si>
  <si>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</si>
  <si>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</si>
  <si>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</si>
  <si>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</si>
  <si>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</si>
  <si>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</si>
  <si>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</si>
  <si>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</si>
  <si>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</si>
  <si>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</si>
  <si>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</si>
  <si>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</si>
  <si>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</si>
  <si>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</si>
  <si>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</si>
  <si>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</si>
  <si>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</si>
  <si>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</si>
  <si>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</si>
  <si>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</si>
  <si>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</si>
  <si>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</si>
  <si>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</si>
  <si>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</si>
  <si>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</si>
  <si>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</si>
  <si>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</si>
  <si>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</si>
  <si>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</si>
  <si>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Effect of exchange rate changes on cash and cash equivalents</t>
  </si>
  <si>
    <t>Cash and cash equivalents at beginning of period</t>
  </si>
  <si>
    <t>Cash and cash equivalents at end of period</t>
  </si>
  <si>
    <t>GAAP and Non-GAAP Statements of Operations 2018</t>
  </si>
  <si>
    <t>Gain on sale of product line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</si>
  <si>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</si>
  <si>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</si>
  <si>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</si>
  <si>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</si>
  <si>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Systems </t>
    </r>
    <r>
      <rPr>
        <vertAlign val="superscript"/>
        <sz val="10"/>
        <rFont val="Calibri"/>
        <family val="2"/>
      </rPr>
      <t>(1)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</si>
  <si>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</si>
  <si>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</si>
  <si>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</si>
  <si>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Gain on sale of product line </t>
    </r>
    <r>
      <rPr>
        <vertAlign val="superscript"/>
        <sz val="10"/>
        <rFont val="Calibri"/>
        <family val="2"/>
      </rPr>
      <t>(7)</t>
    </r>
  </si>
  <si>
    <t>Condensed Consolidated Balance Sheets 2018</t>
  </si>
  <si>
    <t>Condensed Consolidated Statements of Cash Flows 2018</t>
  </si>
  <si>
    <t>Proceeds from sale of product line</t>
  </si>
  <si>
    <t>Net increase in cash and cash equivalents</t>
  </si>
  <si>
    <t>Accumulated other comprehensive income</t>
  </si>
  <si>
    <t>Proceeds from employee stock purchase plans</t>
  </si>
  <si>
    <t>Ytd Ending</t>
  </si>
  <si>
    <t>(6) Operating expense (restructuring charges)</t>
  </si>
  <si>
    <t>(7) Gain on sale of product line</t>
  </si>
  <si>
    <t>YTD Ending</t>
  </si>
  <si>
    <t>Net income (loss)</t>
  </si>
  <si>
    <t>Net cash provided by (used in) operating activities</t>
  </si>
  <si>
    <t>Adjustments to reconcile net loss to net cash provided by (used in) operating activities:</t>
  </si>
  <si>
    <t>Net cash provided by (used in) investing activities</t>
  </si>
  <si>
    <t>Income (loss) from operations</t>
  </si>
  <si>
    <r>
      <t xml:space="preserve">Restructuring charges (benefit) </t>
    </r>
    <r>
      <rPr>
        <vertAlign val="superscript"/>
        <sz val="10"/>
        <rFont val="Calibri"/>
        <family val="2"/>
      </rPr>
      <t>(6)</t>
    </r>
  </si>
  <si>
    <t>Payments to originate or amend the line of credit</t>
  </si>
  <si>
    <t>(1) Cost of revenue -systems (stock-based compensation)</t>
  </si>
  <si>
    <t>Net cash provided by (used in)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</si>
</sst>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13" fillId="0" borderId="0" xfId="3" applyFont="1" applyFill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showGridLines="0" tabSelected="1" zoomScaleNormal="10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ColWidth="9.140625" defaultRowHeight="15" x14ac:dyDescent="0.25"/>
  <cols>
    <col min="1" max="1" width="2.5703125" style="85" customWidth="1"/>
    <col min="2" max="2" width="64.140625" style="85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2" width="2" style="6" customWidth="1"/>
    <col min="13" max="13" width="11.5703125" style="6" customWidth="1"/>
    <col min="14" max="14" width="11.5703125" style="5" customWidth="1"/>
    <col min="15" max="15" width="2" style="6" customWidth="1"/>
    <col min="16" max="16384" width="9.140625" style="6"/>
  </cols>
  <sheetData>
    <row r="1" spans="1:14" x14ac:dyDescent="0.25">
      <c r="A1" s="1" t="s">
        <v>0</v>
      </c>
      <c r="B1" s="2"/>
      <c r="D1" s="4"/>
      <c r="G1" s="4"/>
      <c r="J1" s="4"/>
      <c r="M1" s="4"/>
    </row>
    <row r="2" spans="1:14" x14ac:dyDescent="0.25">
      <c r="A2" s="1" t="s">
        <v>1</v>
      </c>
      <c r="B2" s="2"/>
      <c r="D2" s="4"/>
      <c r="G2" s="4"/>
      <c r="J2" s="4"/>
      <c r="M2" s="4"/>
    </row>
    <row r="3" spans="1:14" ht="15.75" thickBot="1" x14ac:dyDescent="0.3">
      <c r="A3" s="1" t="s">
        <v>74</v>
      </c>
      <c r="B3" s="2"/>
      <c r="D3" s="91"/>
      <c r="E3" s="91"/>
      <c r="G3" s="91"/>
      <c r="H3" s="91"/>
      <c r="J3" s="91"/>
      <c r="K3" s="91"/>
      <c r="M3" s="91"/>
      <c r="N3" s="91"/>
    </row>
    <row r="4" spans="1:14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</row>
    <row r="5" spans="1:14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94</v>
      </c>
      <c r="N5" s="11" t="str">
        <f>M5</f>
        <v>YTD Ending</v>
      </c>
    </row>
    <row r="6" spans="1:14" x14ac:dyDescent="0.25">
      <c r="A6" s="2"/>
      <c r="B6" s="2"/>
      <c r="D6" s="12">
        <v>43190</v>
      </c>
      <c r="E6" s="13">
        <f>D6</f>
        <v>43190</v>
      </c>
      <c r="G6" s="87">
        <v>43281</v>
      </c>
      <c r="H6" s="88">
        <f>G6</f>
        <v>43281</v>
      </c>
      <c r="J6" s="89">
        <v>43372</v>
      </c>
      <c r="K6" s="90">
        <f>J6</f>
        <v>43372</v>
      </c>
      <c r="M6" s="87">
        <v>43372</v>
      </c>
      <c r="N6" s="88">
        <f>M6</f>
        <v>43372</v>
      </c>
    </row>
    <row r="7" spans="1:14" x14ac:dyDescent="0.25">
      <c r="A7" s="2"/>
      <c r="B7" s="2"/>
      <c r="D7" s="14"/>
      <c r="E7" s="15"/>
      <c r="G7" s="14"/>
      <c r="H7" s="15"/>
      <c r="J7" s="14"/>
      <c r="K7" s="15"/>
      <c r="M7" s="14"/>
      <c r="N7" s="15"/>
    </row>
    <row r="8" spans="1:14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</row>
    <row r="9" spans="1:14" x14ac:dyDescent="0.25">
      <c r="A9" s="2"/>
      <c r="B9" s="2" t="s">
        <v>79</v>
      </c>
      <c r="D9" s="17">
        <v>93291</v>
      </c>
      <c r="E9" s="18">
        <f>D9</f>
        <v>93291</v>
      </c>
      <c r="G9" s="17">
        <v>102563</v>
      </c>
      <c r="H9" s="18">
        <f>G9</f>
        <v>102563</v>
      </c>
      <c r="J9" s="17">
        <v>104992</v>
      </c>
      <c r="K9" s="18">
        <f>J9</f>
        <v>104992</v>
      </c>
      <c r="M9" s="17">
        <f>D9+G9+J9</f>
        <v>300846</v>
      </c>
      <c r="N9" s="18">
        <f>M9</f>
        <v>300846</v>
      </c>
    </row>
    <row r="10" spans="1:14" x14ac:dyDescent="0.25">
      <c r="A10" s="2"/>
      <c r="B10" s="2" t="s">
        <v>7</v>
      </c>
      <c r="D10" s="19">
        <v>6112</v>
      </c>
      <c r="E10" s="20">
        <f>D10</f>
        <v>6112</v>
      </c>
      <c r="G10" s="19">
        <v>9139</v>
      </c>
      <c r="H10" s="20">
        <f>G10</f>
        <v>9139</v>
      </c>
      <c r="J10" s="19">
        <v>9707</v>
      </c>
      <c r="K10" s="20">
        <f>J10</f>
        <v>9707</v>
      </c>
      <c r="M10" s="19">
        <f>D10+G10+J10</f>
        <v>24958</v>
      </c>
      <c r="N10" s="20">
        <f>M10</f>
        <v>24958</v>
      </c>
    </row>
    <row r="11" spans="1:14" x14ac:dyDescent="0.25">
      <c r="A11" s="16" t="s">
        <v>8</v>
      </c>
      <c r="B11" s="16"/>
      <c r="D11" s="21">
        <f>SUM(D9:D10)</f>
        <v>99403</v>
      </c>
      <c r="E11" s="22">
        <f>SUM(E9:E10)</f>
        <v>99403</v>
      </c>
      <c r="G11" s="21">
        <f>SUM(G9:G10)</f>
        <v>111702</v>
      </c>
      <c r="H11" s="22">
        <f>SUM(H9:H10)</f>
        <v>111702</v>
      </c>
      <c r="J11" s="21">
        <f>SUM(J9:J10)</f>
        <v>114699</v>
      </c>
      <c r="K11" s="22">
        <f>SUM(K9:K10)</f>
        <v>114699</v>
      </c>
      <c r="M11" s="21">
        <f>SUM(M9:M10)</f>
        <v>325804</v>
      </c>
      <c r="N11" s="22">
        <f>SUM(N9:N10)</f>
        <v>325804</v>
      </c>
    </row>
    <row r="12" spans="1:14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</row>
    <row r="13" spans="1:14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</row>
    <row r="14" spans="1:14" ht="15.75" x14ac:dyDescent="0.25">
      <c r="A14" s="2"/>
      <c r="B14" s="16" t="s">
        <v>80</v>
      </c>
      <c r="D14" s="19">
        <v>51633</v>
      </c>
      <c r="E14" s="20">
        <f>D14-E41</f>
        <v>51521</v>
      </c>
      <c r="G14" s="19">
        <v>54363</v>
      </c>
      <c r="H14" s="20">
        <f>G14-H41</f>
        <v>54222</v>
      </c>
      <c r="J14" s="19">
        <v>54354</v>
      </c>
      <c r="K14" s="20">
        <f>J14-K41</f>
        <v>54231</v>
      </c>
      <c r="M14" s="19">
        <f t="shared" ref="M14:M15" si="0">D14+G14+J14</f>
        <v>160350</v>
      </c>
      <c r="N14" s="20">
        <f>M14-N41</f>
        <v>159974</v>
      </c>
    </row>
    <row r="15" spans="1:14" ht="15.75" x14ac:dyDescent="0.25">
      <c r="A15" s="2"/>
      <c r="B15" s="16" t="s">
        <v>10</v>
      </c>
      <c r="D15" s="19">
        <v>5711</v>
      </c>
      <c r="E15" s="20">
        <f>D15-E42</f>
        <v>5634</v>
      </c>
      <c r="G15" s="19">
        <v>6473</v>
      </c>
      <c r="H15" s="20">
        <f>G15-H42</f>
        <v>6383</v>
      </c>
      <c r="J15" s="19">
        <v>7512</v>
      </c>
      <c r="K15" s="20">
        <f>J15-K42</f>
        <v>7423</v>
      </c>
      <c r="M15" s="19">
        <f t="shared" si="0"/>
        <v>19696</v>
      </c>
      <c r="N15" s="20">
        <f>M15-N42</f>
        <v>19440</v>
      </c>
    </row>
    <row r="16" spans="1:14" x14ac:dyDescent="0.25">
      <c r="A16" s="16" t="s">
        <v>11</v>
      </c>
      <c r="B16" s="16"/>
      <c r="D16" s="21">
        <f>SUM(D14:D15)</f>
        <v>57344</v>
      </c>
      <c r="E16" s="22">
        <f>SUM(E14:E15)</f>
        <v>57155</v>
      </c>
      <c r="G16" s="21">
        <f>SUM(G14:G15)</f>
        <v>60836</v>
      </c>
      <c r="H16" s="22">
        <f>SUM(H14:H15)</f>
        <v>60605</v>
      </c>
      <c r="J16" s="21">
        <f>SUM(J14:J15)</f>
        <v>61866</v>
      </c>
      <c r="K16" s="22">
        <f>SUM(K14:K15)</f>
        <v>61654</v>
      </c>
      <c r="M16" s="21">
        <f>SUM(M14:M15)</f>
        <v>180046</v>
      </c>
      <c r="N16" s="22">
        <f>SUM(N14:N15)</f>
        <v>179414</v>
      </c>
    </row>
    <row r="17" spans="1:14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</row>
    <row r="18" spans="1:14" x14ac:dyDescent="0.25">
      <c r="A18" s="16" t="s">
        <v>12</v>
      </c>
      <c r="B18" s="16"/>
      <c r="D18" s="19">
        <f>+D11-D16</f>
        <v>42059</v>
      </c>
      <c r="E18" s="20">
        <f>+E11-E16</f>
        <v>42248</v>
      </c>
      <c r="G18" s="19">
        <f>+G11-G16</f>
        <v>50866</v>
      </c>
      <c r="H18" s="20">
        <f>+H11-H16</f>
        <v>51097</v>
      </c>
      <c r="J18" s="19">
        <f>+J11-J16</f>
        <v>52833</v>
      </c>
      <c r="K18" s="20">
        <f>+K11-K16</f>
        <v>53045</v>
      </c>
      <c r="M18" s="19">
        <f>+M11-M16</f>
        <v>145758</v>
      </c>
      <c r="N18" s="20">
        <f>+N11-N16</f>
        <v>146390</v>
      </c>
    </row>
    <row r="19" spans="1:14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</row>
    <row r="20" spans="1:14" x14ac:dyDescent="0.25">
      <c r="A20" s="16" t="s">
        <v>13</v>
      </c>
      <c r="B20" s="16"/>
      <c r="D20" s="24">
        <f>+D18/D11</f>
        <v>0.42311600253513476</v>
      </c>
      <c r="E20" s="25">
        <f>+E18/E11</f>
        <v>0.42501735360099796</v>
      </c>
      <c r="G20" s="24">
        <f>+G18/G11</f>
        <v>0.45537232994932947</v>
      </c>
      <c r="H20" s="25">
        <f>+H18/H11</f>
        <v>0.45744033231276071</v>
      </c>
      <c r="J20" s="24">
        <f>+J18/J11</f>
        <v>0.46062302199670441</v>
      </c>
      <c r="K20" s="25">
        <f>+K18/K11</f>
        <v>0.46247133802387119</v>
      </c>
      <c r="M20" s="24">
        <f>+M18/M11</f>
        <v>0.44737940602325327</v>
      </c>
      <c r="N20" s="25">
        <f>+N18/N11</f>
        <v>0.44931922260009083</v>
      </c>
    </row>
    <row r="21" spans="1:14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</row>
    <row r="22" spans="1:14" ht="15.75" x14ac:dyDescent="0.25">
      <c r="A22" s="16" t="s">
        <v>81</v>
      </c>
      <c r="B22" s="16"/>
      <c r="D22" s="19">
        <v>25536</v>
      </c>
      <c r="E22" s="26">
        <f>D22-E43</f>
        <v>24553</v>
      </c>
      <c r="G22" s="19">
        <v>22101</v>
      </c>
      <c r="H22" s="26">
        <f>G22-H43</f>
        <v>21287</v>
      </c>
      <c r="J22" s="19">
        <v>21111</v>
      </c>
      <c r="K22" s="26">
        <f>J22-K43</f>
        <v>20311</v>
      </c>
      <c r="M22" s="19">
        <f t="shared" ref="M22:M26" si="1">D22+G22+J22</f>
        <v>68748</v>
      </c>
      <c r="N22" s="26">
        <f>M22-N43</f>
        <v>66151</v>
      </c>
    </row>
    <row r="23" spans="1:14" ht="15.75" x14ac:dyDescent="0.25">
      <c r="A23" s="16" t="s">
        <v>82</v>
      </c>
      <c r="B23" s="16"/>
      <c r="D23" s="19">
        <v>19901</v>
      </c>
      <c r="E23" s="26">
        <f>D23-E44</f>
        <v>19051</v>
      </c>
      <c r="G23" s="19">
        <v>20527</v>
      </c>
      <c r="H23" s="26">
        <f>G23-H44</f>
        <v>19742</v>
      </c>
      <c r="J23" s="19">
        <v>20722</v>
      </c>
      <c r="K23" s="26">
        <f>J23-K44</f>
        <v>19892</v>
      </c>
      <c r="M23" s="19">
        <f t="shared" si="1"/>
        <v>61150</v>
      </c>
      <c r="N23" s="26">
        <f>M23-N44</f>
        <v>58685</v>
      </c>
    </row>
    <row r="24" spans="1:14" ht="15.75" x14ac:dyDescent="0.25">
      <c r="A24" s="16" t="s">
        <v>83</v>
      </c>
      <c r="B24" s="16"/>
      <c r="D24" s="19">
        <v>9095</v>
      </c>
      <c r="E24" s="26">
        <f>D24-E45</f>
        <v>8360</v>
      </c>
      <c r="G24" s="19">
        <v>10371</v>
      </c>
      <c r="H24" s="26">
        <f>G24-H45</f>
        <v>9657</v>
      </c>
      <c r="J24" s="19">
        <v>10481</v>
      </c>
      <c r="K24" s="26">
        <f>J24-K45</f>
        <v>9824</v>
      </c>
      <c r="M24" s="19">
        <f t="shared" si="1"/>
        <v>29947</v>
      </c>
      <c r="N24" s="26">
        <f>M24-N45</f>
        <v>27841</v>
      </c>
    </row>
    <row r="25" spans="1:14" ht="15.75" x14ac:dyDescent="0.25">
      <c r="A25" s="16" t="s">
        <v>100</v>
      </c>
      <c r="B25" s="16"/>
      <c r="D25" s="19">
        <v>5340</v>
      </c>
      <c r="E25" s="26">
        <v>0</v>
      </c>
      <c r="G25" s="19">
        <v>793</v>
      </c>
      <c r="H25" s="26">
        <v>0</v>
      </c>
      <c r="J25" s="19">
        <v>-157</v>
      </c>
      <c r="K25" s="26">
        <v>0</v>
      </c>
      <c r="M25" s="19">
        <f t="shared" si="1"/>
        <v>5976</v>
      </c>
      <c r="N25" s="26">
        <v>0</v>
      </c>
    </row>
    <row r="26" spans="1:14" ht="15.75" x14ac:dyDescent="0.25">
      <c r="A26" s="16" t="s">
        <v>84</v>
      </c>
      <c r="B26" s="16"/>
      <c r="D26" s="19">
        <v>-6704</v>
      </c>
      <c r="E26" s="26">
        <f>D26-E47</f>
        <v>0</v>
      </c>
      <c r="G26" s="19">
        <v>0</v>
      </c>
      <c r="H26" s="26">
        <v>0</v>
      </c>
      <c r="J26" s="19">
        <v>0</v>
      </c>
      <c r="K26" s="26">
        <v>0</v>
      </c>
      <c r="M26" s="19">
        <f t="shared" si="1"/>
        <v>-6704</v>
      </c>
      <c r="N26" s="26">
        <f>M26-N47</f>
        <v>0</v>
      </c>
    </row>
    <row r="27" spans="1:14" x14ac:dyDescent="0.25">
      <c r="A27" s="2"/>
      <c r="B27" s="16" t="s">
        <v>14</v>
      </c>
      <c r="D27" s="21">
        <f>SUM(D22:D26)</f>
        <v>53168</v>
      </c>
      <c r="E27" s="27">
        <f>SUM(E22:E26)</f>
        <v>51964</v>
      </c>
      <c r="G27" s="21">
        <f>SUM(G22:G26)</f>
        <v>53792</v>
      </c>
      <c r="H27" s="27">
        <f>SUM(H22:H26)</f>
        <v>50686</v>
      </c>
      <c r="J27" s="21">
        <f>SUM(J22:J26)</f>
        <v>52157</v>
      </c>
      <c r="K27" s="27">
        <f>SUM(K22:K26)</f>
        <v>50027</v>
      </c>
      <c r="M27" s="21">
        <f>SUM(M22:M26)</f>
        <v>159117</v>
      </c>
      <c r="N27" s="27">
        <f>SUM(N22:N26)</f>
        <v>152677</v>
      </c>
    </row>
    <row r="28" spans="1:14" x14ac:dyDescent="0.25">
      <c r="A28" s="16"/>
      <c r="B28" s="16"/>
      <c r="D28" s="19"/>
      <c r="E28" s="15"/>
      <c r="G28" s="19"/>
      <c r="H28" s="15"/>
      <c r="J28" s="19"/>
      <c r="K28" s="15"/>
      <c r="M28" s="19"/>
      <c r="N28" s="15"/>
    </row>
    <row r="29" spans="1:14" x14ac:dyDescent="0.25">
      <c r="A29" s="16" t="s">
        <v>99</v>
      </c>
      <c r="B29" s="16"/>
      <c r="D29" s="19">
        <f>D18-D27</f>
        <v>-11109</v>
      </c>
      <c r="E29" s="20">
        <f>E18-E27</f>
        <v>-9716</v>
      </c>
      <c r="G29" s="19">
        <f>G18-G27</f>
        <v>-2926</v>
      </c>
      <c r="H29" s="20">
        <f>H18-H27</f>
        <v>411</v>
      </c>
      <c r="J29" s="19">
        <f>J18-J27</f>
        <v>676</v>
      </c>
      <c r="K29" s="20">
        <f>K18-K27</f>
        <v>3018</v>
      </c>
      <c r="M29" s="19">
        <f>M18-M27</f>
        <v>-13359</v>
      </c>
      <c r="N29" s="20">
        <f>N18-N27</f>
        <v>-6287</v>
      </c>
    </row>
    <row r="30" spans="1:14" x14ac:dyDescent="0.25">
      <c r="A30" s="16"/>
      <c r="B30" s="16"/>
      <c r="D30" s="19"/>
      <c r="E30" s="15"/>
      <c r="G30" s="19"/>
      <c r="H30" s="15"/>
      <c r="J30" s="19"/>
      <c r="K30" s="15"/>
      <c r="M30" s="19"/>
      <c r="N30" s="15"/>
    </row>
    <row r="31" spans="1:14" x14ac:dyDescent="0.25">
      <c r="A31" s="16" t="s">
        <v>15</v>
      </c>
      <c r="B31" s="16"/>
      <c r="D31" s="19">
        <v>-223</v>
      </c>
      <c r="E31" s="20">
        <f>D31</f>
        <v>-223</v>
      </c>
      <c r="G31" s="19">
        <v>-165</v>
      </c>
      <c r="H31" s="20">
        <f>G31</f>
        <v>-165</v>
      </c>
      <c r="J31" s="19">
        <v>-142</v>
      </c>
      <c r="K31" s="20">
        <f>J31</f>
        <v>-142</v>
      </c>
      <c r="M31" s="19">
        <f t="shared" ref="M31:M32" si="2">D31+G31+J31</f>
        <v>-530</v>
      </c>
      <c r="N31" s="20">
        <f>M31</f>
        <v>-530</v>
      </c>
    </row>
    <row r="32" spans="1:14" x14ac:dyDescent="0.25">
      <c r="A32" s="16" t="s">
        <v>16</v>
      </c>
      <c r="B32" s="16"/>
      <c r="D32" s="28">
        <v>-294</v>
      </c>
      <c r="E32" s="29">
        <f t="shared" ref="E32" si="3">D32</f>
        <v>-294</v>
      </c>
      <c r="G32" s="28">
        <v>456</v>
      </c>
      <c r="H32" s="29">
        <f t="shared" ref="H32" si="4">G32</f>
        <v>456</v>
      </c>
      <c r="J32" s="28">
        <v>360</v>
      </c>
      <c r="K32" s="29">
        <f t="shared" ref="K32" si="5">J32</f>
        <v>360</v>
      </c>
      <c r="M32" s="28">
        <f t="shared" si="2"/>
        <v>522</v>
      </c>
      <c r="N32" s="29">
        <f t="shared" ref="N32" si="6">M32</f>
        <v>522</v>
      </c>
    </row>
    <row r="33" spans="1:17" x14ac:dyDescent="0.25">
      <c r="A33" s="2"/>
      <c r="B33" s="16" t="s">
        <v>17</v>
      </c>
      <c r="D33" s="19">
        <f>SUM(D31:D32)</f>
        <v>-517</v>
      </c>
      <c r="E33" s="20">
        <f>SUM(E31:E32)</f>
        <v>-517</v>
      </c>
      <c r="G33" s="19">
        <f>SUM(G31:G32)</f>
        <v>291</v>
      </c>
      <c r="H33" s="20">
        <f>SUM(H31:H32)</f>
        <v>291</v>
      </c>
      <c r="J33" s="19">
        <f>SUM(J31:J32)</f>
        <v>218</v>
      </c>
      <c r="K33" s="20">
        <f>SUM(K31:K32)</f>
        <v>218</v>
      </c>
      <c r="M33" s="19">
        <f>SUM(M31:M32)</f>
        <v>-8</v>
      </c>
      <c r="N33" s="20">
        <f>SUM(N31:N32)</f>
        <v>-8</v>
      </c>
    </row>
    <row r="34" spans="1:17" x14ac:dyDescent="0.25">
      <c r="A34" s="16"/>
      <c r="B34" s="16"/>
      <c r="D34" s="19"/>
      <c r="E34" s="20"/>
      <c r="G34" s="19"/>
      <c r="H34" s="20"/>
      <c r="J34" s="19"/>
      <c r="K34" s="20"/>
      <c r="M34" s="19"/>
      <c r="N34" s="20"/>
    </row>
    <row r="35" spans="1:17" x14ac:dyDescent="0.25">
      <c r="A35" s="16" t="s">
        <v>18</v>
      </c>
      <c r="B35" s="16"/>
      <c r="D35" s="19">
        <v>110</v>
      </c>
      <c r="E35" s="20">
        <f>D35</f>
        <v>110</v>
      </c>
      <c r="G35" s="19">
        <v>158</v>
      </c>
      <c r="H35" s="20">
        <f>G35</f>
        <v>158</v>
      </c>
      <c r="J35" s="19">
        <v>85</v>
      </c>
      <c r="K35" s="20">
        <f>J35</f>
        <v>85</v>
      </c>
      <c r="M35" s="19">
        <f>D35+G35+J35</f>
        <v>353</v>
      </c>
      <c r="N35" s="20">
        <f>M35</f>
        <v>353</v>
      </c>
    </row>
    <row r="36" spans="1:17" x14ac:dyDescent="0.25">
      <c r="A36" s="16"/>
      <c r="B36" s="16"/>
      <c r="D36" s="19"/>
      <c r="E36" s="20"/>
      <c r="G36" s="19"/>
      <c r="H36" s="20"/>
      <c r="J36" s="19"/>
      <c r="K36" s="20"/>
      <c r="M36" s="19"/>
      <c r="N36" s="20"/>
    </row>
    <row r="37" spans="1:17" ht="15.75" thickBot="1" x14ac:dyDescent="0.3">
      <c r="A37" s="16" t="s">
        <v>95</v>
      </c>
      <c r="B37" s="16"/>
      <c r="D37" s="30">
        <f>+D29+D33-D35</f>
        <v>-11736</v>
      </c>
      <c r="E37" s="31">
        <f>+E29+E33-E35</f>
        <v>-10343</v>
      </c>
      <c r="G37" s="30">
        <f>+G29+G33-G35</f>
        <v>-2793</v>
      </c>
      <c r="H37" s="31">
        <f>+H29+H33-H35</f>
        <v>544</v>
      </c>
      <c r="J37" s="30">
        <f>+J29+J33-J35</f>
        <v>809</v>
      </c>
      <c r="K37" s="31">
        <f>+K29+K33-K35</f>
        <v>3151</v>
      </c>
      <c r="M37" s="30">
        <f>+M29+M33-M35</f>
        <v>-13720</v>
      </c>
      <c r="N37" s="31">
        <f>+N29+N33-N35</f>
        <v>-6648</v>
      </c>
    </row>
    <row r="38" spans="1:17" ht="15.75" thickTop="1" x14ac:dyDescent="0.25">
      <c r="A38" s="16"/>
      <c r="B38" s="16"/>
      <c r="D38" s="14"/>
      <c r="E38" s="15"/>
      <c r="G38" s="14"/>
      <c r="H38" s="15"/>
      <c r="J38" s="14"/>
      <c r="K38" s="15"/>
      <c r="M38" s="14"/>
      <c r="N38" s="15"/>
    </row>
    <row r="39" spans="1:17" x14ac:dyDescent="0.25">
      <c r="A39" s="32" t="s">
        <v>19</v>
      </c>
      <c r="B39" s="32"/>
      <c r="D39" s="14"/>
      <c r="E39" s="15"/>
      <c r="G39" s="14"/>
      <c r="H39" s="15"/>
      <c r="J39" s="14"/>
      <c r="K39" s="15"/>
      <c r="M39" s="14"/>
      <c r="N39" s="15"/>
    </row>
    <row r="40" spans="1:17" x14ac:dyDescent="0.25">
      <c r="A40" s="16"/>
      <c r="B40" s="16"/>
      <c r="D40" s="14"/>
      <c r="E40" s="15"/>
      <c r="G40" s="14"/>
      <c r="H40" s="15"/>
      <c r="J40" s="14"/>
      <c r="K40" s="15"/>
      <c r="M40" s="14"/>
      <c r="N40" s="15"/>
    </row>
    <row r="41" spans="1:17" x14ac:dyDescent="0.25">
      <c r="A41" s="16" t="s">
        <v>102</v>
      </c>
      <c r="B41" s="16"/>
      <c r="D41" s="33"/>
      <c r="E41" s="18">
        <v>112</v>
      </c>
      <c r="G41" s="33"/>
      <c r="H41" s="18">
        <v>141</v>
      </c>
      <c r="J41" s="33"/>
      <c r="K41" s="18">
        <v>123</v>
      </c>
      <c r="M41" s="33"/>
      <c r="N41" s="18">
        <f>E41+H41+K41</f>
        <v>376</v>
      </c>
      <c r="Q41" s="34"/>
    </row>
    <row r="42" spans="1:17" x14ac:dyDescent="0.25">
      <c r="A42" s="16" t="s">
        <v>20</v>
      </c>
      <c r="B42" s="16"/>
      <c r="D42" s="33"/>
      <c r="E42" s="35">
        <v>77</v>
      </c>
      <c r="G42" s="33"/>
      <c r="H42" s="35">
        <v>90</v>
      </c>
      <c r="J42" s="33"/>
      <c r="K42" s="35">
        <v>89</v>
      </c>
      <c r="M42" s="33"/>
      <c r="N42" s="35">
        <f t="shared" ref="N42:N47" si="7">E42+H42+K42</f>
        <v>256</v>
      </c>
      <c r="Q42" s="34"/>
    </row>
    <row r="43" spans="1:17" x14ac:dyDescent="0.25">
      <c r="A43" s="16" t="s">
        <v>76</v>
      </c>
      <c r="B43" s="16"/>
      <c r="D43" s="33"/>
      <c r="E43" s="35">
        <v>983</v>
      </c>
      <c r="G43" s="33"/>
      <c r="H43" s="35">
        <v>814</v>
      </c>
      <c r="J43" s="33"/>
      <c r="K43" s="35">
        <v>800</v>
      </c>
      <c r="M43" s="33"/>
      <c r="N43" s="35">
        <f t="shared" si="7"/>
        <v>2597</v>
      </c>
      <c r="Q43" s="34"/>
    </row>
    <row r="44" spans="1:17" x14ac:dyDescent="0.25">
      <c r="A44" s="16" t="s">
        <v>77</v>
      </c>
      <c r="B44" s="16"/>
      <c r="D44" s="33"/>
      <c r="E44" s="35">
        <v>850</v>
      </c>
      <c r="G44" s="33"/>
      <c r="H44" s="35">
        <v>785</v>
      </c>
      <c r="J44" s="33"/>
      <c r="K44" s="35">
        <v>830</v>
      </c>
      <c r="M44" s="33"/>
      <c r="N44" s="35">
        <f t="shared" si="7"/>
        <v>2465</v>
      </c>
      <c r="Q44" s="34"/>
    </row>
    <row r="45" spans="1:17" x14ac:dyDescent="0.25">
      <c r="A45" s="16" t="s">
        <v>78</v>
      </c>
      <c r="B45" s="16"/>
      <c r="D45" s="33"/>
      <c r="E45" s="35">
        <v>735</v>
      </c>
      <c r="G45" s="33"/>
      <c r="H45" s="35">
        <v>714</v>
      </c>
      <c r="J45" s="33"/>
      <c r="K45" s="35">
        <v>657</v>
      </c>
      <c r="M45" s="33"/>
      <c r="N45" s="35">
        <f t="shared" si="7"/>
        <v>2106</v>
      </c>
      <c r="Q45" s="34"/>
    </row>
    <row r="46" spans="1:17" x14ac:dyDescent="0.25">
      <c r="A46" s="16" t="s">
        <v>92</v>
      </c>
      <c r="B46" s="16"/>
      <c r="D46" s="33"/>
      <c r="E46" s="35">
        <f>D25</f>
        <v>5340</v>
      </c>
      <c r="G46" s="33"/>
      <c r="H46" s="35">
        <f>G25</f>
        <v>793</v>
      </c>
      <c r="J46" s="33"/>
      <c r="K46" s="35">
        <f>J25</f>
        <v>-157</v>
      </c>
      <c r="M46" s="33"/>
      <c r="N46" s="35">
        <f t="shared" si="7"/>
        <v>5976</v>
      </c>
      <c r="Q46" s="34"/>
    </row>
    <row r="47" spans="1:17" x14ac:dyDescent="0.25">
      <c r="A47" s="16" t="s">
        <v>93</v>
      </c>
      <c r="B47" s="16"/>
      <c r="D47" s="33"/>
      <c r="E47" s="35">
        <f>D26</f>
        <v>-6704</v>
      </c>
      <c r="G47" s="33"/>
      <c r="H47" s="35">
        <f>G26</f>
        <v>0</v>
      </c>
      <c r="J47" s="33"/>
      <c r="K47" s="35">
        <f>J26</f>
        <v>0</v>
      </c>
      <c r="M47" s="33"/>
      <c r="N47" s="35">
        <f t="shared" si="7"/>
        <v>-6704</v>
      </c>
      <c r="Q47" s="34"/>
    </row>
    <row r="48" spans="1:17" x14ac:dyDescent="0.25">
      <c r="A48" s="6"/>
      <c r="B48" s="16" t="s">
        <v>21</v>
      </c>
      <c r="D48" s="33"/>
      <c r="E48" s="36">
        <f>SUM(E41:E47)</f>
        <v>1393</v>
      </c>
      <c r="G48" s="33"/>
      <c r="H48" s="36">
        <f>SUM(H41:H47)</f>
        <v>3337</v>
      </c>
      <c r="J48" s="33"/>
      <c r="K48" s="36">
        <f>SUM(K41:K47)</f>
        <v>2342</v>
      </c>
      <c r="M48" s="33"/>
      <c r="N48" s="36">
        <f>SUM(N41:N47)</f>
        <v>7072</v>
      </c>
      <c r="Q48" s="34"/>
    </row>
    <row r="49" spans="1:17" x14ac:dyDescent="0.25">
      <c r="A49" s="16"/>
      <c r="B49" s="16"/>
      <c r="D49" s="14"/>
      <c r="E49" s="20"/>
      <c r="G49" s="14"/>
      <c r="H49" s="20"/>
      <c r="J49" s="14"/>
      <c r="K49" s="20"/>
      <c r="M49" s="14"/>
      <c r="N49" s="20"/>
    </row>
    <row r="50" spans="1:17" ht="15.75" thickBot="1" x14ac:dyDescent="0.3">
      <c r="A50" s="16" t="s">
        <v>22</v>
      </c>
      <c r="B50" s="16"/>
      <c r="D50" s="37"/>
      <c r="E50" s="38">
        <f>E37-E48</f>
        <v>-11736</v>
      </c>
      <c r="G50" s="37"/>
      <c r="H50" s="38">
        <f>H37-H48</f>
        <v>-2793</v>
      </c>
      <c r="J50" s="37"/>
      <c r="K50" s="38">
        <f>K37-K48</f>
        <v>809</v>
      </c>
      <c r="M50" s="37"/>
      <c r="N50" s="38">
        <f>N37-N48</f>
        <v>-13720</v>
      </c>
      <c r="Q50" s="34"/>
    </row>
    <row r="51" spans="1:17" x14ac:dyDescent="0.25">
      <c r="A51" s="16"/>
      <c r="B51" s="16"/>
      <c r="D51" s="39"/>
      <c r="E51" s="40"/>
      <c r="G51" s="39"/>
      <c r="H51" s="40"/>
      <c r="J51" s="39"/>
      <c r="K51" s="40"/>
      <c r="M51" s="39"/>
      <c r="N51" s="40"/>
    </row>
    <row r="52" spans="1:17" s="43" customFormat="1" x14ac:dyDescent="0.25">
      <c r="A52" s="41" t="s">
        <v>23</v>
      </c>
      <c r="B52" s="42"/>
      <c r="C52" s="42"/>
      <c r="D52" s="42"/>
      <c r="E52" s="42"/>
      <c r="G52" s="42"/>
      <c r="H52" s="42"/>
      <c r="J52" s="42"/>
      <c r="K52" s="42"/>
      <c r="M52" s="42"/>
      <c r="N52" s="42"/>
    </row>
    <row r="53" spans="1:17" s="43" customFormat="1" x14ac:dyDescent="0.25">
      <c r="A53" s="44" t="s">
        <v>24</v>
      </c>
      <c r="B53" s="45"/>
      <c r="C53" s="46"/>
      <c r="D53" s="47"/>
      <c r="E53" s="48"/>
      <c r="G53" s="47"/>
      <c r="H53" s="48"/>
      <c r="J53" s="47"/>
      <c r="K53" s="48"/>
      <c r="M53" s="47"/>
      <c r="N53" s="48"/>
    </row>
    <row r="54" spans="1:17" x14ac:dyDescent="0.25">
      <c r="A54" s="2"/>
      <c r="B54" s="2"/>
      <c r="D54" s="39"/>
      <c r="E54" s="4"/>
      <c r="G54" s="39"/>
      <c r="H54" s="4"/>
      <c r="J54" s="39"/>
      <c r="K54" s="4"/>
      <c r="M54" s="39"/>
      <c r="N54" s="4"/>
    </row>
    <row r="55" spans="1:17" x14ac:dyDescent="0.25">
      <c r="A55" s="2"/>
      <c r="B55" s="2"/>
      <c r="D55" s="39"/>
      <c r="E55" s="4"/>
      <c r="G55" s="39"/>
      <c r="H55" s="4"/>
      <c r="J55" s="39"/>
      <c r="K55" s="4"/>
      <c r="M55" s="39"/>
      <c r="N55" s="4"/>
    </row>
    <row r="56" spans="1:17" x14ac:dyDescent="0.25">
      <c r="A56" s="1" t="s">
        <v>0</v>
      </c>
      <c r="B56" s="2"/>
      <c r="D56" s="39"/>
      <c r="E56" s="4"/>
      <c r="G56" s="39"/>
      <c r="H56" s="4"/>
      <c r="J56" s="39"/>
      <c r="K56" s="4"/>
      <c r="M56" s="39"/>
      <c r="N56" s="4"/>
    </row>
    <row r="57" spans="1:17" x14ac:dyDescent="0.25">
      <c r="A57" s="1" t="s">
        <v>1</v>
      </c>
      <c r="B57" s="2"/>
      <c r="D57" s="39"/>
      <c r="E57" s="4"/>
      <c r="G57" s="39"/>
      <c r="H57" s="4"/>
      <c r="J57" s="39"/>
      <c r="K57" s="4"/>
      <c r="M57" s="39"/>
      <c r="N57" s="4"/>
    </row>
    <row r="58" spans="1:17" x14ac:dyDescent="0.25">
      <c r="A58" s="1" t="s">
        <v>85</v>
      </c>
      <c r="B58" s="2"/>
      <c r="D58" s="39"/>
      <c r="E58" s="4"/>
      <c r="G58" s="39"/>
      <c r="H58" s="4"/>
      <c r="J58" s="39"/>
      <c r="K58" s="4"/>
      <c r="M58" s="39"/>
      <c r="N58" s="4"/>
    </row>
    <row r="59" spans="1:17" ht="15.75" thickBot="1" x14ac:dyDescent="0.3">
      <c r="A59" s="7" t="s">
        <v>2</v>
      </c>
      <c r="B59" s="2"/>
      <c r="D59" s="39"/>
      <c r="E59" s="4"/>
      <c r="G59" s="39"/>
      <c r="H59" s="4"/>
      <c r="J59" s="39"/>
      <c r="K59" s="4"/>
      <c r="M59" s="39"/>
      <c r="N59" s="4"/>
    </row>
    <row r="60" spans="1:17" x14ac:dyDescent="0.25">
      <c r="A60" s="2"/>
      <c r="B60" s="2"/>
      <c r="D60" s="96">
        <f>E6</f>
        <v>43190</v>
      </c>
      <c r="E60" s="97"/>
      <c r="G60" s="96">
        <f>H6</f>
        <v>43281</v>
      </c>
      <c r="H60" s="97"/>
      <c r="J60" s="96">
        <f>K6</f>
        <v>43372</v>
      </c>
      <c r="K60" s="97"/>
      <c r="M60" s="39"/>
      <c r="N60" s="4"/>
    </row>
    <row r="61" spans="1:17" x14ac:dyDescent="0.25">
      <c r="A61" s="2"/>
      <c r="B61" s="2"/>
      <c r="D61" s="14"/>
      <c r="E61" s="15"/>
      <c r="G61" s="14"/>
      <c r="H61" s="15"/>
      <c r="J61" s="14"/>
      <c r="K61" s="15"/>
      <c r="M61" s="39"/>
      <c r="N61" s="4"/>
    </row>
    <row r="62" spans="1:17" x14ac:dyDescent="0.25">
      <c r="A62" s="49" t="s">
        <v>25</v>
      </c>
      <c r="B62" s="2"/>
      <c r="D62" s="14"/>
      <c r="E62" s="15"/>
      <c r="G62" s="14"/>
      <c r="H62" s="15"/>
      <c r="J62" s="14"/>
      <c r="K62" s="15"/>
      <c r="M62" s="39"/>
      <c r="N62" s="4"/>
    </row>
    <row r="63" spans="1:17" x14ac:dyDescent="0.25">
      <c r="A63" s="50" t="s">
        <v>26</v>
      </c>
      <c r="B63" s="2"/>
      <c r="D63" s="14"/>
      <c r="E63" s="15"/>
      <c r="G63" s="14"/>
      <c r="H63" s="15"/>
      <c r="J63" s="14"/>
      <c r="K63" s="15"/>
      <c r="M63" s="39"/>
      <c r="N63" s="4"/>
    </row>
    <row r="64" spans="1:17" x14ac:dyDescent="0.25">
      <c r="A64" s="51" t="s">
        <v>27</v>
      </c>
      <c r="B64" s="2"/>
      <c r="D64" s="52"/>
      <c r="E64" s="53">
        <v>42628</v>
      </c>
      <c r="G64" s="52"/>
      <c r="H64" s="53">
        <v>48175</v>
      </c>
      <c r="J64" s="52"/>
      <c r="K64" s="53">
        <v>53033</v>
      </c>
      <c r="M64" s="39"/>
      <c r="N64" s="4"/>
    </row>
    <row r="65" spans="1:15" s="55" customFormat="1" x14ac:dyDescent="0.25">
      <c r="A65" s="51" t="s">
        <v>28</v>
      </c>
      <c r="B65" s="2"/>
      <c r="C65" s="3"/>
      <c r="D65" s="56"/>
      <c r="E65" s="54">
        <v>55746</v>
      </c>
      <c r="G65" s="56"/>
      <c r="H65" s="54">
        <v>69535</v>
      </c>
      <c r="J65" s="56"/>
      <c r="K65" s="54">
        <v>67671</v>
      </c>
      <c r="M65" s="39"/>
      <c r="N65" s="4"/>
      <c r="O65" s="6"/>
    </row>
    <row r="66" spans="1:15" s="55" customFormat="1" x14ac:dyDescent="0.25">
      <c r="A66" s="51" t="s">
        <v>29</v>
      </c>
      <c r="B66" s="2"/>
      <c r="C66" s="3"/>
      <c r="D66" s="56"/>
      <c r="E66" s="54">
        <v>27061</v>
      </c>
      <c r="G66" s="56"/>
      <c r="H66" s="54">
        <v>19988</v>
      </c>
      <c r="J66" s="56"/>
      <c r="K66" s="54">
        <v>30267</v>
      </c>
      <c r="M66" s="39"/>
      <c r="N66" s="4"/>
      <c r="O66" s="6"/>
    </row>
    <row r="67" spans="1:15" s="55" customFormat="1" x14ac:dyDescent="0.25">
      <c r="A67" s="51" t="s">
        <v>30</v>
      </c>
      <c r="B67" s="2"/>
      <c r="C67" s="3"/>
      <c r="D67" s="56"/>
      <c r="E67" s="29">
        <v>12551</v>
      </c>
      <c r="G67" s="56"/>
      <c r="H67" s="29">
        <v>11059</v>
      </c>
      <c r="J67" s="56"/>
      <c r="K67" s="29">
        <v>10640</v>
      </c>
      <c r="M67" s="39"/>
      <c r="N67" s="4"/>
      <c r="O67" s="6"/>
    </row>
    <row r="68" spans="1:15" s="55" customFormat="1" x14ac:dyDescent="0.25">
      <c r="A68" s="50" t="s">
        <v>31</v>
      </c>
      <c r="B68" s="2"/>
      <c r="C68" s="3"/>
      <c r="D68" s="56"/>
      <c r="E68" s="26">
        <f>SUM(E64:E67)</f>
        <v>137986</v>
      </c>
      <c r="G68" s="56"/>
      <c r="H68" s="26">
        <f>SUM(H64:H67)</f>
        <v>148757</v>
      </c>
      <c r="J68" s="56"/>
      <c r="K68" s="26">
        <f>SUM(K64:K67)</f>
        <v>161611</v>
      </c>
      <c r="M68" s="39"/>
      <c r="N68" s="4"/>
      <c r="O68" s="6"/>
    </row>
    <row r="69" spans="1:15" s="55" customFormat="1" x14ac:dyDescent="0.25">
      <c r="A69" s="50"/>
      <c r="B69" s="2"/>
      <c r="C69" s="3"/>
      <c r="D69" s="56"/>
      <c r="E69" s="15"/>
      <c r="G69" s="56"/>
      <c r="H69" s="15"/>
      <c r="J69" s="56"/>
      <c r="K69" s="15"/>
      <c r="M69" s="39"/>
      <c r="N69" s="4"/>
      <c r="O69" s="6"/>
    </row>
    <row r="70" spans="1:15" s="55" customFormat="1" x14ac:dyDescent="0.25">
      <c r="A70" s="51" t="s">
        <v>32</v>
      </c>
      <c r="B70" s="2"/>
      <c r="C70" s="3"/>
      <c r="D70" s="56"/>
      <c r="E70" s="20">
        <v>14808</v>
      </c>
      <c r="G70" s="56"/>
      <c r="H70" s="20">
        <v>15557</v>
      </c>
      <c r="J70" s="56"/>
      <c r="K70" s="20">
        <v>21252</v>
      </c>
      <c r="M70" s="39"/>
      <c r="N70" s="4"/>
      <c r="O70" s="6"/>
    </row>
    <row r="71" spans="1:15" s="55" customFormat="1" x14ac:dyDescent="0.25">
      <c r="A71" s="51" t="s">
        <v>33</v>
      </c>
      <c r="B71" s="2"/>
      <c r="C71" s="3"/>
      <c r="D71" s="56"/>
      <c r="E71" s="20">
        <v>116175</v>
      </c>
      <c r="G71" s="56"/>
      <c r="H71" s="20">
        <v>116175</v>
      </c>
      <c r="J71" s="56"/>
      <c r="K71" s="20">
        <v>116175</v>
      </c>
      <c r="M71" s="39"/>
      <c r="N71" s="4"/>
      <c r="O71" s="6"/>
    </row>
    <row r="72" spans="1:15" s="55" customFormat="1" x14ac:dyDescent="0.25">
      <c r="A72" s="51" t="s">
        <v>34</v>
      </c>
      <c r="B72" s="2"/>
      <c r="C72" s="3"/>
      <c r="D72" s="56"/>
      <c r="E72" s="29">
        <v>1943</v>
      </c>
      <c r="G72" s="56"/>
      <c r="H72" s="29">
        <v>1981</v>
      </c>
      <c r="J72" s="56"/>
      <c r="K72" s="29">
        <v>1987</v>
      </c>
      <c r="M72" s="39"/>
      <c r="N72" s="4"/>
      <c r="O72" s="6"/>
    </row>
    <row r="73" spans="1:15" s="55" customFormat="1" ht="15.75" thickBot="1" x14ac:dyDescent="0.3">
      <c r="A73" s="50" t="s">
        <v>35</v>
      </c>
      <c r="B73" s="2"/>
      <c r="C73" s="3"/>
      <c r="D73" s="52"/>
      <c r="E73" s="57">
        <f>SUM(E68:E72)</f>
        <v>270912</v>
      </c>
      <c r="G73" s="52"/>
      <c r="H73" s="57">
        <f>SUM(H68:H72)</f>
        <v>282470</v>
      </c>
      <c r="J73" s="52"/>
      <c r="K73" s="57">
        <f>SUM(K68:K72)</f>
        <v>301025</v>
      </c>
      <c r="M73" s="39"/>
      <c r="N73" s="4"/>
      <c r="O73" s="6"/>
    </row>
    <row r="74" spans="1:15" s="55" customFormat="1" ht="15.75" thickTop="1" x14ac:dyDescent="0.25">
      <c r="A74" s="2"/>
      <c r="B74" s="2"/>
      <c r="C74" s="3"/>
      <c r="D74" s="58"/>
      <c r="E74" s="15"/>
      <c r="G74" s="58"/>
      <c r="H74" s="15"/>
      <c r="J74" s="58"/>
      <c r="K74" s="15"/>
      <c r="M74" s="39"/>
      <c r="N74" s="4"/>
      <c r="O74" s="6"/>
    </row>
    <row r="75" spans="1:15" s="55" customFormat="1" x14ac:dyDescent="0.25">
      <c r="A75" s="49" t="s">
        <v>36</v>
      </c>
      <c r="B75" s="2"/>
      <c r="C75" s="3"/>
      <c r="D75" s="58"/>
      <c r="E75" s="15"/>
      <c r="G75" s="58"/>
      <c r="H75" s="15"/>
      <c r="J75" s="58"/>
      <c r="K75" s="15"/>
      <c r="M75" s="39"/>
      <c r="N75" s="4"/>
      <c r="O75" s="6"/>
    </row>
    <row r="76" spans="1:15" s="55" customFormat="1" x14ac:dyDescent="0.25">
      <c r="A76" s="50" t="s">
        <v>37</v>
      </c>
      <c r="B76" s="2"/>
      <c r="C76" s="3"/>
      <c r="D76" s="58"/>
      <c r="E76" s="15"/>
      <c r="G76" s="58"/>
      <c r="H76" s="15"/>
      <c r="J76" s="58"/>
      <c r="K76" s="15"/>
      <c r="M76" s="39"/>
      <c r="N76" s="4"/>
      <c r="O76" s="6"/>
    </row>
    <row r="77" spans="1:15" s="55" customFormat="1" x14ac:dyDescent="0.25">
      <c r="A77" s="51" t="s">
        <v>38</v>
      </c>
      <c r="B77" s="2"/>
      <c r="C77" s="3"/>
      <c r="D77" s="52"/>
      <c r="E77" s="53">
        <v>17836</v>
      </c>
      <c r="G77" s="52"/>
      <c r="H77" s="53">
        <v>26112</v>
      </c>
      <c r="J77" s="52"/>
      <c r="K77" s="53">
        <v>32792</v>
      </c>
      <c r="M77" s="39"/>
      <c r="N77" s="4"/>
      <c r="O77" s="6"/>
    </row>
    <row r="78" spans="1:15" s="55" customFormat="1" x14ac:dyDescent="0.25">
      <c r="A78" s="51" t="s">
        <v>39</v>
      </c>
      <c r="B78" s="2"/>
      <c r="C78" s="3"/>
      <c r="D78" s="56"/>
      <c r="E78" s="20">
        <v>48783</v>
      </c>
      <c r="G78" s="56"/>
      <c r="H78" s="20">
        <v>47445</v>
      </c>
      <c r="J78" s="56"/>
      <c r="K78" s="20">
        <v>57052</v>
      </c>
      <c r="M78" s="39"/>
      <c r="N78" s="4"/>
      <c r="O78" s="6"/>
    </row>
    <row r="79" spans="1:15" s="55" customFormat="1" x14ac:dyDescent="0.25">
      <c r="A79" s="51" t="s">
        <v>40</v>
      </c>
      <c r="B79" s="2"/>
      <c r="C79" s="3"/>
      <c r="D79" s="56"/>
      <c r="E79" s="20">
        <v>14676</v>
      </c>
      <c r="G79" s="56"/>
      <c r="H79" s="20">
        <v>17205</v>
      </c>
      <c r="J79" s="56"/>
      <c r="K79" s="20">
        <v>16813</v>
      </c>
      <c r="M79" s="39"/>
      <c r="N79" s="4"/>
      <c r="O79" s="6"/>
    </row>
    <row r="80" spans="1:15" s="55" customFormat="1" x14ac:dyDescent="0.25">
      <c r="A80" s="51" t="s">
        <v>41</v>
      </c>
      <c r="B80" s="2"/>
      <c r="C80" s="3"/>
      <c r="D80" s="56"/>
      <c r="E80" s="29">
        <v>30000</v>
      </c>
      <c r="G80" s="56"/>
      <c r="H80" s="29">
        <v>30000</v>
      </c>
      <c r="J80" s="56"/>
      <c r="K80" s="29">
        <v>30000</v>
      </c>
      <c r="M80" s="39"/>
      <c r="N80" s="4"/>
      <c r="O80" s="6"/>
    </row>
    <row r="81" spans="1:15" s="55" customFormat="1" x14ac:dyDescent="0.25">
      <c r="A81" s="50" t="s">
        <v>42</v>
      </c>
      <c r="B81" s="2"/>
      <c r="C81" s="3"/>
      <c r="D81" s="56"/>
      <c r="E81" s="59">
        <f>SUM(E77:E80)</f>
        <v>111295</v>
      </c>
      <c r="G81" s="56"/>
      <c r="H81" s="59">
        <f>SUM(H77:H80)</f>
        <v>120762</v>
      </c>
      <c r="J81" s="56"/>
      <c r="K81" s="59">
        <f>SUM(K77:K80)</f>
        <v>136657</v>
      </c>
      <c r="M81" s="39"/>
      <c r="N81" s="4"/>
      <c r="O81" s="6"/>
    </row>
    <row r="82" spans="1:15" s="55" customFormat="1" x14ac:dyDescent="0.25">
      <c r="A82" s="50"/>
      <c r="B82" s="2"/>
      <c r="C82" s="3"/>
      <c r="D82" s="56"/>
      <c r="E82" s="15"/>
      <c r="G82" s="56"/>
      <c r="H82" s="15"/>
      <c r="J82" s="56"/>
      <c r="K82" s="15"/>
      <c r="M82" s="39"/>
      <c r="N82" s="4"/>
      <c r="O82" s="6"/>
    </row>
    <row r="83" spans="1:15" s="55" customFormat="1" x14ac:dyDescent="0.25">
      <c r="A83" s="50" t="s">
        <v>43</v>
      </c>
      <c r="B83" s="2"/>
      <c r="C83" s="3"/>
      <c r="D83" s="56"/>
      <c r="E83" s="20">
        <v>20712</v>
      </c>
      <c r="G83" s="56"/>
      <c r="H83" s="20">
        <v>18497</v>
      </c>
      <c r="J83" s="56"/>
      <c r="K83" s="20">
        <v>18108</v>
      </c>
      <c r="M83" s="39"/>
      <c r="N83" s="4"/>
      <c r="O83" s="6"/>
    </row>
    <row r="84" spans="1:15" s="55" customFormat="1" x14ac:dyDescent="0.25">
      <c r="A84" s="50" t="s">
        <v>44</v>
      </c>
      <c r="B84" s="2"/>
      <c r="C84" s="3"/>
      <c r="D84" s="56"/>
      <c r="E84" s="20">
        <v>866</v>
      </c>
      <c r="G84" s="56"/>
      <c r="H84" s="20">
        <v>2051</v>
      </c>
      <c r="J84" s="56"/>
      <c r="K84" s="20">
        <v>2186</v>
      </c>
      <c r="M84" s="39"/>
      <c r="N84" s="4"/>
      <c r="O84" s="6"/>
    </row>
    <row r="85" spans="1:15" s="55" customFormat="1" x14ac:dyDescent="0.25">
      <c r="A85" s="50"/>
      <c r="B85" s="2"/>
      <c r="C85" s="3"/>
      <c r="D85" s="60"/>
      <c r="E85" s="15"/>
      <c r="G85" s="60"/>
      <c r="H85" s="15"/>
      <c r="J85" s="60"/>
      <c r="K85" s="15"/>
      <c r="M85" s="39"/>
      <c r="N85" s="4"/>
      <c r="O85" s="6"/>
    </row>
    <row r="86" spans="1:15" s="55" customFormat="1" x14ac:dyDescent="0.25">
      <c r="A86" s="50" t="s">
        <v>45</v>
      </c>
      <c r="B86" s="2"/>
      <c r="C86" s="3"/>
      <c r="D86" s="56"/>
      <c r="E86" s="15"/>
      <c r="G86" s="56"/>
      <c r="H86" s="15"/>
      <c r="J86" s="56"/>
      <c r="K86" s="15"/>
      <c r="M86" s="39"/>
      <c r="N86" s="4"/>
      <c r="O86" s="6"/>
    </row>
    <row r="87" spans="1:15" s="55" customFormat="1" x14ac:dyDescent="0.25">
      <c r="A87" s="51" t="s">
        <v>46</v>
      </c>
      <c r="B87" s="2"/>
      <c r="C87" s="3"/>
      <c r="D87" s="61"/>
      <c r="E87" s="20">
        <v>1426</v>
      </c>
      <c r="G87" s="61"/>
      <c r="H87" s="20">
        <v>1460</v>
      </c>
      <c r="J87" s="61"/>
      <c r="K87" s="20">
        <v>1462</v>
      </c>
      <c r="M87" s="39"/>
      <c r="N87" s="4"/>
      <c r="O87" s="6"/>
    </row>
    <row r="88" spans="1:15" s="55" customFormat="1" x14ac:dyDescent="0.25">
      <c r="A88" s="51" t="s">
        <v>47</v>
      </c>
      <c r="B88" s="2"/>
      <c r="C88" s="3"/>
      <c r="D88" s="56"/>
      <c r="E88" s="20">
        <v>853809</v>
      </c>
      <c r="G88" s="56"/>
      <c r="H88" s="20">
        <v>860196</v>
      </c>
      <c r="J88" s="56"/>
      <c r="K88" s="20">
        <v>862642</v>
      </c>
      <c r="M88" s="39"/>
      <c r="N88" s="4"/>
      <c r="O88" s="6"/>
    </row>
    <row r="89" spans="1:15" s="55" customFormat="1" x14ac:dyDescent="0.25">
      <c r="A89" s="51" t="s">
        <v>89</v>
      </c>
      <c r="B89" s="2"/>
      <c r="C89" s="3"/>
      <c r="D89" s="56"/>
      <c r="E89" s="20">
        <v>110</v>
      </c>
      <c r="G89" s="56"/>
      <c r="H89" s="20">
        <v>-397</v>
      </c>
      <c r="J89" s="56"/>
      <c r="K89" s="20">
        <v>-740</v>
      </c>
      <c r="M89" s="39"/>
      <c r="N89" s="4"/>
      <c r="O89" s="6"/>
    </row>
    <row r="90" spans="1:15" s="55" customFormat="1" x14ac:dyDescent="0.25">
      <c r="A90" s="51" t="s">
        <v>48</v>
      </c>
      <c r="B90" s="2"/>
      <c r="C90" s="3"/>
      <c r="D90" s="56"/>
      <c r="E90" s="20">
        <v>-677320</v>
      </c>
      <c r="G90" s="56"/>
      <c r="H90" s="20">
        <v>-680113</v>
      </c>
      <c r="J90" s="56"/>
      <c r="K90" s="20">
        <v>-679304</v>
      </c>
      <c r="M90" s="39"/>
      <c r="N90" s="4"/>
      <c r="O90" s="6"/>
    </row>
    <row r="91" spans="1:15" s="55" customFormat="1" x14ac:dyDescent="0.25">
      <c r="A91" s="51" t="s">
        <v>49</v>
      </c>
      <c r="B91" s="2"/>
      <c r="C91" s="3"/>
      <c r="D91" s="56"/>
      <c r="E91" s="20">
        <v>-39986</v>
      </c>
      <c r="G91" s="56"/>
      <c r="H91" s="20">
        <v>-39986</v>
      </c>
      <c r="J91" s="56"/>
      <c r="K91" s="20">
        <v>-39986</v>
      </c>
      <c r="M91" s="39"/>
      <c r="N91" s="4"/>
      <c r="O91" s="6"/>
    </row>
    <row r="92" spans="1:15" s="55" customFormat="1" x14ac:dyDescent="0.25">
      <c r="A92" s="50" t="s">
        <v>50</v>
      </c>
      <c r="B92" s="2"/>
      <c r="C92" s="3"/>
      <c r="D92" s="56"/>
      <c r="E92" s="62">
        <f>SUM(E87:E91)</f>
        <v>138039</v>
      </c>
      <c r="G92" s="56"/>
      <c r="H92" s="62">
        <f>SUM(H87:H91)</f>
        <v>141160</v>
      </c>
      <c r="J92" s="56"/>
      <c r="K92" s="62">
        <f>SUM(K87:K91)</f>
        <v>144074</v>
      </c>
      <c r="M92" s="39"/>
      <c r="N92" s="4"/>
      <c r="O92" s="6"/>
    </row>
    <row r="93" spans="1:15" s="55" customFormat="1" x14ac:dyDescent="0.25">
      <c r="A93" s="2"/>
      <c r="B93" s="2"/>
      <c r="C93" s="3"/>
      <c r="D93" s="56"/>
      <c r="E93" s="63"/>
      <c r="G93" s="56"/>
      <c r="H93" s="63"/>
      <c r="J93" s="56"/>
      <c r="K93" s="63"/>
      <c r="M93" s="39"/>
      <c r="N93" s="4"/>
      <c r="O93" s="6"/>
    </row>
    <row r="94" spans="1:15" s="55" customFormat="1" ht="15.75" thickBot="1" x14ac:dyDescent="0.3">
      <c r="A94" s="50" t="s">
        <v>51</v>
      </c>
      <c r="B94" s="2"/>
      <c r="C94" s="3"/>
      <c r="D94" s="52"/>
      <c r="E94" s="57">
        <f>+E81+E83+E84+E92</f>
        <v>270912</v>
      </c>
      <c r="G94" s="52"/>
      <c r="H94" s="57">
        <f>+H81+H83+H84+H92</f>
        <v>282470</v>
      </c>
      <c r="J94" s="52"/>
      <c r="K94" s="57">
        <f>+K81+K83+K84+K92</f>
        <v>301025</v>
      </c>
      <c r="M94" s="39"/>
      <c r="N94" s="4"/>
      <c r="O94" s="6"/>
    </row>
    <row r="95" spans="1:15" s="55" customFormat="1" ht="16.5" thickTop="1" thickBot="1" x14ac:dyDescent="0.3">
      <c r="A95" s="2"/>
      <c r="B95" s="2"/>
      <c r="C95" s="3"/>
      <c r="D95" s="64"/>
      <c r="E95" s="65"/>
      <c r="G95" s="64"/>
      <c r="H95" s="65"/>
      <c r="J95" s="64"/>
      <c r="K95" s="65"/>
      <c r="M95" s="39"/>
      <c r="N95" s="4"/>
      <c r="O95" s="6"/>
    </row>
    <row r="96" spans="1:15" s="55" customFormat="1" x14ac:dyDescent="0.25">
      <c r="A96" s="7"/>
      <c r="B96" s="2"/>
      <c r="C96" s="3"/>
      <c r="D96" s="39"/>
      <c r="E96" s="66"/>
      <c r="G96" s="39"/>
      <c r="H96" s="66"/>
      <c r="J96" s="39"/>
      <c r="K96" s="66"/>
      <c r="M96" s="39"/>
      <c r="N96" s="4"/>
      <c r="O96" s="6"/>
    </row>
    <row r="97" spans="1:14" s="55" customFormat="1" ht="12.75" x14ac:dyDescent="0.2">
      <c r="A97" s="7"/>
      <c r="B97" s="2"/>
      <c r="C97" s="3"/>
      <c r="D97" s="39"/>
      <c r="E97" s="4"/>
      <c r="G97" s="39"/>
      <c r="H97" s="4"/>
      <c r="J97" s="39"/>
      <c r="K97" s="4"/>
      <c r="M97" s="39"/>
      <c r="N97" s="4"/>
    </row>
    <row r="98" spans="1:14" s="55" customFormat="1" ht="12.75" x14ac:dyDescent="0.2">
      <c r="A98" s="1" t="s">
        <v>0</v>
      </c>
      <c r="B98" s="2"/>
      <c r="C98" s="3"/>
      <c r="D98" s="39"/>
      <c r="E98" s="4"/>
      <c r="G98" s="39"/>
      <c r="H98" s="4"/>
      <c r="J98" s="39"/>
      <c r="K98" s="4"/>
      <c r="M98" s="39"/>
      <c r="N98" s="4"/>
    </row>
    <row r="99" spans="1:14" s="55" customFormat="1" ht="12.75" x14ac:dyDescent="0.2">
      <c r="A99" s="1" t="s">
        <v>1</v>
      </c>
      <c r="B99" s="2"/>
      <c r="C99" s="3"/>
      <c r="D99" s="39"/>
      <c r="E99" s="4"/>
      <c r="G99" s="39"/>
      <c r="H99" s="4"/>
      <c r="J99" s="39"/>
      <c r="K99" s="4"/>
      <c r="M99" s="39"/>
      <c r="N99" s="4"/>
    </row>
    <row r="100" spans="1:14" s="55" customFormat="1" ht="12.75" x14ac:dyDescent="0.2">
      <c r="A100" s="1" t="s">
        <v>86</v>
      </c>
      <c r="B100" s="2"/>
      <c r="C100" s="3"/>
      <c r="D100" s="39"/>
      <c r="E100" s="4"/>
      <c r="G100" s="39"/>
      <c r="H100" s="4"/>
      <c r="J100" s="39"/>
      <c r="K100" s="4"/>
      <c r="M100" s="39"/>
      <c r="N100" s="4"/>
    </row>
    <row r="101" spans="1:14" s="55" customFormat="1" ht="13.5" thickBot="1" x14ac:dyDescent="0.25">
      <c r="A101" s="7" t="s">
        <v>2</v>
      </c>
      <c r="B101" s="2"/>
      <c r="C101" s="3"/>
      <c r="D101" s="39"/>
      <c r="E101" s="4"/>
      <c r="G101" s="39"/>
      <c r="H101" s="4"/>
      <c r="J101" s="39"/>
      <c r="K101" s="4"/>
      <c r="M101" s="39"/>
      <c r="N101" s="4"/>
    </row>
    <row r="102" spans="1:14" s="55" customFormat="1" ht="12.75" x14ac:dyDescent="0.2">
      <c r="A102" s="2"/>
      <c r="B102" s="2"/>
      <c r="C102" s="3"/>
      <c r="D102" s="92" t="s">
        <v>5</v>
      </c>
      <c r="E102" s="93"/>
      <c r="G102" s="92" t="s">
        <v>5</v>
      </c>
      <c r="H102" s="93"/>
      <c r="J102" s="92" t="s">
        <v>5</v>
      </c>
      <c r="K102" s="93"/>
      <c r="M102" s="92" t="s">
        <v>91</v>
      </c>
      <c r="N102" s="93"/>
    </row>
    <row r="103" spans="1:14" s="55" customFormat="1" ht="12.75" x14ac:dyDescent="0.2">
      <c r="A103" s="2"/>
      <c r="B103" s="2"/>
      <c r="C103" s="3"/>
      <c r="D103" s="94">
        <f>D6</f>
        <v>43190</v>
      </c>
      <c r="E103" s="95"/>
      <c r="G103" s="94">
        <f>G6</f>
        <v>43281</v>
      </c>
      <c r="H103" s="95"/>
      <c r="J103" s="94">
        <f>J6</f>
        <v>43372</v>
      </c>
      <c r="K103" s="95"/>
      <c r="M103" s="94">
        <f>M6</f>
        <v>43372</v>
      </c>
      <c r="N103" s="95"/>
    </row>
    <row r="104" spans="1:14" s="55" customFormat="1" ht="12.75" x14ac:dyDescent="0.2">
      <c r="A104" s="49" t="s">
        <v>52</v>
      </c>
      <c r="B104" s="2"/>
      <c r="C104" s="3"/>
      <c r="D104" s="14"/>
      <c r="E104" s="15"/>
      <c r="G104" s="14"/>
      <c r="H104" s="15"/>
      <c r="J104" s="14"/>
      <c r="K104" s="15"/>
      <c r="M104" s="14"/>
      <c r="N104" s="15"/>
    </row>
    <row r="105" spans="1:14" s="55" customFormat="1" ht="12.75" x14ac:dyDescent="0.2">
      <c r="A105" s="49"/>
      <c r="B105" s="2" t="s">
        <v>95</v>
      </c>
      <c r="C105" s="3"/>
      <c r="D105" s="14"/>
      <c r="E105" s="67">
        <f>D37</f>
        <v>-11736</v>
      </c>
      <c r="G105" s="14"/>
      <c r="H105" s="67">
        <f>G37</f>
        <v>-2793</v>
      </c>
      <c r="J105" s="14"/>
      <c r="K105" s="67">
        <f>J37</f>
        <v>809</v>
      </c>
      <c r="M105" s="14"/>
      <c r="N105" s="67">
        <f>M37</f>
        <v>-13720</v>
      </c>
    </row>
    <row r="106" spans="1:14" s="55" customFormat="1" ht="25.5" x14ac:dyDescent="0.2">
      <c r="A106" s="49"/>
      <c r="B106" s="68" t="s">
        <v>97</v>
      </c>
      <c r="C106" s="3"/>
      <c r="D106" s="14"/>
      <c r="E106" s="15"/>
      <c r="G106" s="14"/>
      <c r="H106" s="15"/>
      <c r="J106" s="14"/>
      <c r="K106" s="15"/>
      <c r="M106" s="14"/>
      <c r="N106" s="15"/>
    </row>
    <row r="107" spans="1:14" s="55" customFormat="1" ht="12.75" x14ac:dyDescent="0.2">
      <c r="A107" s="49"/>
      <c r="B107" s="51" t="s">
        <v>53</v>
      </c>
      <c r="C107" s="3"/>
      <c r="D107" s="14"/>
      <c r="E107" s="69">
        <v>2757</v>
      </c>
      <c r="G107" s="14"/>
      <c r="H107" s="69">
        <v>2544</v>
      </c>
      <c r="J107" s="14"/>
      <c r="K107" s="69">
        <v>2499</v>
      </c>
      <c r="M107" s="14"/>
      <c r="N107" s="69">
        <f>E107+H107+K107</f>
        <v>7800</v>
      </c>
    </row>
    <row r="108" spans="1:14" s="55" customFormat="1" ht="12.75" x14ac:dyDescent="0.2">
      <c r="A108" s="49"/>
      <c r="B108" s="51" t="s">
        <v>54</v>
      </c>
      <c r="C108" s="3"/>
      <c r="D108" s="14"/>
      <c r="E108" s="20">
        <v>2623</v>
      </c>
      <c r="G108" s="14"/>
      <c r="H108" s="20">
        <v>2319</v>
      </c>
      <c r="J108" s="14"/>
      <c r="K108" s="20">
        <f>2149+1</f>
        <v>2150</v>
      </c>
      <c r="M108" s="14"/>
      <c r="N108" s="20">
        <f t="shared" ref="N108:N118" si="8">E108+H108+K108</f>
        <v>7092</v>
      </c>
    </row>
    <row r="109" spans="1:14" s="55" customFormat="1" ht="12.75" x14ac:dyDescent="0.2">
      <c r="A109" s="49"/>
      <c r="B109" s="51" t="s">
        <v>55</v>
      </c>
      <c r="C109" s="3"/>
      <c r="D109" s="14"/>
      <c r="E109" s="20">
        <v>244</v>
      </c>
      <c r="G109" s="14"/>
      <c r="H109" s="20">
        <v>3</v>
      </c>
      <c r="J109" s="14"/>
      <c r="K109" s="20">
        <f>63+1</f>
        <v>64</v>
      </c>
      <c r="M109" s="14"/>
      <c r="N109" s="20">
        <f t="shared" si="8"/>
        <v>311</v>
      </c>
    </row>
    <row r="110" spans="1:14" s="55" customFormat="1" ht="12.75" x14ac:dyDescent="0.2">
      <c r="A110" s="70"/>
      <c r="B110" s="51" t="s">
        <v>75</v>
      </c>
      <c r="C110" s="3"/>
      <c r="D110" s="14"/>
      <c r="E110" s="69">
        <v>-6704</v>
      </c>
      <c r="G110" s="14"/>
      <c r="H110" s="69">
        <v>0</v>
      </c>
      <c r="J110" s="14"/>
      <c r="K110" s="69">
        <v>0</v>
      </c>
      <c r="M110" s="14"/>
      <c r="N110" s="69">
        <f t="shared" si="8"/>
        <v>-6704</v>
      </c>
    </row>
    <row r="111" spans="1:14" s="55" customFormat="1" ht="12.75" x14ac:dyDescent="0.2">
      <c r="A111" s="49"/>
      <c r="B111" s="51" t="s">
        <v>56</v>
      </c>
      <c r="C111" s="3"/>
      <c r="D111" s="14"/>
      <c r="E111" s="69"/>
      <c r="G111" s="14"/>
      <c r="H111" s="69"/>
      <c r="J111" s="14"/>
      <c r="K111" s="69"/>
      <c r="M111" s="14"/>
      <c r="N111" s="69">
        <f t="shared" si="8"/>
        <v>0</v>
      </c>
    </row>
    <row r="112" spans="1:14" s="55" customFormat="1" ht="12.75" x14ac:dyDescent="0.2">
      <c r="A112" s="49"/>
      <c r="B112" s="71" t="s">
        <v>57</v>
      </c>
      <c r="C112" s="3"/>
      <c r="D112" s="14"/>
      <c r="E112" s="69">
        <v>25137</v>
      </c>
      <c r="G112" s="14"/>
      <c r="H112" s="69">
        <v>-13789</v>
      </c>
      <c r="J112" s="14"/>
      <c r="K112" s="69">
        <v>1865</v>
      </c>
      <c r="M112" s="14"/>
      <c r="N112" s="69">
        <f t="shared" si="8"/>
        <v>13213</v>
      </c>
    </row>
    <row r="113" spans="1:14" s="55" customFormat="1" ht="12.75" x14ac:dyDescent="0.2">
      <c r="A113" s="49"/>
      <c r="B113" s="71" t="s">
        <v>58</v>
      </c>
      <c r="C113" s="3"/>
      <c r="D113" s="14"/>
      <c r="E113" s="69">
        <v>2451</v>
      </c>
      <c r="G113" s="14"/>
      <c r="H113" s="69">
        <v>7073</v>
      </c>
      <c r="J113" s="14"/>
      <c r="K113" s="69">
        <v>-10279</v>
      </c>
      <c r="M113" s="14"/>
      <c r="N113" s="69">
        <f t="shared" si="8"/>
        <v>-755</v>
      </c>
    </row>
    <row r="114" spans="1:14" s="55" customFormat="1" ht="12.75" x14ac:dyDescent="0.2">
      <c r="A114" s="49"/>
      <c r="B114" s="71" t="s">
        <v>59</v>
      </c>
      <c r="C114" s="3"/>
      <c r="D114" s="14"/>
      <c r="E114" s="69">
        <v>-2521</v>
      </c>
      <c r="G114" s="14"/>
      <c r="H114" s="69">
        <v>1455</v>
      </c>
      <c r="J114" s="14"/>
      <c r="K114" s="69">
        <v>526</v>
      </c>
      <c r="M114" s="14"/>
      <c r="N114" s="69">
        <f t="shared" si="8"/>
        <v>-540</v>
      </c>
    </row>
    <row r="115" spans="1:14" s="55" customFormat="1" ht="12.75" x14ac:dyDescent="0.2">
      <c r="A115" s="49"/>
      <c r="B115" s="71" t="s">
        <v>60</v>
      </c>
      <c r="C115" s="3"/>
      <c r="D115" s="14"/>
      <c r="E115" s="69">
        <v>-17871</v>
      </c>
      <c r="G115" s="14"/>
      <c r="H115" s="69">
        <v>7556</v>
      </c>
      <c r="J115" s="14"/>
      <c r="K115" s="69">
        <v>5219</v>
      </c>
      <c r="M115" s="14"/>
      <c r="N115" s="69">
        <f t="shared" si="8"/>
        <v>-5096</v>
      </c>
    </row>
    <row r="116" spans="1:14" s="55" customFormat="1" ht="12.75" x14ac:dyDescent="0.2">
      <c r="A116" s="49"/>
      <c r="B116" s="71" t="s">
        <v>61</v>
      </c>
      <c r="C116" s="3"/>
      <c r="D116" s="14"/>
      <c r="E116" s="69">
        <v>-805</v>
      </c>
      <c r="G116" s="14"/>
      <c r="H116" s="69">
        <v>-1785</v>
      </c>
      <c r="J116" s="14"/>
      <c r="K116" s="69">
        <v>6242</v>
      </c>
      <c r="M116" s="14"/>
      <c r="N116" s="69">
        <f t="shared" si="8"/>
        <v>3652</v>
      </c>
    </row>
    <row r="117" spans="1:14" s="55" customFormat="1" ht="12.75" x14ac:dyDescent="0.2">
      <c r="A117" s="49"/>
      <c r="B117" s="71" t="s">
        <v>62</v>
      </c>
      <c r="C117" s="3"/>
      <c r="D117" s="14"/>
      <c r="E117" s="69">
        <v>866</v>
      </c>
      <c r="G117" s="14"/>
      <c r="H117" s="69">
        <v>315</v>
      </c>
      <c r="J117" s="14"/>
      <c r="K117" s="69">
        <f>-782-1</f>
        <v>-783</v>
      </c>
      <c r="M117" s="14"/>
      <c r="N117" s="69">
        <f t="shared" si="8"/>
        <v>398</v>
      </c>
    </row>
    <row r="118" spans="1:14" s="55" customFormat="1" ht="12.75" x14ac:dyDescent="0.2">
      <c r="A118" s="49"/>
      <c r="B118" s="71" t="s">
        <v>63</v>
      </c>
      <c r="C118" s="3"/>
      <c r="D118" s="14"/>
      <c r="E118" s="69">
        <v>-264</v>
      </c>
      <c r="G118" s="14"/>
      <c r="H118" s="69">
        <v>247</v>
      </c>
      <c r="J118" s="14"/>
      <c r="K118" s="69">
        <f>-413-1</f>
        <v>-414</v>
      </c>
      <c r="M118" s="14"/>
      <c r="N118" s="69">
        <f t="shared" si="8"/>
        <v>-431</v>
      </c>
    </row>
    <row r="119" spans="1:14" s="55" customFormat="1" ht="12.75" x14ac:dyDescent="0.2">
      <c r="A119" s="50" t="s">
        <v>96</v>
      </c>
      <c r="B119" s="2"/>
      <c r="C119" s="3"/>
      <c r="D119" s="72"/>
      <c r="E119" s="73">
        <f>SUM(E105:E118)</f>
        <v>-5823</v>
      </c>
      <c r="G119" s="72"/>
      <c r="H119" s="73">
        <f>SUM(H105:H118)</f>
        <v>3145</v>
      </c>
      <c r="J119" s="72"/>
      <c r="K119" s="73">
        <f>SUM(K105:K118)</f>
        <v>7898</v>
      </c>
      <c r="M119" s="72"/>
      <c r="N119" s="73">
        <f>SUM(N105:N118)</f>
        <v>5220</v>
      </c>
    </row>
    <row r="120" spans="1:14" s="55" customFormat="1" ht="12.75" x14ac:dyDescent="0.2">
      <c r="A120" s="50"/>
      <c r="B120" s="2"/>
      <c r="C120" s="3"/>
      <c r="D120" s="74"/>
      <c r="E120" s="75"/>
      <c r="G120" s="74"/>
      <c r="H120" s="75"/>
      <c r="J120" s="74"/>
      <c r="K120" s="75"/>
      <c r="M120" s="74"/>
      <c r="N120" s="75"/>
    </row>
    <row r="121" spans="1:14" s="55" customFormat="1" ht="12.75" x14ac:dyDescent="0.2">
      <c r="A121" s="49" t="s">
        <v>64</v>
      </c>
      <c r="B121" s="2"/>
      <c r="C121" s="3"/>
      <c r="D121" s="74"/>
      <c r="E121" s="75"/>
      <c r="G121" s="74"/>
      <c r="H121" s="75"/>
      <c r="J121" s="74"/>
      <c r="K121" s="75"/>
      <c r="M121" s="74"/>
      <c r="N121" s="75"/>
    </row>
    <row r="122" spans="1:14" s="55" customFormat="1" ht="12.75" x14ac:dyDescent="0.2">
      <c r="A122" s="51" t="s">
        <v>65</v>
      </c>
      <c r="B122" s="2"/>
      <c r="C122" s="3"/>
      <c r="D122" s="76"/>
      <c r="E122" s="26">
        <v>-1875</v>
      </c>
      <c r="G122" s="76"/>
      <c r="H122" s="26">
        <v>-1080</v>
      </c>
      <c r="J122" s="76"/>
      <c r="K122" s="26">
        <v>-2606</v>
      </c>
      <c r="M122" s="76"/>
      <c r="N122" s="26">
        <f t="shared" ref="N122:N123" si="9">E122+H122+K122</f>
        <v>-5561</v>
      </c>
    </row>
    <row r="123" spans="1:14" s="55" customFormat="1" ht="12.75" x14ac:dyDescent="0.2">
      <c r="A123" s="51" t="s">
        <v>87</v>
      </c>
      <c r="B123" s="2"/>
      <c r="C123" s="3"/>
      <c r="D123" s="76"/>
      <c r="E123" s="77">
        <v>10350</v>
      </c>
      <c r="G123" s="76"/>
      <c r="H123" s="77">
        <v>0</v>
      </c>
      <c r="J123" s="76"/>
      <c r="K123" s="77">
        <v>0</v>
      </c>
      <c r="M123" s="76"/>
      <c r="N123" s="77">
        <f t="shared" si="9"/>
        <v>10350</v>
      </c>
    </row>
    <row r="124" spans="1:14" s="55" customFormat="1" ht="12.75" x14ac:dyDescent="0.2">
      <c r="A124" s="50" t="s">
        <v>98</v>
      </c>
      <c r="B124" s="2"/>
      <c r="C124" s="3"/>
      <c r="D124" s="78"/>
      <c r="E124" s="79">
        <f>SUM(E122:E123)</f>
        <v>8475</v>
      </c>
      <c r="G124" s="78"/>
      <c r="H124" s="79">
        <f>SUM(H122:H123)</f>
        <v>-1080</v>
      </c>
      <c r="J124" s="78"/>
      <c r="K124" s="79">
        <f>SUM(K122:K123)</f>
        <v>-2606</v>
      </c>
      <c r="M124" s="78"/>
      <c r="N124" s="79">
        <f>SUM(N122:N123)</f>
        <v>4789</v>
      </c>
    </row>
    <row r="125" spans="1:14" s="55" customFormat="1" ht="12.75" x14ac:dyDescent="0.2">
      <c r="A125" s="50"/>
      <c r="B125" s="2"/>
      <c r="C125" s="3"/>
      <c r="D125" s="74"/>
      <c r="E125" s="75"/>
      <c r="G125" s="74"/>
      <c r="H125" s="75"/>
      <c r="J125" s="74"/>
      <c r="K125" s="75"/>
      <c r="M125" s="74"/>
      <c r="N125" s="75"/>
    </row>
    <row r="126" spans="1:14" s="55" customFormat="1" ht="12.75" x14ac:dyDescent="0.2">
      <c r="A126" s="49" t="s">
        <v>66</v>
      </c>
      <c r="B126" s="2"/>
      <c r="C126" s="3"/>
      <c r="D126" s="74"/>
      <c r="E126" s="75"/>
      <c r="G126" s="74"/>
      <c r="H126" s="75"/>
      <c r="J126" s="74"/>
      <c r="K126" s="75"/>
      <c r="M126" s="74"/>
      <c r="N126" s="75"/>
    </row>
    <row r="127" spans="1:14" s="55" customFormat="1" ht="12.75" x14ac:dyDescent="0.2">
      <c r="A127" s="51" t="s">
        <v>67</v>
      </c>
      <c r="B127" s="2"/>
      <c r="C127" s="3"/>
      <c r="D127" s="74"/>
      <c r="E127" s="69">
        <v>8</v>
      </c>
      <c r="G127" s="74"/>
      <c r="H127" s="69">
        <v>43</v>
      </c>
      <c r="J127" s="74"/>
      <c r="K127" s="69">
        <v>28</v>
      </c>
      <c r="M127" s="74"/>
      <c r="N127" s="69">
        <f t="shared" ref="N127:N132" si="10">E127+H127+K127</f>
        <v>79</v>
      </c>
    </row>
    <row r="128" spans="1:14" s="55" customFormat="1" ht="12.75" x14ac:dyDescent="0.2">
      <c r="A128" s="51" t="s">
        <v>90</v>
      </c>
      <c r="B128" s="2"/>
      <c r="C128" s="3"/>
      <c r="D128" s="74"/>
      <c r="E128" s="69">
        <v>0</v>
      </c>
      <c r="G128" s="74"/>
      <c r="H128" s="69">
        <v>3837</v>
      </c>
      <c r="J128" s="74"/>
      <c r="K128" s="69">
        <f>-30-1</f>
        <v>-31</v>
      </c>
      <c r="M128" s="74"/>
      <c r="N128" s="69">
        <f t="shared" si="10"/>
        <v>3806</v>
      </c>
    </row>
    <row r="129" spans="1:17" s="55" customFormat="1" ht="12.75" x14ac:dyDescent="0.2">
      <c r="A129" s="51" t="s">
        <v>68</v>
      </c>
      <c r="B129" s="2"/>
      <c r="C129" s="3"/>
      <c r="D129" s="74"/>
      <c r="E129" s="69">
        <v>-5</v>
      </c>
      <c r="G129" s="74"/>
      <c r="H129" s="69">
        <v>-3</v>
      </c>
      <c r="J129" s="74"/>
      <c r="K129" s="69">
        <f>-46+1</f>
        <v>-45</v>
      </c>
      <c r="M129" s="74"/>
      <c r="N129" s="69">
        <f t="shared" si="10"/>
        <v>-53</v>
      </c>
    </row>
    <row r="130" spans="1:17" s="55" customFormat="1" ht="12.75" customHeight="1" x14ac:dyDescent="0.2">
      <c r="A130" s="51" t="s">
        <v>69</v>
      </c>
      <c r="B130" s="2"/>
      <c r="C130" s="3"/>
      <c r="D130" s="74"/>
      <c r="E130" s="26">
        <v>163238</v>
      </c>
      <c r="G130" s="74"/>
      <c r="H130" s="26">
        <v>124826</v>
      </c>
      <c r="J130" s="74"/>
      <c r="K130" s="26">
        <v>116699</v>
      </c>
      <c r="M130" s="74"/>
      <c r="N130" s="26">
        <f t="shared" si="10"/>
        <v>404763</v>
      </c>
    </row>
    <row r="131" spans="1:17" s="55" customFormat="1" ht="12.75" customHeight="1" x14ac:dyDescent="0.2">
      <c r="A131" s="51" t="s">
        <v>70</v>
      </c>
      <c r="B131" s="2"/>
      <c r="C131" s="3"/>
      <c r="D131" s="74"/>
      <c r="E131" s="26">
        <v>-163238</v>
      </c>
      <c r="G131" s="74"/>
      <c r="H131" s="26">
        <v>-124826</v>
      </c>
      <c r="J131" s="74"/>
      <c r="K131" s="26">
        <v>-116699</v>
      </c>
      <c r="M131" s="74"/>
      <c r="N131" s="26">
        <f t="shared" si="10"/>
        <v>-404763</v>
      </c>
    </row>
    <row r="132" spans="1:17" s="55" customFormat="1" ht="12.75" customHeight="1" x14ac:dyDescent="0.2">
      <c r="A132" s="51" t="s">
        <v>101</v>
      </c>
      <c r="B132" s="2"/>
      <c r="C132" s="3"/>
      <c r="D132" s="74"/>
      <c r="E132" s="26">
        <v>0</v>
      </c>
      <c r="G132" s="74"/>
      <c r="H132" s="26">
        <v>0</v>
      </c>
      <c r="J132" s="74"/>
      <c r="K132" s="26">
        <v>-115</v>
      </c>
      <c r="M132" s="74"/>
      <c r="N132" s="26">
        <f t="shared" si="10"/>
        <v>-115</v>
      </c>
    </row>
    <row r="133" spans="1:17" s="55" customFormat="1" ht="12.75" x14ac:dyDescent="0.2">
      <c r="A133" s="50" t="s">
        <v>103</v>
      </c>
      <c r="B133" s="2"/>
      <c r="C133" s="3"/>
      <c r="D133" s="78"/>
      <c r="E133" s="79">
        <f>SUM(E127:E132)</f>
        <v>3</v>
      </c>
      <c r="G133" s="78"/>
      <c r="H133" s="79">
        <f>SUM(H127:H132)</f>
        <v>3877</v>
      </c>
      <c r="J133" s="78"/>
      <c r="K133" s="79">
        <f>SUM(K127:K132)</f>
        <v>-163</v>
      </c>
      <c r="M133" s="78"/>
      <c r="N133" s="79">
        <f>SUM(N127:N132)</f>
        <v>3717</v>
      </c>
    </row>
    <row r="134" spans="1:17" s="55" customFormat="1" ht="12.75" x14ac:dyDescent="0.2">
      <c r="A134" s="50"/>
      <c r="B134" s="2"/>
      <c r="C134" s="3"/>
      <c r="D134" s="78"/>
      <c r="E134" s="80"/>
      <c r="G134" s="78"/>
      <c r="H134" s="80"/>
      <c r="J134" s="78"/>
      <c r="K134" s="80"/>
      <c r="M134" s="78"/>
      <c r="N134" s="80"/>
    </row>
    <row r="135" spans="1:17" s="55" customFormat="1" ht="12.75" x14ac:dyDescent="0.2">
      <c r="A135" s="50" t="s">
        <v>71</v>
      </c>
      <c r="B135" s="2"/>
      <c r="C135" s="3"/>
      <c r="D135" s="74"/>
      <c r="E135" s="69">
        <v>198</v>
      </c>
      <c r="G135" s="74"/>
      <c r="H135" s="69">
        <v>-395</v>
      </c>
      <c r="J135" s="74"/>
      <c r="K135" s="69">
        <v>-271</v>
      </c>
      <c r="M135" s="74"/>
      <c r="N135" s="69">
        <f t="shared" ref="N135" si="11">E135+H135+K135</f>
        <v>-468</v>
      </c>
    </row>
    <row r="136" spans="1:17" s="55" customFormat="1" ht="12.75" x14ac:dyDescent="0.2">
      <c r="A136" s="50"/>
      <c r="B136" s="2"/>
      <c r="C136" s="3"/>
      <c r="D136" s="74"/>
      <c r="E136" s="77"/>
      <c r="G136" s="74"/>
      <c r="H136" s="77"/>
      <c r="J136" s="74"/>
      <c r="K136" s="77"/>
      <c r="M136" s="74"/>
      <c r="N136" s="77"/>
    </row>
    <row r="137" spans="1:17" s="55" customFormat="1" ht="12.75" x14ac:dyDescent="0.2">
      <c r="A137" s="50" t="s">
        <v>88</v>
      </c>
      <c r="B137" s="2"/>
      <c r="C137" s="3"/>
      <c r="D137" s="81"/>
      <c r="E137" s="80">
        <f>+E119+E124+E133+E135</f>
        <v>2853</v>
      </c>
      <c r="G137" s="81"/>
      <c r="H137" s="80">
        <f>+H119+H124+H133+H135</f>
        <v>5547</v>
      </c>
      <c r="J137" s="81"/>
      <c r="K137" s="80">
        <f>+K119+K124+K133+K135</f>
        <v>4858</v>
      </c>
      <c r="M137" s="81"/>
      <c r="N137" s="80">
        <f>+N119+N124+N133+N135</f>
        <v>13258</v>
      </c>
    </row>
    <row r="138" spans="1:17" x14ac:dyDescent="0.25">
      <c r="A138" s="50" t="s">
        <v>72</v>
      </c>
      <c r="B138" s="2"/>
      <c r="D138" s="74"/>
      <c r="E138" s="82">
        <v>39775</v>
      </c>
      <c r="F138" s="55"/>
      <c r="G138" s="74"/>
      <c r="H138" s="82">
        <f>E139</f>
        <v>42628</v>
      </c>
      <c r="I138" s="55"/>
      <c r="J138" s="74"/>
      <c r="K138" s="82">
        <f>H139</f>
        <v>48175</v>
      </c>
      <c r="L138" s="55"/>
      <c r="M138" s="74"/>
      <c r="N138" s="82">
        <f>E138</f>
        <v>39775</v>
      </c>
      <c r="O138" s="55"/>
      <c r="P138" s="55"/>
      <c r="Q138" s="55"/>
    </row>
    <row r="139" spans="1:17" ht="15.75" thickBot="1" x14ac:dyDescent="0.3">
      <c r="A139" s="50" t="s">
        <v>73</v>
      </c>
      <c r="B139" s="2"/>
      <c r="D139" s="83"/>
      <c r="E139" s="57">
        <f>SUM(E137:E138)</f>
        <v>42628</v>
      </c>
      <c r="F139" s="55"/>
      <c r="G139" s="83"/>
      <c r="H139" s="57">
        <f>SUM(H137:H138)</f>
        <v>48175</v>
      </c>
      <c r="I139" s="55"/>
      <c r="J139" s="83"/>
      <c r="K139" s="57">
        <f>SUM(K137:K138)</f>
        <v>53033</v>
      </c>
      <c r="L139" s="55"/>
      <c r="M139" s="83"/>
      <c r="N139" s="57">
        <f>SUM(N137:N138)</f>
        <v>53033</v>
      </c>
      <c r="O139" s="55"/>
    </row>
    <row r="140" spans="1:17" ht="16.5" thickTop="1" thickBot="1" x14ac:dyDescent="0.3">
      <c r="A140" s="2"/>
      <c r="B140" s="2"/>
      <c r="D140" s="64"/>
      <c r="E140" s="84"/>
      <c r="F140" s="55"/>
      <c r="G140" s="64"/>
      <c r="H140" s="84"/>
      <c r="I140" s="55"/>
      <c r="J140" s="64"/>
      <c r="K140" s="84"/>
      <c r="L140" s="55"/>
      <c r="M140" s="64"/>
      <c r="N140" s="84"/>
      <c r="O140" s="55"/>
    </row>
    <row r="141" spans="1:17" x14ac:dyDescent="0.25">
      <c r="D141" s="86"/>
      <c r="E141" s="86"/>
      <c r="G141" s="86"/>
      <c r="H141" s="86"/>
      <c r="J141" s="86"/>
      <c r="K141" s="86"/>
      <c r="M141" s="86"/>
      <c r="N141" s="86"/>
    </row>
    <row r="142" spans="1:17" x14ac:dyDescent="0.25">
      <c r="E142" s="6"/>
      <c r="H142" s="6"/>
      <c r="K142" s="6"/>
      <c r="N142" s="6"/>
    </row>
    <row r="143" spans="1:17" x14ac:dyDescent="0.25">
      <c r="B143" s="2"/>
    </row>
  </sheetData>
  <mergeCells count="15">
    <mergeCell ref="M3:N3"/>
    <mergeCell ref="M102:N102"/>
    <mergeCell ref="M103:N103"/>
    <mergeCell ref="D103:E103"/>
    <mergeCell ref="D102:E102"/>
    <mergeCell ref="D60:E60"/>
    <mergeCell ref="D3:E3"/>
    <mergeCell ref="G3:H3"/>
    <mergeCell ref="G60:H60"/>
    <mergeCell ref="G102:H102"/>
    <mergeCell ref="G103:H103"/>
    <mergeCell ref="J3:K3"/>
    <mergeCell ref="J60:K60"/>
    <mergeCell ref="J102:K102"/>
    <mergeCell ref="J103:K103"/>
  </mergeCells>
  <pageMargins left="0.7" right="0.31" top="0.5" bottom="0.25" header="0.05" footer="0"/>
  <pageSetup scale="7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Historical FS</vt:lpstr>
      <vt:lpstr>'2018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2018-11-05T18:47:10Z</cp:lastPrinted>
  <dcterms:created xsi:type="dcterms:W3CDTF">2018-02-13T02:23:57Z</dcterms:created>
  <dcterms:modified xsi:type="dcterms:W3CDTF">2018-11-05T18:47:51Z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