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Investor Relations\Earnings Information\2017\2017 Q4\Financials\"/>
    </mc:Choice>
  </mc:AlternateContent>
  <bookViews>
    <workbookView xWindow="0" yWindow="0" windowWidth="28800" windowHeight="13992"/>
  </bookViews>
  <sheets>
    <sheet name="2017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'2017 Historical FS'!$A$1:$Q$52,'2017 Historical FS'!$A$55:$Q$97,'2017 Historical FS'!$A$99:$Q$145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3" i="1" l="1"/>
  <c r="Q140" i="1"/>
  <c r="N138" i="1"/>
  <c r="K138" i="1"/>
  <c r="H138" i="1"/>
  <c r="E138" i="1"/>
  <c r="Q137" i="1"/>
  <c r="Q136" i="1"/>
  <c r="Q135" i="1"/>
  <c r="Q134" i="1"/>
  <c r="Q138" i="1" s="1"/>
  <c r="Q133" i="1"/>
  <c r="Q132" i="1"/>
  <c r="N129" i="1"/>
  <c r="K129" i="1"/>
  <c r="H129" i="1"/>
  <c r="E129" i="1"/>
  <c r="Q128" i="1"/>
  <c r="Q127" i="1"/>
  <c r="Q126" i="1"/>
  <c r="Q125" i="1"/>
  <c r="Q129" i="1" s="1"/>
  <c r="Q121" i="1"/>
  <c r="Q120" i="1"/>
  <c r="Q119" i="1"/>
  <c r="Q118" i="1"/>
  <c r="Q117" i="1"/>
  <c r="Q116" i="1"/>
  <c r="Q115" i="1"/>
  <c r="Q114" i="1"/>
  <c r="Q112" i="1"/>
  <c r="Q111" i="1"/>
  <c r="N110" i="1"/>
  <c r="K110" i="1"/>
  <c r="H110" i="1"/>
  <c r="E110" i="1"/>
  <c r="Q109" i="1"/>
  <c r="Q108" i="1"/>
  <c r="P104" i="1"/>
  <c r="M104" i="1"/>
  <c r="J104" i="1"/>
  <c r="G104" i="1"/>
  <c r="D104" i="1"/>
  <c r="N93" i="1"/>
  <c r="K93" i="1"/>
  <c r="H93" i="1"/>
  <c r="E93" i="1"/>
  <c r="N82" i="1"/>
  <c r="N95" i="1" s="1"/>
  <c r="K82" i="1"/>
  <c r="K95" i="1" s="1"/>
  <c r="H82" i="1"/>
  <c r="H95" i="1" s="1"/>
  <c r="E82" i="1"/>
  <c r="E95" i="1" s="1"/>
  <c r="N69" i="1"/>
  <c r="N74" i="1" s="1"/>
  <c r="K69" i="1"/>
  <c r="K74" i="1" s="1"/>
  <c r="H69" i="1"/>
  <c r="H74" i="1" s="1"/>
  <c r="E69" i="1"/>
  <c r="E74" i="1" s="1"/>
  <c r="M59" i="1"/>
  <c r="N47" i="1"/>
  <c r="K47" i="1"/>
  <c r="H47" i="1"/>
  <c r="H46" i="1"/>
  <c r="E46" i="1"/>
  <c r="E47" i="1" s="1"/>
  <c r="Q45" i="1"/>
  <c r="Q44" i="1"/>
  <c r="Q43" i="1"/>
  <c r="Q42" i="1"/>
  <c r="Q110" i="1" s="1"/>
  <c r="Q41" i="1"/>
  <c r="Q40" i="1"/>
  <c r="P34" i="1"/>
  <c r="N34" i="1"/>
  <c r="K34" i="1"/>
  <c r="H34" i="1"/>
  <c r="E34" i="1"/>
  <c r="Q34" i="1" s="1"/>
  <c r="M32" i="1"/>
  <c r="J32" i="1"/>
  <c r="G32" i="1"/>
  <c r="D32" i="1"/>
  <c r="P31" i="1"/>
  <c r="N31" i="1"/>
  <c r="K31" i="1"/>
  <c r="H31" i="1"/>
  <c r="E31" i="1"/>
  <c r="Q31" i="1" s="1"/>
  <c r="P30" i="1"/>
  <c r="P32" i="1" s="1"/>
  <c r="N30" i="1"/>
  <c r="N32" i="1" s="1"/>
  <c r="K30" i="1"/>
  <c r="K32" i="1" s="1"/>
  <c r="H30" i="1"/>
  <c r="H32" i="1" s="1"/>
  <c r="E30" i="1"/>
  <c r="E32" i="1" s="1"/>
  <c r="M26" i="1"/>
  <c r="J26" i="1"/>
  <c r="G26" i="1"/>
  <c r="D26" i="1"/>
  <c r="P25" i="1"/>
  <c r="N25" i="1"/>
  <c r="K25" i="1"/>
  <c r="H25" i="1"/>
  <c r="P24" i="1"/>
  <c r="N24" i="1"/>
  <c r="K24" i="1"/>
  <c r="H24" i="1"/>
  <c r="E24" i="1"/>
  <c r="Q24" i="1" s="1"/>
  <c r="P23" i="1"/>
  <c r="N23" i="1"/>
  <c r="K23" i="1"/>
  <c r="H23" i="1"/>
  <c r="Q23" i="1" s="1"/>
  <c r="E23" i="1"/>
  <c r="P22" i="1"/>
  <c r="P26" i="1" s="1"/>
  <c r="N22" i="1"/>
  <c r="N26" i="1" s="1"/>
  <c r="K22" i="1"/>
  <c r="K26" i="1" s="1"/>
  <c r="H22" i="1"/>
  <c r="H26" i="1" s="1"/>
  <c r="E22" i="1"/>
  <c r="M16" i="1"/>
  <c r="J16" i="1"/>
  <c r="G16" i="1"/>
  <c r="D16" i="1"/>
  <c r="P15" i="1"/>
  <c r="N15" i="1"/>
  <c r="K15" i="1"/>
  <c r="H15" i="1"/>
  <c r="E15" i="1"/>
  <c r="Q15" i="1" s="1"/>
  <c r="P14" i="1"/>
  <c r="P16" i="1" s="1"/>
  <c r="N14" i="1"/>
  <c r="N16" i="1" s="1"/>
  <c r="K14" i="1"/>
  <c r="K16" i="1" s="1"/>
  <c r="H14" i="1"/>
  <c r="H16" i="1" s="1"/>
  <c r="E14" i="1"/>
  <c r="E16" i="1" s="1"/>
  <c r="M11" i="1"/>
  <c r="M18" i="1" s="1"/>
  <c r="J11" i="1"/>
  <c r="J18" i="1" s="1"/>
  <c r="G11" i="1"/>
  <c r="G18" i="1" s="1"/>
  <c r="D11" i="1"/>
  <c r="D18" i="1" s="1"/>
  <c r="P10" i="1"/>
  <c r="N10" i="1"/>
  <c r="K10" i="1"/>
  <c r="H10" i="1"/>
  <c r="E10" i="1"/>
  <c r="Q10" i="1" s="1"/>
  <c r="P9" i="1"/>
  <c r="P11" i="1" s="1"/>
  <c r="P18" i="1" s="1"/>
  <c r="N9" i="1"/>
  <c r="N11" i="1" s="1"/>
  <c r="N18" i="1" s="1"/>
  <c r="K9" i="1"/>
  <c r="K11" i="1" s="1"/>
  <c r="H9" i="1"/>
  <c r="H11" i="1" s="1"/>
  <c r="E9" i="1"/>
  <c r="E11" i="1" s="1"/>
  <c r="E18" i="1" s="1"/>
  <c r="Q6" i="1"/>
  <c r="N6" i="1"/>
  <c r="K6" i="1"/>
  <c r="J59" i="1" s="1"/>
  <c r="H6" i="1"/>
  <c r="G59" i="1" s="1"/>
  <c r="E6" i="1"/>
  <c r="D59" i="1" s="1"/>
  <c r="Q5" i="1"/>
  <c r="N5" i="1"/>
  <c r="K5" i="1"/>
  <c r="H5" i="1"/>
  <c r="E5" i="1"/>
  <c r="G28" i="1" l="1"/>
  <c r="G36" i="1" s="1"/>
  <c r="H106" i="1" s="1"/>
  <c r="H122" i="1" s="1"/>
  <c r="H142" i="1" s="1"/>
  <c r="G20" i="1"/>
  <c r="E20" i="1"/>
  <c r="J28" i="1"/>
  <c r="J36" i="1" s="1"/>
  <c r="K106" i="1" s="1"/>
  <c r="K122" i="1" s="1"/>
  <c r="K142" i="1" s="1"/>
  <c r="J20" i="1"/>
  <c r="H18" i="1"/>
  <c r="M28" i="1"/>
  <c r="M36" i="1" s="1"/>
  <c r="N106" i="1" s="1"/>
  <c r="N122" i="1" s="1"/>
  <c r="N142" i="1" s="1"/>
  <c r="M20" i="1"/>
  <c r="N28" i="1"/>
  <c r="N36" i="1" s="1"/>
  <c r="N49" i="1" s="1"/>
  <c r="N20" i="1"/>
  <c r="P28" i="1"/>
  <c r="P36" i="1" s="1"/>
  <c r="Q106" i="1" s="1"/>
  <c r="Q122" i="1" s="1"/>
  <c r="Q142" i="1" s="1"/>
  <c r="Q144" i="1" s="1"/>
  <c r="P20" i="1"/>
  <c r="K18" i="1"/>
  <c r="D28" i="1"/>
  <c r="D36" i="1" s="1"/>
  <c r="E106" i="1" s="1"/>
  <c r="E122" i="1" s="1"/>
  <c r="E142" i="1" s="1"/>
  <c r="E144" i="1" s="1"/>
  <c r="H143" i="1" s="1"/>
  <c r="D20" i="1"/>
  <c r="Q9" i="1"/>
  <c r="Q11" i="1" s="1"/>
  <c r="Q22" i="1"/>
  <c r="Q26" i="1" s="1"/>
  <c r="Q30" i="1"/>
  <c r="Q32" i="1" s="1"/>
  <c r="E25" i="1"/>
  <c r="Q25" i="1" s="1"/>
  <c r="Q46" i="1"/>
  <c r="Q47" i="1" s="1"/>
  <c r="Q14" i="1"/>
  <c r="Q16" i="1" s="1"/>
  <c r="Q18" i="1" l="1"/>
  <c r="K28" i="1"/>
  <c r="K36" i="1" s="1"/>
  <c r="K49" i="1" s="1"/>
  <c r="K20" i="1"/>
  <c r="H28" i="1"/>
  <c r="H36" i="1" s="1"/>
  <c r="H49" i="1" s="1"/>
  <c r="H20" i="1"/>
  <c r="E26" i="1"/>
  <c r="E28" i="1" s="1"/>
  <c r="E36" i="1" s="1"/>
  <c r="E49" i="1" s="1"/>
  <c r="H144" i="1"/>
  <c r="K143" i="1" s="1"/>
  <c r="K144" i="1" s="1"/>
  <c r="N143" i="1" s="1"/>
  <c r="N144" i="1" s="1"/>
  <c r="Q28" i="1" l="1"/>
  <c r="Q36" i="1" s="1"/>
  <c r="Q49" i="1" s="1"/>
  <c r="Q20" i="1"/>
</calcChain>
</file>

<file path=xl/sharedStrings.xml><?xml version="1.0" encoding="utf-8"?>
<sst xmlns="http://schemas.openxmlformats.org/spreadsheetml/2006/main" count="131" uniqueCount="108">
  <si>
    <t>Calix, Inc.</t>
  </si>
  <si>
    <t>Historical Financial Statements</t>
  </si>
  <si>
    <t>GAAP and Non-GAAP Statements of Operations 2017</t>
  </si>
  <si>
    <t>($ in thousands)</t>
  </si>
  <si>
    <t>GAAP</t>
  </si>
  <si>
    <t>Non-GAAP</t>
  </si>
  <si>
    <t>Qtr Ending</t>
  </si>
  <si>
    <t>YTD Ending</t>
  </si>
  <si>
    <t>Revenue:</t>
  </si>
  <si>
    <t>Products</t>
  </si>
  <si>
    <t>Services</t>
  </si>
  <si>
    <t>Total revenue</t>
  </si>
  <si>
    <t>Cost of revenue:</t>
  </si>
  <si>
    <r>
      <t xml:space="preserve">Products </t>
    </r>
    <r>
      <rPr>
        <vertAlign val="superscript"/>
        <sz val="10"/>
        <rFont val="Calibri"/>
        <family val="2"/>
      </rPr>
      <t>(1)(3)</t>
    </r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</si>
  <si>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</si>
  <si>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</si>
  <si>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</si>
  <si>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</si>
  <si>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</si>
  <si>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r>
      <t xml:space="preserve">Sales and marketing </t>
    </r>
    <r>
      <rPr>
        <vertAlign val="superscript"/>
        <sz val="10"/>
        <rFont val="Calibri"/>
        <family val="2"/>
      </rPr>
      <t>(5)</t>
    </r>
  </si>
  <si>
    <r>
      <t xml:space="preserve">General and Administrative </t>
    </r>
    <r>
      <rPr>
        <vertAlign val="superscript"/>
        <sz val="10"/>
        <rFont val="Calibri"/>
        <family val="2"/>
      </rPr>
      <t>(6)</t>
    </r>
  </si>
  <si>
    <r>
      <t xml:space="preserve">Restructuring charges </t>
    </r>
    <r>
      <rPr>
        <vertAlign val="superscript"/>
        <sz val="10"/>
        <rFont val="Calibri"/>
        <family val="2"/>
      </rPr>
      <t>(7)</t>
    </r>
  </si>
  <si>
    <t>Total operating expenses</t>
  </si>
  <si>
    <t>Loss from operations</t>
  </si>
  <si>
    <t>Interest income (expense), net</t>
  </si>
  <si>
    <t>Other income (expense), net</t>
  </si>
  <si>
    <t>Total interest and other income (expense), net</t>
  </si>
  <si>
    <t>Provision for income taxes</t>
  </si>
  <si>
    <t>Net loss</t>
  </si>
  <si>
    <t>Non-GAAP bridge to GAAP</t>
  </si>
  <si>
    <t>(1) Cost of revenue - products (stock-based compensation)</t>
  </si>
  <si>
    <t>(2) Cost of revenue - services (stock-based compensation)</t>
  </si>
  <si>
    <t>(3) Cost of revenue - products (amortization of intangible assets)</t>
  </si>
  <si>
    <t>(4) Research and development (stock-based compensation)</t>
  </si>
  <si>
    <t>(5) Sales and marketing (stock-based compensation)</t>
  </si>
  <si>
    <t>(6) General and administrative (stock-based compensation)</t>
  </si>
  <si>
    <t>(7) Operating expense (restructuring charges)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</si>
  <si>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</si>
  <si>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</si>
  <si>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</si>
  <si>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</si>
  <si>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Condensed Consolidated Balance Sheets 2017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</si>
  <si>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</si>
  <si>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</si>
  <si>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</si>
  <si>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</si>
  <si>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</si>
  <si>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</si>
  <si>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</si>
  <si>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</si>
  <si>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</si>
  <si>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</si>
  <si>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</si>
  <si>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</si>
  <si>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</si>
  <si>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</si>
  <si>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</si>
  <si>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</si>
  <si>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</si>
  <si>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</si>
  <si>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</si>
  <si>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</si>
  <si>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</si>
  <si>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</si>
  <si>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</si>
  <si>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</si>
  <si>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</si>
  <si>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>Accumulated other comprehensive loss</t>
  </si>
  <si>
    <t xml:space="preserve">Accumulated deficit </t>
  </si>
  <si>
    <t>Treasury stock</t>
  </si>
  <si>
    <t>Total stockholders’ equity</t>
  </si>
  <si>
    <t>Total liabilities and stockholders' equity</t>
  </si>
  <si>
    <t>Condensed Consolidated Statements of Cash Flows 2017</t>
  </si>
  <si>
    <t>Operating activities</t>
  </si>
  <si>
    <t>Adjustments to reconcile net loss to net cash provided by (used in) operating activities:</t>
  </si>
  <si>
    <t>Stock-based compensation</t>
  </si>
  <si>
    <t>Depreciation and amortization</t>
  </si>
  <si>
    <t>Amortization of intangible assets</t>
  </si>
  <si>
    <t>Loss on retirement of property and equipment</t>
  </si>
  <si>
    <t>Amortization of premium (discount) related to available-for-sale securities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</si>
  <si>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</si>
  <si>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</si>
  <si>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</si>
  <si>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</si>
  <si>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</si>
  <si>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</si>
  <si>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</si>
  <si>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</si>
  <si>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</si>
  <si>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Net cash provided by (used in) operating activities</t>
  </si>
  <si>
    <t>Investing activities</t>
  </si>
  <si>
    <t>Purchases of property and equipment</t>
  </si>
  <si>
    <t>Purchases of marketable securities</t>
  </si>
  <si>
    <t>Sales of marketable securities</t>
  </si>
  <si>
    <t>Maturities of marketable securities</t>
  </si>
  <si>
    <t>Net cash provided by investing activities</t>
  </si>
  <si>
    <t>Financing activities</t>
  </si>
  <si>
    <t>Proceeds from exercise of stock options</t>
  </si>
  <si>
    <t>Proceeds from employee stock purchase plan</t>
  </si>
  <si>
    <t>Taxes paid for awards vested under equity incentive plans</t>
  </si>
  <si>
    <t>Proceeds from line of credit</t>
  </si>
  <si>
    <t>Repayment of line of credit</t>
  </si>
  <si>
    <t>Payments to originate the line of credit</t>
  </si>
  <si>
    <t>Net cash provided by (used in) financing activities</t>
  </si>
  <si>
    <t>Effect of exchange rate changes on cash and cash equivalents</t>
  </si>
  <si>
    <t>Net increase (decrease) in cash and cash equivalents</t>
  </si>
  <si>
    <t>Cash and cash equivalents at beginning of period</t>
  </si>
  <si>
    <t>Cash and cash equivalents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</si>
</sst>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13" fillId="0" borderId="0" xfId="3" applyFont="1" applyFill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0" fontId="15" fillId="0" borderId="0" xfId="3" applyFont="1"/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</cellXfs>
  <cellStyles count="11">
    <cellStyle name="Comma" xfId="1" builtinId="3"/>
    <cellStyle name="Comma 2" xfId="7"/>
    <cellStyle name="Comma 3" xfId="8"/>
    <cellStyle name="Comma 4 2 3 3" xfId="5"/>
    <cellStyle name="Currency 2 2 2 2" xfId="9"/>
    <cellStyle name="Currency 3" xfId="10"/>
    <cellStyle name="Currency 4 3 4" xfId="4"/>
    <cellStyle name="Normal" xfId="0" builtinId="0"/>
    <cellStyle name="Normal 2" xfId="3"/>
    <cellStyle name="Normal 4 3 2 2" xfId="2"/>
    <cellStyle name="Percent 2 2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8"/>
  <sheetViews>
    <sheetView showGridLines="0" tabSelected="1" zoomScaleNormal="100" workbookViewId="0">
      <pane xSplit="2" ySplit="6" topLeftCell="C15" activePane="bottomRight" state="frozen"/>
      <selection activeCell="G9" sqref="G9"/>
      <selection pane="topRight" activeCell="G9" sqref="G9"/>
      <selection pane="bottomLeft" activeCell="G9" sqref="G9"/>
      <selection pane="bottomRight" activeCell="T83" sqref="T83"/>
    </sheetView>
  </sheetViews>
  <sheetFormatPr defaultColWidth="9.109375" defaultRowHeight="14.4" x14ac:dyDescent="0.3"/>
  <cols>
    <col min="1" max="1" width="2.5546875" style="85" customWidth="1"/>
    <col min="2" max="2" width="64.109375" style="85" customWidth="1"/>
    <col min="3" max="3" width="2" style="3" customWidth="1"/>
    <col min="4" max="4" width="11.5546875" style="6" customWidth="1"/>
    <col min="5" max="5" width="11.5546875" style="5" customWidth="1"/>
    <col min="6" max="6" width="2" style="6" customWidth="1"/>
    <col min="7" max="7" width="11.5546875" style="6" customWidth="1"/>
    <col min="8" max="8" width="11.5546875" style="5" customWidth="1"/>
    <col min="9" max="9" width="2" style="87" customWidth="1"/>
    <col min="10" max="10" width="11.5546875" style="6" customWidth="1"/>
    <col min="11" max="11" width="11.5546875" style="5" customWidth="1"/>
    <col min="12" max="12" width="2" style="87" customWidth="1"/>
    <col min="13" max="13" width="11.5546875" style="6" customWidth="1"/>
    <col min="14" max="14" width="11.5546875" style="5" customWidth="1"/>
    <col min="15" max="15" width="2" style="87" customWidth="1"/>
    <col min="16" max="16" width="11.5546875" style="6" customWidth="1"/>
    <col min="17" max="17" width="11.5546875" style="5" customWidth="1"/>
    <col min="18" max="16384" width="9.109375" style="6"/>
  </cols>
  <sheetData>
    <row r="1" spans="1:17" x14ac:dyDescent="0.3">
      <c r="A1" s="1" t="s">
        <v>0</v>
      </c>
      <c r="B1" s="2"/>
      <c r="D1" s="4"/>
      <c r="G1" s="4"/>
      <c r="I1" s="6"/>
      <c r="J1" s="4"/>
      <c r="L1" s="6"/>
      <c r="M1" s="4"/>
      <c r="O1" s="6"/>
      <c r="P1" s="4"/>
    </row>
    <row r="2" spans="1:17" x14ac:dyDescent="0.3">
      <c r="A2" s="1" t="s">
        <v>1</v>
      </c>
      <c r="B2" s="2"/>
      <c r="D2" s="4"/>
      <c r="G2" s="4"/>
      <c r="I2" s="6"/>
      <c r="J2" s="4"/>
      <c r="L2" s="6"/>
      <c r="M2" s="4"/>
      <c r="O2" s="6"/>
      <c r="P2" s="4"/>
    </row>
    <row r="3" spans="1:17" ht="15" thickBot="1" x14ac:dyDescent="0.35">
      <c r="A3" s="1" t="s">
        <v>2</v>
      </c>
      <c r="B3" s="2"/>
      <c r="D3" s="90"/>
      <c r="E3" s="90"/>
      <c r="G3" s="90"/>
      <c r="H3" s="90"/>
      <c r="I3" s="6"/>
      <c r="J3" s="90"/>
      <c r="K3" s="90"/>
      <c r="L3" s="6"/>
      <c r="M3" s="90"/>
      <c r="N3" s="90"/>
      <c r="O3" s="6"/>
      <c r="P3" s="90"/>
      <c r="Q3" s="90"/>
    </row>
    <row r="4" spans="1:17" x14ac:dyDescent="0.3">
      <c r="A4" s="7" t="s">
        <v>3</v>
      </c>
      <c r="B4" s="2"/>
      <c r="D4" s="8" t="s">
        <v>4</v>
      </c>
      <c r="E4" s="9" t="s">
        <v>5</v>
      </c>
      <c r="G4" s="8" t="s">
        <v>4</v>
      </c>
      <c r="H4" s="9" t="s">
        <v>5</v>
      </c>
      <c r="I4" s="6"/>
      <c r="J4" s="8" t="s">
        <v>4</v>
      </c>
      <c r="K4" s="9" t="s">
        <v>5</v>
      </c>
      <c r="L4" s="6"/>
      <c r="M4" s="8" t="s">
        <v>4</v>
      </c>
      <c r="N4" s="9" t="s">
        <v>5</v>
      </c>
      <c r="O4" s="6"/>
      <c r="P4" s="8" t="s">
        <v>4</v>
      </c>
      <c r="Q4" s="9" t="s">
        <v>5</v>
      </c>
    </row>
    <row r="5" spans="1:17" x14ac:dyDescent="0.3">
      <c r="A5" s="2"/>
      <c r="B5" s="2"/>
      <c r="D5" s="10" t="s">
        <v>6</v>
      </c>
      <c r="E5" s="11" t="str">
        <f>D5</f>
        <v>Qtr Ending</v>
      </c>
      <c r="G5" s="10" t="s">
        <v>6</v>
      </c>
      <c r="H5" s="11" t="str">
        <f>G5</f>
        <v>Qtr Ending</v>
      </c>
      <c r="I5" s="6"/>
      <c r="J5" s="10" t="s">
        <v>6</v>
      </c>
      <c r="K5" s="11" t="str">
        <f>J5</f>
        <v>Qtr Ending</v>
      </c>
      <c r="L5" s="6"/>
      <c r="M5" s="10" t="s">
        <v>6</v>
      </c>
      <c r="N5" s="11" t="str">
        <f>M5</f>
        <v>Qtr Ending</v>
      </c>
      <c r="O5" s="6"/>
      <c r="P5" s="10" t="s">
        <v>7</v>
      </c>
      <c r="Q5" s="11" t="str">
        <f>P5</f>
        <v>YTD Ending</v>
      </c>
    </row>
    <row r="6" spans="1:17" x14ac:dyDescent="0.3">
      <c r="A6" s="2"/>
      <c r="B6" s="2"/>
      <c r="D6" s="12">
        <v>42826</v>
      </c>
      <c r="E6" s="13">
        <f>D6</f>
        <v>42826</v>
      </c>
      <c r="G6" s="12">
        <v>42917</v>
      </c>
      <c r="H6" s="13">
        <f>G6</f>
        <v>42917</v>
      </c>
      <c r="I6" s="6"/>
      <c r="J6" s="12">
        <v>43008</v>
      </c>
      <c r="K6" s="13">
        <f>J6</f>
        <v>43008</v>
      </c>
      <c r="L6" s="6"/>
      <c r="M6" s="12">
        <v>43100</v>
      </c>
      <c r="N6" s="13">
        <f>M6</f>
        <v>43100</v>
      </c>
      <c r="O6" s="6"/>
      <c r="P6" s="12">
        <v>43100</v>
      </c>
      <c r="Q6" s="13">
        <f>P6</f>
        <v>43100</v>
      </c>
    </row>
    <row r="7" spans="1:17" x14ac:dyDescent="0.3">
      <c r="A7" s="2"/>
      <c r="B7" s="2"/>
      <c r="D7" s="14"/>
      <c r="E7" s="15"/>
      <c r="G7" s="14"/>
      <c r="H7" s="15"/>
      <c r="I7" s="6"/>
      <c r="J7" s="14"/>
      <c r="K7" s="15"/>
      <c r="L7" s="6"/>
      <c r="M7" s="14"/>
      <c r="N7" s="15"/>
      <c r="O7" s="6"/>
      <c r="P7" s="14"/>
      <c r="Q7" s="15"/>
    </row>
    <row r="8" spans="1:17" x14ac:dyDescent="0.3">
      <c r="A8" s="16" t="s">
        <v>8</v>
      </c>
      <c r="B8" s="2"/>
      <c r="D8" s="14"/>
      <c r="E8" s="15"/>
      <c r="G8" s="14"/>
      <c r="H8" s="15"/>
      <c r="I8" s="6"/>
      <c r="J8" s="14"/>
      <c r="K8" s="15"/>
      <c r="L8" s="6"/>
      <c r="M8" s="14"/>
      <c r="N8" s="15"/>
      <c r="O8" s="6"/>
      <c r="P8" s="14"/>
      <c r="Q8" s="15"/>
    </row>
    <row r="9" spans="1:17" x14ac:dyDescent="0.3">
      <c r="A9" s="2"/>
      <c r="B9" s="2" t="s">
        <v>9</v>
      </c>
      <c r="D9" s="17">
        <v>91605</v>
      </c>
      <c r="E9" s="18">
        <f>D9</f>
        <v>91605</v>
      </c>
      <c r="G9" s="17">
        <v>107348</v>
      </c>
      <c r="H9" s="18">
        <f>G9</f>
        <v>107348</v>
      </c>
      <c r="I9" s="6"/>
      <c r="J9" s="17">
        <v>106442</v>
      </c>
      <c r="K9" s="18">
        <f>J9</f>
        <v>106442</v>
      </c>
      <c r="L9" s="6"/>
      <c r="M9" s="17">
        <v>116495</v>
      </c>
      <c r="N9" s="18">
        <f>M9</f>
        <v>116495</v>
      </c>
      <c r="O9" s="6"/>
      <c r="P9" s="17">
        <f>SUM(D9,G9,J9,M9)</f>
        <v>421890</v>
      </c>
      <c r="Q9" s="18">
        <f>SUM(E9,H9,K9,N9)</f>
        <v>421890</v>
      </c>
    </row>
    <row r="10" spans="1:17" x14ac:dyDescent="0.3">
      <c r="A10" s="2"/>
      <c r="B10" s="2" t="s">
        <v>10</v>
      </c>
      <c r="D10" s="19">
        <v>25913</v>
      </c>
      <c r="E10" s="20">
        <f>D10</f>
        <v>25913</v>
      </c>
      <c r="G10" s="19">
        <v>18775</v>
      </c>
      <c r="H10" s="20">
        <f>G10</f>
        <v>18775</v>
      </c>
      <c r="I10" s="6"/>
      <c r="J10" s="19">
        <v>22385</v>
      </c>
      <c r="K10" s="20">
        <f>J10</f>
        <v>22385</v>
      </c>
      <c r="L10" s="6"/>
      <c r="M10" s="19">
        <v>21404</v>
      </c>
      <c r="N10" s="20">
        <f>M10</f>
        <v>21404</v>
      </c>
      <c r="O10" s="6"/>
      <c r="P10" s="19">
        <f>SUM(D10,G10,J10,M10)</f>
        <v>88477</v>
      </c>
      <c r="Q10" s="20">
        <f>SUM(E10,H10,K10,N10)</f>
        <v>88477</v>
      </c>
    </row>
    <row r="11" spans="1:17" x14ac:dyDescent="0.3">
      <c r="A11" s="16" t="s">
        <v>11</v>
      </c>
      <c r="B11" s="16"/>
      <c r="D11" s="21">
        <f>SUM(D9:D10)</f>
        <v>117518</v>
      </c>
      <c r="E11" s="22">
        <f>SUM(E9:E10)</f>
        <v>117518</v>
      </c>
      <c r="G11" s="21">
        <f>SUM(G9:G10)</f>
        <v>126123</v>
      </c>
      <c r="H11" s="22">
        <f>SUM(H9:H10)</f>
        <v>126123</v>
      </c>
      <c r="I11" s="6"/>
      <c r="J11" s="21">
        <f>SUM(J9:J10)</f>
        <v>128827</v>
      </c>
      <c r="K11" s="22">
        <f>SUM(K9:K10)</f>
        <v>128827</v>
      </c>
      <c r="L11" s="6"/>
      <c r="M11" s="21">
        <f>SUM(M9:M10)</f>
        <v>137899</v>
      </c>
      <c r="N11" s="22">
        <f>SUM(N9:N10)</f>
        <v>137899</v>
      </c>
      <c r="O11" s="6"/>
      <c r="P11" s="21">
        <f>SUM(P9:P10)</f>
        <v>510367</v>
      </c>
      <c r="Q11" s="22">
        <f>SUM(Q9:Q10)</f>
        <v>510367</v>
      </c>
    </row>
    <row r="12" spans="1:17" x14ac:dyDescent="0.3">
      <c r="A12" s="16"/>
      <c r="B12" s="16"/>
      <c r="D12" s="14"/>
      <c r="E12" s="15"/>
      <c r="G12" s="14"/>
      <c r="H12" s="15"/>
      <c r="I12" s="6"/>
      <c r="J12" s="14"/>
      <c r="K12" s="15"/>
      <c r="L12" s="6"/>
      <c r="M12" s="14"/>
      <c r="N12" s="15"/>
      <c r="O12" s="6"/>
      <c r="P12" s="14"/>
      <c r="Q12" s="15"/>
    </row>
    <row r="13" spans="1:17" x14ac:dyDescent="0.3">
      <c r="A13" s="16" t="s">
        <v>12</v>
      </c>
      <c r="B13" s="16"/>
      <c r="D13" s="14"/>
      <c r="E13" s="15"/>
      <c r="G13" s="14"/>
      <c r="H13" s="15"/>
      <c r="I13" s="6"/>
      <c r="J13" s="14"/>
      <c r="K13" s="15"/>
      <c r="L13" s="6"/>
      <c r="M13" s="14"/>
      <c r="N13" s="15"/>
      <c r="O13" s="6"/>
      <c r="P13" s="14"/>
      <c r="Q13" s="15"/>
    </row>
    <row r="14" spans="1:17" ht="15" x14ac:dyDescent="0.3">
      <c r="A14" s="2"/>
      <c r="B14" s="16" t="s">
        <v>13</v>
      </c>
      <c r="D14" s="19">
        <v>57373</v>
      </c>
      <c r="E14" s="20">
        <f>D14-E40-E42</f>
        <v>56444</v>
      </c>
      <c r="G14" s="19">
        <v>58299</v>
      </c>
      <c r="H14" s="20">
        <f>G14-H40-H42</f>
        <v>58203</v>
      </c>
      <c r="I14" s="6"/>
      <c r="J14" s="19">
        <v>55494</v>
      </c>
      <c r="K14" s="20">
        <f>J14-K40-K42</f>
        <v>55357</v>
      </c>
      <c r="L14" s="6"/>
      <c r="M14" s="19">
        <v>64971</v>
      </c>
      <c r="N14" s="20">
        <f>M14-N40-N42</f>
        <v>64847</v>
      </c>
      <c r="O14" s="6"/>
      <c r="P14" s="19">
        <f t="shared" ref="P14:Q15" si="0">SUM(D14,G14,J14,M14)</f>
        <v>236137</v>
      </c>
      <c r="Q14" s="20">
        <f t="shared" si="0"/>
        <v>234851</v>
      </c>
    </row>
    <row r="15" spans="1:17" ht="15" x14ac:dyDescent="0.3">
      <c r="A15" s="2"/>
      <c r="B15" s="16" t="s">
        <v>14</v>
      </c>
      <c r="D15" s="19">
        <v>25768</v>
      </c>
      <c r="E15" s="20">
        <f>D15-E41</f>
        <v>25712</v>
      </c>
      <c r="G15" s="19">
        <v>24501</v>
      </c>
      <c r="H15" s="20">
        <f>G15-H41</f>
        <v>24426</v>
      </c>
      <c r="I15" s="6"/>
      <c r="J15" s="19">
        <v>28700</v>
      </c>
      <c r="K15" s="20">
        <f>J15-K41</f>
        <v>28631</v>
      </c>
      <c r="L15" s="6"/>
      <c r="M15" s="19">
        <v>22371</v>
      </c>
      <c r="N15" s="20">
        <f>M15-N41</f>
        <v>22295</v>
      </c>
      <c r="O15" s="6"/>
      <c r="P15" s="19">
        <f t="shared" si="0"/>
        <v>101340</v>
      </c>
      <c r="Q15" s="20">
        <f t="shared" si="0"/>
        <v>101064</v>
      </c>
    </row>
    <row r="16" spans="1:17" x14ac:dyDescent="0.3">
      <c r="A16" s="16" t="s">
        <v>15</v>
      </c>
      <c r="B16" s="16"/>
      <c r="D16" s="21">
        <f>SUM(D14:D15)</f>
        <v>83141</v>
      </c>
      <c r="E16" s="22">
        <f>SUM(E14:E15)</f>
        <v>82156</v>
      </c>
      <c r="G16" s="21">
        <f>SUM(G14:G15)</f>
        <v>82800</v>
      </c>
      <c r="H16" s="22">
        <f>SUM(H14:H15)</f>
        <v>82629</v>
      </c>
      <c r="I16" s="6"/>
      <c r="J16" s="21">
        <f>SUM(J14:J15)</f>
        <v>84194</v>
      </c>
      <c r="K16" s="22">
        <f>SUM(K14:K15)</f>
        <v>83988</v>
      </c>
      <c r="L16" s="6"/>
      <c r="M16" s="21">
        <f>SUM(M14:M15)</f>
        <v>87342</v>
      </c>
      <c r="N16" s="22">
        <f>SUM(N14:N15)</f>
        <v>87142</v>
      </c>
      <c r="O16" s="6"/>
      <c r="P16" s="21">
        <f>SUM(P14:P15)</f>
        <v>337477</v>
      </c>
      <c r="Q16" s="22">
        <f>SUM(Q14:Q15)</f>
        <v>335915</v>
      </c>
    </row>
    <row r="17" spans="1:17" x14ac:dyDescent="0.3">
      <c r="A17" s="16"/>
      <c r="B17" s="16"/>
      <c r="D17" s="19"/>
      <c r="E17" s="20"/>
      <c r="G17" s="19"/>
      <c r="H17" s="20"/>
      <c r="I17" s="6"/>
      <c r="J17" s="19"/>
      <c r="K17" s="20"/>
      <c r="L17" s="6"/>
      <c r="M17" s="19"/>
      <c r="N17" s="20"/>
      <c r="O17" s="6"/>
      <c r="P17" s="19"/>
      <c r="Q17" s="20"/>
    </row>
    <row r="18" spans="1:17" x14ac:dyDescent="0.3">
      <c r="A18" s="16" t="s">
        <v>16</v>
      </c>
      <c r="B18" s="16"/>
      <c r="D18" s="19">
        <f>+D11-D16</f>
        <v>34377</v>
      </c>
      <c r="E18" s="20">
        <f>+E11-E16</f>
        <v>35362</v>
      </c>
      <c r="G18" s="19">
        <f>+G11-G16</f>
        <v>43323</v>
      </c>
      <c r="H18" s="20">
        <f>+H11-H16</f>
        <v>43494</v>
      </c>
      <c r="I18" s="6"/>
      <c r="J18" s="19">
        <f>+J11-J16</f>
        <v>44633</v>
      </c>
      <c r="K18" s="20">
        <f>+K11-K16</f>
        <v>44839</v>
      </c>
      <c r="L18" s="6"/>
      <c r="M18" s="19">
        <f>+M11-M16</f>
        <v>50557</v>
      </c>
      <c r="N18" s="20">
        <f>+N11-N16</f>
        <v>50757</v>
      </c>
      <c r="O18" s="6"/>
      <c r="P18" s="19">
        <f>+P11-P16</f>
        <v>172890</v>
      </c>
      <c r="Q18" s="20">
        <f>+Q11-Q16</f>
        <v>174452</v>
      </c>
    </row>
    <row r="19" spans="1:17" x14ac:dyDescent="0.3">
      <c r="A19" s="16"/>
      <c r="B19" s="16"/>
      <c r="D19" s="23"/>
      <c r="E19" s="15"/>
      <c r="G19" s="23"/>
      <c r="H19" s="15"/>
      <c r="I19" s="6"/>
      <c r="J19" s="23"/>
      <c r="K19" s="15"/>
      <c r="L19" s="6"/>
      <c r="M19" s="23"/>
      <c r="N19" s="15"/>
      <c r="O19" s="6"/>
      <c r="P19" s="23"/>
      <c r="Q19" s="15"/>
    </row>
    <row r="20" spans="1:17" x14ac:dyDescent="0.3">
      <c r="A20" s="16" t="s">
        <v>17</v>
      </c>
      <c r="B20" s="16"/>
      <c r="D20" s="24">
        <f>+D18/D11</f>
        <v>0.29252540036419955</v>
      </c>
      <c r="E20" s="25">
        <f>+E18/E11</f>
        <v>0.30090709508330638</v>
      </c>
      <c r="G20" s="24">
        <f>+G18/G11</f>
        <v>0.34349801384362882</v>
      </c>
      <c r="H20" s="25">
        <f>+H18/H11</f>
        <v>0.34485383316286483</v>
      </c>
      <c r="I20" s="6"/>
      <c r="J20" s="24">
        <f>+J18/J11</f>
        <v>0.34645687627593597</v>
      </c>
      <c r="K20" s="25">
        <f>+K18/K11</f>
        <v>0.34805591995466789</v>
      </c>
      <c r="L20" s="6"/>
      <c r="M20" s="24">
        <f>+M18/M11</f>
        <v>0.3666233982842515</v>
      </c>
      <c r="N20" s="25">
        <f>+N18/N11</f>
        <v>0.36807373512498276</v>
      </c>
      <c r="O20" s="6"/>
      <c r="P20" s="24">
        <f>+P18/P11</f>
        <v>0.33875622836115971</v>
      </c>
      <c r="Q20" s="25">
        <f>+Q18/Q11</f>
        <v>0.34181677106866237</v>
      </c>
    </row>
    <row r="21" spans="1:17" x14ac:dyDescent="0.3">
      <c r="A21" s="16"/>
      <c r="B21" s="16"/>
      <c r="D21" s="14"/>
      <c r="E21" s="15"/>
      <c r="G21" s="14"/>
      <c r="H21" s="15"/>
      <c r="I21" s="6"/>
      <c r="J21" s="14"/>
      <c r="K21" s="15"/>
      <c r="L21" s="6"/>
      <c r="M21" s="14"/>
      <c r="N21" s="15"/>
      <c r="O21" s="6"/>
      <c r="P21" s="14"/>
      <c r="Q21" s="15"/>
    </row>
    <row r="22" spans="1:17" ht="15" x14ac:dyDescent="0.3">
      <c r="A22" s="16" t="s">
        <v>18</v>
      </c>
      <c r="B22" s="16"/>
      <c r="D22" s="19">
        <v>33808</v>
      </c>
      <c r="E22" s="26">
        <f>D22-E43</f>
        <v>32482</v>
      </c>
      <c r="G22" s="19">
        <v>32950</v>
      </c>
      <c r="H22" s="26">
        <f>G22-H43</f>
        <v>31828</v>
      </c>
      <c r="I22" s="6"/>
      <c r="J22" s="19">
        <v>32633</v>
      </c>
      <c r="K22" s="26">
        <f>J22-K43</f>
        <v>31418</v>
      </c>
      <c r="L22" s="6"/>
      <c r="M22" s="19">
        <v>28150</v>
      </c>
      <c r="N22" s="26">
        <f>M22-N43</f>
        <v>26944</v>
      </c>
      <c r="O22" s="6"/>
      <c r="P22" s="19">
        <f t="shared" ref="P22:Q25" si="1">SUM(D22,G22,J22,M22)</f>
        <v>127541</v>
      </c>
      <c r="Q22" s="26">
        <f t="shared" si="1"/>
        <v>122672</v>
      </c>
    </row>
    <row r="23" spans="1:17" ht="15" x14ac:dyDescent="0.3">
      <c r="A23" s="16" t="s">
        <v>19</v>
      </c>
      <c r="B23" s="16"/>
      <c r="D23" s="19">
        <v>22429</v>
      </c>
      <c r="E23" s="26">
        <f>D23-E44</f>
        <v>21318</v>
      </c>
      <c r="G23" s="19">
        <v>18429</v>
      </c>
      <c r="H23" s="26">
        <f>G23-H44</f>
        <v>17775</v>
      </c>
      <c r="I23" s="6"/>
      <c r="J23" s="19">
        <v>18448</v>
      </c>
      <c r="K23" s="26">
        <f>J23-K44</f>
        <v>17632</v>
      </c>
      <c r="L23" s="6"/>
      <c r="M23" s="19">
        <v>23475</v>
      </c>
      <c r="N23" s="26">
        <f>M23-N44</f>
        <v>22623</v>
      </c>
      <c r="O23" s="6"/>
      <c r="P23" s="19">
        <f t="shared" si="1"/>
        <v>82781</v>
      </c>
      <c r="Q23" s="26">
        <f t="shared" si="1"/>
        <v>79348</v>
      </c>
    </row>
    <row r="24" spans="1:17" ht="15" x14ac:dyDescent="0.3">
      <c r="A24" s="16" t="s">
        <v>20</v>
      </c>
      <c r="B24" s="16"/>
      <c r="D24" s="19">
        <v>10257</v>
      </c>
      <c r="E24" s="26">
        <f>D24-E45</f>
        <v>9326</v>
      </c>
      <c r="G24" s="19">
        <v>9701</v>
      </c>
      <c r="H24" s="26">
        <f>G24-H45</f>
        <v>8870</v>
      </c>
      <c r="I24" s="6"/>
      <c r="J24" s="19">
        <v>10203</v>
      </c>
      <c r="K24" s="26">
        <f>J24-K45</f>
        <v>9444</v>
      </c>
      <c r="L24" s="6"/>
      <c r="M24" s="19">
        <v>9714</v>
      </c>
      <c r="N24" s="26">
        <f>M24-N45</f>
        <v>8918</v>
      </c>
      <c r="O24" s="6"/>
      <c r="P24" s="19">
        <f t="shared" si="1"/>
        <v>39875</v>
      </c>
      <c r="Q24" s="26">
        <f t="shared" si="1"/>
        <v>36558</v>
      </c>
    </row>
    <row r="25" spans="1:17" ht="15" x14ac:dyDescent="0.3">
      <c r="A25" s="16" t="s">
        <v>21</v>
      </c>
      <c r="B25" s="16"/>
      <c r="D25" s="19">
        <v>699</v>
      </c>
      <c r="E25" s="26">
        <f>D25-E46</f>
        <v>0</v>
      </c>
      <c r="G25" s="19">
        <v>957</v>
      </c>
      <c r="H25" s="26">
        <f>G25-H46</f>
        <v>0</v>
      </c>
      <c r="I25" s="6"/>
      <c r="J25" s="19">
        <v>612</v>
      </c>
      <c r="K25" s="26">
        <f>J25-K46</f>
        <v>0</v>
      </c>
      <c r="L25" s="6"/>
      <c r="M25" s="19">
        <v>1981</v>
      </c>
      <c r="N25" s="26">
        <f>M25-N46</f>
        <v>0</v>
      </c>
      <c r="O25" s="6"/>
      <c r="P25" s="19">
        <f t="shared" si="1"/>
        <v>4249</v>
      </c>
      <c r="Q25" s="26">
        <f t="shared" si="1"/>
        <v>0</v>
      </c>
    </row>
    <row r="26" spans="1:17" x14ac:dyDescent="0.3">
      <c r="A26" s="2"/>
      <c r="B26" s="16" t="s">
        <v>22</v>
      </c>
      <c r="D26" s="21">
        <f>SUM(D22:D25)</f>
        <v>67193</v>
      </c>
      <c r="E26" s="27">
        <f>SUM(E22:E25)</f>
        <v>63126</v>
      </c>
      <c r="G26" s="21">
        <f>SUM(G22:G25)</f>
        <v>62037</v>
      </c>
      <c r="H26" s="27">
        <f>SUM(H22:H25)</f>
        <v>58473</v>
      </c>
      <c r="I26" s="6"/>
      <c r="J26" s="21">
        <f>SUM(J22:J25)</f>
        <v>61896</v>
      </c>
      <c r="K26" s="27">
        <f>SUM(K22:K25)</f>
        <v>58494</v>
      </c>
      <c r="L26" s="6"/>
      <c r="M26" s="21">
        <f>SUM(M22:M25)</f>
        <v>63320</v>
      </c>
      <c r="N26" s="27">
        <f>SUM(N22:N25)</f>
        <v>58485</v>
      </c>
      <c r="O26" s="6"/>
      <c r="P26" s="21">
        <f>SUM(P22:P25)</f>
        <v>254446</v>
      </c>
      <c r="Q26" s="27">
        <f>SUM(Q22:Q25)</f>
        <v>238578</v>
      </c>
    </row>
    <row r="27" spans="1:17" x14ac:dyDescent="0.3">
      <c r="A27" s="16"/>
      <c r="B27" s="16"/>
      <c r="D27" s="19"/>
      <c r="E27" s="15"/>
      <c r="G27" s="19"/>
      <c r="H27" s="15"/>
      <c r="I27" s="6"/>
      <c r="J27" s="19"/>
      <c r="K27" s="15"/>
      <c r="L27" s="6"/>
      <c r="M27" s="19"/>
      <c r="N27" s="15"/>
      <c r="O27" s="6"/>
      <c r="P27" s="19"/>
      <c r="Q27" s="15"/>
    </row>
    <row r="28" spans="1:17" x14ac:dyDescent="0.3">
      <c r="A28" s="16" t="s">
        <v>23</v>
      </c>
      <c r="B28" s="16"/>
      <c r="D28" s="19">
        <f>D18-D26</f>
        <v>-32816</v>
      </c>
      <c r="E28" s="20">
        <f>E18-E26</f>
        <v>-27764</v>
      </c>
      <c r="G28" s="19">
        <f>G18-G26</f>
        <v>-18714</v>
      </c>
      <c r="H28" s="20">
        <f>H18-H26</f>
        <v>-14979</v>
      </c>
      <c r="I28" s="6"/>
      <c r="J28" s="19">
        <f>J18-J26</f>
        <v>-17263</v>
      </c>
      <c r="K28" s="20">
        <f>K18-K26</f>
        <v>-13655</v>
      </c>
      <c r="L28" s="6"/>
      <c r="M28" s="19">
        <f>M18-M26</f>
        <v>-12763</v>
      </c>
      <c r="N28" s="20">
        <f>N18-N26</f>
        <v>-7728</v>
      </c>
      <c r="O28" s="6"/>
      <c r="P28" s="19">
        <f>P18-P26</f>
        <v>-81556</v>
      </c>
      <c r="Q28" s="20">
        <f>Q18-Q26</f>
        <v>-64126</v>
      </c>
    </row>
    <row r="29" spans="1:17" x14ac:dyDescent="0.3">
      <c r="A29" s="16"/>
      <c r="B29" s="16"/>
      <c r="D29" s="19"/>
      <c r="E29" s="15"/>
      <c r="G29" s="19"/>
      <c r="H29" s="15"/>
      <c r="I29" s="6"/>
      <c r="J29" s="19"/>
      <c r="K29" s="15"/>
      <c r="L29" s="6"/>
      <c r="M29" s="19"/>
      <c r="N29" s="15"/>
      <c r="O29" s="6"/>
      <c r="P29" s="19"/>
      <c r="Q29" s="15"/>
    </row>
    <row r="30" spans="1:17" x14ac:dyDescent="0.3">
      <c r="A30" s="16" t="s">
        <v>24</v>
      </c>
      <c r="B30" s="16"/>
      <c r="D30" s="19">
        <v>94</v>
      </c>
      <c r="E30" s="20">
        <f>D30</f>
        <v>94</v>
      </c>
      <c r="G30" s="19">
        <v>54</v>
      </c>
      <c r="H30" s="20">
        <f>G30</f>
        <v>54</v>
      </c>
      <c r="I30" s="6"/>
      <c r="J30" s="19">
        <v>-60</v>
      </c>
      <c r="K30" s="20">
        <f>J30</f>
        <v>-60</v>
      </c>
      <c r="L30" s="6"/>
      <c r="M30" s="19">
        <v>-248</v>
      </c>
      <c r="N30" s="20">
        <f>M30</f>
        <v>-248</v>
      </c>
      <c r="O30" s="6"/>
      <c r="P30" s="19">
        <f t="shared" ref="P30:Q31" si="2">SUM(D30,G30,J30,M30)</f>
        <v>-160</v>
      </c>
      <c r="Q30" s="20">
        <f t="shared" si="2"/>
        <v>-160</v>
      </c>
    </row>
    <row r="31" spans="1:17" x14ac:dyDescent="0.3">
      <c r="A31" s="16" t="s">
        <v>25</v>
      </c>
      <c r="B31" s="16"/>
      <c r="D31" s="28">
        <v>70</v>
      </c>
      <c r="E31" s="29">
        <f t="shared" ref="E31" si="3">D31</f>
        <v>70</v>
      </c>
      <c r="G31" s="28">
        <v>-151</v>
      </c>
      <c r="H31" s="29">
        <f t="shared" ref="H31" si="4">G31</f>
        <v>-151</v>
      </c>
      <c r="I31" s="6"/>
      <c r="J31" s="28">
        <v>-305</v>
      </c>
      <c r="K31" s="29">
        <f t="shared" ref="K31" si="5">J31</f>
        <v>-305</v>
      </c>
      <c r="L31" s="6"/>
      <c r="M31" s="28">
        <v>313</v>
      </c>
      <c r="N31" s="29">
        <f t="shared" ref="N31" si="6">M31</f>
        <v>313</v>
      </c>
      <c r="O31" s="6"/>
      <c r="P31" s="28">
        <f t="shared" si="2"/>
        <v>-73</v>
      </c>
      <c r="Q31" s="29">
        <f t="shared" si="2"/>
        <v>-73</v>
      </c>
    </row>
    <row r="32" spans="1:17" x14ac:dyDescent="0.3">
      <c r="A32" s="2"/>
      <c r="B32" s="16" t="s">
        <v>26</v>
      </c>
      <c r="D32" s="19">
        <f>SUM(D30:D31)</f>
        <v>164</v>
      </c>
      <c r="E32" s="20">
        <f>SUM(E30:E31)</f>
        <v>164</v>
      </c>
      <c r="G32" s="19">
        <f>SUM(G30:G31)</f>
        <v>-97</v>
      </c>
      <c r="H32" s="20">
        <f>SUM(H30:H31)</f>
        <v>-97</v>
      </c>
      <c r="I32" s="6"/>
      <c r="J32" s="19">
        <f>SUM(J30:J31)</f>
        <v>-365</v>
      </c>
      <c r="K32" s="20">
        <f>SUM(K30:K31)</f>
        <v>-365</v>
      </c>
      <c r="L32" s="6"/>
      <c r="M32" s="19">
        <f>SUM(M30:M31)</f>
        <v>65</v>
      </c>
      <c r="N32" s="20">
        <f>SUM(N30:N31)</f>
        <v>65</v>
      </c>
      <c r="O32" s="6"/>
      <c r="P32" s="19">
        <f>SUM(P30:P31)</f>
        <v>-233</v>
      </c>
      <c r="Q32" s="20">
        <f>SUM(Q30:Q31)</f>
        <v>-233</v>
      </c>
    </row>
    <row r="33" spans="1:19" x14ac:dyDescent="0.3">
      <c r="A33" s="16"/>
      <c r="B33" s="16"/>
      <c r="D33" s="19"/>
      <c r="E33" s="20"/>
      <c r="G33" s="19"/>
      <c r="H33" s="20"/>
      <c r="I33" s="6"/>
      <c r="J33" s="19"/>
      <c r="K33" s="20"/>
      <c r="L33" s="6"/>
      <c r="M33" s="19"/>
      <c r="N33" s="20"/>
      <c r="O33" s="6"/>
      <c r="P33" s="19"/>
      <c r="Q33" s="20"/>
    </row>
    <row r="34" spans="1:19" x14ac:dyDescent="0.3">
      <c r="A34" s="16" t="s">
        <v>27</v>
      </c>
      <c r="B34" s="16"/>
      <c r="D34" s="19">
        <v>673</v>
      </c>
      <c r="E34" s="20">
        <f>D34</f>
        <v>673</v>
      </c>
      <c r="G34" s="19">
        <v>177</v>
      </c>
      <c r="H34" s="20">
        <f>G34</f>
        <v>177</v>
      </c>
      <c r="I34" s="6"/>
      <c r="J34" s="19">
        <v>225</v>
      </c>
      <c r="K34" s="20">
        <f>J34</f>
        <v>225</v>
      </c>
      <c r="L34" s="6"/>
      <c r="M34" s="19">
        <v>168</v>
      </c>
      <c r="N34" s="20">
        <f>M34</f>
        <v>168</v>
      </c>
      <c r="O34" s="6"/>
      <c r="P34" s="19">
        <f>SUM(D34,G34,J34,M34)</f>
        <v>1243</v>
      </c>
      <c r="Q34" s="20">
        <f>SUM(E34,H34,K34,N34)</f>
        <v>1243</v>
      </c>
    </row>
    <row r="35" spans="1:19" x14ac:dyDescent="0.3">
      <c r="A35" s="16"/>
      <c r="B35" s="16"/>
      <c r="D35" s="19"/>
      <c r="E35" s="20"/>
      <c r="G35" s="19"/>
      <c r="H35" s="20"/>
      <c r="I35" s="6"/>
      <c r="J35" s="19"/>
      <c r="K35" s="20"/>
      <c r="L35" s="6"/>
      <c r="M35" s="19"/>
      <c r="N35" s="20"/>
      <c r="O35" s="6"/>
      <c r="P35" s="19"/>
      <c r="Q35" s="20"/>
    </row>
    <row r="36" spans="1:19" ht="15" thickBot="1" x14ac:dyDescent="0.35">
      <c r="A36" s="16" t="s">
        <v>28</v>
      </c>
      <c r="B36" s="16"/>
      <c r="D36" s="30">
        <f>+D28+D32-D34</f>
        <v>-33325</v>
      </c>
      <c r="E36" s="31">
        <f>+E28+E32-E34</f>
        <v>-28273</v>
      </c>
      <c r="G36" s="30">
        <f>+G28+G32-G34</f>
        <v>-18988</v>
      </c>
      <c r="H36" s="31">
        <f>+H28+H32-H34</f>
        <v>-15253</v>
      </c>
      <c r="I36" s="6"/>
      <c r="J36" s="30">
        <f>+J28+J32-J34</f>
        <v>-17853</v>
      </c>
      <c r="K36" s="31">
        <f>+K28+K32-K34</f>
        <v>-14245</v>
      </c>
      <c r="L36" s="6"/>
      <c r="M36" s="30">
        <f>+M28+M32-M34</f>
        <v>-12866</v>
      </c>
      <c r="N36" s="31">
        <f>+N28+N32-N34</f>
        <v>-7831</v>
      </c>
      <c r="O36" s="6"/>
      <c r="P36" s="30">
        <f>+P28+P32-P34</f>
        <v>-83032</v>
      </c>
      <c r="Q36" s="31">
        <f>+Q28+Q32-Q34</f>
        <v>-65602</v>
      </c>
    </row>
    <row r="37" spans="1:19" ht="15" thickTop="1" x14ac:dyDescent="0.3">
      <c r="A37" s="16"/>
      <c r="B37" s="16"/>
      <c r="D37" s="14"/>
      <c r="E37" s="15"/>
      <c r="G37" s="14"/>
      <c r="H37" s="15"/>
      <c r="I37" s="6"/>
      <c r="J37" s="14"/>
      <c r="K37" s="15"/>
      <c r="L37" s="6"/>
      <c r="M37" s="14"/>
      <c r="N37" s="15"/>
      <c r="O37" s="6"/>
      <c r="P37" s="14"/>
      <c r="Q37" s="15"/>
    </row>
    <row r="38" spans="1:19" x14ac:dyDescent="0.3">
      <c r="A38" s="32" t="s">
        <v>29</v>
      </c>
      <c r="B38" s="32"/>
      <c r="D38" s="14"/>
      <c r="E38" s="15"/>
      <c r="G38" s="14"/>
      <c r="H38" s="15"/>
      <c r="I38" s="6"/>
      <c r="J38" s="14"/>
      <c r="K38" s="15"/>
      <c r="L38" s="6"/>
      <c r="M38" s="14"/>
      <c r="N38" s="15"/>
      <c r="O38" s="6"/>
      <c r="P38" s="14"/>
      <c r="Q38" s="15"/>
    </row>
    <row r="39" spans="1:19" x14ac:dyDescent="0.3">
      <c r="A39" s="16"/>
      <c r="B39" s="16"/>
      <c r="D39" s="14"/>
      <c r="E39" s="15"/>
      <c r="G39" s="14"/>
      <c r="H39" s="15"/>
      <c r="I39" s="6"/>
      <c r="J39" s="14"/>
      <c r="K39" s="15"/>
      <c r="L39" s="6"/>
      <c r="M39" s="14"/>
      <c r="N39" s="15"/>
      <c r="O39" s="6"/>
      <c r="P39" s="14"/>
      <c r="Q39" s="15"/>
    </row>
    <row r="40" spans="1:19" x14ac:dyDescent="0.3">
      <c r="A40" s="16" t="s">
        <v>30</v>
      </c>
      <c r="B40" s="16"/>
      <c r="D40" s="33"/>
      <c r="E40" s="18">
        <v>116</v>
      </c>
      <c r="G40" s="33"/>
      <c r="H40" s="18">
        <v>96</v>
      </c>
      <c r="I40" s="6"/>
      <c r="J40" s="33"/>
      <c r="K40" s="18">
        <v>137</v>
      </c>
      <c r="L40" s="6"/>
      <c r="M40" s="33"/>
      <c r="N40" s="18">
        <v>124</v>
      </c>
      <c r="O40" s="6"/>
      <c r="P40" s="33"/>
      <c r="Q40" s="18">
        <f t="shared" ref="Q40:Q46" si="7">SUM(E40,H40,K40,N40)</f>
        <v>473</v>
      </c>
      <c r="S40" s="34"/>
    </row>
    <row r="41" spans="1:19" x14ac:dyDescent="0.3">
      <c r="A41" s="16" t="s">
        <v>31</v>
      </c>
      <c r="B41" s="16"/>
      <c r="D41" s="33"/>
      <c r="E41" s="35">
        <v>56</v>
      </c>
      <c r="G41" s="33"/>
      <c r="H41" s="35">
        <v>75</v>
      </c>
      <c r="I41" s="6"/>
      <c r="J41" s="33"/>
      <c r="K41" s="35">
        <v>69</v>
      </c>
      <c r="L41" s="6"/>
      <c r="M41" s="33"/>
      <c r="N41" s="35">
        <v>76</v>
      </c>
      <c r="O41" s="6"/>
      <c r="P41" s="33"/>
      <c r="Q41" s="35">
        <f t="shared" si="7"/>
        <v>276</v>
      </c>
      <c r="S41" s="34"/>
    </row>
    <row r="42" spans="1:19" x14ac:dyDescent="0.3">
      <c r="A42" s="16" t="s">
        <v>32</v>
      </c>
      <c r="B42" s="16"/>
      <c r="D42" s="33"/>
      <c r="E42" s="35">
        <v>813</v>
      </c>
      <c r="G42" s="33"/>
      <c r="H42" s="35">
        <v>0</v>
      </c>
      <c r="I42" s="6"/>
      <c r="J42" s="33"/>
      <c r="K42" s="35">
        <v>0</v>
      </c>
      <c r="L42" s="6"/>
      <c r="M42" s="33"/>
      <c r="N42" s="35">
        <v>0</v>
      </c>
      <c r="O42" s="6"/>
      <c r="P42" s="33"/>
      <c r="Q42" s="35">
        <f t="shared" si="7"/>
        <v>813</v>
      </c>
      <c r="S42" s="34"/>
    </row>
    <row r="43" spans="1:19" x14ac:dyDescent="0.3">
      <c r="A43" s="16" t="s">
        <v>33</v>
      </c>
      <c r="B43" s="16"/>
      <c r="D43" s="33"/>
      <c r="E43" s="35">
        <v>1326</v>
      </c>
      <c r="G43" s="33"/>
      <c r="H43" s="35">
        <v>1122</v>
      </c>
      <c r="I43" s="6"/>
      <c r="J43" s="33"/>
      <c r="K43" s="35">
        <v>1215</v>
      </c>
      <c r="L43" s="6"/>
      <c r="M43" s="33"/>
      <c r="N43" s="35">
        <v>1206</v>
      </c>
      <c r="O43" s="6"/>
      <c r="P43" s="33"/>
      <c r="Q43" s="35">
        <f t="shared" si="7"/>
        <v>4869</v>
      </c>
      <c r="S43" s="34"/>
    </row>
    <row r="44" spans="1:19" x14ac:dyDescent="0.3">
      <c r="A44" s="16" t="s">
        <v>34</v>
      </c>
      <c r="B44" s="16"/>
      <c r="D44" s="33"/>
      <c r="E44" s="35">
        <v>1111</v>
      </c>
      <c r="G44" s="33"/>
      <c r="H44" s="35">
        <v>654</v>
      </c>
      <c r="I44" s="6"/>
      <c r="J44" s="33"/>
      <c r="K44" s="35">
        <v>816</v>
      </c>
      <c r="L44" s="6"/>
      <c r="M44" s="33"/>
      <c r="N44" s="35">
        <v>852</v>
      </c>
      <c r="O44" s="6"/>
      <c r="P44" s="33"/>
      <c r="Q44" s="35">
        <f t="shared" si="7"/>
        <v>3433</v>
      </c>
      <c r="S44" s="34"/>
    </row>
    <row r="45" spans="1:19" x14ac:dyDescent="0.3">
      <c r="A45" s="16" t="s">
        <v>35</v>
      </c>
      <c r="B45" s="16"/>
      <c r="D45" s="33"/>
      <c r="E45" s="35">
        <v>931</v>
      </c>
      <c r="G45" s="33"/>
      <c r="H45" s="35">
        <v>831</v>
      </c>
      <c r="I45" s="6"/>
      <c r="J45" s="33"/>
      <c r="K45" s="35">
        <v>759</v>
      </c>
      <c r="L45" s="6"/>
      <c r="M45" s="33"/>
      <c r="N45" s="35">
        <v>796</v>
      </c>
      <c r="O45" s="6"/>
      <c r="P45" s="33"/>
      <c r="Q45" s="35">
        <f t="shared" si="7"/>
        <v>3317</v>
      </c>
      <c r="S45" s="34"/>
    </row>
    <row r="46" spans="1:19" x14ac:dyDescent="0.3">
      <c r="A46" s="16" t="s">
        <v>36</v>
      </c>
      <c r="B46" s="16"/>
      <c r="D46" s="33"/>
      <c r="E46" s="35">
        <f>D25</f>
        <v>699</v>
      </c>
      <c r="G46" s="33"/>
      <c r="H46" s="35">
        <f>G25</f>
        <v>957</v>
      </c>
      <c r="I46" s="6"/>
      <c r="J46" s="33"/>
      <c r="K46" s="35">
        <v>612</v>
      </c>
      <c r="L46" s="6"/>
      <c r="M46" s="33"/>
      <c r="N46" s="35">
        <v>1981</v>
      </c>
      <c r="O46" s="6"/>
      <c r="P46" s="33"/>
      <c r="Q46" s="35">
        <f t="shared" si="7"/>
        <v>4249</v>
      </c>
      <c r="S46" s="34"/>
    </row>
    <row r="47" spans="1:19" x14ac:dyDescent="0.3">
      <c r="A47" s="6"/>
      <c r="B47" s="16" t="s">
        <v>37</v>
      </c>
      <c r="D47" s="33"/>
      <c r="E47" s="36">
        <f>SUM(E40:E46)</f>
        <v>5052</v>
      </c>
      <c r="G47" s="33"/>
      <c r="H47" s="36">
        <f>SUM(H40:H46)</f>
        <v>3735</v>
      </c>
      <c r="I47" s="6"/>
      <c r="J47" s="33"/>
      <c r="K47" s="36">
        <f>SUM(K40:K46)</f>
        <v>3608</v>
      </c>
      <c r="L47" s="6"/>
      <c r="M47" s="33"/>
      <c r="N47" s="36">
        <f>SUM(N40:N46)</f>
        <v>5035</v>
      </c>
      <c r="O47" s="6"/>
      <c r="P47" s="33"/>
      <c r="Q47" s="36">
        <f>SUM(Q40:Q46)</f>
        <v>17430</v>
      </c>
      <c r="S47" s="34"/>
    </row>
    <row r="48" spans="1:19" x14ac:dyDescent="0.3">
      <c r="A48" s="16"/>
      <c r="B48" s="16"/>
      <c r="D48" s="14"/>
      <c r="E48" s="20"/>
      <c r="G48" s="14"/>
      <c r="H48" s="20"/>
      <c r="I48" s="6"/>
      <c r="J48" s="14"/>
      <c r="K48" s="20"/>
      <c r="L48" s="6"/>
      <c r="M48" s="14"/>
      <c r="N48" s="20"/>
      <c r="O48" s="6"/>
      <c r="P48" s="14"/>
      <c r="Q48" s="20"/>
    </row>
    <row r="49" spans="1:19" ht="15" thickBot="1" x14ac:dyDescent="0.35">
      <c r="A49" s="16" t="s">
        <v>38</v>
      </c>
      <c r="B49" s="16"/>
      <c r="D49" s="37"/>
      <c r="E49" s="38">
        <f>E36-E47</f>
        <v>-33325</v>
      </c>
      <c r="G49" s="37"/>
      <c r="H49" s="38">
        <f>H36-H47</f>
        <v>-18988</v>
      </c>
      <c r="I49" s="6"/>
      <c r="J49" s="37"/>
      <c r="K49" s="38">
        <f>K36-K47</f>
        <v>-17853</v>
      </c>
      <c r="L49" s="6"/>
      <c r="M49" s="37"/>
      <c r="N49" s="38">
        <f>N36-N47</f>
        <v>-12866</v>
      </c>
      <c r="O49" s="6"/>
      <c r="P49" s="37"/>
      <c r="Q49" s="38">
        <f>Q36-Q47</f>
        <v>-83032</v>
      </c>
      <c r="S49" s="34"/>
    </row>
    <row r="50" spans="1:19" x14ac:dyDescent="0.3">
      <c r="A50" s="16"/>
      <c r="B50" s="16"/>
      <c r="D50" s="39"/>
      <c r="E50" s="40"/>
      <c r="G50" s="39"/>
      <c r="H50" s="40"/>
      <c r="I50" s="6"/>
      <c r="J50" s="39"/>
      <c r="K50" s="40"/>
      <c r="L50" s="6"/>
      <c r="M50" s="39"/>
      <c r="N50" s="40"/>
      <c r="O50" s="6"/>
      <c r="P50" s="39"/>
      <c r="Q50" s="40"/>
    </row>
    <row r="51" spans="1:19" s="43" customFormat="1" x14ac:dyDescent="0.3">
      <c r="A51" s="41" t="s">
        <v>39</v>
      </c>
      <c r="B51" s="42"/>
      <c r="C51" s="42"/>
      <c r="D51" s="42"/>
      <c r="E51" s="42"/>
      <c r="G51" s="42"/>
      <c r="H51" s="42"/>
      <c r="J51" s="42"/>
      <c r="K51" s="42"/>
      <c r="M51" s="42"/>
      <c r="N51" s="42"/>
      <c r="P51" s="42"/>
      <c r="Q51" s="42"/>
    </row>
    <row r="52" spans="1:19" s="43" customFormat="1" x14ac:dyDescent="0.3">
      <c r="A52" s="44" t="s">
        <v>40</v>
      </c>
      <c r="B52" s="45"/>
      <c r="C52" s="46"/>
      <c r="D52" s="47"/>
      <c r="E52" s="48"/>
      <c r="G52" s="47"/>
      <c r="H52" s="48"/>
      <c r="J52" s="47"/>
      <c r="K52" s="48"/>
      <c r="M52" s="47"/>
      <c r="N52" s="48"/>
      <c r="P52" s="47"/>
      <c r="Q52" s="48"/>
    </row>
    <row r="53" spans="1:19" x14ac:dyDescent="0.3">
      <c r="A53" s="2"/>
      <c r="B53" s="2"/>
      <c r="D53" s="39"/>
      <c r="E53" s="4"/>
      <c r="G53" s="39"/>
      <c r="H53" s="4"/>
      <c r="I53" s="6"/>
      <c r="J53" s="39"/>
      <c r="K53" s="4"/>
      <c r="L53" s="6"/>
      <c r="M53" s="39"/>
      <c r="N53" s="4"/>
      <c r="O53" s="6"/>
      <c r="P53" s="39"/>
      <c r="Q53" s="4"/>
    </row>
    <row r="54" spans="1:19" x14ac:dyDescent="0.3">
      <c r="A54" s="2"/>
      <c r="B54" s="2"/>
      <c r="D54" s="39"/>
      <c r="E54" s="4"/>
      <c r="G54" s="39"/>
      <c r="H54" s="4"/>
      <c r="I54" s="6"/>
      <c r="J54" s="39"/>
      <c r="K54" s="4"/>
      <c r="L54" s="6"/>
      <c r="M54" s="39"/>
      <c r="N54" s="4"/>
      <c r="O54" s="6"/>
      <c r="P54" s="39"/>
      <c r="Q54" s="4"/>
    </row>
    <row r="55" spans="1:19" x14ac:dyDescent="0.3">
      <c r="A55" s="1" t="s">
        <v>0</v>
      </c>
      <c r="B55" s="2"/>
      <c r="D55" s="39"/>
      <c r="E55" s="4"/>
      <c r="G55" s="39"/>
      <c r="H55" s="4"/>
      <c r="I55" s="6"/>
      <c r="J55" s="39"/>
      <c r="K55" s="4"/>
      <c r="L55" s="6"/>
      <c r="M55" s="39"/>
      <c r="N55" s="4"/>
      <c r="O55" s="6"/>
      <c r="P55" s="39"/>
      <c r="Q55" s="4"/>
    </row>
    <row r="56" spans="1:19" x14ac:dyDescent="0.3">
      <c r="A56" s="1" t="s">
        <v>1</v>
      </c>
      <c r="B56" s="2"/>
      <c r="D56" s="39"/>
      <c r="E56" s="4"/>
      <c r="G56" s="39"/>
      <c r="H56" s="4"/>
      <c r="I56" s="6"/>
      <c r="J56" s="39"/>
      <c r="K56" s="4"/>
      <c r="L56" s="6"/>
      <c r="M56" s="39"/>
      <c r="N56" s="4"/>
      <c r="O56" s="6"/>
      <c r="P56" s="39"/>
      <c r="Q56" s="4"/>
    </row>
    <row r="57" spans="1:19" x14ac:dyDescent="0.3">
      <c r="A57" s="1" t="s">
        <v>41</v>
      </c>
      <c r="B57" s="2"/>
      <c r="D57" s="39"/>
      <c r="E57" s="4"/>
      <c r="G57" s="39"/>
      <c r="H57" s="4"/>
      <c r="I57" s="6"/>
      <c r="J57" s="39"/>
      <c r="K57" s="4"/>
      <c r="L57" s="6"/>
      <c r="M57" s="39"/>
      <c r="N57" s="4"/>
      <c r="O57" s="6"/>
      <c r="P57" s="39"/>
      <c r="Q57" s="4"/>
    </row>
    <row r="58" spans="1:19" ht="15" thickBot="1" x14ac:dyDescent="0.35">
      <c r="A58" s="7" t="s">
        <v>3</v>
      </c>
      <c r="B58" s="2"/>
      <c r="D58" s="39"/>
      <c r="E58" s="4"/>
      <c r="G58" s="39"/>
      <c r="H58" s="4"/>
      <c r="I58" s="6"/>
      <c r="J58" s="39"/>
      <c r="K58" s="4"/>
      <c r="L58" s="6"/>
      <c r="M58" s="39"/>
      <c r="N58" s="4"/>
      <c r="O58" s="6"/>
      <c r="P58" s="39"/>
      <c r="Q58" s="4"/>
    </row>
    <row r="59" spans="1:19" x14ac:dyDescent="0.3">
      <c r="A59" s="2"/>
      <c r="B59" s="2"/>
      <c r="D59" s="88">
        <f>E6</f>
        <v>42826</v>
      </c>
      <c r="E59" s="89"/>
      <c r="G59" s="88">
        <f>H6</f>
        <v>42917</v>
      </c>
      <c r="H59" s="89"/>
      <c r="I59" s="6"/>
      <c r="J59" s="88">
        <f>K6</f>
        <v>43008</v>
      </c>
      <c r="K59" s="89"/>
      <c r="L59" s="6"/>
      <c r="M59" s="88">
        <f>N6</f>
        <v>43100</v>
      </c>
      <c r="N59" s="89"/>
      <c r="O59" s="6"/>
      <c r="P59" s="39"/>
      <c r="Q59" s="4"/>
    </row>
    <row r="60" spans="1:19" x14ac:dyDescent="0.3">
      <c r="A60" s="2"/>
      <c r="B60" s="2"/>
      <c r="D60" s="14"/>
      <c r="E60" s="15"/>
      <c r="G60" s="14"/>
      <c r="H60" s="15"/>
      <c r="I60" s="6"/>
      <c r="J60" s="14"/>
      <c r="K60" s="15"/>
      <c r="L60" s="6"/>
      <c r="M60" s="14"/>
      <c r="N60" s="15"/>
      <c r="O60" s="6"/>
      <c r="P60" s="39"/>
      <c r="Q60" s="4"/>
    </row>
    <row r="61" spans="1:19" x14ac:dyDescent="0.3">
      <c r="A61" s="49" t="s">
        <v>42</v>
      </c>
      <c r="B61" s="2"/>
      <c r="D61" s="14"/>
      <c r="E61" s="15"/>
      <c r="G61" s="14"/>
      <c r="H61" s="15"/>
      <c r="I61" s="6"/>
      <c r="J61" s="14"/>
      <c r="K61" s="15"/>
      <c r="L61" s="6"/>
      <c r="M61" s="14"/>
      <c r="N61" s="15"/>
      <c r="O61" s="6"/>
      <c r="P61" s="39"/>
      <c r="Q61" s="4"/>
    </row>
    <row r="62" spans="1:19" x14ac:dyDescent="0.3">
      <c r="A62" s="50" t="s">
        <v>43</v>
      </c>
      <c r="B62" s="2"/>
      <c r="D62" s="14"/>
      <c r="E62" s="15"/>
      <c r="G62" s="14"/>
      <c r="H62" s="15"/>
      <c r="I62" s="6"/>
      <c r="J62" s="14"/>
      <c r="K62" s="15"/>
      <c r="L62" s="6"/>
      <c r="M62" s="14"/>
      <c r="N62" s="15"/>
      <c r="O62" s="6"/>
      <c r="P62" s="39"/>
      <c r="Q62" s="4"/>
    </row>
    <row r="63" spans="1:19" x14ac:dyDescent="0.3">
      <c r="A63" s="51" t="s">
        <v>44</v>
      </c>
      <c r="B63" s="2"/>
      <c r="D63" s="52"/>
      <c r="E63" s="53">
        <v>26318</v>
      </c>
      <c r="G63" s="52"/>
      <c r="H63" s="53">
        <v>37294</v>
      </c>
      <c r="I63" s="6"/>
      <c r="J63" s="52"/>
      <c r="K63" s="53">
        <v>64184</v>
      </c>
      <c r="L63" s="6"/>
      <c r="M63" s="52"/>
      <c r="N63" s="53">
        <v>39775</v>
      </c>
      <c r="O63" s="6"/>
      <c r="P63" s="39"/>
      <c r="Q63" s="4"/>
    </row>
    <row r="64" spans="1:19" s="55" customFormat="1" x14ac:dyDescent="0.3">
      <c r="A64" s="51" t="s">
        <v>45</v>
      </c>
      <c r="B64" s="2"/>
      <c r="C64" s="3"/>
      <c r="D64" s="52"/>
      <c r="E64" s="54">
        <v>25215</v>
      </c>
      <c r="F64" s="6"/>
      <c r="G64" s="52"/>
      <c r="H64" s="54">
        <v>12915</v>
      </c>
      <c r="I64" s="6"/>
      <c r="J64" s="52"/>
      <c r="K64" s="54">
        <v>6598</v>
      </c>
      <c r="L64" s="6"/>
      <c r="M64" s="52"/>
      <c r="N64" s="54">
        <v>0</v>
      </c>
      <c r="O64" s="6"/>
      <c r="P64" s="39"/>
      <c r="Q64" s="4"/>
    </row>
    <row r="65" spans="1:17" s="55" customFormat="1" ht="13.8" x14ac:dyDescent="0.3">
      <c r="A65" s="51" t="s">
        <v>46</v>
      </c>
      <c r="B65" s="2"/>
      <c r="C65" s="3"/>
      <c r="D65" s="56"/>
      <c r="E65" s="54">
        <v>64188</v>
      </c>
      <c r="G65" s="56"/>
      <c r="H65" s="54">
        <v>53392</v>
      </c>
      <c r="J65" s="56"/>
      <c r="K65" s="54">
        <v>44227</v>
      </c>
      <c r="M65" s="56"/>
      <c r="N65" s="54">
        <v>80392</v>
      </c>
      <c r="P65" s="39"/>
      <c r="Q65" s="4"/>
    </row>
    <row r="66" spans="1:17" s="55" customFormat="1" ht="13.8" x14ac:dyDescent="0.3">
      <c r="A66" s="51" t="s">
        <v>47</v>
      </c>
      <c r="B66" s="2"/>
      <c r="C66" s="3"/>
      <c r="D66" s="56"/>
      <c r="E66" s="54">
        <v>46538</v>
      </c>
      <c r="G66" s="56"/>
      <c r="H66" s="54">
        <v>39572</v>
      </c>
      <c r="J66" s="56"/>
      <c r="K66" s="54">
        <v>36321</v>
      </c>
      <c r="M66" s="56"/>
      <c r="N66" s="54">
        <v>31529</v>
      </c>
      <c r="P66" s="39"/>
      <c r="Q66" s="4"/>
    </row>
    <row r="67" spans="1:17" s="55" customFormat="1" ht="13.8" x14ac:dyDescent="0.3">
      <c r="A67" s="51" t="s">
        <v>48</v>
      </c>
      <c r="B67" s="2"/>
      <c r="C67" s="3"/>
      <c r="D67" s="56"/>
      <c r="E67" s="54">
        <v>40454</v>
      </c>
      <c r="G67" s="56"/>
      <c r="H67" s="54">
        <v>40094</v>
      </c>
      <c r="J67" s="56"/>
      <c r="K67" s="54">
        <v>22859</v>
      </c>
      <c r="M67" s="56"/>
      <c r="N67" s="54">
        <v>2395</v>
      </c>
      <c r="P67" s="39"/>
      <c r="Q67" s="4"/>
    </row>
    <row r="68" spans="1:17" s="55" customFormat="1" ht="13.8" x14ac:dyDescent="0.3">
      <c r="A68" s="51" t="s">
        <v>49</v>
      </c>
      <c r="B68" s="2"/>
      <c r="C68" s="3"/>
      <c r="D68" s="56"/>
      <c r="E68" s="29">
        <v>11911</v>
      </c>
      <c r="G68" s="56"/>
      <c r="H68" s="29">
        <v>11112</v>
      </c>
      <c r="J68" s="56"/>
      <c r="K68" s="29">
        <v>11504</v>
      </c>
      <c r="M68" s="56"/>
      <c r="N68" s="29">
        <v>8364</v>
      </c>
      <c r="P68" s="39"/>
      <c r="Q68" s="4"/>
    </row>
    <row r="69" spans="1:17" s="55" customFormat="1" ht="13.8" x14ac:dyDescent="0.3">
      <c r="A69" s="50" t="s">
        <v>50</v>
      </c>
      <c r="B69" s="2"/>
      <c r="C69" s="3"/>
      <c r="D69" s="56"/>
      <c r="E69" s="26">
        <f>SUM(E63:E68)</f>
        <v>214624</v>
      </c>
      <c r="G69" s="56"/>
      <c r="H69" s="26">
        <f>SUM(H63:H68)</f>
        <v>194379</v>
      </c>
      <c r="J69" s="56"/>
      <c r="K69" s="26">
        <f>SUM(K63:K68)</f>
        <v>185693</v>
      </c>
      <c r="M69" s="56"/>
      <c r="N69" s="26">
        <f>SUM(N63:N68)</f>
        <v>162455</v>
      </c>
      <c r="P69" s="39"/>
      <c r="Q69" s="4"/>
    </row>
    <row r="70" spans="1:17" s="55" customFormat="1" ht="13.8" x14ac:dyDescent="0.3">
      <c r="A70" s="50"/>
      <c r="B70" s="2"/>
      <c r="C70" s="3"/>
      <c r="D70" s="56"/>
      <c r="E70" s="15"/>
      <c r="G70" s="56"/>
      <c r="H70" s="15"/>
      <c r="J70" s="56"/>
      <c r="K70" s="15"/>
      <c r="M70" s="56"/>
      <c r="N70" s="15"/>
      <c r="P70" s="39"/>
      <c r="Q70" s="4"/>
    </row>
    <row r="71" spans="1:17" s="55" customFormat="1" ht="13.8" x14ac:dyDescent="0.3">
      <c r="A71" s="51" t="s">
        <v>51</v>
      </c>
      <c r="B71" s="2"/>
      <c r="C71" s="3"/>
      <c r="D71" s="56"/>
      <c r="E71" s="20">
        <v>18144</v>
      </c>
      <c r="G71" s="56"/>
      <c r="H71" s="20">
        <v>17959</v>
      </c>
      <c r="J71" s="56"/>
      <c r="K71" s="20">
        <v>16997</v>
      </c>
      <c r="M71" s="56"/>
      <c r="N71" s="20">
        <v>15681</v>
      </c>
      <c r="P71" s="39"/>
      <c r="Q71" s="4"/>
    </row>
    <row r="72" spans="1:17" s="55" customFormat="1" ht="13.8" x14ac:dyDescent="0.3">
      <c r="A72" s="51" t="s">
        <v>52</v>
      </c>
      <c r="B72" s="2"/>
      <c r="C72" s="3"/>
      <c r="D72" s="56"/>
      <c r="E72" s="20">
        <v>116175</v>
      </c>
      <c r="G72" s="56"/>
      <c r="H72" s="20">
        <v>116175</v>
      </c>
      <c r="J72" s="56"/>
      <c r="K72" s="20">
        <v>116175</v>
      </c>
      <c r="M72" s="56"/>
      <c r="N72" s="20">
        <v>116175</v>
      </c>
      <c r="P72" s="39"/>
      <c r="Q72" s="4"/>
    </row>
    <row r="73" spans="1:17" s="55" customFormat="1" ht="13.8" x14ac:dyDescent="0.3">
      <c r="A73" s="51" t="s">
        <v>53</v>
      </c>
      <c r="B73" s="2"/>
      <c r="C73" s="3"/>
      <c r="D73" s="56"/>
      <c r="E73" s="29">
        <v>816</v>
      </c>
      <c r="G73" s="56"/>
      <c r="H73" s="29">
        <v>811</v>
      </c>
      <c r="J73" s="56"/>
      <c r="K73" s="29">
        <v>777</v>
      </c>
      <c r="M73" s="56"/>
      <c r="N73" s="29">
        <v>759</v>
      </c>
      <c r="P73" s="39"/>
      <c r="Q73" s="4"/>
    </row>
    <row r="74" spans="1:17" s="55" customFormat="1" thickBot="1" x14ac:dyDescent="0.35">
      <c r="A74" s="50" t="s">
        <v>54</v>
      </c>
      <c r="B74" s="2"/>
      <c r="C74" s="3"/>
      <c r="D74" s="52"/>
      <c r="E74" s="57">
        <f>SUM(E69:E73)</f>
        <v>349759</v>
      </c>
      <c r="G74" s="52"/>
      <c r="H74" s="57">
        <f>SUM(H69:H73)</f>
        <v>329324</v>
      </c>
      <c r="J74" s="52"/>
      <c r="K74" s="57">
        <f>SUM(K69:K73)</f>
        <v>319642</v>
      </c>
      <c r="M74" s="52"/>
      <c r="N74" s="57">
        <f>SUM(N69:N73)</f>
        <v>295070</v>
      </c>
      <c r="P74" s="39"/>
      <c r="Q74" s="4"/>
    </row>
    <row r="75" spans="1:17" s="55" customFormat="1" thickTop="1" x14ac:dyDescent="0.3">
      <c r="A75" s="2"/>
      <c r="B75" s="2"/>
      <c r="C75" s="3"/>
      <c r="D75" s="58"/>
      <c r="E75" s="15"/>
      <c r="G75" s="58"/>
      <c r="H75" s="15"/>
      <c r="J75" s="58"/>
      <c r="K75" s="15"/>
      <c r="M75" s="58"/>
      <c r="N75" s="15"/>
      <c r="P75" s="39"/>
      <c r="Q75" s="4"/>
    </row>
    <row r="76" spans="1:17" s="55" customFormat="1" ht="13.8" x14ac:dyDescent="0.3">
      <c r="A76" s="49" t="s">
        <v>55</v>
      </c>
      <c r="B76" s="2"/>
      <c r="C76" s="3"/>
      <c r="D76" s="58"/>
      <c r="E76" s="15"/>
      <c r="G76" s="58"/>
      <c r="H76" s="15"/>
      <c r="J76" s="58"/>
      <c r="K76" s="15"/>
      <c r="M76" s="58"/>
      <c r="N76" s="15"/>
      <c r="P76" s="39"/>
      <c r="Q76" s="4"/>
    </row>
    <row r="77" spans="1:17" s="55" customFormat="1" ht="13.8" x14ac:dyDescent="0.3">
      <c r="A77" s="50" t="s">
        <v>56</v>
      </c>
      <c r="B77" s="2"/>
      <c r="C77" s="3"/>
      <c r="D77" s="58"/>
      <c r="E77" s="15"/>
      <c r="G77" s="58"/>
      <c r="H77" s="15"/>
      <c r="J77" s="58"/>
      <c r="K77" s="15"/>
      <c r="M77" s="58"/>
      <c r="N77" s="15"/>
      <c r="P77" s="39"/>
      <c r="Q77" s="4"/>
    </row>
    <row r="78" spans="1:17" s="55" customFormat="1" ht="13.8" x14ac:dyDescent="0.3">
      <c r="A78" s="51" t="s">
        <v>57</v>
      </c>
      <c r="B78" s="2"/>
      <c r="C78" s="3"/>
      <c r="D78" s="52"/>
      <c r="E78" s="53">
        <v>24520</v>
      </c>
      <c r="G78" s="52"/>
      <c r="H78" s="53">
        <v>27840</v>
      </c>
      <c r="J78" s="52"/>
      <c r="K78" s="53">
        <v>29576</v>
      </c>
      <c r="M78" s="52"/>
      <c r="N78" s="53">
        <v>35977</v>
      </c>
      <c r="P78" s="39"/>
      <c r="Q78" s="4"/>
    </row>
    <row r="79" spans="1:17" s="55" customFormat="1" ht="13.8" x14ac:dyDescent="0.3">
      <c r="A79" s="51" t="s">
        <v>58</v>
      </c>
      <c r="B79" s="2"/>
      <c r="C79" s="3"/>
      <c r="D79" s="56"/>
      <c r="E79" s="20">
        <v>77015</v>
      </c>
      <c r="G79" s="56"/>
      <c r="H79" s="20">
        <v>72662</v>
      </c>
      <c r="J79" s="56"/>
      <c r="K79" s="20">
        <v>59401</v>
      </c>
      <c r="M79" s="56"/>
      <c r="N79" s="20">
        <v>49279</v>
      </c>
      <c r="P79" s="39"/>
      <c r="Q79" s="4"/>
    </row>
    <row r="80" spans="1:17" s="55" customFormat="1" ht="13.8" x14ac:dyDescent="0.3">
      <c r="A80" s="51" t="s">
        <v>59</v>
      </c>
      <c r="B80" s="2"/>
      <c r="C80" s="3"/>
      <c r="D80" s="56"/>
      <c r="E80" s="20">
        <v>44416</v>
      </c>
      <c r="G80" s="56"/>
      <c r="H80" s="20">
        <v>41847</v>
      </c>
      <c r="J80" s="56"/>
      <c r="K80" s="20">
        <v>28228</v>
      </c>
      <c r="M80" s="56"/>
      <c r="N80" s="20">
        <v>13076</v>
      </c>
      <c r="P80" s="39"/>
      <c r="Q80" s="4"/>
    </row>
    <row r="81" spans="1:17" s="55" customFormat="1" ht="13.8" x14ac:dyDescent="0.3">
      <c r="A81" s="51" t="s">
        <v>60</v>
      </c>
      <c r="B81" s="2"/>
      <c r="C81" s="3"/>
      <c r="D81" s="56"/>
      <c r="E81" s="29">
        <v>0</v>
      </c>
      <c r="G81" s="56"/>
      <c r="H81" s="29">
        <v>0</v>
      </c>
      <c r="J81" s="56"/>
      <c r="K81" s="29">
        <v>30000</v>
      </c>
      <c r="M81" s="56"/>
      <c r="N81" s="29">
        <v>30000</v>
      </c>
      <c r="P81" s="39"/>
      <c r="Q81" s="4"/>
    </row>
    <row r="82" spans="1:17" s="55" customFormat="1" ht="13.8" x14ac:dyDescent="0.3">
      <c r="A82" s="50" t="s">
        <v>61</v>
      </c>
      <c r="B82" s="2"/>
      <c r="C82" s="3"/>
      <c r="D82" s="56"/>
      <c r="E82" s="59">
        <f>SUM(E78:E81)</f>
        <v>145951</v>
      </c>
      <c r="G82" s="56"/>
      <c r="H82" s="59">
        <f>SUM(H78:H81)</f>
        <v>142349</v>
      </c>
      <c r="J82" s="56"/>
      <c r="K82" s="59">
        <f>SUM(K78:K81)</f>
        <v>147205</v>
      </c>
      <c r="M82" s="56"/>
      <c r="N82" s="59">
        <f>SUM(N78:N81)</f>
        <v>128332</v>
      </c>
      <c r="P82" s="39"/>
      <c r="Q82" s="4"/>
    </row>
    <row r="83" spans="1:17" s="55" customFormat="1" ht="13.8" x14ac:dyDescent="0.3">
      <c r="A83" s="50"/>
      <c r="B83" s="2"/>
      <c r="C83" s="3"/>
      <c r="D83" s="56"/>
      <c r="E83" s="15"/>
      <c r="G83" s="56"/>
      <c r="H83" s="15"/>
      <c r="J83" s="56"/>
      <c r="K83" s="15"/>
      <c r="M83" s="56"/>
      <c r="N83" s="15"/>
      <c r="P83" s="39"/>
      <c r="Q83" s="4"/>
    </row>
    <row r="84" spans="1:17" s="55" customFormat="1" ht="13.8" x14ac:dyDescent="0.3">
      <c r="A84" s="50" t="s">
        <v>62</v>
      </c>
      <c r="B84" s="2"/>
      <c r="C84" s="3"/>
      <c r="D84" s="56"/>
      <c r="E84" s="20">
        <v>20876</v>
      </c>
      <c r="G84" s="56"/>
      <c r="H84" s="20">
        <v>21104</v>
      </c>
      <c r="J84" s="56"/>
      <c r="K84" s="20">
        <v>21173</v>
      </c>
      <c r="M84" s="56"/>
      <c r="N84" s="20">
        <v>20645</v>
      </c>
      <c r="P84" s="39"/>
      <c r="Q84" s="4"/>
    </row>
    <row r="85" spans="1:17" s="55" customFormat="1" ht="13.8" x14ac:dyDescent="0.3">
      <c r="A85" s="50" t="s">
        <v>63</v>
      </c>
      <c r="B85" s="2"/>
      <c r="C85" s="3"/>
      <c r="D85" s="56"/>
      <c r="E85" s="20">
        <v>775</v>
      </c>
      <c r="G85" s="56"/>
      <c r="H85" s="20">
        <v>638</v>
      </c>
      <c r="J85" s="56"/>
      <c r="K85" s="20">
        <v>881</v>
      </c>
      <c r="M85" s="56"/>
      <c r="N85" s="20">
        <v>1130</v>
      </c>
      <c r="P85" s="39"/>
      <c r="Q85" s="4"/>
    </row>
    <row r="86" spans="1:17" s="55" customFormat="1" ht="13.8" x14ac:dyDescent="0.3">
      <c r="A86" s="50"/>
      <c r="B86" s="2"/>
      <c r="C86" s="3"/>
      <c r="D86" s="60"/>
      <c r="E86" s="15"/>
      <c r="G86" s="60"/>
      <c r="H86" s="15"/>
      <c r="J86" s="60"/>
      <c r="K86" s="15"/>
      <c r="M86" s="60"/>
      <c r="N86" s="15"/>
      <c r="P86" s="39"/>
      <c r="Q86" s="4"/>
    </row>
    <row r="87" spans="1:17" s="55" customFormat="1" ht="13.8" x14ac:dyDescent="0.3">
      <c r="A87" s="50" t="s">
        <v>64</v>
      </c>
      <c r="B87" s="2"/>
      <c r="C87" s="3"/>
      <c r="D87" s="56"/>
      <c r="E87" s="15"/>
      <c r="G87" s="56"/>
      <c r="H87" s="15"/>
      <c r="J87" s="56"/>
      <c r="K87" s="15"/>
      <c r="M87" s="56"/>
      <c r="N87" s="15"/>
      <c r="P87" s="39"/>
      <c r="Q87" s="4"/>
    </row>
    <row r="88" spans="1:17" s="55" customFormat="1" ht="13.8" x14ac:dyDescent="0.3">
      <c r="A88" s="51" t="s">
        <v>65</v>
      </c>
      <c r="B88" s="2"/>
      <c r="C88" s="3"/>
      <c r="D88" s="61"/>
      <c r="E88" s="20">
        <v>1374</v>
      </c>
      <c r="G88" s="61"/>
      <c r="H88" s="20">
        <v>1390</v>
      </c>
      <c r="J88" s="61"/>
      <c r="K88" s="20">
        <v>1393</v>
      </c>
      <c r="M88" s="61"/>
      <c r="N88" s="20">
        <v>1421</v>
      </c>
      <c r="P88" s="39"/>
      <c r="Q88" s="4"/>
    </row>
    <row r="89" spans="1:17" s="55" customFormat="1" ht="13.8" x14ac:dyDescent="0.3">
      <c r="A89" s="51" t="s">
        <v>66</v>
      </c>
      <c r="B89" s="2"/>
      <c r="C89" s="3"/>
      <c r="D89" s="56"/>
      <c r="E89" s="20">
        <v>839018</v>
      </c>
      <c r="G89" s="56"/>
      <c r="H89" s="20">
        <v>840931</v>
      </c>
      <c r="J89" s="56"/>
      <c r="K89" s="20">
        <v>843811</v>
      </c>
      <c r="M89" s="56"/>
      <c r="N89" s="20">
        <v>851054</v>
      </c>
      <c r="P89" s="39"/>
      <c r="Q89" s="4"/>
    </row>
    <row r="90" spans="1:17" s="55" customFormat="1" ht="13.8" x14ac:dyDescent="0.3">
      <c r="A90" s="51" t="s">
        <v>67</v>
      </c>
      <c r="B90" s="2"/>
      <c r="C90" s="3"/>
      <c r="D90" s="56"/>
      <c r="E90" s="20">
        <v>-599</v>
      </c>
      <c r="G90" s="56"/>
      <c r="H90" s="20">
        <v>-464</v>
      </c>
      <c r="J90" s="56"/>
      <c r="K90" s="20">
        <v>-344</v>
      </c>
      <c r="M90" s="56"/>
      <c r="N90" s="20">
        <v>-169</v>
      </c>
      <c r="P90" s="39"/>
      <c r="Q90" s="4"/>
    </row>
    <row r="91" spans="1:17" s="55" customFormat="1" ht="13.8" x14ac:dyDescent="0.3">
      <c r="A91" s="51" t="s">
        <v>68</v>
      </c>
      <c r="B91" s="2"/>
      <c r="C91" s="3"/>
      <c r="D91" s="56"/>
      <c r="E91" s="20">
        <v>-617650</v>
      </c>
      <c r="G91" s="56"/>
      <c r="H91" s="20">
        <v>-636638</v>
      </c>
      <c r="J91" s="56"/>
      <c r="K91" s="20">
        <v>-654491</v>
      </c>
      <c r="M91" s="56"/>
      <c r="N91" s="20">
        <v>-667357</v>
      </c>
      <c r="P91" s="39"/>
      <c r="Q91" s="4"/>
    </row>
    <row r="92" spans="1:17" s="55" customFormat="1" ht="13.8" x14ac:dyDescent="0.3">
      <c r="A92" s="51" t="s">
        <v>69</v>
      </c>
      <c r="B92" s="2"/>
      <c r="C92" s="3"/>
      <c r="D92" s="56"/>
      <c r="E92" s="20">
        <v>-39986</v>
      </c>
      <c r="G92" s="56"/>
      <c r="H92" s="20">
        <v>-39986</v>
      </c>
      <c r="J92" s="56"/>
      <c r="K92" s="20">
        <v>-39986</v>
      </c>
      <c r="M92" s="56"/>
      <c r="N92" s="20">
        <v>-39986</v>
      </c>
      <c r="P92" s="39"/>
      <c r="Q92" s="4"/>
    </row>
    <row r="93" spans="1:17" s="55" customFormat="1" ht="13.8" x14ac:dyDescent="0.3">
      <c r="A93" s="50" t="s">
        <v>70</v>
      </c>
      <c r="B93" s="2"/>
      <c r="C93" s="3"/>
      <c r="D93" s="56"/>
      <c r="E93" s="62">
        <f>SUM(E88:E92)</f>
        <v>182157</v>
      </c>
      <c r="G93" s="56"/>
      <c r="H93" s="62">
        <f>SUM(H88:H92)</f>
        <v>165233</v>
      </c>
      <c r="J93" s="56"/>
      <c r="K93" s="62">
        <f>SUM(K88:K92)</f>
        <v>150383</v>
      </c>
      <c r="M93" s="56"/>
      <c r="N93" s="62">
        <f>SUM(N88:N92)</f>
        <v>144963</v>
      </c>
      <c r="P93" s="39"/>
      <c r="Q93" s="4"/>
    </row>
    <row r="94" spans="1:17" s="55" customFormat="1" ht="13.8" x14ac:dyDescent="0.3">
      <c r="A94" s="2"/>
      <c r="B94" s="2"/>
      <c r="C94" s="3"/>
      <c r="D94" s="56"/>
      <c r="E94" s="63"/>
      <c r="G94" s="56"/>
      <c r="H94" s="63"/>
      <c r="J94" s="56"/>
      <c r="K94" s="63"/>
      <c r="M94" s="56"/>
      <c r="N94" s="63"/>
      <c r="P94" s="39"/>
      <c r="Q94" s="4"/>
    </row>
    <row r="95" spans="1:17" s="55" customFormat="1" thickBot="1" x14ac:dyDescent="0.35">
      <c r="A95" s="50" t="s">
        <v>71</v>
      </c>
      <c r="B95" s="2"/>
      <c r="C95" s="3"/>
      <c r="D95" s="52"/>
      <c r="E95" s="57">
        <f>+E82+E84+E85+E93</f>
        <v>349759</v>
      </c>
      <c r="G95" s="52"/>
      <c r="H95" s="57">
        <f>+H82+H84+H85+H93</f>
        <v>329324</v>
      </c>
      <c r="J95" s="52"/>
      <c r="K95" s="57">
        <f>+K82+K84+K85+K93</f>
        <v>319642</v>
      </c>
      <c r="M95" s="52"/>
      <c r="N95" s="57">
        <f>+N82+N84+N85+N93</f>
        <v>295070</v>
      </c>
      <c r="P95" s="39"/>
      <c r="Q95" s="4"/>
    </row>
    <row r="96" spans="1:17" s="55" customFormat="1" ht="15" thickTop="1" thickBot="1" x14ac:dyDescent="0.35">
      <c r="A96" s="2"/>
      <c r="B96" s="2"/>
      <c r="C96" s="3"/>
      <c r="D96" s="64"/>
      <c r="E96" s="65"/>
      <c r="G96" s="64"/>
      <c r="H96" s="65"/>
      <c r="J96" s="64"/>
      <c r="K96" s="65"/>
      <c r="M96" s="64"/>
      <c r="N96" s="65"/>
      <c r="P96" s="39"/>
      <c r="Q96" s="4"/>
    </row>
    <row r="97" spans="1:17" s="55" customFormat="1" ht="13.8" x14ac:dyDescent="0.3">
      <c r="A97" s="7"/>
      <c r="B97" s="2"/>
      <c r="C97" s="3"/>
      <c r="D97" s="39"/>
      <c r="E97" s="66"/>
      <c r="G97" s="39"/>
      <c r="H97" s="66"/>
      <c r="J97" s="39"/>
      <c r="K97" s="66"/>
      <c r="M97" s="39"/>
      <c r="N97" s="4"/>
      <c r="P97" s="39"/>
      <c r="Q97" s="4"/>
    </row>
    <row r="98" spans="1:17" s="55" customFormat="1" ht="13.8" x14ac:dyDescent="0.3">
      <c r="A98" s="7"/>
      <c r="B98" s="2"/>
      <c r="C98" s="3"/>
      <c r="D98" s="39"/>
      <c r="E98" s="4"/>
      <c r="G98" s="39"/>
      <c r="H98" s="4"/>
      <c r="J98" s="39"/>
      <c r="K98" s="4"/>
      <c r="M98" s="39"/>
      <c r="N98" s="4"/>
      <c r="P98" s="39"/>
      <c r="Q98" s="4"/>
    </row>
    <row r="99" spans="1:17" s="55" customFormat="1" ht="13.8" x14ac:dyDescent="0.3">
      <c r="A99" s="1" t="s">
        <v>0</v>
      </c>
      <c r="B99" s="2"/>
      <c r="C99" s="3"/>
      <c r="D99" s="39"/>
      <c r="E99" s="4"/>
      <c r="G99" s="39"/>
      <c r="H99" s="4"/>
      <c r="J99" s="39"/>
      <c r="K99" s="4"/>
      <c r="M99" s="39"/>
      <c r="N99" s="4"/>
      <c r="P99" s="39"/>
      <c r="Q99" s="4"/>
    </row>
    <row r="100" spans="1:17" s="55" customFormat="1" ht="13.8" x14ac:dyDescent="0.3">
      <c r="A100" s="1" t="s">
        <v>1</v>
      </c>
      <c r="B100" s="2"/>
      <c r="C100" s="3"/>
      <c r="D100" s="39"/>
      <c r="E100" s="4"/>
      <c r="G100" s="39"/>
      <c r="H100" s="4"/>
      <c r="J100" s="39"/>
      <c r="K100" s="4"/>
      <c r="M100" s="39"/>
      <c r="N100" s="4"/>
      <c r="P100" s="39"/>
      <c r="Q100" s="4"/>
    </row>
    <row r="101" spans="1:17" s="55" customFormat="1" ht="13.8" x14ac:dyDescent="0.3">
      <c r="A101" s="1" t="s">
        <v>72</v>
      </c>
      <c r="B101" s="2"/>
      <c r="C101" s="3"/>
      <c r="D101" s="39"/>
      <c r="E101" s="4"/>
      <c r="G101" s="39"/>
      <c r="H101" s="4"/>
      <c r="J101" s="39"/>
      <c r="K101" s="4"/>
      <c r="M101" s="39"/>
      <c r="N101" s="4"/>
      <c r="P101" s="39"/>
      <c r="Q101" s="4"/>
    </row>
    <row r="102" spans="1:17" s="55" customFormat="1" thickBot="1" x14ac:dyDescent="0.35">
      <c r="A102" s="7" t="s">
        <v>3</v>
      </c>
      <c r="B102" s="2"/>
      <c r="C102" s="3"/>
      <c r="D102" s="39"/>
      <c r="E102" s="4"/>
      <c r="G102" s="39"/>
      <c r="H102" s="4"/>
      <c r="J102" s="39"/>
      <c r="K102" s="4"/>
      <c r="M102" s="39"/>
      <c r="N102" s="4"/>
      <c r="P102" s="39"/>
      <c r="Q102" s="4"/>
    </row>
    <row r="103" spans="1:17" s="55" customFormat="1" ht="13.8" x14ac:dyDescent="0.3">
      <c r="A103" s="2"/>
      <c r="B103" s="2"/>
      <c r="C103" s="3"/>
      <c r="D103" s="93" t="s">
        <v>6</v>
      </c>
      <c r="E103" s="94"/>
      <c r="G103" s="93" t="s">
        <v>6</v>
      </c>
      <c r="H103" s="94"/>
      <c r="J103" s="93" t="s">
        <v>6</v>
      </c>
      <c r="K103" s="94"/>
      <c r="M103" s="93" t="s">
        <v>6</v>
      </c>
      <c r="N103" s="94"/>
      <c r="P103" s="93" t="s">
        <v>7</v>
      </c>
      <c r="Q103" s="94"/>
    </row>
    <row r="104" spans="1:17" s="55" customFormat="1" ht="13.8" x14ac:dyDescent="0.3">
      <c r="A104" s="2"/>
      <c r="B104" s="2"/>
      <c r="C104" s="3"/>
      <c r="D104" s="91">
        <f>D6</f>
        <v>42826</v>
      </c>
      <c r="E104" s="92"/>
      <c r="G104" s="91">
        <f>G6</f>
        <v>42917</v>
      </c>
      <c r="H104" s="92"/>
      <c r="J104" s="91">
        <f>J6</f>
        <v>43008</v>
      </c>
      <c r="K104" s="92"/>
      <c r="M104" s="91">
        <f>M6</f>
        <v>43100</v>
      </c>
      <c r="N104" s="92"/>
      <c r="P104" s="91">
        <f>P6</f>
        <v>43100</v>
      </c>
      <c r="Q104" s="92"/>
    </row>
    <row r="105" spans="1:17" s="55" customFormat="1" ht="13.8" x14ac:dyDescent="0.3">
      <c r="A105" s="49" t="s">
        <v>73</v>
      </c>
      <c r="B105" s="2"/>
      <c r="C105" s="3"/>
      <c r="D105" s="14"/>
      <c r="E105" s="15"/>
      <c r="G105" s="14"/>
      <c r="H105" s="15"/>
      <c r="J105" s="14"/>
      <c r="K105" s="15"/>
      <c r="M105" s="14"/>
      <c r="N105" s="15"/>
      <c r="P105" s="14"/>
      <c r="Q105" s="15"/>
    </row>
    <row r="106" spans="1:17" s="55" customFormat="1" ht="13.8" x14ac:dyDescent="0.3">
      <c r="A106" s="49"/>
      <c r="B106" s="2" t="s">
        <v>28</v>
      </c>
      <c r="C106" s="3"/>
      <c r="D106" s="14"/>
      <c r="E106" s="67">
        <f>D36</f>
        <v>-33325</v>
      </c>
      <c r="G106" s="14"/>
      <c r="H106" s="67">
        <f>G36</f>
        <v>-18988</v>
      </c>
      <c r="J106" s="14"/>
      <c r="K106" s="67">
        <f>J36</f>
        <v>-17853</v>
      </c>
      <c r="M106" s="14"/>
      <c r="N106" s="67">
        <f>M36</f>
        <v>-12866</v>
      </c>
      <c r="P106" s="14"/>
      <c r="Q106" s="67">
        <f>P36</f>
        <v>-83032</v>
      </c>
    </row>
    <row r="107" spans="1:17" s="55" customFormat="1" ht="27.6" x14ac:dyDescent="0.3">
      <c r="A107" s="49"/>
      <c r="B107" s="68" t="s">
        <v>74</v>
      </c>
      <c r="C107" s="3"/>
      <c r="D107" s="14"/>
      <c r="E107" s="15"/>
      <c r="G107" s="14"/>
      <c r="H107" s="15"/>
      <c r="J107" s="14"/>
      <c r="K107" s="15"/>
      <c r="M107" s="14"/>
      <c r="N107" s="15"/>
      <c r="P107" s="14"/>
      <c r="Q107" s="15"/>
    </row>
    <row r="108" spans="1:17" s="55" customFormat="1" ht="13.8" x14ac:dyDescent="0.3">
      <c r="A108" s="49"/>
      <c r="B108" s="51" t="s">
        <v>75</v>
      </c>
      <c r="C108" s="3"/>
      <c r="D108" s="14"/>
      <c r="E108" s="69">
        <v>3540</v>
      </c>
      <c r="G108" s="14"/>
      <c r="H108" s="69">
        <v>2778</v>
      </c>
      <c r="J108" s="14"/>
      <c r="K108" s="69">
        <v>2996</v>
      </c>
      <c r="M108" s="14"/>
      <c r="N108" s="69">
        <v>3054</v>
      </c>
      <c r="P108" s="14"/>
      <c r="Q108" s="69">
        <f t="shared" ref="Q108:Q121" si="8">SUM(E108,H108,K108,N108)</f>
        <v>12368</v>
      </c>
    </row>
    <row r="109" spans="1:17" s="55" customFormat="1" ht="13.8" x14ac:dyDescent="0.3">
      <c r="A109" s="49"/>
      <c r="B109" s="51" t="s">
        <v>76</v>
      </c>
      <c r="C109" s="3"/>
      <c r="D109" s="14"/>
      <c r="E109" s="20">
        <v>2463</v>
      </c>
      <c r="G109" s="14"/>
      <c r="H109" s="69">
        <v>2466</v>
      </c>
      <c r="J109" s="14"/>
      <c r="K109" s="69">
        <v>2703</v>
      </c>
      <c r="M109" s="14"/>
      <c r="N109" s="20">
        <v>2546</v>
      </c>
      <c r="P109" s="14"/>
      <c r="Q109" s="20">
        <f t="shared" si="8"/>
        <v>10178</v>
      </c>
    </row>
    <row r="110" spans="1:17" s="55" customFormat="1" ht="13.8" x14ac:dyDescent="0.3">
      <c r="A110" s="49"/>
      <c r="B110" s="51" t="s">
        <v>77</v>
      </c>
      <c r="C110" s="3"/>
      <c r="D110" s="14"/>
      <c r="E110" s="69">
        <f>E42</f>
        <v>813</v>
      </c>
      <c r="G110" s="14"/>
      <c r="H110" s="69">
        <f>H42</f>
        <v>0</v>
      </c>
      <c r="J110" s="14"/>
      <c r="K110" s="69">
        <f>K42</f>
        <v>0</v>
      </c>
      <c r="M110" s="14"/>
      <c r="N110" s="69">
        <f>N42</f>
        <v>0</v>
      </c>
      <c r="P110" s="14"/>
      <c r="Q110" s="69">
        <f>Q42</f>
        <v>813</v>
      </c>
    </row>
    <row r="111" spans="1:17" s="55" customFormat="1" ht="13.8" x14ac:dyDescent="0.3">
      <c r="A111" s="49"/>
      <c r="B111" s="51" t="s">
        <v>78</v>
      </c>
      <c r="C111" s="3"/>
      <c r="D111" s="14"/>
      <c r="E111" s="20">
        <v>80</v>
      </c>
      <c r="G111" s="14"/>
      <c r="H111" s="26">
        <v>0</v>
      </c>
      <c r="J111" s="14"/>
      <c r="K111" s="26">
        <v>68</v>
      </c>
      <c r="M111" s="14"/>
      <c r="N111" s="20">
        <v>132</v>
      </c>
      <c r="P111" s="14"/>
      <c r="Q111" s="20">
        <f t="shared" si="8"/>
        <v>280</v>
      </c>
    </row>
    <row r="112" spans="1:17" s="55" customFormat="1" ht="13.8" x14ac:dyDescent="0.3">
      <c r="A112" s="70"/>
      <c r="B112" s="51" t="s">
        <v>79</v>
      </c>
      <c r="C112" s="3"/>
      <c r="D112" s="14"/>
      <c r="E112" s="69">
        <v>-5</v>
      </c>
      <c r="G112" s="14"/>
      <c r="H112" s="69">
        <v>2</v>
      </c>
      <c r="J112" s="14"/>
      <c r="K112" s="69">
        <v>-4</v>
      </c>
      <c r="M112" s="14"/>
      <c r="N112" s="69">
        <v>1</v>
      </c>
      <c r="P112" s="14"/>
      <c r="Q112" s="69">
        <f t="shared" si="8"/>
        <v>-6</v>
      </c>
    </row>
    <row r="113" spans="1:17" s="55" customFormat="1" ht="13.8" x14ac:dyDescent="0.3">
      <c r="A113" s="49"/>
      <c r="B113" s="51" t="s">
        <v>80</v>
      </c>
      <c r="C113" s="3"/>
      <c r="D113" s="14"/>
      <c r="E113" s="69"/>
      <c r="G113" s="14"/>
      <c r="H113" s="69"/>
      <c r="J113" s="14"/>
      <c r="K113" s="69"/>
      <c r="M113" s="14"/>
      <c r="N113" s="69"/>
      <c r="P113" s="14"/>
      <c r="Q113" s="69"/>
    </row>
    <row r="114" spans="1:17" s="55" customFormat="1" ht="13.8" x14ac:dyDescent="0.3">
      <c r="A114" s="49"/>
      <c r="B114" s="71" t="s">
        <v>81</v>
      </c>
      <c r="C114" s="3"/>
      <c r="D114" s="14"/>
      <c r="E114" s="69">
        <v>-12852</v>
      </c>
      <c r="G114" s="14"/>
      <c r="H114" s="69">
        <v>10796</v>
      </c>
      <c r="J114" s="14"/>
      <c r="K114" s="69">
        <v>9165</v>
      </c>
      <c r="M114" s="14"/>
      <c r="N114" s="69">
        <v>-36165</v>
      </c>
      <c r="P114" s="14"/>
      <c r="Q114" s="69">
        <f t="shared" si="8"/>
        <v>-29056</v>
      </c>
    </row>
    <row r="115" spans="1:17" s="55" customFormat="1" ht="13.8" x14ac:dyDescent="0.3">
      <c r="A115" s="49"/>
      <c r="B115" s="71" t="s">
        <v>82</v>
      </c>
      <c r="C115" s="3"/>
      <c r="D115" s="14"/>
      <c r="E115" s="69">
        <v>-1993</v>
      </c>
      <c r="G115" s="14"/>
      <c r="H115" s="69">
        <v>6966</v>
      </c>
      <c r="J115" s="14"/>
      <c r="K115" s="69">
        <v>3251</v>
      </c>
      <c r="M115" s="14"/>
      <c r="N115" s="69">
        <v>4792</v>
      </c>
      <c r="P115" s="14"/>
      <c r="Q115" s="69">
        <f t="shared" si="8"/>
        <v>13016</v>
      </c>
    </row>
    <row r="116" spans="1:17" s="55" customFormat="1" ht="13.8" x14ac:dyDescent="0.3">
      <c r="A116" s="49"/>
      <c r="B116" s="71" t="s">
        <v>83</v>
      </c>
      <c r="C116" s="3"/>
      <c r="D116" s="14"/>
      <c r="E116" s="69">
        <v>-5691</v>
      </c>
      <c r="G116" s="14"/>
      <c r="H116" s="69">
        <v>360</v>
      </c>
      <c r="J116" s="14"/>
      <c r="K116" s="69">
        <v>17235</v>
      </c>
      <c r="M116" s="14"/>
      <c r="N116" s="69">
        <v>20464</v>
      </c>
      <c r="P116" s="14"/>
      <c r="Q116" s="69">
        <f t="shared" si="8"/>
        <v>32368</v>
      </c>
    </row>
    <row r="117" spans="1:17" s="55" customFormat="1" ht="13.8" x14ac:dyDescent="0.3">
      <c r="A117" s="49"/>
      <c r="B117" s="71" t="s">
        <v>84</v>
      </c>
      <c r="C117" s="3"/>
      <c r="D117" s="14"/>
      <c r="E117" s="69">
        <v>-968</v>
      </c>
      <c r="G117" s="14"/>
      <c r="H117" s="69">
        <v>812</v>
      </c>
      <c r="J117" s="14"/>
      <c r="K117" s="69">
        <v>-164</v>
      </c>
      <c r="M117" s="14"/>
      <c r="N117" s="69">
        <v>3162</v>
      </c>
      <c r="P117" s="14"/>
      <c r="Q117" s="69">
        <f t="shared" si="8"/>
        <v>2842</v>
      </c>
    </row>
    <row r="118" spans="1:17" s="55" customFormat="1" ht="13.8" x14ac:dyDescent="0.3">
      <c r="A118" s="49"/>
      <c r="B118" s="71" t="s">
        <v>85</v>
      </c>
      <c r="C118" s="3"/>
      <c r="D118" s="14"/>
      <c r="E118" s="69">
        <v>276</v>
      </c>
      <c r="G118" s="14"/>
      <c r="H118" s="69">
        <v>3455</v>
      </c>
      <c r="J118" s="14"/>
      <c r="K118" s="69">
        <v>1812</v>
      </c>
      <c r="M118" s="14"/>
      <c r="N118" s="69">
        <v>6216</v>
      </c>
      <c r="P118" s="14"/>
      <c r="Q118" s="69">
        <f t="shared" si="8"/>
        <v>11759</v>
      </c>
    </row>
    <row r="119" spans="1:17" s="55" customFormat="1" ht="13.8" x14ac:dyDescent="0.3">
      <c r="A119" s="49"/>
      <c r="B119" s="71" t="s">
        <v>86</v>
      </c>
      <c r="C119" s="3"/>
      <c r="D119" s="14"/>
      <c r="E119" s="69">
        <v>7110</v>
      </c>
      <c r="G119" s="14"/>
      <c r="H119" s="69">
        <v>-4148</v>
      </c>
      <c r="J119" s="14"/>
      <c r="K119" s="69">
        <v>-13094</v>
      </c>
      <c r="M119" s="14"/>
      <c r="N119" s="69">
        <v>-10052</v>
      </c>
      <c r="P119" s="14"/>
      <c r="Q119" s="69">
        <f t="shared" si="8"/>
        <v>-20184</v>
      </c>
    </row>
    <row r="120" spans="1:17" s="55" customFormat="1" ht="13.8" x14ac:dyDescent="0.3">
      <c r="A120" s="49"/>
      <c r="B120" s="71" t="s">
        <v>87</v>
      </c>
      <c r="C120" s="3"/>
      <c r="D120" s="14"/>
      <c r="E120" s="69">
        <v>17201</v>
      </c>
      <c r="G120" s="14"/>
      <c r="H120" s="69">
        <v>-2341</v>
      </c>
      <c r="J120" s="14"/>
      <c r="K120" s="69">
        <v>-13550</v>
      </c>
      <c r="M120" s="14"/>
      <c r="N120" s="69">
        <v>-15680</v>
      </c>
      <c r="P120" s="14"/>
      <c r="Q120" s="69">
        <f t="shared" si="8"/>
        <v>-14370</v>
      </c>
    </row>
    <row r="121" spans="1:17" s="55" customFormat="1" ht="13.8" x14ac:dyDescent="0.3">
      <c r="A121" s="49"/>
      <c r="B121" s="71" t="s">
        <v>88</v>
      </c>
      <c r="C121" s="3"/>
      <c r="D121" s="14"/>
      <c r="E121" s="69">
        <v>-103</v>
      </c>
      <c r="G121" s="14"/>
      <c r="H121" s="69">
        <v>-138</v>
      </c>
      <c r="J121" s="14"/>
      <c r="K121" s="69">
        <v>244</v>
      </c>
      <c r="M121" s="14"/>
      <c r="N121" s="69">
        <v>249</v>
      </c>
      <c r="P121" s="14"/>
      <c r="Q121" s="69">
        <f t="shared" si="8"/>
        <v>252</v>
      </c>
    </row>
    <row r="122" spans="1:17" s="55" customFormat="1" ht="13.8" x14ac:dyDescent="0.3">
      <c r="A122" s="50" t="s">
        <v>89</v>
      </c>
      <c r="B122" s="2"/>
      <c r="C122" s="3"/>
      <c r="D122" s="72"/>
      <c r="E122" s="73">
        <f>SUM(E106:E121)</f>
        <v>-23454</v>
      </c>
      <c r="G122" s="72"/>
      <c r="H122" s="73">
        <f>SUM(H106:H121)</f>
        <v>2020</v>
      </c>
      <c r="J122" s="72"/>
      <c r="K122" s="73">
        <f>SUM(K106:K121)</f>
        <v>-7191</v>
      </c>
      <c r="M122" s="72"/>
      <c r="N122" s="73">
        <f>SUM(N106:N121)</f>
        <v>-34147</v>
      </c>
      <c r="P122" s="72"/>
      <c r="Q122" s="73">
        <f>SUM(Q106:Q121)</f>
        <v>-62772</v>
      </c>
    </row>
    <row r="123" spans="1:17" s="55" customFormat="1" ht="13.8" x14ac:dyDescent="0.3">
      <c r="A123" s="50"/>
      <c r="B123" s="2"/>
      <c r="C123" s="3"/>
      <c r="D123" s="74"/>
      <c r="E123" s="75"/>
      <c r="G123" s="74"/>
      <c r="H123" s="75"/>
      <c r="J123" s="74"/>
      <c r="K123" s="75"/>
      <c r="M123" s="74"/>
      <c r="N123" s="75"/>
      <c r="P123" s="74"/>
      <c r="Q123" s="75"/>
    </row>
    <row r="124" spans="1:17" s="55" customFormat="1" ht="13.8" x14ac:dyDescent="0.3">
      <c r="A124" s="49" t="s">
        <v>90</v>
      </c>
      <c r="B124" s="2"/>
      <c r="C124" s="3"/>
      <c r="D124" s="74"/>
      <c r="E124" s="75"/>
      <c r="G124" s="74"/>
      <c r="H124" s="75"/>
      <c r="J124" s="74"/>
      <c r="K124" s="75"/>
      <c r="M124" s="74"/>
      <c r="N124" s="75"/>
      <c r="P124" s="74"/>
      <c r="Q124" s="75"/>
    </row>
    <row r="125" spans="1:17" s="55" customFormat="1" ht="13.8" x14ac:dyDescent="0.3">
      <c r="A125" s="51" t="s">
        <v>91</v>
      </c>
      <c r="B125" s="2"/>
      <c r="C125" s="3"/>
      <c r="D125" s="76"/>
      <c r="E125" s="26">
        <v>-2106</v>
      </c>
      <c r="G125" s="76"/>
      <c r="H125" s="26">
        <v>-2609</v>
      </c>
      <c r="J125" s="76"/>
      <c r="K125" s="26">
        <v>-2071</v>
      </c>
      <c r="M125" s="76"/>
      <c r="N125" s="26">
        <v>-1240</v>
      </c>
      <c r="P125" s="76"/>
      <c r="Q125" s="26">
        <f t="shared" ref="Q125:Q128" si="9">SUM(E125,H125,K125,N125)</f>
        <v>-8026</v>
      </c>
    </row>
    <row r="126" spans="1:17" s="55" customFormat="1" ht="13.8" x14ac:dyDescent="0.3">
      <c r="A126" s="51" t="s">
        <v>92</v>
      </c>
      <c r="B126" s="2"/>
      <c r="C126" s="3"/>
      <c r="D126" s="76"/>
      <c r="E126" s="26">
        <v>-8732</v>
      </c>
      <c r="G126" s="76"/>
      <c r="H126" s="26">
        <v>0</v>
      </c>
      <c r="J126" s="76"/>
      <c r="K126" s="26">
        <v>0</v>
      </c>
      <c r="M126" s="76"/>
      <c r="N126" s="26">
        <v>0</v>
      </c>
      <c r="P126" s="76"/>
      <c r="Q126" s="26">
        <f t="shared" si="9"/>
        <v>-8732</v>
      </c>
    </row>
    <row r="127" spans="1:17" s="55" customFormat="1" ht="13.8" x14ac:dyDescent="0.3">
      <c r="A127" s="51" t="s">
        <v>93</v>
      </c>
      <c r="B127" s="2"/>
      <c r="C127" s="3"/>
      <c r="D127" s="76"/>
      <c r="E127" s="26">
        <v>0</v>
      </c>
      <c r="G127" s="76"/>
      <c r="H127" s="26">
        <v>5051</v>
      </c>
      <c r="J127" s="76"/>
      <c r="K127" s="26">
        <v>0</v>
      </c>
      <c r="M127" s="76"/>
      <c r="N127" s="26">
        <v>0</v>
      </c>
      <c r="P127" s="76"/>
      <c r="Q127" s="26">
        <f t="shared" si="9"/>
        <v>5051</v>
      </c>
    </row>
    <row r="128" spans="1:17" s="55" customFormat="1" ht="13.8" x14ac:dyDescent="0.3">
      <c r="A128" s="51" t="s">
        <v>94</v>
      </c>
      <c r="B128" s="2"/>
      <c r="C128" s="3"/>
      <c r="D128" s="76"/>
      <c r="E128" s="77">
        <v>11266</v>
      </c>
      <c r="G128" s="76"/>
      <c r="H128" s="77">
        <v>7250</v>
      </c>
      <c r="J128" s="76"/>
      <c r="K128" s="77">
        <v>6325</v>
      </c>
      <c r="M128" s="76"/>
      <c r="N128" s="77">
        <v>6600</v>
      </c>
      <c r="P128" s="76"/>
      <c r="Q128" s="77">
        <f t="shared" si="9"/>
        <v>31441</v>
      </c>
    </row>
    <row r="129" spans="1:19" s="55" customFormat="1" ht="13.8" x14ac:dyDescent="0.3">
      <c r="A129" s="50" t="s">
        <v>95</v>
      </c>
      <c r="B129" s="2"/>
      <c r="C129" s="3"/>
      <c r="D129" s="78"/>
      <c r="E129" s="79">
        <f>SUM(E125:E128)</f>
        <v>428</v>
      </c>
      <c r="G129" s="78"/>
      <c r="H129" s="79">
        <f>SUM(H125:H128)</f>
        <v>9692</v>
      </c>
      <c r="J129" s="78"/>
      <c r="K129" s="79">
        <f>SUM(K125:K128)</f>
        <v>4254</v>
      </c>
      <c r="M129" s="78"/>
      <c r="N129" s="79">
        <f>SUM(N125:N128)</f>
        <v>5360</v>
      </c>
      <c r="P129" s="78"/>
      <c r="Q129" s="79">
        <f>SUM(Q125:Q128)</f>
        <v>19734</v>
      </c>
    </row>
    <row r="130" spans="1:19" s="55" customFormat="1" ht="13.8" x14ac:dyDescent="0.3">
      <c r="A130" s="50"/>
      <c r="B130" s="2"/>
      <c r="C130" s="3"/>
      <c r="D130" s="74"/>
      <c r="E130" s="75"/>
      <c r="G130" s="74"/>
      <c r="H130" s="75"/>
      <c r="J130" s="74"/>
      <c r="K130" s="75"/>
      <c r="M130" s="74"/>
      <c r="N130" s="75"/>
      <c r="P130" s="74"/>
      <c r="Q130" s="75"/>
    </row>
    <row r="131" spans="1:19" s="55" customFormat="1" ht="13.8" x14ac:dyDescent="0.3">
      <c r="A131" s="49" t="s">
        <v>96</v>
      </c>
      <c r="B131" s="2"/>
      <c r="C131" s="3"/>
      <c r="D131" s="74"/>
      <c r="E131" s="75"/>
      <c r="G131" s="74"/>
      <c r="H131" s="75"/>
      <c r="J131" s="74"/>
      <c r="K131" s="75"/>
      <c r="M131" s="74"/>
      <c r="N131" s="75"/>
      <c r="P131" s="74"/>
      <c r="Q131" s="75"/>
    </row>
    <row r="132" spans="1:19" s="55" customFormat="1" ht="13.8" x14ac:dyDescent="0.3">
      <c r="A132" s="51" t="s">
        <v>97</v>
      </c>
      <c r="B132" s="2"/>
      <c r="C132" s="3"/>
      <c r="D132" s="74"/>
      <c r="E132" s="69">
        <v>13</v>
      </c>
      <c r="G132" s="74"/>
      <c r="H132" s="69">
        <v>16</v>
      </c>
      <c r="J132" s="74"/>
      <c r="K132" s="26">
        <v>0</v>
      </c>
      <c r="M132" s="74"/>
      <c r="N132" s="69">
        <v>33</v>
      </c>
      <c r="P132" s="74"/>
      <c r="Q132" s="69">
        <f t="shared" ref="Q132:Q137" si="10">SUM(E132,H132,K132,N132)</f>
        <v>62</v>
      </c>
    </row>
    <row r="133" spans="1:19" s="55" customFormat="1" ht="13.8" x14ac:dyDescent="0.3">
      <c r="A133" s="51" t="s">
        <v>98</v>
      </c>
      <c r="B133" s="2"/>
      <c r="C133" s="3"/>
      <c r="D133" s="74"/>
      <c r="E133" s="26">
        <v>0</v>
      </c>
      <c r="G133" s="74"/>
      <c r="H133" s="26">
        <v>673</v>
      </c>
      <c r="J133" s="74"/>
      <c r="K133" s="26">
        <v>0</v>
      </c>
      <c r="M133" s="74"/>
      <c r="N133" s="26">
        <v>4205</v>
      </c>
      <c r="P133" s="74"/>
      <c r="Q133" s="26">
        <f t="shared" si="10"/>
        <v>4878</v>
      </c>
    </row>
    <row r="134" spans="1:19" s="55" customFormat="1" ht="13.8" x14ac:dyDescent="0.3">
      <c r="A134" s="51" t="s">
        <v>99</v>
      </c>
      <c r="B134" s="2"/>
      <c r="C134" s="3"/>
      <c r="D134" s="74"/>
      <c r="E134" s="69">
        <v>-1093</v>
      </c>
      <c r="G134" s="74"/>
      <c r="H134" s="69">
        <v>-1537</v>
      </c>
      <c r="J134" s="74"/>
      <c r="K134" s="69">
        <v>-113</v>
      </c>
      <c r="M134" s="74"/>
      <c r="N134" s="69">
        <v>-21</v>
      </c>
      <c r="P134" s="74"/>
      <c r="Q134" s="69">
        <f t="shared" si="10"/>
        <v>-2764</v>
      </c>
    </row>
    <row r="135" spans="1:19" s="55" customFormat="1" ht="13.8" x14ac:dyDescent="0.3">
      <c r="A135" s="51" t="s">
        <v>100</v>
      </c>
      <c r="B135" s="2"/>
      <c r="C135" s="3"/>
      <c r="D135" s="74"/>
      <c r="E135" s="26">
        <v>0</v>
      </c>
      <c r="G135" s="74"/>
      <c r="H135" s="26">
        <v>0</v>
      </c>
      <c r="J135" s="74"/>
      <c r="K135" s="26">
        <v>68534</v>
      </c>
      <c r="M135" s="74"/>
      <c r="N135" s="26">
        <v>102734</v>
      </c>
      <c r="P135" s="74"/>
      <c r="Q135" s="26">
        <f t="shared" si="10"/>
        <v>171268</v>
      </c>
    </row>
    <row r="136" spans="1:19" s="55" customFormat="1" ht="9.75" customHeight="1" x14ac:dyDescent="0.3">
      <c r="A136" s="51" t="s">
        <v>101</v>
      </c>
      <c r="B136" s="2"/>
      <c r="C136" s="3"/>
      <c r="D136" s="74"/>
      <c r="E136" s="26">
        <v>0</v>
      </c>
      <c r="G136" s="74"/>
      <c r="H136" s="26">
        <v>0</v>
      </c>
      <c r="J136" s="74"/>
      <c r="K136" s="26">
        <v>-38534</v>
      </c>
      <c r="M136" s="74"/>
      <c r="N136" s="26">
        <v>-102734</v>
      </c>
      <c r="P136" s="74"/>
      <c r="Q136" s="26">
        <f t="shared" si="10"/>
        <v>-141268</v>
      </c>
    </row>
    <row r="137" spans="1:19" s="55" customFormat="1" ht="13.8" x14ac:dyDescent="0.3">
      <c r="A137" s="51" t="s">
        <v>102</v>
      </c>
      <c r="B137" s="2"/>
      <c r="C137" s="3"/>
      <c r="D137" s="74"/>
      <c r="E137" s="26">
        <v>0</v>
      </c>
      <c r="G137" s="74"/>
      <c r="H137" s="26">
        <v>0</v>
      </c>
      <c r="J137" s="74"/>
      <c r="K137" s="26">
        <v>-186</v>
      </c>
      <c r="M137" s="74"/>
      <c r="N137" s="26">
        <v>0</v>
      </c>
      <c r="P137" s="74"/>
      <c r="Q137" s="26">
        <f t="shared" si="10"/>
        <v>-186</v>
      </c>
    </row>
    <row r="138" spans="1:19" s="55" customFormat="1" ht="13.8" x14ac:dyDescent="0.3">
      <c r="A138" s="50" t="s">
        <v>103</v>
      </c>
      <c r="B138" s="2"/>
      <c r="C138" s="3"/>
      <c r="D138" s="78"/>
      <c r="E138" s="79">
        <f>SUM(E132:E137)</f>
        <v>-1080</v>
      </c>
      <c r="G138" s="78"/>
      <c r="H138" s="79">
        <f>SUM(H132:H137)</f>
        <v>-848</v>
      </c>
      <c r="J138" s="78"/>
      <c r="K138" s="79">
        <f>SUM(K132:K137)</f>
        <v>29701</v>
      </c>
      <c r="M138" s="78"/>
      <c r="N138" s="79">
        <f>SUM(N132:N137)</f>
        <v>4217</v>
      </c>
      <c r="P138" s="78"/>
      <c r="Q138" s="79">
        <f>SUM(Q132:Q137)</f>
        <v>31990</v>
      </c>
    </row>
    <row r="139" spans="1:19" s="55" customFormat="1" ht="13.8" x14ac:dyDescent="0.3">
      <c r="A139" s="50"/>
      <c r="B139" s="2"/>
      <c r="C139" s="3"/>
      <c r="D139" s="78"/>
      <c r="E139" s="80"/>
      <c r="G139" s="78"/>
      <c r="H139" s="80"/>
      <c r="J139" s="78"/>
      <c r="K139" s="80"/>
      <c r="M139" s="78"/>
      <c r="N139" s="80"/>
      <c r="P139" s="78"/>
      <c r="Q139" s="80"/>
    </row>
    <row r="140" spans="1:19" s="55" customFormat="1" ht="13.8" x14ac:dyDescent="0.3">
      <c r="A140" s="50" t="s">
        <v>104</v>
      </c>
      <c r="B140" s="2"/>
      <c r="C140" s="3"/>
      <c r="D140" s="74"/>
      <c r="E140" s="69">
        <v>65</v>
      </c>
      <c r="G140" s="74"/>
      <c r="H140" s="69">
        <v>112</v>
      </c>
      <c r="J140" s="74"/>
      <c r="K140" s="69">
        <v>126</v>
      </c>
      <c r="M140" s="74"/>
      <c r="N140" s="69">
        <v>161</v>
      </c>
      <c r="P140" s="74"/>
      <c r="Q140" s="69">
        <f t="shared" ref="Q140" si="11">SUM(E140,H140,K140,N140)</f>
        <v>464</v>
      </c>
    </row>
    <row r="141" spans="1:19" s="55" customFormat="1" ht="13.8" x14ac:dyDescent="0.3">
      <c r="A141" s="50"/>
      <c r="B141" s="2"/>
      <c r="C141" s="3"/>
      <c r="D141" s="74"/>
      <c r="E141" s="77"/>
      <c r="G141" s="74"/>
      <c r="H141" s="77"/>
      <c r="J141" s="74"/>
      <c r="K141" s="77"/>
      <c r="M141" s="74"/>
      <c r="N141" s="77"/>
      <c r="P141" s="74"/>
      <c r="Q141" s="77"/>
    </row>
    <row r="142" spans="1:19" s="55" customFormat="1" ht="13.8" x14ac:dyDescent="0.3">
      <c r="A142" s="50" t="s">
        <v>105</v>
      </c>
      <c r="B142" s="2"/>
      <c r="C142" s="3"/>
      <c r="D142" s="81"/>
      <c r="E142" s="80">
        <f>+E122+E129+E138+E140</f>
        <v>-24041</v>
      </c>
      <c r="G142" s="81"/>
      <c r="H142" s="80">
        <f>+H122+H129+H138+H140</f>
        <v>10976</v>
      </c>
      <c r="J142" s="81"/>
      <c r="K142" s="80">
        <f>+K122+K129+K138+K140</f>
        <v>26890</v>
      </c>
      <c r="M142" s="81"/>
      <c r="N142" s="80">
        <f>+N122+N129+N138+N140</f>
        <v>-24409</v>
      </c>
      <c r="P142" s="81"/>
      <c r="Q142" s="80">
        <f>+Q122+Q129+Q138+Q140</f>
        <v>-10584</v>
      </c>
    </row>
    <row r="143" spans="1:19" x14ac:dyDescent="0.3">
      <c r="A143" s="50" t="s">
        <v>106</v>
      </c>
      <c r="B143" s="2"/>
      <c r="D143" s="74"/>
      <c r="E143" s="82">
        <v>50359</v>
      </c>
      <c r="F143" s="55"/>
      <c r="G143" s="74"/>
      <c r="H143" s="82">
        <f>E144</f>
        <v>26318</v>
      </c>
      <c r="I143" s="55"/>
      <c r="J143" s="74"/>
      <c r="K143" s="82">
        <f>H144</f>
        <v>37294</v>
      </c>
      <c r="L143" s="55"/>
      <c r="M143" s="74"/>
      <c r="N143" s="82">
        <f>K144</f>
        <v>64184</v>
      </c>
      <c r="O143" s="55"/>
      <c r="P143" s="74"/>
      <c r="Q143" s="82">
        <f>E143</f>
        <v>50359</v>
      </c>
      <c r="R143" s="55"/>
      <c r="S143" s="55"/>
    </row>
    <row r="144" spans="1:19" ht="15" thickBot="1" x14ac:dyDescent="0.35">
      <c r="A144" s="50" t="s">
        <v>107</v>
      </c>
      <c r="B144" s="2"/>
      <c r="D144" s="83"/>
      <c r="E144" s="57">
        <f>SUM(E142:E143)</f>
        <v>26318</v>
      </c>
      <c r="F144" s="55"/>
      <c r="G144" s="83"/>
      <c r="H144" s="57">
        <f>SUM(H142:H143)</f>
        <v>37294</v>
      </c>
      <c r="I144" s="55"/>
      <c r="J144" s="83"/>
      <c r="K144" s="57">
        <f>SUM(K142:K143)</f>
        <v>64184</v>
      </c>
      <c r="L144" s="55"/>
      <c r="M144" s="83"/>
      <c r="N144" s="57">
        <f>SUM(N142:N143)</f>
        <v>39775</v>
      </c>
      <c r="O144" s="55"/>
      <c r="P144" s="83"/>
      <c r="Q144" s="57">
        <f>SUM(Q142:Q143)</f>
        <v>39775</v>
      </c>
    </row>
    <row r="145" spans="1:17" ht="15.6" thickTop="1" thickBot="1" x14ac:dyDescent="0.35">
      <c r="A145" s="2"/>
      <c r="B145" s="2"/>
      <c r="D145" s="64"/>
      <c r="E145" s="84"/>
      <c r="F145" s="55"/>
      <c r="G145" s="64"/>
      <c r="H145" s="84"/>
      <c r="I145" s="55"/>
      <c r="J145" s="64"/>
      <c r="K145" s="84"/>
      <c r="L145" s="55"/>
      <c r="M145" s="64"/>
      <c r="N145" s="84"/>
      <c r="O145" s="55"/>
      <c r="P145" s="64"/>
      <c r="Q145" s="84"/>
    </row>
    <row r="146" spans="1:17" x14ac:dyDescent="0.3">
      <c r="D146" s="86"/>
      <c r="E146" s="86"/>
      <c r="G146" s="86"/>
      <c r="H146" s="86"/>
      <c r="I146" s="6"/>
      <c r="J146" s="86"/>
      <c r="K146" s="86"/>
      <c r="L146" s="6"/>
      <c r="M146" s="86"/>
      <c r="N146" s="86"/>
      <c r="O146" s="6"/>
      <c r="P146" s="86"/>
      <c r="Q146" s="86"/>
    </row>
    <row r="147" spans="1:17" x14ac:dyDescent="0.3">
      <c r="E147" s="6"/>
      <c r="H147" s="6"/>
      <c r="I147" s="6"/>
      <c r="K147" s="6"/>
      <c r="L147" s="6"/>
      <c r="N147" s="6"/>
      <c r="O147" s="6"/>
      <c r="Q147" s="6"/>
    </row>
    <row r="148" spans="1:17" x14ac:dyDescent="0.3">
      <c r="B148" s="2"/>
    </row>
  </sheetData>
  <mergeCells count="19">
    <mergeCell ref="P3:Q3"/>
    <mergeCell ref="D104:E104"/>
    <mergeCell ref="G104:H104"/>
    <mergeCell ref="J104:K104"/>
    <mergeCell ref="M104:N104"/>
    <mergeCell ref="P104:Q104"/>
    <mergeCell ref="D103:E103"/>
    <mergeCell ref="G103:H103"/>
    <mergeCell ref="J103:K103"/>
    <mergeCell ref="M103:N103"/>
    <mergeCell ref="P103:Q103"/>
    <mergeCell ref="D59:E59"/>
    <mergeCell ref="G59:H59"/>
    <mergeCell ref="J59:K59"/>
    <mergeCell ref="M59:N59"/>
    <mergeCell ref="D3:E3"/>
    <mergeCell ref="G3:H3"/>
    <mergeCell ref="J3:K3"/>
    <mergeCell ref="M3:N3"/>
  </mergeCells>
  <pageMargins left="0.7" right="0.31" top="0.5" bottom="0.25" header="0.05" footer="0"/>
  <pageSetup scale="66" fitToHeight="4" orientation="landscape" r:id="rId1"/>
  <rowBreaks count="4" manualBreakCount="4">
    <brk id="53" max="16383" man="1"/>
    <brk id="54" max="16" man="1"/>
    <brk id="97" max="16383" man="1"/>
    <brk id="9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 Historical FS</vt:lpstr>
      <vt:lpstr>'2017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Dinges</cp:lastModifiedBy>
  <cp:lastPrinted>2018-02-13T02:36:42Z</cp:lastPrinted>
  <dcterms:created xsi:type="dcterms:W3CDTF">2018-02-13T02:23:57Z</dcterms:created>
  <dcterms:modified xsi:type="dcterms:W3CDTF">2018-02-13T15:22:41Z</dcterms:modified>
</cp:coreProperties>
</file>