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eterb\Documents\Calix\"/>
    </mc:Choice>
  </mc:AlternateContent>
  <bookViews>
    <workbookView xWindow="0" yWindow="0" windowWidth="16200" windowHeight="5985" tabRatio="880"/>
  </bookViews>
  <sheets>
    <sheet name="2008" sheetId="24" r:id="rId1"/>
  </sheets>
  <calcPr calcId="171027"/>
</workbook>
</file>

<file path=xl/calcChain.xml><?xml version="1.0" encoding="utf-8"?>
<calcChain xmlns="http://schemas.openxmlformats.org/spreadsheetml/2006/main">
  <c r="Q53" i="24" l="1"/>
  <c r="N53" i="24"/>
  <c r="K53" i="24"/>
  <c r="H53" i="24"/>
  <c r="E53" i="24"/>
  <c r="P39" i="24"/>
  <c r="Q35" i="24"/>
  <c r="P35" i="24"/>
  <c r="N33" i="24"/>
  <c r="M33" i="24"/>
  <c r="K33" i="24"/>
  <c r="J33" i="24"/>
  <c r="H33" i="24"/>
  <c r="G33" i="24"/>
  <c r="E33" i="24"/>
  <c r="D33" i="24"/>
  <c r="Q32" i="24"/>
  <c r="P32" i="24"/>
  <c r="Q31" i="24"/>
  <c r="P31" i="24"/>
  <c r="Q30" i="24"/>
  <c r="Q33" i="24" s="1"/>
  <c r="Q37" i="24" s="1"/>
  <c r="P30" i="24"/>
  <c r="P29" i="24"/>
  <c r="M25" i="24"/>
  <c r="J25" i="24"/>
  <c r="G25" i="24"/>
  <c r="D25" i="24"/>
  <c r="P24" i="24"/>
  <c r="P23" i="24"/>
  <c r="N23" i="24"/>
  <c r="K23" i="24"/>
  <c r="H23" i="24"/>
  <c r="E23" i="24"/>
  <c r="P22" i="24"/>
  <c r="N22" i="24"/>
  <c r="K22" i="24"/>
  <c r="H22" i="24"/>
  <c r="E22" i="24"/>
  <c r="P21" i="24"/>
  <c r="N21" i="24"/>
  <c r="N25" i="24" s="1"/>
  <c r="K21" i="24"/>
  <c r="H21" i="24"/>
  <c r="E21" i="24"/>
  <c r="N15" i="24"/>
  <c r="N17" i="24" s="1"/>
  <c r="M15" i="24"/>
  <c r="M17" i="24" s="1"/>
  <c r="J15" i="24"/>
  <c r="J17" i="24" s="1"/>
  <c r="G15" i="24"/>
  <c r="G17" i="24" s="1"/>
  <c r="D15" i="24"/>
  <c r="D17" i="24" s="1"/>
  <c r="P13" i="24"/>
  <c r="P12" i="24"/>
  <c r="P15" i="24" s="1"/>
  <c r="P17" i="24" s="1"/>
  <c r="N12" i="24"/>
  <c r="K12" i="24"/>
  <c r="K15" i="24" s="1"/>
  <c r="K17" i="24" s="1"/>
  <c r="H12" i="24"/>
  <c r="E12" i="24"/>
  <c r="E15" i="24" s="1"/>
  <c r="E17" i="24" s="1"/>
  <c r="E25" i="24" l="1"/>
  <c r="P25" i="24"/>
  <c r="P33" i="24"/>
  <c r="H25" i="24"/>
  <c r="K25" i="24"/>
  <c r="Q23" i="24"/>
  <c r="Q12" i="24"/>
  <c r="Q15" i="24" s="1"/>
  <c r="Q17" i="24" s="1"/>
  <c r="Q19" i="24" s="1"/>
  <c r="Q22" i="24"/>
  <c r="G19" i="24"/>
  <c r="G27" i="24"/>
  <c r="G37" i="24" s="1"/>
  <c r="G41" i="24" s="1"/>
  <c r="M19" i="24"/>
  <c r="M27" i="24"/>
  <c r="M37" i="24" s="1"/>
  <c r="M41" i="24" s="1"/>
  <c r="P19" i="24"/>
  <c r="P27" i="24"/>
  <c r="E27" i="24"/>
  <c r="E37" i="24" s="1"/>
  <c r="E19" i="24"/>
  <c r="K27" i="24"/>
  <c r="K37" i="24" s="1"/>
  <c r="K19" i="24"/>
  <c r="D19" i="24"/>
  <c r="D27" i="24"/>
  <c r="D37" i="24" s="1"/>
  <c r="D41" i="24" s="1"/>
  <c r="J19" i="24"/>
  <c r="J27" i="24"/>
  <c r="J37" i="24" s="1"/>
  <c r="J41" i="24" s="1"/>
  <c r="N27" i="24"/>
  <c r="N37" i="24" s="1"/>
  <c r="N19" i="24"/>
  <c r="Q55" i="24"/>
  <c r="Q41" i="24"/>
  <c r="H15" i="24"/>
  <c r="H17" i="24" s="1"/>
  <c r="Q21" i="24"/>
  <c r="Q25" i="24" s="1"/>
  <c r="P37" i="24" l="1"/>
  <c r="P41" i="24" s="1"/>
  <c r="N55" i="24"/>
  <c r="N41" i="24"/>
  <c r="K55" i="24"/>
  <c r="K41" i="24"/>
  <c r="E55" i="24"/>
  <c r="E41" i="24"/>
  <c r="H27" i="24"/>
  <c r="H37" i="24" s="1"/>
  <c r="H19" i="24"/>
  <c r="H55" i="24" l="1"/>
  <c r="H41" i="24"/>
</calcChain>
</file>

<file path=xl/sharedStrings.xml><?xml version="1.0" encoding="utf-8"?>
<sst xmlns="http://schemas.openxmlformats.org/spreadsheetml/2006/main" count="125" uniqueCount="98">
  <si>
    <t>Total current assets</t>
  </si>
  <si>
    <t>Total assets</t>
  </si>
  <si>
    <t>Current liabilities:</t>
  </si>
  <si>
    <t>Total current liabilities</t>
  </si>
  <si>
    <t>Other long-term liabilities</t>
  </si>
  <si>
    <t>Inventory</t>
  </si>
  <si>
    <t>Deferred cost of goods sold</t>
  </si>
  <si>
    <t>Accounts payable</t>
  </si>
  <si>
    <t>Accrued liabilities</t>
  </si>
  <si>
    <t>Assets</t>
  </si>
  <si>
    <t>Current assets:</t>
  </si>
  <si>
    <t>Cash and cash equivalents</t>
  </si>
  <si>
    <t>Marketable securities</t>
  </si>
  <si>
    <t xml:space="preserve">Accounts receivable, net </t>
  </si>
  <si>
    <t>Prepaids and other current assets</t>
  </si>
  <si>
    <t>Property and equipment, net</t>
  </si>
  <si>
    <t>Goodwill</t>
  </si>
  <si>
    <t>Intangible assets, net</t>
  </si>
  <si>
    <t>Other assets</t>
  </si>
  <si>
    <t>Preferred stock warrant liabilities</t>
  </si>
  <si>
    <t>Loans payable</t>
  </si>
  <si>
    <t>Current portion of deferred revenue</t>
  </si>
  <si>
    <t>Related party loan payable</t>
  </si>
  <si>
    <t>Long-term portion of deferred revenue</t>
  </si>
  <si>
    <t>Convertible preferred stock</t>
  </si>
  <si>
    <t>Stockholders’ deficit:</t>
  </si>
  <si>
    <t>Common stock</t>
  </si>
  <si>
    <t>Additional paid-in capital</t>
  </si>
  <si>
    <t>Other comprehensive income</t>
  </si>
  <si>
    <t xml:space="preserve">Accumulated deficit </t>
  </si>
  <si>
    <t>Total stockholders’ deficit</t>
  </si>
  <si>
    <t>Total liabilities, convertible preferred stock and</t>
  </si>
  <si>
    <t>Stockholders’ deficit</t>
  </si>
  <si>
    <t>Restricted cash</t>
  </si>
  <si>
    <t>Liabilities, convertible preferred stock and stockholder's deficit</t>
  </si>
  <si>
    <t>Operating activities</t>
  </si>
  <si>
    <t>Net cash used in operating activities</t>
  </si>
  <si>
    <t>Investing activities</t>
  </si>
  <si>
    <t>Acquisition of property and equipment</t>
  </si>
  <si>
    <t>Purchase of marketable securities</t>
  </si>
  <si>
    <t>Sale of marketable securities</t>
  </si>
  <si>
    <t>Net cash provided by (used in) investing activities</t>
  </si>
  <si>
    <t>Financing activities</t>
  </si>
  <si>
    <t>Principal payments on bank borrowings</t>
  </si>
  <si>
    <t>Proceeds from  bank borrowings</t>
  </si>
  <si>
    <t>Proceeds from Series J investors, net of issuance costs</t>
  </si>
  <si>
    <t>Proceeds from exercise of stock options and warrants</t>
  </si>
  <si>
    <t>Repurchase of common and preferred stock</t>
  </si>
  <si>
    <t>Proceeds from initial public offering of common stock</t>
  </si>
  <si>
    <t>Net cash provided by (used in) financing activities</t>
  </si>
  <si>
    <t>Net increase (decrease) in cash and cash equivalents</t>
  </si>
  <si>
    <t>Cash and cash equivalents at beginning of period</t>
  </si>
  <si>
    <t>Cash and cash equivalents at end of period</t>
  </si>
  <si>
    <t>Revenue</t>
  </si>
  <si>
    <t>Total Non-Cash Expenses</t>
  </si>
  <si>
    <t>Calix, Inc.</t>
  </si>
  <si>
    <t>($ in thousands)</t>
  </si>
  <si>
    <t>Calix's non-GAAP measures are not in accordance with, or an alternative for, generally accepted accounting principles and may be different from non-GAAP measures used by other companies.</t>
  </si>
  <si>
    <t>In addition, the above non-GAAP Consolidated Statements of Operations are not based on a comprehensive set of accounting rules or principles.</t>
  </si>
  <si>
    <t>Historical Financials</t>
  </si>
  <si>
    <t>Qtr Ending</t>
  </si>
  <si>
    <t>GAAP</t>
  </si>
  <si>
    <t>Non-GAAP</t>
  </si>
  <si>
    <t>Total operating expenses</t>
  </si>
  <si>
    <t>Net operating income (loss)</t>
  </si>
  <si>
    <t>Gross profit</t>
  </si>
  <si>
    <t>Total cost of revenue</t>
  </si>
  <si>
    <t>Cost of revenue:</t>
  </si>
  <si>
    <t>Gross margin %</t>
  </si>
  <si>
    <r>
      <t xml:space="preserve">Change in fair value of preferred stock warrants </t>
    </r>
    <r>
      <rPr>
        <vertAlign val="superscript"/>
        <sz val="10"/>
        <color theme="1"/>
        <rFont val="Calibri"/>
        <family val="2"/>
        <scheme val="minor"/>
      </rPr>
      <t>(7)</t>
    </r>
  </si>
  <si>
    <r>
      <t xml:space="preserve">Products and services </t>
    </r>
    <r>
      <rPr>
        <vertAlign val="superscript"/>
        <sz val="10"/>
        <color theme="1"/>
        <rFont val="Calibri"/>
        <family val="2"/>
        <scheme val="minor"/>
      </rPr>
      <t>(1)</t>
    </r>
  </si>
  <si>
    <r>
      <t xml:space="preserve">Amortization of existing technologies </t>
    </r>
    <r>
      <rPr>
        <vertAlign val="superscript"/>
        <sz val="10"/>
        <color theme="1"/>
        <rFont val="Calibri"/>
        <family val="2"/>
        <scheme val="minor"/>
      </rPr>
      <t>(2)</t>
    </r>
  </si>
  <si>
    <t xml:space="preserve">(7) Change in fair value of preferred stock warrants </t>
  </si>
  <si>
    <r>
      <t xml:space="preserve">Research and development </t>
    </r>
    <r>
      <rPr>
        <vertAlign val="superscript"/>
        <sz val="10"/>
        <color theme="1"/>
        <rFont val="Calibri"/>
        <family val="2"/>
        <scheme val="minor"/>
      </rPr>
      <t>(3)</t>
    </r>
  </si>
  <si>
    <r>
      <t xml:space="preserve">Sales and marketing </t>
    </r>
    <r>
      <rPr>
        <vertAlign val="superscript"/>
        <sz val="10"/>
        <color theme="1"/>
        <rFont val="Calibri"/>
        <family val="2"/>
        <scheme val="minor"/>
      </rPr>
      <t>(4)</t>
    </r>
  </si>
  <si>
    <r>
      <t xml:space="preserve">General and Administrative </t>
    </r>
    <r>
      <rPr>
        <vertAlign val="superscript"/>
        <sz val="10"/>
        <color theme="1"/>
        <rFont val="Calibri"/>
        <family val="2"/>
        <scheme val="minor"/>
      </rPr>
      <t>(5)</t>
    </r>
  </si>
  <si>
    <r>
      <t xml:space="preserve">Amortization of intangible assets </t>
    </r>
    <r>
      <rPr>
        <vertAlign val="superscript"/>
        <sz val="10"/>
        <color theme="1"/>
        <rFont val="Calibri"/>
        <family val="2"/>
        <scheme val="minor"/>
      </rPr>
      <t>(6)</t>
    </r>
  </si>
  <si>
    <t>Ytd Ending</t>
  </si>
  <si>
    <t>Interest expense</t>
  </si>
  <si>
    <t>Interest income</t>
  </si>
  <si>
    <t>Other income / (expense)</t>
  </si>
  <si>
    <t>Total other income / (expense)</t>
  </si>
  <si>
    <t>Provision for income taxes</t>
  </si>
  <si>
    <t>Net income / (loss)</t>
  </si>
  <si>
    <t>GAAP net income / (loss) attributable to common  stockholders</t>
  </si>
  <si>
    <t>Non-GAAP bridge to GAAP</t>
  </si>
  <si>
    <t>Net income / (loss) attributable to common stockholders</t>
  </si>
  <si>
    <r>
      <t xml:space="preserve">Preferred stock dividends </t>
    </r>
    <r>
      <rPr>
        <vertAlign val="superscript"/>
        <sz val="10"/>
        <color theme="1"/>
        <rFont val="Calibri"/>
        <family val="2"/>
        <scheme val="minor"/>
      </rPr>
      <t>(8)</t>
    </r>
  </si>
  <si>
    <t>(8) Preferred stock dividends</t>
  </si>
  <si>
    <t>Non-GAAP Income Statements 2008</t>
  </si>
  <si>
    <t>Condensed Balance Sheets 2008</t>
  </si>
  <si>
    <t>Condensed Statements of Cash Flows 2008</t>
  </si>
  <si>
    <t>(1) Cost of Sales (stock-based compensation)</t>
  </si>
  <si>
    <t>(3) Research and development (stock-based compensation)</t>
  </si>
  <si>
    <t>(4) Sales and marketing (stock-based compensation)</t>
  </si>
  <si>
    <t>(5) General and administration (stock-based compensaton)</t>
  </si>
  <si>
    <t>(6) Operating expense (amortization of intangible assets)</t>
  </si>
  <si>
    <t>(2) Cost of Sales (amortization of existing technologies)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</si>
</sst>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  <numFmt numFmtId="168" formatCode="_(* #,##0.000_);_(* \(#,##0.000\);_(* &quot;-&quot;??_);_(@_)"/>
    <numFmt numFmtId="169" formatCode="_(* #,##0.0000_);_(* \(#,##0.000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7" fillId="0" borderId="0">
      <alignment horizontal="centerContinuous"/>
    </xf>
    <xf numFmtId="164" fontId="7" fillId="0" borderId="1">
      <alignment horizontal="center"/>
    </xf>
    <xf numFmtId="40" fontId="3" fillId="2" borderId="0">
      <alignment horizontal="right"/>
    </xf>
    <xf numFmtId="0" fontId="4" fillId="2" borderId="0">
      <alignment horizontal="right"/>
    </xf>
    <xf numFmtId="0" fontId="5" fillId="2" borderId="2"/>
    <xf numFmtId="0" fontId="5" fillId="0" borderId="0" applyBorder="0">
      <alignment horizontal="centerContinuous"/>
    </xf>
    <xf numFmtId="0" fontId="6" fillId="0" borderId="0" applyBorder="0">
      <alignment horizontal="centerContinuous"/>
    </xf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12" fillId="0" borderId="0" xfId="18" applyFont="1"/>
    <xf numFmtId="0" fontId="12" fillId="0" borderId="0" xfId="18" applyFont="1" applyBorder="1"/>
    <xf numFmtId="0" fontId="11" fillId="0" borderId="0" xfId="18" applyFont="1" applyBorder="1" applyAlignment="1">
      <alignment horizontal="center"/>
    </xf>
    <xf numFmtId="0" fontId="11" fillId="0" borderId="0" xfId="18" applyFont="1" applyBorder="1"/>
    <xf numFmtId="165" fontId="12" fillId="0" borderId="0" xfId="21" applyNumberFormat="1" applyFont="1" applyBorder="1"/>
    <xf numFmtId="0" fontId="15" fillId="0" borderId="0" xfId="0" applyFont="1" applyFill="1" applyAlignment="1"/>
    <xf numFmtId="0" fontId="10" fillId="0" borderId="0" xfId="0" applyFont="1" applyFill="1" applyAlignment="1"/>
    <xf numFmtId="0" fontId="10" fillId="0" borderId="0" xfId="12" applyFont="1" applyFill="1" applyBorder="1" applyAlignment="1"/>
    <xf numFmtId="166" fontId="10" fillId="0" borderId="0" xfId="1" applyNumberFormat="1" applyFont="1" applyFill="1" applyBorder="1"/>
    <xf numFmtId="166" fontId="10" fillId="0" borderId="5" xfId="1" applyNumberFormat="1" applyFont="1" applyFill="1" applyBorder="1"/>
    <xf numFmtId="166" fontId="12" fillId="0" borderId="0" xfId="1" applyNumberFormat="1" applyFont="1" applyFill="1" applyBorder="1"/>
    <xf numFmtId="44" fontId="10" fillId="0" borderId="0" xfId="19" applyFont="1" applyBorder="1"/>
    <xf numFmtId="43" fontId="12" fillId="0" borderId="0" xfId="20" applyFont="1" applyBorder="1"/>
    <xf numFmtId="43" fontId="10" fillId="0" borderId="0" xfId="20" applyFont="1" applyBorder="1"/>
    <xf numFmtId="166" fontId="10" fillId="0" borderId="10" xfId="1" applyNumberFormat="1" applyFont="1" applyFill="1" applyBorder="1"/>
    <xf numFmtId="166" fontId="12" fillId="0" borderId="9" xfId="1" applyNumberFormat="1" applyFont="1" applyFill="1" applyBorder="1"/>
    <xf numFmtId="166" fontId="12" fillId="0" borderId="10" xfId="1" applyNumberFormat="1" applyFont="1" applyFill="1" applyBorder="1"/>
    <xf numFmtId="43" fontId="10" fillId="0" borderId="5" xfId="0" applyNumberFormat="1" applyFont="1" applyFill="1" applyBorder="1"/>
    <xf numFmtId="43" fontId="10" fillId="0" borderId="5" xfId="17" applyNumberFormat="1" applyFont="1" applyFill="1" applyBorder="1" applyAlignment="1"/>
    <xf numFmtId="166" fontId="10" fillId="0" borderId="10" xfId="17" applyNumberFormat="1" applyFont="1" applyFill="1" applyBorder="1" applyAlignment="1"/>
    <xf numFmtId="43" fontId="10" fillId="0" borderId="5" xfId="17" applyNumberFormat="1" applyFont="1" applyFill="1" applyBorder="1" applyAlignment="1" applyProtection="1"/>
    <xf numFmtId="43" fontId="10" fillId="0" borderId="6" xfId="17" applyNumberFormat="1" applyFont="1" applyFill="1" applyBorder="1" applyAlignment="1" applyProtection="1"/>
    <xf numFmtId="166" fontId="10" fillId="0" borderId="6" xfId="17" applyNumberFormat="1" applyFont="1" applyFill="1" applyBorder="1" applyAlignment="1"/>
    <xf numFmtId="166" fontId="10" fillId="0" borderId="6" xfId="17" applyNumberFormat="1" applyFont="1" applyFill="1" applyBorder="1" applyAlignment="1" applyProtection="1"/>
    <xf numFmtId="43" fontId="10" fillId="0" borderId="5" xfId="15" applyNumberFormat="1" applyFont="1" applyFill="1" applyBorder="1" applyAlignment="1"/>
    <xf numFmtId="166" fontId="10" fillId="0" borderId="8" xfId="17" applyNumberFormat="1" applyFont="1" applyFill="1" applyBorder="1" applyAlignment="1"/>
    <xf numFmtId="43" fontId="10" fillId="0" borderId="5" xfId="16" applyNumberFormat="1" applyFont="1" applyFill="1" applyBorder="1" applyAlignment="1"/>
    <xf numFmtId="167" fontId="10" fillId="0" borderId="11" xfId="3" applyNumberFormat="1" applyFont="1" applyFill="1" applyBorder="1" applyAlignment="1"/>
    <xf numFmtId="167" fontId="10" fillId="0" borderId="10" xfId="3" applyNumberFormat="1" applyFont="1" applyFill="1" applyBorder="1" applyAlignment="1"/>
    <xf numFmtId="169" fontId="10" fillId="0" borderId="5" xfId="17" applyNumberFormat="1" applyFont="1" applyFill="1" applyBorder="1" applyAlignment="1" applyProtection="1"/>
    <xf numFmtId="168" fontId="10" fillId="0" borderId="5" xfId="17" applyNumberFormat="1" applyFont="1" applyFill="1" applyBorder="1" applyAlignment="1"/>
    <xf numFmtId="168" fontId="10" fillId="0" borderId="5" xfId="15" applyNumberFormat="1" applyFont="1" applyFill="1" applyBorder="1" applyAlignment="1"/>
    <xf numFmtId="168" fontId="10" fillId="0" borderId="5" xfId="17" applyNumberFormat="1" applyFont="1" applyFill="1" applyBorder="1" applyAlignment="1" applyProtection="1"/>
    <xf numFmtId="168" fontId="10" fillId="0" borderId="5" xfId="16" applyNumberFormat="1" applyFont="1" applyFill="1" applyBorder="1" applyAlignment="1"/>
    <xf numFmtId="43" fontId="10" fillId="0" borderId="5" xfId="14" applyNumberFormat="1" applyFont="1" applyFill="1" applyBorder="1" applyAlignment="1"/>
    <xf numFmtId="167" fontId="12" fillId="0" borderId="0" xfId="18" applyNumberFormat="1" applyFont="1" applyBorder="1"/>
    <xf numFmtId="169" fontId="10" fillId="0" borderId="0" xfId="14" applyNumberFormat="1" applyFont="1" applyFill="1" applyBorder="1" applyAlignment="1" applyProtection="1"/>
    <xf numFmtId="169" fontId="10" fillId="0" borderId="0" xfId="15" applyNumberFormat="1" applyFont="1" applyFill="1" applyBorder="1" applyAlignment="1"/>
    <xf numFmtId="169" fontId="10" fillId="0" borderId="0" xfId="14" applyNumberFormat="1" applyFont="1" applyFill="1" applyBorder="1" applyAlignment="1"/>
    <xf numFmtId="43" fontId="10" fillId="0" borderId="5" xfId="14" applyNumberFormat="1" applyFont="1" applyFill="1" applyBorder="1" applyAlignment="1" applyProtection="1"/>
    <xf numFmtId="168" fontId="10" fillId="0" borderId="5" xfId="14" applyNumberFormat="1" applyFont="1" applyFill="1" applyBorder="1" applyAlignment="1"/>
    <xf numFmtId="0" fontId="12" fillId="0" borderId="0" xfId="18" applyFont="1" applyFill="1"/>
    <xf numFmtId="0" fontId="11" fillId="0" borderId="0" xfId="18" applyFont="1" applyFill="1"/>
    <xf numFmtId="0" fontId="12" fillId="0" borderId="0" xfId="18" applyFont="1" applyFill="1" applyBorder="1"/>
    <xf numFmtId="0" fontId="16" fillId="0" borderId="0" xfId="18" quotePrefix="1" applyFont="1" applyFill="1" applyBorder="1"/>
    <xf numFmtId="0" fontId="12" fillId="0" borderId="5" xfId="18" applyFont="1" applyFill="1" applyBorder="1"/>
    <xf numFmtId="0" fontId="12" fillId="0" borderId="6" xfId="18" applyFont="1" applyFill="1" applyBorder="1"/>
    <xf numFmtId="166" fontId="12" fillId="0" borderId="6" xfId="1" applyNumberFormat="1" applyFont="1" applyFill="1" applyBorder="1"/>
    <xf numFmtId="167" fontId="12" fillId="0" borderId="16" xfId="3" applyNumberFormat="1" applyFont="1" applyFill="1" applyBorder="1"/>
    <xf numFmtId="0" fontId="12" fillId="0" borderId="12" xfId="18" applyFont="1" applyFill="1" applyBorder="1"/>
    <xf numFmtId="167" fontId="12" fillId="0" borderId="10" xfId="3" applyNumberFormat="1" applyFont="1" applyFill="1" applyBorder="1"/>
    <xf numFmtId="1" fontId="12" fillId="0" borderId="6" xfId="18" applyNumberFormat="1" applyFont="1" applyFill="1" applyBorder="1"/>
    <xf numFmtId="43" fontId="10" fillId="0" borderId="6" xfId="0" applyNumberFormat="1" applyFont="1" applyFill="1" applyBorder="1"/>
    <xf numFmtId="166" fontId="10" fillId="0" borderId="6" xfId="0" applyNumberFormat="1" applyFont="1" applyFill="1" applyBorder="1"/>
    <xf numFmtId="0" fontId="12" fillId="0" borderId="13" xfId="18" applyFont="1" applyFill="1" applyBorder="1"/>
    <xf numFmtId="1" fontId="12" fillId="0" borderId="13" xfId="18" applyNumberFormat="1" applyFont="1" applyFill="1" applyBorder="1"/>
    <xf numFmtId="0" fontId="11" fillId="0" borderId="3" xfId="18" applyFont="1" applyFill="1" applyBorder="1" applyAlignment="1">
      <alignment horizontal="center"/>
    </xf>
    <xf numFmtId="0" fontId="11" fillId="0" borderId="4" xfId="18" applyFont="1" applyFill="1" applyBorder="1" applyAlignment="1">
      <alignment horizontal="center"/>
    </xf>
    <xf numFmtId="0" fontId="11" fillId="0" borderId="0" xfId="18" applyFont="1" applyFill="1" applyBorder="1" applyAlignment="1">
      <alignment horizontal="center"/>
    </xf>
    <xf numFmtId="16" fontId="11" fillId="0" borderId="5" xfId="18" applyNumberFormat="1" applyFont="1" applyFill="1" applyBorder="1" applyAlignment="1">
      <alignment horizontal="center"/>
    </xf>
    <xf numFmtId="16" fontId="11" fillId="0" borderId="6" xfId="18" applyNumberFormat="1" applyFont="1" applyFill="1" applyBorder="1" applyAlignment="1">
      <alignment horizontal="center"/>
    </xf>
    <xf numFmtId="16" fontId="11" fillId="0" borderId="0" xfId="18" quotePrefix="1" applyNumberFormat="1" applyFont="1" applyFill="1" applyBorder="1" applyAlignment="1">
      <alignment horizontal="center"/>
    </xf>
    <xf numFmtId="16" fontId="11" fillId="0" borderId="0" xfId="18" applyNumberFormat="1" applyFont="1" applyFill="1" applyBorder="1" applyAlignment="1">
      <alignment horizontal="center"/>
    </xf>
    <xf numFmtId="0" fontId="13" fillId="0" borderId="0" xfId="18" applyFont="1" applyFill="1" applyBorder="1" applyAlignment="1">
      <alignment horizontal="center"/>
    </xf>
    <xf numFmtId="14" fontId="11" fillId="0" borderId="0" xfId="18" applyNumberFormat="1" applyFont="1" applyFill="1" applyBorder="1" applyAlignment="1">
      <alignment horizontal="center"/>
    </xf>
    <xf numFmtId="167" fontId="12" fillId="0" borderId="5" xfId="3" applyNumberFormat="1" applyFont="1" applyFill="1" applyBorder="1"/>
    <xf numFmtId="167" fontId="10" fillId="0" borderId="6" xfId="19" applyNumberFormat="1" applyFont="1" applyFill="1" applyBorder="1"/>
    <xf numFmtId="167" fontId="10" fillId="0" borderId="0" xfId="19" applyNumberFormat="1" applyFont="1" applyFill="1" applyBorder="1"/>
    <xf numFmtId="167" fontId="10" fillId="0" borderId="5" xfId="19" applyNumberFormat="1" applyFont="1" applyFill="1" applyBorder="1"/>
    <xf numFmtId="44" fontId="10" fillId="0" borderId="0" xfId="19" applyFont="1" applyFill="1" applyBorder="1"/>
    <xf numFmtId="166" fontId="12" fillId="0" borderId="5" xfId="1" applyNumberFormat="1" applyFont="1" applyFill="1" applyBorder="1"/>
    <xf numFmtId="166" fontId="12" fillId="0" borderId="6" xfId="18" applyNumberFormat="1" applyFont="1" applyFill="1" applyBorder="1"/>
    <xf numFmtId="166" fontId="12" fillId="0" borderId="5" xfId="18" applyNumberFormat="1" applyFont="1" applyFill="1" applyBorder="1"/>
    <xf numFmtId="166" fontId="12" fillId="0" borderId="9" xfId="18" applyNumberFormat="1" applyFont="1" applyFill="1" applyBorder="1"/>
    <xf numFmtId="166" fontId="12" fillId="0" borderId="10" xfId="18" applyNumberFormat="1" applyFont="1" applyFill="1" applyBorder="1"/>
    <xf numFmtId="166" fontId="12" fillId="0" borderId="5" xfId="20" applyNumberFormat="1" applyFont="1" applyFill="1" applyBorder="1"/>
    <xf numFmtId="166" fontId="12" fillId="0" borderId="6" xfId="20" applyNumberFormat="1" applyFont="1" applyFill="1" applyBorder="1"/>
    <xf numFmtId="166" fontId="12" fillId="0" borderId="0" xfId="20" applyNumberFormat="1" applyFont="1" applyFill="1" applyBorder="1"/>
    <xf numFmtId="43" fontId="12" fillId="0" borderId="0" xfId="20" applyFont="1" applyFill="1" applyBorder="1"/>
    <xf numFmtId="0" fontId="11" fillId="0" borderId="6" xfId="18" applyFont="1" applyFill="1" applyBorder="1"/>
    <xf numFmtId="0" fontId="11" fillId="0" borderId="0" xfId="18" applyFont="1" applyFill="1" applyBorder="1"/>
    <xf numFmtId="0" fontId="11" fillId="0" borderId="5" xfId="18" applyFont="1" applyFill="1" applyBorder="1"/>
    <xf numFmtId="165" fontId="12" fillId="0" borderId="5" xfId="21" applyNumberFormat="1" applyFont="1" applyFill="1" applyBorder="1"/>
    <xf numFmtId="165" fontId="12" fillId="0" borderId="6" xfId="21" applyNumberFormat="1" applyFont="1" applyFill="1" applyBorder="1"/>
    <xf numFmtId="165" fontId="12" fillId="0" borderId="0" xfId="21" applyNumberFormat="1" applyFont="1" applyFill="1" applyBorder="1"/>
    <xf numFmtId="166" fontId="12" fillId="0" borderId="0" xfId="18" applyNumberFormat="1" applyFont="1" applyFill="1" applyBorder="1"/>
    <xf numFmtId="166" fontId="12" fillId="0" borderId="8" xfId="1" applyNumberFormat="1" applyFont="1" applyFill="1" applyBorder="1"/>
    <xf numFmtId="166" fontId="12" fillId="0" borderId="8" xfId="18" applyNumberFormat="1" applyFont="1" applyFill="1" applyBorder="1"/>
    <xf numFmtId="166" fontId="10" fillId="0" borderId="6" xfId="1" applyNumberFormat="1" applyFont="1" applyFill="1" applyBorder="1"/>
    <xf numFmtId="43" fontId="10" fillId="0" borderId="0" xfId="20" applyFont="1" applyFill="1" applyBorder="1"/>
    <xf numFmtId="166" fontId="10" fillId="0" borderId="7" xfId="1" applyNumberFormat="1" applyFont="1" applyFill="1" applyBorder="1"/>
    <xf numFmtId="166" fontId="10" fillId="0" borderId="8" xfId="1" applyNumberFormat="1" applyFont="1" applyFill="1" applyBorder="1"/>
    <xf numFmtId="0" fontId="12" fillId="0" borderId="7" xfId="18" applyFont="1" applyFill="1" applyBorder="1"/>
    <xf numFmtId="0" fontId="12" fillId="0" borderId="8" xfId="18" applyFont="1" applyFill="1" applyBorder="1"/>
    <xf numFmtId="167" fontId="12" fillId="0" borderId="15" xfId="3" applyNumberFormat="1" applyFont="1" applyFill="1" applyBorder="1"/>
    <xf numFmtId="0" fontId="14" fillId="0" borderId="0" xfId="18" applyFont="1" applyFill="1" applyBorder="1"/>
    <xf numFmtId="0" fontId="14" fillId="0" borderId="5" xfId="18" applyFont="1" applyFill="1" applyBorder="1"/>
    <xf numFmtId="167" fontId="12" fillId="0" borderId="11" xfId="3" applyNumberFormat="1" applyFont="1" applyFill="1" applyBorder="1"/>
    <xf numFmtId="166" fontId="12" fillId="0" borderId="12" xfId="1" applyNumberFormat="1" applyFont="1" applyFill="1" applyBorder="1"/>
    <xf numFmtId="0" fontId="10" fillId="0" borderId="0" xfId="0" applyFont="1" applyFill="1" applyAlignment="1">
      <alignment horizontal="left" indent="1"/>
    </xf>
    <xf numFmtId="43" fontId="10" fillId="0" borderId="5" xfId="3" applyNumberFormat="1" applyFont="1" applyFill="1" applyBorder="1" applyAlignment="1"/>
    <xf numFmtId="167" fontId="12" fillId="0" borderId="6" xfId="3" applyNumberFormat="1" applyFont="1" applyFill="1" applyBorder="1"/>
    <xf numFmtId="43" fontId="10" fillId="0" borderId="5" xfId="1" applyNumberFormat="1" applyFont="1" applyFill="1" applyBorder="1" applyAlignment="1"/>
    <xf numFmtId="0" fontId="10" fillId="0" borderId="0" xfId="0" applyFont="1" applyFill="1"/>
    <xf numFmtId="43" fontId="10" fillId="0" borderId="5" xfId="0" applyNumberFormat="1" applyFont="1" applyFill="1" applyBorder="1" applyAlignment="1">
      <alignment vertical="center"/>
    </xf>
    <xf numFmtId="166" fontId="10" fillId="0" borderId="6" xfId="1" applyNumberFormat="1" applyFont="1" applyFill="1" applyBorder="1" applyAlignment="1"/>
    <xf numFmtId="43" fontId="10" fillId="0" borderId="5" xfId="0" applyNumberFormat="1" applyFont="1" applyFill="1" applyBorder="1" applyAlignment="1"/>
    <xf numFmtId="166" fontId="10" fillId="0" borderId="14" xfId="1" applyNumberFormat="1" applyFont="1" applyFill="1" applyBorder="1" applyAlignment="1"/>
    <xf numFmtId="1" fontId="12" fillId="0" borderId="16" xfId="18" applyNumberFormat="1" applyFont="1" applyFill="1" applyBorder="1"/>
    <xf numFmtId="14" fontId="11" fillId="0" borderId="7" xfId="18" applyNumberFormat="1" applyFont="1" applyFill="1" applyBorder="1" applyAlignment="1">
      <alignment horizontal="center"/>
    </xf>
    <xf numFmtId="14" fontId="11" fillId="0" borderId="8" xfId="18" applyNumberFormat="1" applyFont="1" applyFill="1" applyBorder="1" applyAlignment="1">
      <alignment horizontal="center"/>
    </xf>
    <xf numFmtId="16" fontId="11" fillId="0" borderId="17" xfId="18" applyNumberFormat="1" applyFont="1" applyFill="1" applyBorder="1" applyAlignment="1">
      <alignment horizontal="center"/>
    </xf>
    <xf numFmtId="16" fontId="11" fillId="0" borderId="18" xfId="18" applyNumberFormat="1" applyFont="1" applyFill="1" applyBorder="1" applyAlignment="1">
      <alignment horizontal="center"/>
    </xf>
    <xf numFmtId="14" fontId="11" fillId="0" borderId="7" xfId="18" applyNumberFormat="1" applyFont="1" applyFill="1" applyBorder="1" applyAlignment="1">
      <alignment horizontal="center"/>
    </xf>
    <xf numFmtId="14" fontId="11" fillId="0" borderId="8" xfId="18" applyNumberFormat="1" applyFont="1" applyFill="1" applyBorder="1" applyAlignment="1">
      <alignment horizontal="center"/>
    </xf>
    <xf numFmtId="14" fontId="11" fillId="0" borderId="3" xfId="18" applyNumberFormat="1" applyFont="1" applyFill="1" applyBorder="1" applyAlignment="1">
      <alignment horizontal="center"/>
    </xf>
    <xf numFmtId="0" fontId="0" fillId="0" borderId="4" xfId="0" applyFill="1" applyBorder="1"/>
    <xf numFmtId="14" fontId="11" fillId="0" borderId="4" xfId="18" applyNumberFormat="1" applyFont="1" applyFill="1" applyBorder="1" applyAlignment="1">
      <alignment horizontal="center"/>
    </xf>
  </cellXfs>
  <cellStyles count="22">
    <cellStyle name="Comma" xfId="1" builtinId="3"/>
    <cellStyle name="Comma 2" xfId="2"/>
    <cellStyle name="Comma 2 2" xfId="14"/>
    <cellStyle name="Comma 3" xfId="17"/>
    <cellStyle name="Comma 4" xfId="20"/>
    <cellStyle name="Currency" xfId="3" builtinId="4"/>
    <cellStyle name="Currency 2" xfId="4"/>
    <cellStyle name="Currency 2 2" xfId="15"/>
    <cellStyle name="Currency 3" xfId="16"/>
    <cellStyle name="Currency 4" xfId="19"/>
    <cellStyle name="HeadingColumn" xfId="5"/>
    <cellStyle name="HeadingYear" xfId="6"/>
    <cellStyle name="Normal" xfId="0" builtinId="0"/>
    <cellStyle name="Normal 2" xfId="12"/>
    <cellStyle name="Normal 3" xfId="13"/>
    <cellStyle name="Normal 4" xfId="18"/>
    <cellStyle name="Output Amounts" xfId="7"/>
    <cellStyle name="Output Column Headings" xfId="8"/>
    <cellStyle name="Output Line Items" xfId="9"/>
    <cellStyle name="Output Report Heading" xfId="10"/>
    <cellStyle name="Output Report Title" xfId="11"/>
    <cellStyle name="Percent 2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8"/>
  <sheetViews>
    <sheetView tabSelected="1" zoomScale="90" zoomScaleNormal="90" workbookViewId="0">
      <selection activeCell="C16" sqref="C16"/>
    </sheetView>
  </sheetViews>
  <sheetFormatPr defaultColWidth="8.85546875" defaultRowHeight="12.75" x14ac:dyDescent="0.2"/>
  <cols>
    <col min="1" max="1" width="1.140625" style="1" customWidth="1"/>
    <col min="2" max="2" width="3.28515625" style="1" customWidth="1"/>
    <col min="3" max="3" width="55.85546875" style="1" customWidth="1"/>
    <col min="4" max="5" width="10.5703125" style="1" customWidth="1"/>
    <col min="6" max="6" width="2.7109375" style="2" customWidth="1"/>
    <col min="7" max="7" width="10.5703125" style="2" customWidth="1"/>
    <col min="8" max="8" width="10.5703125" style="1" customWidth="1"/>
    <col min="9" max="9" width="2.7109375" style="2" customWidth="1"/>
    <col min="10" max="10" width="10.5703125" style="2" customWidth="1"/>
    <col min="11" max="11" width="10.5703125" style="1" customWidth="1"/>
    <col min="12" max="12" width="2.7109375" style="2" customWidth="1"/>
    <col min="13" max="13" width="10.5703125" style="2" bestFit="1" customWidth="1"/>
    <col min="14" max="14" width="10.5703125" style="1" customWidth="1"/>
    <col min="15" max="15" width="2.7109375" style="2" customWidth="1"/>
    <col min="16" max="16" width="10.5703125" style="2" customWidth="1"/>
    <col min="17" max="17" width="10.5703125" style="1" customWidth="1"/>
    <col min="18" max="19" width="2.7109375" style="2" customWidth="1"/>
    <col min="20" max="20" width="10.5703125" style="2" customWidth="1"/>
    <col min="21" max="21" width="10.5703125" style="1" customWidth="1"/>
    <col min="22" max="22" width="2.7109375" style="2" customWidth="1"/>
    <col min="23" max="23" width="10.5703125" style="2" customWidth="1"/>
    <col min="24" max="24" width="10.5703125" style="1" customWidth="1"/>
    <col min="25" max="25" width="2.7109375" style="2" customWidth="1"/>
    <col min="26" max="26" width="10.5703125" style="2" customWidth="1"/>
    <col min="27" max="27" width="10.5703125" style="1" customWidth="1"/>
    <col min="28" max="28" width="2.7109375" style="2" customWidth="1"/>
    <col min="29" max="29" width="10.5703125" style="2" customWidth="1"/>
    <col min="30" max="30" width="10.5703125" style="1" customWidth="1"/>
    <col min="31" max="31" width="2.7109375" style="2" customWidth="1"/>
    <col min="32" max="32" width="10.5703125" style="2" customWidth="1"/>
    <col min="33" max="33" width="10.5703125" style="1" customWidth="1"/>
    <col min="34" max="35" width="2.7109375" style="2" customWidth="1"/>
    <col min="36" max="36" width="10.5703125" style="2" customWidth="1"/>
    <col min="37" max="37" width="10.5703125" style="1" customWidth="1"/>
    <col min="38" max="38" width="2.7109375" style="2" customWidth="1"/>
    <col min="39" max="39" width="10.140625" style="2" customWidth="1"/>
    <col min="40" max="40" width="10.140625" style="1" customWidth="1"/>
    <col min="41" max="41" width="2.7109375" style="2" customWidth="1"/>
    <col min="42" max="42" width="10.140625" style="2" customWidth="1"/>
    <col min="43" max="43" width="10.140625" style="1" customWidth="1"/>
    <col min="44" max="16384" width="8.85546875" style="1"/>
  </cols>
  <sheetData>
    <row r="1" spans="1:42" x14ac:dyDescent="0.2">
      <c r="A1" s="42"/>
      <c r="B1" s="42"/>
      <c r="C1" s="42"/>
      <c r="D1" s="42"/>
      <c r="E1" s="42"/>
      <c r="F1" s="44"/>
      <c r="G1" s="44"/>
      <c r="H1" s="42"/>
      <c r="I1" s="44"/>
      <c r="J1" s="44"/>
      <c r="K1" s="42"/>
      <c r="L1" s="44"/>
      <c r="M1" s="44"/>
      <c r="N1" s="42"/>
      <c r="O1" s="44"/>
      <c r="P1" s="44"/>
      <c r="Q1" s="42"/>
      <c r="R1" s="44"/>
      <c r="S1" s="44"/>
    </row>
    <row r="2" spans="1:42" x14ac:dyDescent="0.2">
      <c r="A2" s="42"/>
      <c r="B2" s="43" t="s">
        <v>55</v>
      </c>
      <c r="C2" s="43"/>
      <c r="D2" s="43"/>
      <c r="E2" s="42"/>
      <c r="F2" s="44"/>
      <c r="G2" s="44"/>
      <c r="H2" s="42"/>
      <c r="I2" s="44"/>
      <c r="J2" s="44"/>
      <c r="K2" s="42"/>
      <c r="L2" s="44"/>
      <c r="M2" s="44"/>
      <c r="N2" s="42"/>
      <c r="O2" s="44"/>
      <c r="P2" s="44"/>
      <c r="Q2" s="42"/>
      <c r="R2" s="44"/>
      <c r="S2" s="44"/>
    </row>
    <row r="3" spans="1:42" x14ac:dyDescent="0.2">
      <c r="A3" s="42"/>
      <c r="B3" s="43" t="s">
        <v>59</v>
      </c>
      <c r="C3" s="43"/>
      <c r="D3" s="43"/>
      <c r="E3" s="42"/>
      <c r="F3" s="44"/>
      <c r="G3" s="44"/>
      <c r="H3" s="42"/>
      <c r="I3" s="44"/>
      <c r="J3" s="44"/>
      <c r="K3" s="42"/>
      <c r="L3" s="44"/>
      <c r="M3" s="44"/>
      <c r="N3" s="42"/>
      <c r="O3" s="44"/>
      <c r="P3" s="44"/>
      <c r="Q3" s="42"/>
      <c r="R3" s="44"/>
      <c r="S3" s="44"/>
    </row>
    <row r="4" spans="1:42" ht="13.5" thickBot="1" x14ac:dyDescent="0.25">
      <c r="A4" s="42"/>
      <c r="B4" s="43" t="s">
        <v>89</v>
      </c>
      <c r="C4" s="43"/>
      <c r="D4" s="43"/>
      <c r="E4" s="42"/>
      <c r="F4" s="44"/>
      <c r="G4" s="44"/>
      <c r="H4" s="42"/>
      <c r="I4" s="44"/>
      <c r="J4" s="44"/>
      <c r="K4" s="42"/>
      <c r="L4" s="44"/>
      <c r="M4" s="44"/>
      <c r="N4" s="42"/>
      <c r="O4" s="44"/>
      <c r="P4" s="44"/>
      <c r="Q4" s="42"/>
      <c r="R4" s="44"/>
      <c r="S4" s="44"/>
    </row>
    <row r="5" spans="1:42" x14ac:dyDescent="0.2">
      <c r="A5" s="42"/>
      <c r="B5" s="45" t="s">
        <v>56</v>
      </c>
      <c r="C5" s="45"/>
      <c r="D5" s="57" t="s">
        <v>61</v>
      </c>
      <c r="E5" s="58" t="s">
        <v>62</v>
      </c>
      <c r="F5" s="44"/>
      <c r="G5" s="57" t="s">
        <v>61</v>
      </c>
      <c r="H5" s="58" t="s">
        <v>62</v>
      </c>
      <c r="I5" s="59"/>
      <c r="J5" s="57" t="s">
        <v>61</v>
      </c>
      <c r="K5" s="58" t="s">
        <v>62</v>
      </c>
      <c r="L5" s="44"/>
      <c r="M5" s="57" t="s">
        <v>61</v>
      </c>
      <c r="N5" s="58" t="s">
        <v>62</v>
      </c>
      <c r="O5" s="44"/>
      <c r="P5" s="57" t="s">
        <v>61</v>
      </c>
      <c r="Q5" s="58" t="s">
        <v>62</v>
      </c>
      <c r="R5" s="44"/>
      <c r="S5" s="44"/>
      <c r="T5" s="1"/>
      <c r="V5" s="1"/>
      <c r="W5" s="1"/>
      <c r="Y5" s="1"/>
      <c r="Z5" s="1"/>
      <c r="AB5" s="1"/>
      <c r="AC5" s="1"/>
      <c r="AE5" s="1"/>
      <c r="AF5" s="1"/>
      <c r="AJ5" s="1"/>
      <c r="AL5" s="1"/>
      <c r="AM5" s="1"/>
      <c r="AO5" s="1"/>
      <c r="AP5" s="1"/>
    </row>
    <row r="6" spans="1:42" x14ac:dyDescent="0.2">
      <c r="A6" s="42"/>
      <c r="B6" s="44"/>
      <c r="C6" s="44"/>
      <c r="D6" s="60" t="s">
        <v>60</v>
      </c>
      <c r="E6" s="61" t="s">
        <v>60</v>
      </c>
      <c r="F6" s="62"/>
      <c r="G6" s="60" t="s">
        <v>60</v>
      </c>
      <c r="H6" s="61" t="s">
        <v>60</v>
      </c>
      <c r="I6" s="63"/>
      <c r="J6" s="60" t="s">
        <v>60</v>
      </c>
      <c r="K6" s="61" t="s">
        <v>60</v>
      </c>
      <c r="L6" s="62"/>
      <c r="M6" s="60" t="s">
        <v>60</v>
      </c>
      <c r="N6" s="61" t="s">
        <v>60</v>
      </c>
      <c r="O6" s="59"/>
      <c r="P6" s="60" t="s">
        <v>77</v>
      </c>
      <c r="Q6" s="61" t="s">
        <v>77</v>
      </c>
      <c r="R6" s="59"/>
      <c r="S6" s="59"/>
      <c r="T6" s="1"/>
      <c r="V6" s="1"/>
      <c r="W6" s="1"/>
      <c r="Y6" s="1"/>
      <c r="Z6" s="1"/>
      <c r="AB6" s="1"/>
      <c r="AC6" s="1"/>
      <c r="AE6" s="1"/>
      <c r="AF6" s="1"/>
      <c r="AH6" s="3"/>
      <c r="AI6" s="3"/>
      <c r="AJ6" s="1"/>
      <c r="AL6" s="1"/>
      <c r="AM6" s="1"/>
      <c r="AO6" s="1"/>
      <c r="AP6" s="1"/>
    </row>
    <row r="7" spans="1:42" x14ac:dyDescent="0.2">
      <c r="A7" s="42"/>
      <c r="B7" s="64"/>
      <c r="C7" s="64"/>
      <c r="D7" s="110">
        <v>39538</v>
      </c>
      <c r="E7" s="111">
        <v>39538</v>
      </c>
      <c r="F7" s="59"/>
      <c r="G7" s="110">
        <v>39629</v>
      </c>
      <c r="H7" s="111">
        <v>39629</v>
      </c>
      <c r="I7" s="65"/>
      <c r="J7" s="110">
        <v>39720</v>
      </c>
      <c r="K7" s="111">
        <v>39720</v>
      </c>
      <c r="L7" s="59"/>
      <c r="M7" s="110">
        <v>39813</v>
      </c>
      <c r="N7" s="111">
        <v>39813</v>
      </c>
      <c r="O7" s="59"/>
      <c r="P7" s="110">
        <v>39813</v>
      </c>
      <c r="Q7" s="111">
        <v>39813</v>
      </c>
      <c r="R7" s="59"/>
      <c r="S7" s="59"/>
      <c r="T7" s="1"/>
      <c r="V7" s="1"/>
      <c r="W7" s="1"/>
      <c r="Y7" s="1"/>
      <c r="Z7" s="1"/>
      <c r="AB7" s="1"/>
      <c r="AC7" s="1"/>
      <c r="AE7" s="1"/>
      <c r="AF7" s="1"/>
      <c r="AH7" s="3"/>
      <c r="AI7" s="3"/>
      <c r="AJ7" s="1"/>
      <c r="AL7" s="1"/>
      <c r="AM7" s="1"/>
      <c r="AO7" s="1"/>
      <c r="AP7" s="1"/>
    </row>
    <row r="8" spans="1:42" x14ac:dyDescent="0.2">
      <c r="A8" s="42"/>
      <c r="B8" s="44"/>
      <c r="C8" s="44"/>
      <c r="D8" s="46"/>
      <c r="E8" s="47"/>
      <c r="F8" s="44"/>
      <c r="G8" s="46"/>
      <c r="H8" s="47"/>
      <c r="I8" s="44"/>
      <c r="J8" s="46"/>
      <c r="K8" s="47"/>
      <c r="L8" s="44"/>
      <c r="M8" s="46"/>
      <c r="N8" s="47"/>
      <c r="O8" s="44"/>
      <c r="P8" s="46"/>
      <c r="Q8" s="47"/>
      <c r="R8" s="44"/>
      <c r="S8" s="44"/>
      <c r="T8" s="1"/>
      <c r="V8" s="1"/>
      <c r="W8" s="1"/>
      <c r="Y8" s="1"/>
      <c r="Z8" s="1"/>
      <c r="AB8" s="1"/>
      <c r="AC8" s="1"/>
      <c r="AE8" s="1"/>
      <c r="AF8" s="1"/>
      <c r="AJ8" s="1"/>
      <c r="AL8" s="1"/>
      <c r="AM8" s="1"/>
      <c r="AO8" s="1"/>
      <c r="AP8" s="1"/>
    </row>
    <row r="9" spans="1:42" x14ac:dyDescent="0.2">
      <c r="A9" s="42"/>
      <c r="B9" s="44" t="s">
        <v>53</v>
      </c>
      <c r="C9" s="44"/>
      <c r="D9" s="66">
        <v>59661</v>
      </c>
      <c r="E9" s="67">
        <v>59661</v>
      </c>
      <c r="F9" s="68"/>
      <c r="G9" s="69">
        <v>60820</v>
      </c>
      <c r="H9" s="67">
        <v>60820</v>
      </c>
      <c r="I9" s="68"/>
      <c r="J9" s="69">
        <v>59317</v>
      </c>
      <c r="K9" s="67">
        <v>59317</v>
      </c>
      <c r="L9" s="68"/>
      <c r="M9" s="69">
        <v>70665</v>
      </c>
      <c r="N9" s="67">
        <v>70665</v>
      </c>
      <c r="O9" s="68"/>
      <c r="P9" s="69">
        <v>250463</v>
      </c>
      <c r="Q9" s="67">
        <v>250463</v>
      </c>
      <c r="R9" s="70"/>
      <c r="S9" s="70"/>
      <c r="T9" s="1"/>
      <c r="V9" s="1"/>
      <c r="W9" s="1"/>
      <c r="Y9" s="1"/>
      <c r="Z9" s="1"/>
      <c r="AB9" s="1"/>
      <c r="AC9" s="1"/>
      <c r="AE9" s="1"/>
      <c r="AF9" s="1"/>
      <c r="AH9" s="12"/>
      <c r="AI9" s="12"/>
      <c r="AJ9" s="1"/>
      <c r="AL9" s="1"/>
      <c r="AM9" s="1"/>
      <c r="AO9" s="1"/>
      <c r="AP9" s="1"/>
    </row>
    <row r="10" spans="1:42" ht="6" customHeight="1" x14ac:dyDescent="0.2">
      <c r="A10" s="42"/>
      <c r="B10" s="44"/>
      <c r="C10" s="44"/>
      <c r="D10" s="46"/>
      <c r="E10" s="47"/>
      <c r="F10" s="44"/>
      <c r="G10" s="46"/>
      <c r="H10" s="47"/>
      <c r="I10" s="44"/>
      <c r="J10" s="46"/>
      <c r="K10" s="47"/>
      <c r="L10" s="44"/>
      <c r="M10" s="46"/>
      <c r="N10" s="47"/>
      <c r="O10" s="44"/>
      <c r="P10" s="46"/>
      <c r="Q10" s="47"/>
      <c r="R10" s="44"/>
      <c r="S10" s="44"/>
      <c r="T10" s="1"/>
      <c r="V10" s="1"/>
      <c r="W10" s="1"/>
      <c r="Y10" s="1"/>
      <c r="Z10" s="1"/>
      <c r="AB10" s="1"/>
      <c r="AC10" s="1"/>
      <c r="AE10" s="1"/>
      <c r="AF10" s="1"/>
      <c r="AJ10" s="1"/>
      <c r="AL10" s="1"/>
      <c r="AM10" s="1"/>
      <c r="AO10" s="1"/>
      <c r="AP10" s="1"/>
    </row>
    <row r="11" spans="1:42" x14ac:dyDescent="0.2">
      <c r="A11" s="42"/>
      <c r="B11" s="44" t="s">
        <v>67</v>
      </c>
      <c r="C11" s="44"/>
      <c r="D11" s="46"/>
      <c r="E11" s="47"/>
      <c r="F11" s="44"/>
      <c r="G11" s="46"/>
      <c r="H11" s="47"/>
      <c r="I11" s="44"/>
      <c r="J11" s="46"/>
      <c r="K11" s="47"/>
      <c r="L11" s="44"/>
      <c r="M11" s="46"/>
      <c r="N11" s="47"/>
      <c r="O11" s="44"/>
      <c r="P11" s="46"/>
      <c r="Q11" s="47"/>
      <c r="R11" s="44"/>
      <c r="S11" s="44"/>
      <c r="T11" s="1"/>
      <c r="V11" s="1"/>
      <c r="W11" s="1"/>
      <c r="Y11" s="1"/>
      <c r="Z11" s="1"/>
      <c r="AB11" s="1"/>
      <c r="AC11" s="1"/>
      <c r="AE11" s="1"/>
      <c r="AF11" s="1"/>
      <c r="AJ11" s="1"/>
      <c r="AL11" s="1"/>
      <c r="AM11" s="1"/>
      <c r="AO11" s="1"/>
      <c r="AP11" s="1"/>
    </row>
    <row r="12" spans="1:42" ht="15" x14ac:dyDescent="0.2">
      <c r="A12" s="42"/>
      <c r="B12" s="42"/>
      <c r="C12" s="44" t="s">
        <v>70</v>
      </c>
      <c r="D12" s="71">
        <v>41358</v>
      </c>
      <c r="E12" s="72">
        <f>+D12-E45</f>
        <v>41227</v>
      </c>
      <c r="F12" s="44"/>
      <c r="G12" s="71">
        <v>39331</v>
      </c>
      <c r="H12" s="48">
        <f>+G12-H45</f>
        <v>39121</v>
      </c>
      <c r="I12" s="44"/>
      <c r="J12" s="71">
        <v>39158</v>
      </c>
      <c r="K12" s="48">
        <f>+J12-K45</f>
        <v>38967</v>
      </c>
      <c r="L12" s="44"/>
      <c r="M12" s="71">
        <v>46078</v>
      </c>
      <c r="N12" s="48">
        <f>+M12-N45</f>
        <v>45881</v>
      </c>
      <c r="O12" s="44"/>
      <c r="P12" s="73">
        <f>+D12+G12+J12+M12</f>
        <v>165925</v>
      </c>
      <c r="Q12" s="72">
        <f>+E12+H12+K12+N12</f>
        <v>165196</v>
      </c>
      <c r="R12" s="44"/>
      <c r="S12" s="44"/>
      <c r="T12" s="1"/>
      <c r="V12" s="1"/>
      <c r="W12" s="1"/>
      <c r="Y12" s="1"/>
      <c r="Z12" s="1"/>
      <c r="AB12" s="1"/>
      <c r="AC12" s="1"/>
      <c r="AE12" s="1"/>
      <c r="AF12" s="1"/>
      <c r="AJ12" s="1"/>
      <c r="AL12" s="1"/>
      <c r="AM12" s="1"/>
      <c r="AO12" s="1"/>
      <c r="AP12" s="1"/>
    </row>
    <row r="13" spans="1:42" ht="15" x14ac:dyDescent="0.2">
      <c r="A13" s="42"/>
      <c r="B13" s="42"/>
      <c r="C13" s="44" t="s">
        <v>71</v>
      </c>
      <c r="D13" s="71">
        <v>1360</v>
      </c>
      <c r="E13" s="48">
        <v>0</v>
      </c>
      <c r="F13" s="44"/>
      <c r="G13" s="71">
        <v>1360</v>
      </c>
      <c r="H13" s="48">
        <v>0</v>
      </c>
      <c r="I13" s="44"/>
      <c r="J13" s="71">
        <v>1360</v>
      </c>
      <c r="K13" s="48">
        <v>0</v>
      </c>
      <c r="L13" s="44"/>
      <c r="M13" s="71">
        <v>1360</v>
      </c>
      <c r="N13" s="48">
        <v>0</v>
      </c>
      <c r="O13" s="44"/>
      <c r="P13" s="73">
        <f>+D13+G13+J13+M13</f>
        <v>5440</v>
      </c>
      <c r="Q13" s="48">
        <v>0</v>
      </c>
      <c r="R13" s="44"/>
      <c r="S13" s="44"/>
      <c r="T13" s="1"/>
      <c r="V13" s="1"/>
      <c r="W13" s="1"/>
      <c r="Y13" s="1"/>
      <c r="Z13" s="1"/>
      <c r="AB13" s="1"/>
      <c r="AC13" s="1"/>
      <c r="AE13" s="1"/>
      <c r="AF13" s="1"/>
      <c r="AJ13" s="1"/>
      <c r="AL13" s="1"/>
      <c r="AM13" s="1"/>
      <c r="AO13" s="1"/>
      <c r="AP13" s="1"/>
    </row>
    <row r="14" spans="1:42" ht="6" customHeight="1" x14ac:dyDescent="0.2">
      <c r="A14" s="42"/>
      <c r="B14" s="44"/>
      <c r="C14" s="44"/>
      <c r="D14" s="71"/>
      <c r="E14" s="47"/>
      <c r="F14" s="44"/>
      <c r="G14" s="71"/>
      <c r="H14" s="48"/>
      <c r="I14" s="44"/>
      <c r="J14" s="71"/>
      <c r="K14" s="48"/>
      <c r="L14" s="44"/>
      <c r="M14" s="71"/>
      <c r="N14" s="48"/>
      <c r="O14" s="44"/>
      <c r="P14" s="46"/>
      <c r="Q14" s="47"/>
      <c r="R14" s="44"/>
      <c r="S14" s="44"/>
      <c r="T14" s="1"/>
      <c r="V14" s="1"/>
      <c r="W14" s="1"/>
      <c r="Y14" s="1"/>
      <c r="Z14" s="1"/>
      <c r="AB14" s="1"/>
      <c r="AC14" s="1"/>
      <c r="AE14" s="1"/>
      <c r="AF14" s="1"/>
      <c r="AJ14" s="1"/>
      <c r="AL14" s="1"/>
      <c r="AM14" s="1"/>
      <c r="AO14" s="1"/>
      <c r="AP14" s="1"/>
    </row>
    <row r="15" spans="1:42" x14ac:dyDescent="0.2">
      <c r="A15" s="42"/>
      <c r="B15" s="44" t="s">
        <v>66</v>
      </c>
      <c r="C15" s="44"/>
      <c r="D15" s="16">
        <f>SUM(D12:D14)</f>
        <v>42718</v>
      </c>
      <c r="E15" s="17">
        <f>SUM(E12:E14)</f>
        <v>41227</v>
      </c>
      <c r="F15" s="11"/>
      <c r="G15" s="16">
        <f>SUM(G12:G14)</f>
        <v>40691</v>
      </c>
      <c r="H15" s="17">
        <f>SUM(H12:H14)</f>
        <v>39121</v>
      </c>
      <c r="I15" s="11"/>
      <c r="J15" s="16">
        <f>SUM(J12:J14)</f>
        <v>40518</v>
      </c>
      <c r="K15" s="17">
        <f>SUM(K12:K14)</f>
        <v>38967</v>
      </c>
      <c r="L15" s="11"/>
      <c r="M15" s="16">
        <f>SUM(M12:M14)</f>
        <v>47438</v>
      </c>
      <c r="N15" s="17">
        <f>47438-N45-N46</f>
        <v>45881</v>
      </c>
      <c r="O15" s="11"/>
      <c r="P15" s="74">
        <f>SUM(P12:P14)</f>
        <v>171365</v>
      </c>
      <c r="Q15" s="75">
        <f>SUM(Q12:Q14)</f>
        <v>165196</v>
      </c>
      <c r="R15" s="44"/>
      <c r="S15" s="44"/>
      <c r="T15" s="1"/>
      <c r="V15" s="1"/>
      <c r="W15" s="1"/>
      <c r="Y15" s="1"/>
      <c r="Z15" s="1"/>
      <c r="AB15" s="1"/>
      <c r="AC15" s="1"/>
      <c r="AE15" s="1"/>
      <c r="AF15" s="1"/>
      <c r="AJ15" s="1"/>
      <c r="AL15" s="1"/>
      <c r="AM15" s="1"/>
      <c r="AO15" s="1"/>
      <c r="AP15" s="1"/>
    </row>
    <row r="16" spans="1:42" x14ac:dyDescent="0.2">
      <c r="A16" s="42"/>
      <c r="B16" s="44"/>
      <c r="C16" s="44"/>
      <c r="D16" s="46"/>
      <c r="E16" s="47"/>
      <c r="F16" s="44"/>
      <c r="G16" s="46"/>
      <c r="H16" s="48"/>
      <c r="I16" s="11"/>
      <c r="J16" s="71"/>
      <c r="K16" s="47"/>
      <c r="L16" s="44"/>
      <c r="M16" s="46"/>
      <c r="N16" s="48"/>
      <c r="O16" s="11"/>
      <c r="P16" s="71"/>
      <c r="Q16" s="47"/>
      <c r="R16" s="44"/>
      <c r="S16" s="44"/>
      <c r="T16" s="1"/>
      <c r="V16" s="1"/>
      <c r="W16" s="1"/>
      <c r="Y16" s="1"/>
      <c r="Z16" s="1"/>
      <c r="AB16" s="1"/>
      <c r="AC16" s="1"/>
      <c r="AE16" s="1"/>
      <c r="AF16" s="1"/>
      <c r="AJ16" s="1"/>
      <c r="AL16" s="1"/>
      <c r="AM16" s="1"/>
      <c r="AO16" s="1"/>
      <c r="AP16" s="1"/>
    </row>
    <row r="17" spans="1:42" x14ac:dyDescent="0.2">
      <c r="A17" s="42"/>
      <c r="B17" s="44" t="s">
        <v>65</v>
      </c>
      <c r="C17" s="44"/>
      <c r="D17" s="76">
        <f>+D9-D15</f>
        <v>16943</v>
      </c>
      <c r="E17" s="77">
        <f>+E9-E15</f>
        <v>18434</v>
      </c>
      <c r="F17" s="78"/>
      <c r="G17" s="71">
        <f>+G9-G15</f>
        <v>20129</v>
      </c>
      <c r="H17" s="48">
        <f>+H9-H15</f>
        <v>21699</v>
      </c>
      <c r="I17" s="11"/>
      <c r="J17" s="71">
        <f>+J9-J15</f>
        <v>18799</v>
      </c>
      <c r="K17" s="48">
        <f>+K9-K15</f>
        <v>20350</v>
      </c>
      <c r="L17" s="11"/>
      <c r="M17" s="71">
        <f>+M9-M15</f>
        <v>23227</v>
      </c>
      <c r="N17" s="48">
        <f>+N9-N15</f>
        <v>24784</v>
      </c>
      <c r="O17" s="11"/>
      <c r="P17" s="71">
        <f>+P9-P15</f>
        <v>79098</v>
      </c>
      <c r="Q17" s="48">
        <f>+Q9-Q15</f>
        <v>85267</v>
      </c>
      <c r="R17" s="79"/>
      <c r="S17" s="79"/>
      <c r="T17" s="1"/>
      <c r="V17" s="1"/>
      <c r="W17" s="1"/>
      <c r="Y17" s="1"/>
      <c r="Z17" s="1"/>
      <c r="AB17" s="1"/>
      <c r="AC17" s="1"/>
      <c r="AE17" s="1"/>
      <c r="AF17" s="1"/>
      <c r="AH17" s="13"/>
      <c r="AI17" s="13"/>
      <c r="AJ17" s="1"/>
      <c r="AL17" s="1"/>
      <c r="AM17" s="1"/>
      <c r="AO17" s="1"/>
      <c r="AP17" s="1"/>
    </row>
    <row r="18" spans="1:42" ht="6" customHeight="1" x14ac:dyDescent="0.2">
      <c r="A18" s="42"/>
      <c r="B18" s="44"/>
      <c r="C18" s="44"/>
      <c r="D18" s="46"/>
      <c r="E18" s="80"/>
      <c r="F18" s="81"/>
      <c r="G18" s="82"/>
      <c r="H18" s="80"/>
      <c r="I18" s="81"/>
      <c r="J18" s="82"/>
      <c r="K18" s="80"/>
      <c r="L18" s="81"/>
      <c r="M18" s="82"/>
      <c r="N18" s="80"/>
      <c r="O18" s="81"/>
      <c r="P18" s="82"/>
      <c r="Q18" s="80"/>
      <c r="R18" s="81"/>
      <c r="S18" s="81"/>
      <c r="T18" s="1"/>
      <c r="V18" s="1"/>
      <c r="W18" s="1"/>
      <c r="Y18" s="1"/>
      <c r="Z18" s="1"/>
      <c r="AB18" s="1"/>
      <c r="AC18" s="1"/>
      <c r="AE18" s="1"/>
      <c r="AF18" s="1"/>
      <c r="AH18" s="4"/>
      <c r="AI18" s="4"/>
      <c r="AJ18" s="1"/>
      <c r="AL18" s="1"/>
      <c r="AM18" s="1"/>
      <c r="AO18" s="1"/>
      <c r="AP18" s="1"/>
    </row>
    <row r="19" spans="1:42" x14ac:dyDescent="0.2">
      <c r="A19" s="42"/>
      <c r="B19" s="44" t="s">
        <v>68</v>
      </c>
      <c r="C19" s="44"/>
      <c r="D19" s="83">
        <f>+D17/D9</f>
        <v>0.28398786476927979</v>
      </c>
      <c r="E19" s="84">
        <f>+E17/E9</f>
        <v>0.30897906505087075</v>
      </c>
      <c r="F19" s="85"/>
      <c r="G19" s="83">
        <f>+G17/G9</f>
        <v>0.33096021045708651</v>
      </c>
      <c r="H19" s="84">
        <f>+H17/H9</f>
        <v>0.35677408747122658</v>
      </c>
      <c r="I19" s="85"/>
      <c r="J19" s="83">
        <f>+J17/J9</f>
        <v>0.31692432186388386</v>
      </c>
      <c r="K19" s="84">
        <f>+K17/K9</f>
        <v>0.34307196924996208</v>
      </c>
      <c r="L19" s="85"/>
      <c r="M19" s="83">
        <f>+M17/M9</f>
        <v>0.32869171442722706</v>
      </c>
      <c r="N19" s="84">
        <f>+N17/N9</f>
        <v>0.35072525295407908</v>
      </c>
      <c r="O19" s="85"/>
      <c r="P19" s="83">
        <f>+P17/P9</f>
        <v>0.31580712520412196</v>
      </c>
      <c r="Q19" s="84">
        <f>+Q17/Q9</f>
        <v>0.3404375097319764</v>
      </c>
      <c r="R19" s="85"/>
      <c r="S19" s="85"/>
      <c r="T19" s="1"/>
      <c r="V19" s="1"/>
      <c r="W19" s="1"/>
      <c r="Y19" s="1"/>
      <c r="Z19" s="1"/>
      <c r="AB19" s="1"/>
      <c r="AC19" s="1"/>
      <c r="AE19" s="1"/>
      <c r="AF19" s="1"/>
      <c r="AH19" s="5"/>
      <c r="AI19" s="5"/>
      <c r="AJ19" s="1"/>
      <c r="AL19" s="1"/>
      <c r="AM19" s="1"/>
      <c r="AO19" s="1"/>
      <c r="AP19" s="1"/>
    </row>
    <row r="20" spans="1:42" x14ac:dyDescent="0.2">
      <c r="A20" s="42"/>
      <c r="B20" s="44"/>
      <c r="C20" s="44"/>
      <c r="D20" s="46"/>
      <c r="E20" s="47"/>
      <c r="F20" s="44"/>
      <c r="G20" s="46"/>
      <c r="H20" s="47"/>
      <c r="I20" s="44"/>
      <c r="J20" s="46"/>
      <c r="K20" s="47"/>
      <c r="L20" s="44"/>
      <c r="M20" s="46"/>
      <c r="N20" s="47"/>
      <c r="O20" s="44"/>
      <c r="P20" s="46"/>
      <c r="Q20" s="47"/>
      <c r="R20" s="44"/>
      <c r="S20" s="44"/>
      <c r="T20" s="1"/>
      <c r="V20" s="1"/>
      <c r="W20" s="1"/>
      <c r="Y20" s="1"/>
      <c r="Z20" s="1"/>
      <c r="AB20" s="1"/>
      <c r="AC20" s="1"/>
      <c r="AE20" s="1"/>
      <c r="AF20" s="1"/>
      <c r="AJ20" s="1"/>
      <c r="AL20" s="1"/>
      <c r="AM20" s="1"/>
      <c r="AO20" s="1"/>
      <c r="AP20" s="1"/>
    </row>
    <row r="21" spans="1:42" ht="15" x14ac:dyDescent="0.2">
      <c r="A21" s="42"/>
      <c r="B21" s="44" t="s">
        <v>73</v>
      </c>
      <c r="C21" s="44"/>
      <c r="D21" s="71">
        <v>10850</v>
      </c>
      <c r="E21" s="48">
        <f>10850-E47</f>
        <v>10291</v>
      </c>
      <c r="F21" s="11"/>
      <c r="G21" s="71">
        <v>11900</v>
      </c>
      <c r="H21" s="72">
        <f>11900-H47</f>
        <v>10810</v>
      </c>
      <c r="I21" s="86"/>
      <c r="J21" s="73">
        <v>11055</v>
      </c>
      <c r="K21" s="48">
        <f>11055-K47</f>
        <v>10288</v>
      </c>
      <c r="L21" s="11"/>
      <c r="M21" s="71">
        <v>10543</v>
      </c>
      <c r="N21" s="72">
        <f>10543-N47</f>
        <v>9770</v>
      </c>
      <c r="O21" s="86"/>
      <c r="P21" s="73">
        <f t="shared" ref="P21:Q23" si="0">+D21+G21+J21+M21</f>
        <v>44348</v>
      </c>
      <c r="Q21" s="72">
        <f t="shared" si="0"/>
        <v>41159</v>
      </c>
      <c r="R21" s="44"/>
      <c r="S21" s="44"/>
      <c r="T21" s="1"/>
      <c r="V21" s="1"/>
      <c r="W21" s="1"/>
      <c r="Y21" s="1"/>
      <c r="Z21" s="1"/>
      <c r="AB21" s="1"/>
      <c r="AC21" s="1"/>
      <c r="AE21" s="1"/>
      <c r="AF21" s="1"/>
      <c r="AJ21" s="1"/>
      <c r="AL21" s="1"/>
      <c r="AM21" s="1"/>
      <c r="AO21" s="1"/>
      <c r="AP21" s="1"/>
    </row>
    <row r="22" spans="1:42" ht="15" x14ac:dyDescent="0.2">
      <c r="A22" s="42"/>
      <c r="B22" s="44" t="s">
        <v>74</v>
      </c>
      <c r="C22" s="44"/>
      <c r="D22" s="71">
        <v>7303</v>
      </c>
      <c r="E22" s="48">
        <f>7303-E48</f>
        <v>6956</v>
      </c>
      <c r="F22" s="11"/>
      <c r="G22" s="71">
        <v>8396</v>
      </c>
      <c r="H22" s="72">
        <f>8396-H48</f>
        <v>7811</v>
      </c>
      <c r="I22" s="86"/>
      <c r="J22" s="73">
        <v>7814</v>
      </c>
      <c r="K22" s="48">
        <f>7814-K48</f>
        <v>7354</v>
      </c>
      <c r="L22" s="11"/>
      <c r="M22" s="71">
        <v>8114</v>
      </c>
      <c r="N22" s="72">
        <f>8114-N48</f>
        <v>7618</v>
      </c>
      <c r="O22" s="86"/>
      <c r="P22" s="73">
        <f t="shared" si="0"/>
        <v>31627</v>
      </c>
      <c r="Q22" s="72">
        <f t="shared" si="0"/>
        <v>29739</v>
      </c>
      <c r="R22" s="44"/>
      <c r="S22" s="44"/>
      <c r="T22" s="1"/>
      <c r="V22" s="1"/>
      <c r="W22" s="1"/>
      <c r="Y22" s="1"/>
      <c r="Z22" s="1"/>
      <c r="AB22" s="1"/>
      <c r="AC22" s="1"/>
      <c r="AE22" s="1"/>
      <c r="AF22" s="1"/>
      <c r="AJ22" s="1"/>
      <c r="AL22" s="1"/>
      <c r="AM22" s="1"/>
      <c r="AO22" s="1"/>
      <c r="AP22" s="1"/>
    </row>
    <row r="23" spans="1:42" ht="15" x14ac:dyDescent="0.2">
      <c r="A23" s="42"/>
      <c r="B23" s="44" t="s">
        <v>75</v>
      </c>
      <c r="C23" s="44"/>
      <c r="D23" s="71">
        <v>3392</v>
      </c>
      <c r="E23" s="48">
        <f>3392-E49</f>
        <v>2525</v>
      </c>
      <c r="F23" s="11"/>
      <c r="G23" s="71">
        <v>4066</v>
      </c>
      <c r="H23" s="72">
        <f>4066-H49</f>
        <v>2741</v>
      </c>
      <c r="I23" s="86"/>
      <c r="J23" s="73">
        <v>3948</v>
      </c>
      <c r="K23" s="48">
        <f>3948-K49</f>
        <v>3040</v>
      </c>
      <c r="L23" s="11"/>
      <c r="M23" s="71">
        <v>3847</v>
      </c>
      <c r="N23" s="72">
        <f>3847-N49</f>
        <v>2813</v>
      </c>
      <c r="O23" s="86"/>
      <c r="P23" s="73">
        <f t="shared" si="0"/>
        <v>15253</v>
      </c>
      <c r="Q23" s="72">
        <f t="shared" si="0"/>
        <v>11119</v>
      </c>
      <c r="R23" s="44"/>
      <c r="S23" s="44"/>
      <c r="T23" s="1"/>
      <c r="V23" s="1"/>
      <c r="W23" s="1"/>
      <c r="Y23" s="1"/>
      <c r="Z23" s="1"/>
      <c r="AB23" s="1"/>
      <c r="AC23" s="1"/>
      <c r="AE23" s="1"/>
      <c r="AF23" s="1"/>
      <c r="AJ23" s="1"/>
      <c r="AL23" s="1"/>
      <c r="AM23" s="1"/>
      <c r="AO23" s="1"/>
      <c r="AP23" s="1"/>
    </row>
    <row r="24" spans="1:42" ht="15" x14ac:dyDescent="0.2">
      <c r="A24" s="42"/>
      <c r="B24" s="44" t="s">
        <v>76</v>
      </c>
      <c r="C24" s="44"/>
      <c r="D24" s="71">
        <v>185</v>
      </c>
      <c r="E24" s="87">
        <v>0</v>
      </c>
      <c r="F24" s="11"/>
      <c r="G24" s="71">
        <v>185</v>
      </c>
      <c r="H24" s="72">
        <v>0</v>
      </c>
      <c r="I24" s="86"/>
      <c r="J24" s="73">
        <v>185</v>
      </c>
      <c r="K24" s="87">
        <v>0</v>
      </c>
      <c r="L24" s="11"/>
      <c r="M24" s="71">
        <v>185</v>
      </c>
      <c r="N24" s="88">
        <v>0</v>
      </c>
      <c r="O24" s="86"/>
      <c r="P24" s="73">
        <f>+D24+G24+J24+M24</f>
        <v>740</v>
      </c>
      <c r="Q24" s="72"/>
      <c r="R24" s="44"/>
      <c r="S24" s="44"/>
      <c r="T24" s="1"/>
      <c r="V24" s="1"/>
      <c r="W24" s="1"/>
      <c r="Y24" s="1"/>
      <c r="Z24" s="1"/>
      <c r="AB24" s="1"/>
      <c r="AC24" s="1"/>
      <c r="AE24" s="1"/>
      <c r="AF24" s="1"/>
      <c r="AJ24" s="1"/>
      <c r="AL24" s="1"/>
      <c r="AM24" s="1"/>
      <c r="AO24" s="1"/>
      <c r="AP24" s="1"/>
    </row>
    <row r="25" spans="1:42" x14ac:dyDescent="0.2">
      <c r="A25" s="42"/>
      <c r="B25" s="42"/>
      <c r="C25" s="44" t="s">
        <v>63</v>
      </c>
      <c r="D25" s="16">
        <f>SUM(D21:D24)</f>
        <v>21730</v>
      </c>
      <c r="E25" s="17">
        <f>SUM(E21:E23)</f>
        <v>19772</v>
      </c>
      <c r="F25" s="11"/>
      <c r="G25" s="74">
        <f>SUM(G21:G24)</f>
        <v>24547</v>
      </c>
      <c r="H25" s="75">
        <f>SUM(H21:H24)</f>
        <v>21362</v>
      </c>
      <c r="I25" s="86"/>
      <c r="J25" s="16">
        <f>SUM(J21:J24)</f>
        <v>23002</v>
      </c>
      <c r="K25" s="17">
        <f>SUM(K21:K24)</f>
        <v>20682</v>
      </c>
      <c r="L25" s="11"/>
      <c r="M25" s="16">
        <f>SUM(M21:M24)</f>
        <v>22689</v>
      </c>
      <c r="N25" s="17">
        <f>SUM(N21:N24)</f>
        <v>20201</v>
      </c>
      <c r="O25" s="11"/>
      <c r="P25" s="16">
        <f>SUM(P21:P24)</f>
        <v>91968</v>
      </c>
      <c r="Q25" s="17">
        <f>SUM(Q21:Q24)</f>
        <v>82017</v>
      </c>
      <c r="R25" s="44"/>
      <c r="S25" s="44"/>
      <c r="T25" s="1"/>
      <c r="V25" s="1"/>
      <c r="W25" s="1"/>
      <c r="Y25" s="1"/>
      <c r="Z25" s="1"/>
      <c r="AB25" s="1"/>
      <c r="AC25" s="1"/>
      <c r="AE25" s="1"/>
      <c r="AF25" s="1"/>
      <c r="AJ25" s="1"/>
      <c r="AL25" s="1"/>
      <c r="AM25" s="1"/>
      <c r="AO25" s="1"/>
      <c r="AP25" s="1"/>
    </row>
    <row r="26" spans="1:42" ht="6" customHeight="1" x14ac:dyDescent="0.2">
      <c r="A26" s="42"/>
      <c r="B26" s="44"/>
      <c r="C26" s="44"/>
      <c r="D26" s="46"/>
      <c r="E26" s="48"/>
      <c r="F26" s="11"/>
      <c r="G26" s="71"/>
      <c r="H26" s="72"/>
      <c r="I26" s="86"/>
      <c r="J26" s="73"/>
      <c r="K26" s="48"/>
      <c r="L26" s="11"/>
      <c r="M26" s="71"/>
      <c r="N26" s="47"/>
      <c r="O26" s="44"/>
      <c r="P26" s="46"/>
      <c r="Q26" s="72"/>
      <c r="R26" s="44"/>
      <c r="S26" s="44"/>
      <c r="T26" s="1"/>
      <c r="V26" s="1"/>
      <c r="W26" s="1"/>
      <c r="Y26" s="1"/>
      <c r="Z26" s="1"/>
      <c r="AB26" s="1"/>
      <c r="AC26" s="1"/>
      <c r="AE26" s="1"/>
      <c r="AF26" s="1"/>
      <c r="AJ26" s="1"/>
      <c r="AL26" s="1"/>
      <c r="AM26" s="1"/>
      <c r="AO26" s="1"/>
      <c r="AP26" s="1"/>
    </row>
    <row r="27" spans="1:42" x14ac:dyDescent="0.2">
      <c r="A27" s="42"/>
      <c r="B27" s="44" t="s">
        <v>64</v>
      </c>
      <c r="C27" s="44"/>
      <c r="D27" s="71">
        <f>+D17-D25</f>
        <v>-4787</v>
      </c>
      <c r="E27" s="48">
        <f>+E17-E25</f>
        <v>-1338</v>
      </c>
      <c r="F27" s="11"/>
      <c r="G27" s="76">
        <f>G17-G25</f>
        <v>-4418</v>
      </c>
      <c r="H27" s="77">
        <f>H17-H25</f>
        <v>337</v>
      </c>
      <c r="I27" s="78"/>
      <c r="J27" s="71">
        <f>J17-J25</f>
        <v>-4203</v>
      </c>
      <c r="K27" s="48">
        <f>K17-K25</f>
        <v>-332</v>
      </c>
      <c r="L27" s="11"/>
      <c r="M27" s="71">
        <f>M17-M25</f>
        <v>538</v>
      </c>
      <c r="N27" s="48">
        <f>N17-N25</f>
        <v>4583</v>
      </c>
      <c r="O27" s="11"/>
      <c r="P27" s="71">
        <f>P17-P25</f>
        <v>-12870</v>
      </c>
      <c r="Q27" s="48">
        <v>3250</v>
      </c>
      <c r="R27" s="79"/>
      <c r="S27" s="79"/>
      <c r="T27" s="1"/>
      <c r="V27" s="1"/>
      <c r="W27" s="1"/>
      <c r="Y27" s="1"/>
      <c r="Z27" s="1"/>
      <c r="AB27" s="1"/>
      <c r="AC27" s="1"/>
      <c r="AE27" s="1"/>
      <c r="AF27" s="1"/>
      <c r="AH27" s="13"/>
      <c r="AI27" s="13"/>
      <c r="AJ27" s="1"/>
      <c r="AL27" s="1"/>
      <c r="AM27" s="1"/>
      <c r="AO27" s="1"/>
      <c r="AP27" s="1"/>
    </row>
    <row r="28" spans="1:42" x14ac:dyDescent="0.2">
      <c r="A28" s="42"/>
      <c r="B28" s="44"/>
      <c r="C28" s="44"/>
      <c r="D28" s="46"/>
      <c r="E28" s="48"/>
      <c r="F28" s="11"/>
      <c r="G28" s="71"/>
      <c r="H28" s="47"/>
      <c r="I28" s="44"/>
      <c r="J28" s="46"/>
      <c r="K28" s="48"/>
      <c r="L28" s="11"/>
      <c r="M28" s="71"/>
      <c r="N28" s="47"/>
      <c r="O28" s="44"/>
      <c r="P28" s="46"/>
      <c r="Q28" s="47"/>
      <c r="R28" s="44"/>
      <c r="S28" s="44"/>
      <c r="T28" s="1"/>
      <c r="V28" s="1"/>
      <c r="W28" s="1"/>
      <c r="Y28" s="1"/>
      <c r="Z28" s="1"/>
      <c r="AB28" s="1"/>
      <c r="AC28" s="1"/>
      <c r="AE28" s="1"/>
      <c r="AF28" s="1"/>
      <c r="AJ28" s="1"/>
      <c r="AL28" s="1"/>
      <c r="AM28" s="1"/>
      <c r="AO28" s="1"/>
      <c r="AP28" s="1"/>
    </row>
    <row r="29" spans="1:42" x14ac:dyDescent="0.2">
      <c r="A29" s="42"/>
      <c r="B29" s="44" t="s">
        <v>79</v>
      </c>
      <c r="C29" s="44"/>
      <c r="D29" s="71">
        <v>221</v>
      </c>
      <c r="E29" s="48">
        <v>221</v>
      </c>
      <c r="F29" s="11"/>
      <c r="G29" s="71">
        <v>101</v>
      </c>
      <c r="H29" s="48">
        <v>101</v>
      </c>
      <c r="I29" s="11"/>
      <c r="J29" s="71">
        <v>153</v>
      </c>
      <c r="K29" s="48">
        <v>153</v>
      </c>
      <c r="L29" s="11"/>
      <c r="M29" s="71">
        <v>145</v>
      </c>
      <c r="N29" s="48">
        <v>145</v>
      </c>
      <c r="O29" s="11"/>
      <c r="P29" s="73">
        <f t="shared" ref="P29:Q32" si="1">+D29+G29+J29+M29</f>
        <v>620</v>
      </c>
      <c r="Q29" s="72">
        <v>620</v>
      </c>
      <c r="R29" s="44"/>
      <c r="S29" s="44"/>
      <c r="T29" s="1"/>
      <c r="V29" s="1"/>
      <c r="W29" s="1"/>
      <c r="Y29" s="1"/>
      <c r="Z29" s="1"/>
      <c r="AB29" s="1"/>
      <c r="AC29" s="1"/>
      <c r="AE29" s="1"/>
      <c r="AF29" s="1"/>
      <c r="AJ29" s="1"/>
      <c r="AL29" s="1"/>
      <c r="AM29" s="1"/>
      <c r="AO29" s="1"/>
      <c r="AP29" s="1"/>
    </row>
    <row r="30" spans="1:42" x14ac:dyDescent="0.2">
      <c r="A30" s="42"/>
      <c r="B30" s="44" t="s">
        <v>78</v>
      </c>
      <c r="C30" s="44"/>
      <c r="D30" s="10">
        <v>-215</v>
      </c>
      <c r="E30" s="89">
        <v>-215</v>
      </c>
      <c r="F30" s="9"/>
      <c r="G30" s="10">
        <v>-164</v>
      </c>
      <c r="H30" s="89">
        <v>-164</v>
      </c>
      <c r="I30" s="9"/>
      <c r="J30" s="10">
        <v>-809</v>
      </c>
      <c r="K30" s="89">
        <v>-809</v>
      </c>
      <c r="L30" s="9"/>
      <c r="M30" s="10">
        <v>-901</v>
      </c>
      <c r="N30" s="89">
        <v>-901</v>
      </c>
      <c r="O30" s="9"/>
      <c r="P30" s="73">
        <f t="shared" si="1"/>
        <v>-2089</v>
      </c>
      <c r="Q30" s="72">
        <f t="shared" si="1"/>
        <v>-2089</v>
      </c>
      <c r="R30" s="90"/>
      <c r="S30" s="90"/>
      <c r="T30" s="1"/>
      <c r="V30" s="1"/>
      <c r="W30" s="1"/>
      <c r="Y30" s="1"/>
      <c r="Z30" s="1"/>
      <c r="AB30" s="1"/>
      <c r="AC30" s="1"/>
      <c r="AE30" s="1"/>
      <c r="AF30" s="1"/>
      <c r="AH30" s="14"/>
      <c r="AI30" s="14"/>
      <c r="AJ30" s="1"/>
      <c r="AL30" s="1"/>
      <c r="AM30" s="1"/>
      <c r="AO30" s="1"/>
      <c r="AP30" s="1"/>
    </row>
    <row r="31" spans="1:42" ht="15" x14ac:dyDescent="0.2">
      <c r="A31" s="42"/>
      <c r="B31" s="44" t="s">
        <v>69</v>
      </c>
      <c r="C31" s="44"/>
      <c r="D31" s="10">
        <v>546</v>
      </c>
      <c r="E31" s="89">
        <v>0</v>
      </c>
      <c r="F31" s="9"/>
      <c r="G31" s="10">
        <v>0</v>
      </c>
      <c r="H31" s="89">
        <v>0</v>
      </c>
      <c r="I31" s="9"/>
      <c r="J31" s="10">
        <v>557</v>
      </c>
      <c r="K31" s="89">
        <v>0</v>
      </c>
      <c r="L31" s="9"/>
      <c r="M31" s="10">
        <v>226</v>
      </c>
      <c r="N31" s="89">
        <v>0</v>
      </c>
      <c r="O31" s="9"/>
      <c r="P31" s="73">
        <f t="shared" si="1"/>
        <v>1329</v>
      </c>
      <c r="Q31" s="72">
        <f t="shared" si="1"/>
        <v>0</v>
      </c>
      <c r="R31" s="90"/>
      <c r="S31" s="90"/>
      <c r="T31" s="1"/>
      <c r="V31" s="1"/>
      <c r="W31" s="1"/>
      <c r="Y31" s="1"/>
      <c r="Z31" s="1"/>
      <c r="AB31" s="1"/>
      <c r="AC31" s="1"/>
      <c r="AE31" s="1"/>
      <c r="AF31" s="1"/>
      <c r="AH31" s="14"/>
      <c r="AI31" s="14"/>
      <c r="AJ31" s="1"/>
      <c r="AL31" s="1"/>
      <c r="AM31" s="1"/>
      <c r="AO31" s="1"/>
      <c r="AP31" s="1"/>
    </row>
    <row r="32" spans="1:42" x14ac:dyDescent="0.2">
      <c r="A32" s="42"/>
      <c r="B32" s="44" t="s">
        <v>80</v>
      </c>
      <c r="C32" s="44"/>
      <c r="D32" s="91">
        <v>10</v>
      </c>
      <c r="E32" s="92">
        <v>10</v>
      </c>
      <c r="F32" s="9"/>
      <c r="G32" s="91">
        <v>-23</v>
      </c>
      <c r="H32" s="92">
        <v>-23</v>
      </c>
      <c r="I32" s="9"/>
      <c r="J32" s="91">
        <v>14</v>
      </c>
      <c r="K32" s="92">
        <v>14</v>
      </c>
      <c r="L32" s="9"/>
      <c r="M32" s="91">
        <v>9</v>
      </c>
      <c r="N32" s="92">
        <v>9</v>
      </c>
      <c r="O32" s="9"/>
      <c r="P32" s="73">
        <f t="shared" si="1"/>
        <v>10</v>
      </c>
      <c r="Q32" s="72">
        <f t="shared" si="1"/>
        <v>10</v>
      </c>
      <c r="R32" s="90"/>
      <c r="S32" s="90"/>
      <c r="T32" s="1"/>
      <c r="V32" s="1"/>
      <c r="W32" s="1"/>
      <c r="Y32" s="1"/>
      <c r="Z32" s="1"/>
      <c r="AB32" s="1"/>
      <c r="AC32" s="1"/>
      <c r="AE32" s="1"/>
      <c r="AF32" s="1"/>
      <c r="AH32" s="14"/>
      <c r="AI32" s="14"/>
      <c r="AJ32" s="1"/>
      <c r="AL32" s="1"/>
      <c r="AM32" s="1"/>
      <c r="AO32" s="1"/>
      <c r="AP32" s="1"/>
    </row>
    <row r="33" spans="1:44" x14ac:dyDescent="0.2">
      <c r="A33" s="42"/>
      <c r="B33" s="42"/>
      <c r="C33" s="44" t="s">
        <v>81</v>
      </c>
      <c r="D33" s="16">
        <f>SUM(D29:D32)</f>
        <v>562</v>
      </c>
      <c r="E33" s="17">
        <f>SUM(E29:E32)</f>
        <v>16</v>
      </c>
      <c r="F33" s="11"/>
      <c r="G33" s="16">
        <f>SUM(G29:G32)</f>
        <v>-86</v>
      </c>
      <c r="H33" s="17">
        <f>SUM(H29:H32)</f>
        <v>-86</v>
      </c>
      <c r="I33" s="11"/>
      <c r="J33" s="16">
        <f>SUM(J29:J32)</f>
        <v>-85</v>
      </c>
      <c r="K33" s="17">
        <f>SUM(K29:K32)</f>
        <v>-642</v>
      </c>
      <c r="L33" s="11"/>
      <c r="M33" s="16">
        <f>SUM(M29:M32)</f>
        <v>-521</v>
      </c>
      <c r="N33" s="17">
        <f>SUM(N29:N32)</f>
        <v>-747</v>
      </c>
      <c r="O33" s="11"/>
      <c r="P33" s="16">
        <f>SUM(P29:P32)</f>
        <v>-130</v>
      </c>
      <c r="Q33" s="17">
        <f>SUM(Q29:Q32)</f>
        <v>-1459</v>
      </c>
      <c r="R33" s="79"/>
      <c r="S33" s="79"/>
      <c r="T33" s="1"/>
      <c r="V33" s="1"/>
      <c r="W33" s="1"/>
      <c r="Y33" s="1"/>
      <c r="Z33" s="1"/>
      <c r="AB33" s="1"/>
      <c r="AC33" s="1"/>
      <c r="AE33" s="1"/>
      <c r="AF33" s="1"/>
      <c r="AH33" s="13"/>
      <c r="AI33" s="13"/>
      <c r="AJ33" s="1"/>
      <c r="AL33" s="1"/>
      <c r="AM33" s="1"/>
      <c r="AO33" s="1"/>
      <c r="AP33" s="1"/>
      <c r="AR33" s="2"/>
    </row>
    <row r="34" spans="1:44" ht="6" customHeight="1" x14ac:dyDescent="0.2">
      <c r="A34" s="42"/>
      <c r="B34" s="44"/>
      <c r="C34" s="44"/>
      <c r="D34" s="46"/>
      <c r="E34" s="48"/>
      <c r="F34" s="11"/>
      <c r="G34" s="71"/>
      <c r="H34" s="47"/>
      <c r="I34" s="44"/>
      <c r="J34" s="46"/>
      <c r="K34" s="48"/>
      <c r="L34" s="11"/>
      <c r="M34" s="71"/>
      <c r="N34" s="48"/>
      <c r="O34" s="11"/>
      <c r="P34" s="71"/>
      <c r="Q34" s="47"/>
      <c r="R34" s="44"/>
      <c r="S34" s="44"/>
      <c r="T34" s="1"/>
      <c r="V34" s="1"/>
      <c r="W34" s="1"/>
      <c r="Y34" s="1"/>
      <c r="Z34" s="1"/>
      <c r="AB34" s="1"/>
      <c r="AC34" s="1"/>
      <c r="AE34" s="1"/>
      <c r="AF34" s="1"/>
      <c r="AJ34" s="1"/>
      <c r="AL34" s="1"/>
      <c r="AM34" s="1"/>
      <c r="AO34" s="1"/>
      <c r="AP34" s="1"/>
    </row>
    <row r="35" spans="1:44" x14ac:dyDescent="0.2">
      <c r="A35" s="42"/>
      <c r="B35" s="44" t="s">
        <v>82</v>
      </c>
      <c r="C35" s="44"/>
      <c r="D35" s="10">
        <v>45</v>
      </c>
      <c r="E35" s="89">
        <v>45</v>
      </c>
      <c r="F35" s="9"/>
      <c r="G35" s="10">
        <v>101</v>
      </c>
      <c r="H35" s="89">
        <v>101</v>
      </c>
      <c r="I35" s="9"/>
      <c r="J35" s="10">
        <v>73</v>
      </c>
      <c r="K35" s="89">
        <v>73</v>
      </c>
      <c r="L35" s="9"/>
      <c r="M35" s="10">
        <v>-300</v>
      </c>
      <c r="N35" s="89">
        <v>-300</v>
      </c>
      <c r="O35" s="9"/>
      <c r="P35" s="73">
        <f>+D35+G35+J35+M35</f>
        <v>-81</v>
      </c>
      <c r="Q35" s="72">
        <f>+E35+H35+K35+N35</f>
        <v>-81</v>
      </c>
      <c r="R35" s="90"/>
      <c r="S35" s="90"/>
      <c r="T35" s="1"/>
      <c r="V35" s="1"/>
      <c r="W35" s="1"/>
      <c r="Y35" s="1"/>
      <c r="Z35" s="1"/>
      <c r="AB35" s="1"/>
      <c r="AC35" s="1"/>
      <c r="AE35" s="1"/>
      <c r="AF35" s="1"/>
      <c r="AH35" s="14"/>
      <c r="AI35" s="14"/>
      <c r="AJ35" s="1"/>
      <c r="AL35" s="1"/>
      <c r="AM35" s="1"/>
      <c r="AO35" s="1"/>
      <c r="AP35" s="1"/>
    </row>
    <row r="36" spans="1:44" ht="6" customHeight="1" x14ac:dyDescent="0.2">
      <c r="A36" s="42"/>
      <c r="B36" s="44"/>
      <c r="C36" s="44"/>
      <c r="D36" s="93"/>
      <c r="E36" s="87"/>
      <c r="F36" s="11"/>
      <c r="G36" s="93"/>
      <c r="H36" s="94"/>
      <c r="I36" s="44"/>
      <c r="J36" s="71"/>
      <c r="K36" s="48"/>
      <c r="L36" s="11"/>
      <c r="M36" s="71"/>
      <c r="N36" s="48"/>
      <c r="O36" s="11"/>
      <c r="P36" s="71"/>
      <c r="Q36" s="47"/>
      <c r="R36" s="44"/>
      <c r="S36" s="44"/>
      <c r="T36" s="1"/>
      <c r="V36" s="1"/>
      <c r="W36" s="1"/>
      <c r="Y36" s="1"/>
      <c r="Z36" s="1"/>
      <c r="AB36" s="1"/>
      <c r="AC36" s="1"/>
      <c r="AE36" s="1"/>
      <c r="AF36" s="1"/>
      <c r="AJ36" s="1"/>
      <c r="AL36" s="1"/>
      <c r="AM36" s="1"/>
      <c r="AO36" s="1"/>
      <c r="AP36" s="1"/>
    </row>
    <row r="37" spans="1:44" x14ac:dyDescent="0.2">
      <c r="A37" s="42"/>
      <c r="B37" s="44" t="s">
        <v>83</v>
      </c>
      <c r="C37" s="44"/>
      <c r="D37" s="16">
        <f>D27+D33-D35</f>
        <v>-4270</v>
      </c>
      <c r="E37" s="17">
        <f>E27+E33-E35</f>
        <v>-1367</v>
      </c>
      <c r="F37" s="11"/>
      <c r="G37" s="16">
        <f>G27+G33-G35</f>
        <v>-4605</v>
      </c>
      <c r="H37" s="17">
        <f>H27+H33-H35</f>
        <v>150</v>
      </c>
      <c r="I37" s="11"/>
      <c r="J37" s="16">
        <f>J27+J33-J35</f>
        <v>-4361</v>
      </c>
      <c r="K37" s="17">
        <f>K27+K33-K35</f>
        <v>-1047</v>
      </c>
      <c r="L37" s="11"/>
      <c r="M37" s="16">
        <f>M27+M33-M35</f>
        <v>317</v>
      </c>
      <c r="N37" s="17">
        <f>N27+N33-N35</f>
        <v>4136</v>
      </c>
      <c r="O37" s="11"/>
      <c r="P37" s="16">
        <f>P27+P33-P35</f>
        <v>-12919</v>
      </c>
      <c r="Q37" s="17">
        <f>Q27+Q33-Q35</f>
        <v>1872</v>
      </c>
      <c r="R37" s="79"/>
      <c r="S37" s="79"/>
      <c r="T37" s="1"/>
      <c r="V37" s="1"/>
      <c r="W37" s="1"/>
      <c r="Y37" s="1"/>
      <c r="Z37" s="1"/>
      <c r="AB37" s="1"/>
      <c r="AC37" s="1"/>
      <c r="AE37" s="1"/>
      <c r="AF37" s="1"/>
      <c r="AH37" s="13"/>
      <c r="AI37" s="13"/>
      <c r="AJ37" s="1"/>
      <c r="AL37" s="1"/>
      <c r="AM37" s="1"/>
      <c r="AO37" s="1"/>
      <c r="AP37" s="1"/>
    </row>
    <row r="38" spans="1:44" ht="7.9" customHeight="1" x14ac:dyDescent="0.2">
      <c r="A38" s="42"/>
      <c r="B38" s="44"/>
      <c r="C38" s="44"/>
      <c r="D38" s="46"/>
      <c r="E38" s="47"/>
      <c r="F38" s="44"/>
      <c r="G38" s="46"/>
      <c r="H38" s="47"/>
      <c r="I38" s="44"/>
      <c r="J38" s="46"/>
      <c r="K38" s="47"/>
      <c r="L38" s="44"/>
      <c r="M38" s="46"/>
      <c r="N38" s="47"/>
      <c r="O38" s="44"/>
      <c r="P38" s="46"/>
      <c r="Q38" s="47"/>
      <c r="R38" s="44"/>
      <c r="S38" s="44"/>
      <c r="T38" s="1"/>
      <c r="V38" s="1"/>
      <c r="W38" s="1"/>
      <c r="Y38" s="1"/>
      <c r="Z38" s="1"/>
      <c r="AB38" s="1"/>
      <c r="AC38" s="1"/>
      <c r="AE38" s="1"/>
      <c r="AF38" s="1"/>
      <c r="AJ38" s="1"/>
      <c r="AL38" s="1"/>
      <c r="AM38" s="1"/>
      <c r="AO38" s="1"/>
      <c r="AP38" s="1"/>
    </row>
    <row r="39" spans="1:44" ht="13.9" customHeight="1" x14ac:dyDescent="0.2">
      <c r="A39" s="42"/>
      <c r="B39" s="44" t="s">
        <v>87</v>
      </c>
      <c r="C39" s="44"/>
      <c r="D39" s="71">
        <v>-479</v>
      </c>
      <c r="E39" s="48">
        <v>0</v>
      </c>
      <c r="F39" s="44"/>
      <c r="G39" s="71">
        <v>-540</v>
      </c>
      <c r="H39" s="48">
        <v>0</v>
      </c>
      <c r="I39" s="44"/>
      <c r="J39" s="71">
        <v>-2441</v>
      </c>
      <c r="K39" s="48">
        <v>0</v>
      </c>
      <c r="L39" s="44"/>
      <c r="M39" s="71">
        <v>-605</v>
      </c>
      <c r="N39" s="48">
        <v>0</v>
      </c>
      <c r="O39" s="44"/>
      <c r="P39" s="71">
        <f>+D39+G39+J39+M39</f>
        <v>-4065</v>
      </c>
      <c r="Q39" s="48">
        <v>0</v>
      </c>
      <c r="R39" s="44"/>
      <c r="S39" s="44"/>
      <c r="T39" s="1"/>
      <c r="V39" s="1"/>
      <c r="W39" s="1"/>
      <c r="Y39" s="1"/>
      <c r="Z39" s="1"/>
      <c r="AB39" s="1"/>
      <c r="AC39" s="1"/>
      <c r="AE39" s="1"/>
      <c r="AF39" s="1"/>
      <c r="AJ39" s="1"/>
      <c r="AL39" s="1"/>
      <c r="AM39" s="1"/>
      <c r="AO39" s="1"/>
      <c r="AP39" s="1"/>
    </row>
    <row r="40" spans="1:44" ht="7.9" customHeight="1" x14ac:dyDescent="0.2">
      <c r="A40" s="42"/>
      <c r="B40" s="44"/>
      <c r="C40" s="44"/>
      <c r="D40" s="46"/>
      <c r="E40" s="47"/>
      <c r="F40" s="44"/>
      <c r="G40" s="46"/>
      <c r="H40" s="47"/>
      <c r="I40" s="44"/>
      <c r="J40" s="46"/>
      <c r="K40" s="47"/>
      <c r="L40" s="44"/>
      <c r="M40" s="46"/>
      <c r="N40" s="47"/>
      <c r="O40" s="44"/>
      <c r="P40" s="46"/>
      <c r="Q40" s="47"/>
      <c r="R40" s="44"/>
      <c r="S40" s="44"/>
      <c r="T40" s="1"/>
      <c r="V40" s="1"/>
      <c r="W40" s="1"/>
      <c r="Y40" s="1"/>
      <c r="Z40" s="1"/>
      <c r="AB40" s="1"/>
      <c r="AC40" s="1"/>
      <c r="AE40" s="1"/>
      <c r="AF40" s="1"/>
      <c r="AJ40" s="1"/>
      <c r="AL40" s="1"/>
      <c r="AM40" s="1"/>
      <c r="AO40" s="1"/>
      <c r="AP40" s="1"/>
    </row>
    <row r="41" spans="1:44" ht="13.9" customHeight="1" thickBot="1" x14ac:dyDescent="0.25">
      <c r="A41" s="42"/>
      <c r="B41" s="44" t="s">
        <v>86</v>
      </c>
      <c r="C41" s="44"/>
      <c r="D41" s="95">
        <f>SUM(D37:D40)</f>
        <v>-4749</v>
      </c>
      <c r="E41" s="49">
        <f>SUM(E37:E40)</f>
        <v>-1367</v>
      </c>
      <c r="F41" s="44"/>
      <c r="G41" s="95">
        <f>SUM(G37:G40)</f>
        <v>-5145</v>
      </c>
      <c r="H41" s="49">
        <f>SUM(H37:H40)</f>
        <v>150</v>
      </c>
      <c r="I41" s="44"/>
      <c r="J41" s="95">
        <f>SUM(J37:J40)</f>
        <v>-6802</v>
      </c>
      <c r="K41" s="49">
        <f>SUM(K37:K40)</f>
        <v>-1047</v>
      </c>
      <c r="L41" s="44"/>
      <c r="M41" s="95">
        <f>SUM(M37:M40)</f>
        <v>-288</v>
      </c>
      <c r="N41" s="49">
        <f>SUM(N37:N40)</f>
        <v>4136</v>
      </c>
      <c r="O41" s="44"/>
      <c r="P41" s="95">
        <f>SUM(P37:P40)</f>
        <v>-16984</v>
      </c>
      <c r="Q41" s="49">
        <f>SUM(Q37:Q40)</f>
        <v>1872</v>
      </c>
      <c r="R41" s="44"/>
      <c r="S41" s="44"/>
      <c r="T41" s="1"/>
      <c r="V41" s="1"/>
      <c r="W41" s="1"/>
      <c r="Y41" s="1"/>
      <c r="Z41" s="1"/>
      <c r="AB41" s="1"/>
      <c r="AC41" s="1"/>
      <c r="AE41" s="1"/>
      <c r="AF41" s="1"/>
      <c r="AJ41" s="1"/>
      <c r="AL41" s="1"/>
      <c r="AM41" s="1"/>
      <c r="AO41" s="1"/>
      <c r="AP41" s="1"/>
    </row>
    <row r="42" spans="1:44" ht="7.9" customHeight="1" thickTop="1" x14ac:dyDescent="0.2">
      <c r="A42" s="42"/>
      <c r="B42" s="44"/>
      <c r="C42" s="44"/>
      <c r="D42" s="46"/>
      <c r="E42" s="47"/>
      <c r="F42" s="44"/>
      <c r="G42" s="46"/>
      <c r="H42" s="47"/>
      <c r="I42" s="44"/>
      <c r="J42" s="46"/>
      <c r="K42" s="47"/>
      <c r="L42" s="44"/>
      <c r="M42" s="46"/>
      <c r="N42" s="47"/>
      <c r="O42" s="44"/>
      <c r="P42" s="46"/>
      <c r="Q42" s="47"/>
      <c r="R42" s="44"/>
      <c r="S42" s="44"/>
      <c r="T42" s="1"/>
      <c r="V42" s="1"/>
      <c r="W42" s="1"/>
      <c r="Y42" s="1"/>
      <c r="Z42" s="1"/>
      <c r="AB42" s="1"/>
      <c r="AC42" s="1"/>
      <c r="AE42" s="1"/>
      <c r="AF42" s="1"/>
      <c r="AJ42" s="1"/>
      <c r="AL42" s="1"/>
      <c r="AM42" s="1"/>
      <c r="AO42" s="1"/>
      <c r="AP42" s="1"/>
    </row>
    <row r="43" spans="1:44" x14ac:dyDescent="0.2">
      <c r="A43" s="42"/>
      <c r="B43" s="96" t="s">
        <v>85</v>
      </c>
      <c r="C43" s="96"/>
      <c r="D43" s="97"/>
      <c r="E43" s="47"/>
      <c r="F43" s="44"/>
      <c r="G43" s="46"/>
      <c r="H43" s="47"/>
      <c r="I43" s="44"/>
      <c r="J43" s="46"/>
      <c r="K43" s="47"/>
      <c r="L43" s="44"/>
      <c r="M43" s="46"/>
      <c r="N43" s="47"/>
      <c r="O43" s="44"/>
      <c r="P43" s="46"/>
      <c r="Q43" s="47"/>
      <c r="R43" s="44"/>
      <c r="S43" s="44"/>
      <c r="T43" s="1"/>
      <c r="V43" s="1"/>
      <c r="W43" s="1"/>
      <c r="Y43" s="1"/>
      <c r="Z43" s="1"/>
      <c r="AB43" s="1"/>
      <c r="AC43" s="1"/>
      <c r="AE43" s="1"/>
      <c r="AF43" s="1"/>
      <c r="AJ43" s="1"/>
      <c r="AL43" s="1"/>
      <c r="AM43" s="1"/>
      <c r="AO43" s="1"/>
      <c r="AP43" s="1"/>
    </row>
    <row r="44" spans="1:44" ht="6" customHeight="1" x14ac:dyDescent="0.2">
      <c r="A44" s="42"/>
      <c r="B44" s="44"/>
      <c r="C44" s="44"/>
      <c r="D44" s="46"/>
      <c r="E44" s="47"/>
      <c r="F44" s="44"/>
      <c r="G44" s="46"/>
      <c r="H44" s="47"/>
      <c r="I44" s="44"/>
      <c r="J44" s="46"/>
      <c r="K44" s="47"/>
      <c r="L44" s="44"/>
      <c r="M44" s="46"/>
      <c r="N44" s="47"/>
      <c r="O44" s="44"/>
      <c r="P44" s="46"/>
      <c r="Q44" s="47"/>
      <c r="R44" s="44"/>
      <c r="S44" s="44"/>
      <c r="T44" s="1"/>
      <c r="V44" s="1"/>
      <c r="W44" s="1"/>
      <c r="Y44" s="1"/>
      <c r="Z44" s="1"/>
      <c r="AB44" s="1"/>
      <c r="AC44" s="1"/>
      <c r="AE44" s="1"/>
      <c r="AF44" s="1"/>
      <c r="AJ44" s="1"/>
      <c r="AL44" s="1"/>
      <c r="AM44" s="1"/>
      <c r="AO44" s="1"/>
      <c r="AP44" s="1"/>
    </row>
    <row r="45" spans="1:44" x14ac:dyDescent="0.2">
      <c r="A45" s="42"/>
      <c r="B45" s="44" t="s">
        <v>92</v>
      </c>
      <c r="C45" s="44"/>
      <c r="D45" s="46"/>
      <c r="E45" s="89">
        <v>131</v>
      </c>
      <c r="F45" s="9"/>
      <c r="G45" s="10"/>
      <c r="H45" s="89">
        <v>210</v>
      </c>
      <c r="I45" s="9"/>
      <c r="J45" s="10"/>
      <c r="K45" s="89">
        <v>191</v>
      </c>
      <c r="L45" s="9"/>
      <c r="M45" s="10"/>
      <c r="N45" s="89">
        <v>197</v>
      </c>
      <c r="O45" s="9"/>
      <c r="P45" s="10"/>
      <c r="Q45" s="72">
        <v>729</v>
      </c>
      <c r="R45" s="90"/>
      <c r="S45" s="90"/>
      <c r="T45" s="1"/>
      <c r="V45" s="1"/>
      <c r="W45" s="1"/>
      <c r="Y45" s="1"/>
      <c r="Z45" s="1"/>
      <c r="AB45" s="1"/>
      <c r="AC45" s="1"/>
      <c r="AE45" s="1"/>
      <c r="AF45" s="1"/>
      <c r="AH45" s="14"/>
      <c r="AI45" s="14"/>
      <c r="AJ45" s="1"/>
      <c r="AL45" s="1"/>
      <c r="AM45" s="1"/>
      <c r="AO45" s="1"/>
      <c r="AP45" s="1"/>
    </row>
    <row r="46" spans="1:44" x14ac:dyDescent="0.2">
      <c r="A46" s="42"/>
      <c r="B46" s="44" t="s">
        <v>97</v>
      </c>
      <c r="C46" s="44"/>
      <c r="D46" s="46"/>
      <c r="E46" s="89">
        <v>1360</v>
      </c>
      <c r="F46" s="9"/>
      <c r="G46" s="10"/>
      <c r="H46" s="89">
        <v>1360</v>
      </c>
      <c r="I46" s="9"/>
      <c r="J46" s="10"/>
      <c r="K46" s="89">
        <v>1360</v>
      </c>
      <c r="L46" s="9"/>
      <c r="M46" s="10"/>
      <c r="N46" s="89">
        <v>1360</v>
      </c>
      <c r="O46" s="9"/>
      <c r="P46" s="10"/>
      <c r="Q46" s="72">
        <v>5440</v>
      </c>
      <c r="R46" s="90"/>
      <c r="S46" s="90"/>
      <c r="T46" s="1"/>
      <c r="V46" s="1"/>
      <c r="W46" s="1"/>
      <c r="Y46" s="1"/>
      <c r="Z46" s="1"/>
      <c r="AB46" s="1"/>
      <c r="AC46" s="1"/>
      <c r="AE46" s="1"/>
      <c r="AF46" s="1"/>
      <c r="AH46" s="14"/>
      <c r="AI46" s="14"/>
      <c r="AJ46" s="1"/>
      <c r="AL46" s="1"/>
      <c r="AM46" s="1"/>
      <c r="AO46" s="1"/>
      <c r="AP46" s="1"/>
    </row>
    <row r="47" spans="1:44" x14ac:dyDescent="0.2">
      <c r="A47" s="42"/>
      <c r="B47" s="44" t="s">
        <v>93</v>
      </c>
      <c r="C47" s="44"/>
      <c r="D47" s="46"/>
      <c r="E47" s="89">
        <v>559</v>
      </c>
      <c r="F47" s="9"/>
      <c r="G47" s="10"/>
      <c r="H47" s="89">
        <v>1090</v>
      </c>
      <c r="I47" s="9"/>
      <c r="J47" s="10"/>
      <c r="K47" s="89">
        <v>767</v>
      </c>
      <c r="L47" s="9"/>
      <c r="M47" s="10"/>
      <c r="N47" s="89">
        <v>773</v>
      </c>
      <c r="O47" s="9"/>
      <c r="P47" s="10"/>
      <c r="Q47" s="72">
        <v>3189</v>
      </c>
      <c r="R47" s="90"/>
      <c r="S47" s="90"/>
      <c r="T47" s="1"/>
      <c r="V47" s="1"/>
      <c r="W47" s="1"/>
      <c r="Y47" s="1"/>
      <c r="Z47" s="1"/>
      <c r="AB47" s="1"/>
      <c r="AC47" s="1"/>
      <c r="AE47" s="1"/>
      <c r="AF47" s="1"/>
      <c r="AH47" s="14"/>
      <c r="AI47" s="14"/>
      <c r="AJ47" s="1"/>
      <c r="AL47" s="1"/>
      <c r="AM47" s="1"/>
      <c r="AO47" s="1"/>
      <c r="AP47" s="1"/>
    </row>
    <row r="48" spans="1:44" x14ac:dyDescent="0.2">
      <c r="A48" s="42"/>
      <c r="B48" s="44" t="s">
        <v>94</v>
      </c>
      <c r="C48" s="44"/>
      <c r="D48" s="46"/>
      <c r="E48" s="89">
        <v>347</v>
      </c>
      <c r="F48" s="9"/>
      <c r="G48" s="10"/>
      <c r="H48" s="89">
        <v>585</v>
      </c>
      <c r="I48" s="9"/>
      <c r="J48" s="10"/>
      <c r="K48" s="89">
        <v>460</v>
      </c>
      <c r="L48" s="9"/>
      <c r="M48" s="10"/>
      <c r="N48" s="89">
        <v>496</v>
      </c>
      <c r="O48" s="9"/>
      <c r="P48" s="10"/>
      <c r="Q48" s="72">
        <v>1888</v>
      </c>
      <c r="R48" s="90"/>
      <c r="S48" s="90"/>
      <c r="T48" s="1"/>
      <c r="V48" s="1"/>
      <c r="W48" s="1"/>
      <c r="Y48" s="1"/>
      <c r="Z48" s="1"/>
      <c r="AB48" s="1"/>
      <c r="AC48" s="1"/>
      <c r="AE48" s="1"/>
      <c r="AF48" s="1"/>
      <c r="AH48" s="14"/>
      <c r="AI48" s="14"/>
      <c r="AJ48" s="1"/>
      <c r="AL48" s="1"/>
      <c r="AM48" s="1"/>
      <c r="AO48" s="1"/>
      <c r="AP48" s="1"/>
    </row>
    <row r="49" spans="1:44" x14ac:dyDescent="0.2">
      <c r="A49" s="42"/>
      <c r="B49" s="44" t="s">
        <v>95</v>
      </c>
      <c r="C49" s="44"/>
      <c r="D49" s="46"/>
      <c r="E49" s="89">
        <v>867</v>
      </c>
      <c r="F49" s="9"/>
      <c r="G49" s="10"/>
      <c r="H49" s="89">
        <v>1325</v>
      </c>
      <c r="I49" s="9"/>
      <c r="J49" s="10"/>
      <c r="K49" s="89">
        <v>908</v>
      </c>
      <c r="L49" s="9"/>
      <c r="M49" s="10"/>
      <c r="N49" s="89">
        <v>1034</v>
      </c>
      <c r="O49" s="9"/>
      <c r="P49" s="10"/>
      <c r="Q49" s="72">
        <v>4134</v>
      </c>
      <c r="R49" s="90"/>
      <c r="S49" s="90"/>
      <c r="T49" s="1"/>
      <c r="V49" s="1"/>
      <c r="W49" s="1"/>
      <c r="Y49" s="1"/>
      <c r="Z49" s="1"/>
      <c r="AB49" s="1"/>
      <c r="AC49" s="1"/>
      <c r="AE49" s="1"/>
      <c r="AF49" s="1"/>
      <c r="AH49" s="14"/>
      <c r="AI49" s="14"/>
      <c r="AJ49" s="1"/>
      <c r="AL49" s="1"/>
      <c r="AM49" s="1"/>
      <c r="AO49" s="1"/>
      <c r="AP49" s="1"/>
    </row>
    <row r="50" spans="1:44" x14ac:dyDescent="0.2">
      <c r="A50" s="42"/>
      <c r="B50" s="44" t="s">
        <v>96</v>
      </c>
      <c r="C50" s="44"/>
      <c r="D50" s="46"/>
      <c r="E50" s="89">
        <v>185</v>
      </c>
      <c r="F50" s="9"/>
      <c r="G50" s="10"/>
      <c r="H50" s="89">
        <v>185</v>
      </c>
      <c r="I50" s="9"/>
      <c r="J50" s="10"/>
      <c r="K50" s="89">
        <v>185</v>
      </c>
      <c r="L50" s="9"/>
      <c r="M50" s="10"/>
      <c r="N50" s="89">
        <v>185</v>
      </c>
      <c r="O50" s="9"/>
      <c r="P50" s="10"/>
      <c r="Q50" s="72">
        <v>740</v>
      </c>
      <c r="R50" s="90"/>
      <c r="S50" s="90"/>
      <c r="T50" s="1"/>
      <c r="V50" s="1"/>
      <c r="W50" s="1"/>
      <c r="Y50" s="1"/>
      <c r="Z50" s="1"/>
      <c r="AB50" s="1"/>
      <c r="AC50" s="1"/>
      <c r="AE50" s="1"/>
      <c r="AF50" s="1"/>
      <c r="AH50" s="14"/>
      <c r="AI50" s="14"/>
      <c r="AJ50" s="1"/>
      <c r="AL50" s="1"/>
      <c r="AM50" s="1"/>
      <c r="AO50" s="1"/>
      <c r="AP50" s="1"/>
    </row>
    <row r="51" spans="1:44" x14ac:dyDescent="0.2">
      <c r="A51" s="42"/>
      <c r="B51" s="44" t="s">
        <v>72</v>
      </c>
      <c r="C51" s="44"/>
      <c r="D51" s="46"/>
      <c r="E51" s="89">
        <v>-546</v>
      </c>
      <c r="F51" s="9"/>
      <c r="G51" s="10"/>
      <c r="H51" s="89">
        <v>0</v>
      </c>
      <c r="I51" s="9"/>
      <c r="J51" s="10"/>
      <c r="K51" s="89">
        <v>-557</v>
      </c>
      <c r="L51" s="9"/>
      <c r="M51" s="10"/>
      <c r="N51" s="89">
        <v>-226</v>
      </c>
      <c r="O51" s="9"/>
      <c r="P51" s="10"/>
      <c r="Q51" s="72">
        <v>-1329</v>
      </c>
      <c r="R51" s="90"/>
      <c r="S51" s="90"/>
      <c r="T51" s="1"/>
      <c r="V51" s="1"/>
      <c r="W51" s="1"/>
      <c r="Y51" s="1"/>
      <c r="Z51" s="1"/>
      <c r="AB51" s="1"/>
      <c r="AC51" s="1"/>
      <c r="AE51" s="1"/>
      <c r="AF51" s="1"/>
      <c r="AH51" s="14"/>
      <c r="AI51" s="14"/>
      <c r="AJ51" s="1"/>
      <c r="AL51" s="1"/>
      <c r="AM51" s="1"/>
      <c r="AO51" s="1"/>
      <c r="AP51" s="1"/>
    </row>
    <row r="52" spans="1:44" x14ac:dyDescent="0.2">
      <c r="A52" s="42"/>
      <c r="B52" s="44" t="s">
        <v>88</v>
      </c>
      <c r="C52" s="44"/>
      <c r="D52" s="46"/>
      <c r="E52" s="92">
        <v>479</v>
      </c>
      <c r="F52" s="9"/>
      <c r="G52" s="10"/>
      <c r="H52" s="92">
        <v>540</v>
      </c>
      <c r="I52" s="9"/>
      <c r="J52" s="10"/>
      <c r="K52" s="92">
        <v>2441</v>
      </c>
      <c r="L52" s="9"/>
      <c r="M52" s="10"/>
      <c r="N52" s="92">
        <v>605</v>
      </c>
      <c r="O52" s="9"/>
      <c r="P52" s="10"/>
      <c r="Q52" s="88">
        <v>4065</v>
      </c>
      <c r="R52" s="90"/>
      <c r="S52" s="90"/>
      <c r="T52" s="1"/>
      <c r="V52" s="1"/>
      <c r="W52" s="1"/>
      <c r="Y52" s="1"/>
      <c r="Z52" s="1"/>
      <c r="AB52" s="1"/>
      <c r="AC52" s="1"/>
      <c r="AE52" s="1"/>
      <c r="AF52" s="1"/>
      <c r="AH52" s="14"/>
      <c r="AI52" s="14"/>
      <c r="AJ52" s="1"/>
      <c r="AL52" s="1"/>
      <c r="AM52" s="1"/>
      <c r="AO52" s="1"/>
      <c r="AP52" s="1"/>
    </row>
    <row r="53" spans="1:44" x14ac:dyDescent="0.2">
      <c r="A53" s="42"/>
      <c r="B53" s="44" t="s">
        <v>54</v>
      </c>
      <c r="C53" s="44"/>
      <c r="D53" s="46"/>
      <c r="E53" s="15">
        <f>SUM(E45:E52)</f>
        <v>3382</v>
      </c>
      <c r="F53" s="9"/>
      <c r="G53" s="10"/>
      <c r="H53" s="15">
        <f>SUM(H45:H52)</f>
        <v>5295</v>
      </c>
      <c r="I53" s="9"/>
      <c r="J53" s="10"/>
      <c r="K53" s="15">
        <f>SUM(K45:K52)</f>
        <v>5755</v>
      </c>
      <c r="L53" s="9"/>
      <c r="M53" s="10"/>
      <c r="N53" s="15">
        <f>SUM(N45:N52)</f>
        <v>4424</v>
      </c>
      <c r="O53" s="9"/>
      <c r="P53" s="10"/>
      <c r="Q53" s="15">
        <f>SUM(Q45:Q52)</f>
        <v>18856</v>
      </c>
      <c r="R53" s="90"/>
      <c r="S53" s="90"/>
      <c r="T53" s="1"/>
      <c r="V53" s="1"/>
      <c r="W53" s="1"/>
      <c r="Y53" s="1"/>
      <c r="Z53" s="1"/>
      <c r="AB53" s="1"/>
      <c r="AC53" s="1"/>
      <c r="AE53" s="1"/>
      <c r="AF53" s="1"/>
      <c r="AH53" s="14"/>
      <c r="AI53" s="14"/>
      <c r="AJ53" s="1"/>
      <c r="AL53" s="1"/>
      <c r="AM53" s="1"/>
      <c r="AO53" s="1"/>
      <c r="AP53" s="1"/>
    </row>
    <row r="54" spans="1:44" ht="6" customHeight="1" x14ac:dyDescent="0.2">
      <c r="A54" s="42"/>
      <c r="B54" s="44"/>
      <c r="C54" s="44"/>
      <c r="D54" s="46"/>
      <c r="E54" s="48"/>
      <c r="F54" s="11"/>
      <c r="G54" s="71"/>
      <c r="H54" s="48"/>
      <c r="I54" s="11"/>
      <c r="J54" s="71"/>
      <c r="K54" s="48"/>
      <c r="L54" s="11"/>
      <c r="M54" s="71"/>
      <c r="N54" s="48"/>
      <c r="O54" s="11"/>
      <c r="P54" s="71"/>
      <c r="Q54" s="47"/>
      <c r="R54" s="44"/>
      <c r="S54" s="44"/>
      <c r="T54" s="1"/>
      <c r="V54" s="1"/>
      <c r="W54" s="1"/>
      <c r="Y54" s="1"/>
      <c r="Z54" s="1"/>
      <c r="AB54" s="1"/>
      <c r="AC54" s="1"/>
      <c r="AE54" s="1"/>
      <c r="AF54" s="1"/>
      <c r="AJ54" s="1"/>
      <c r="AL54" s="1"/>
      <c r="AM54" s="1"/>
      <c r="AO54" s="1"/>
      <c r="AP54" s="1"/>
    </row>
    <row r="55" spans="1:44" ht="13.5" thickBot="1" x14ac:dyDescent="0.25">
      <c r="A55" s="42"/>
      <c r="B55" s="44" t="s">
        <v>84</v>
      </c>
      <c r="C55" s="44"/>
      <c r="D55" s="50"/>
      <c r="E55" s="98">
        <f>E37-E53</f>
        <v>-4749</v>
      </c>
      <c r="F55" s="11"/>
      <c r="G55" s="99"/>
      <c r="H55" s="98">
        <f>H37-H53</f>
        <v>-5145</v>
      </c>
      <c r="I55" s="11"/>
      <c r="J55" s="99"/>
      <c r="K55" s="98">
        <f>K37-K53</f>
        <v>-6802</v>
      </c>
      <c r="L55" s="11"/>
      <c r="M55" s="99"/>
      <c r="N55" s="98">
        <f>N37-N53</f>
        <v>-288</v>
      </c>
      <c r="O55" s="11"/>
      <c r="P55" s="99"/>
      <c r="Q55" s="98">
        <f>Q37-Q53</f>
        <v>-16984</v>
      </c>
      <c r="R55" s="79"/>
      <c r="S55" s="79"/>
      <c r="T55" s="1"/>
      <c r="V55" s="1"/>
      <c r="W55" s="1"/>
      <c r="Y55" s="1"/>
      <c r="Z55" s="1"/>
      <c r="AB55" s="1"/>
      <c r="AC55" s="1"/>
      <c r="AE55" s="1"/>
      <c r="AF55" s="1"/>
      <c r="AH55" s="13"/>
      <c r="AI55" s="13"/>
      <c r="AJ55" s="1"/>
      <c r="AL55" s="1"/>
      <c r="AM55" s="1"/>
      <c r="AO55" s="1"/>
      <c r="AP55" s="1"/>
    </row>
    <row r="56" spans="1:44" x14ac:dyDescent="0.2">
      <c r="A56" s="42"/>
      <c r="B56" s="44"/>
      <c r="C56" s="44"/>
      <c r="D56" s="44"/>
      <c r="E56" s="42"/>
      <c r="F56" s="44"/>
      <c r="G56" s="44"/>
      <c r="H56" s="42"/>
      <c r="I56" s="44"/>
      <c r="J56" s="44"/>
      <c r="K56" s="42"/>
      <c r="L56" s="44"/>
      <c r="M56" s="44"/>
      <c r="N56" s="42"/>
      <c r="O56" s="44"/>
      <c r="P56" s="44"/>
      <c r="Q56" s="42"/>
      <c r="R56" s="44"/>
      <c r="S56" s="44"/>
      <c r="AJ56" s="1"/>
      <c r="AL56" s="1"/>
      <c r="AM56" s="1"/>
      <c r="AO56" s="1"/>
      <c r="AP56" s="1"/>
    </row>
    <row r="57" spans="1:44" x14ac:dyDescent="0.2">
      <c r="A57" s="42"/>
      <c r="B57" s="42"/>
      <c r="C57" s="42"/>
      <c r="D57" s="42"/>
      <c r="E57" s="42"/>
      <c r="F57" s="44"/>
      <c r="G57" s="44"/>
      <c r="H57" s="42"/>
      <c r="I57" s="44"/>
      <c r="J57" s="44"/>
      <c r="K57" s="42"/>
      <c r="L57" s="44"/>
      <c r="M57" s="44"/>
      <c r="N57" s="42"/>
      <c r="O57" s="44"/>
      <c r="P57" s="44"/>
      <c r="Q57" s="42"/>
      <c r="R57" s="44"/>
      <c r="S57" s="44"/>
      <c r="AN57" s="2"/>
    </row>
    <row r="58" spans="1:44" x14ac:dyDescent="0.2">
      <c r="A58" s="42"/>
      <c r="B58" s="42" t="s">
        <v>57</v>
      </c>
      <c r="C58" s="42"/>
      <c r="D58" s="42"/>
      <c r="E58" s="42"/>
      <c r="F58" s="44"/>
      <c r="G58" s="44"/>
      <c r="H58" s="42"/>
      <c r="I58" s="44"/>
      <c r="J58" s="44"/>
      <c r="K58" s="42"/>
      <c r="L58" s="44"/>
      <c r="M58" s="44"/>
      <c r="N58" s="42"/>
      <c r="O58" s="44"/>
      <c r="P58" s="44"/>
      <c r="Q58" s="42"/>
      <c r="R58" s="44"/>
      <c r="S58" s="44"/>
      <c r="AN58" s="2"/>
    </row>
    <row r="59" spans="1:44" s="2" customFormat="1" x14ac:dyDescent="0.2">
      <c r="A59" s="42"/>
      <c r="B59" s="42" t="s">
        <v>58</v>
      </c>
      <c r="C59" s="42"/>
      <c r="D59" s="42"/>
      <c r="E59" s="42"/>
      <c r="F59" s="44"/>
      <c r="G59" s="44"/>
      <c r="H59" s="42"/>
      <c r="I59" s="44"/>
      <c r="J59" s="44"/>
      <c r="K59" s="42"/>
      <c r="L59" s="44"/>
      <c r="M59" s="44"/>
      <c r="N59" s="42"/>
      <c r="O59" s="44"/>
      <c r="P59" s="44"/>
      <c r="Q59" s="42"/>
      <c r="R59" s="44"/>
      <c r="S59" s="44"/>
      <c r="U59" s="1"/>
      <c r="X59" s="1"/>
      <c r="AA59" s="1"/>
      <c r="AD59" s="1"/>
      <c r="AG59" s="1"/>
      <c r="AK59" s="1"/>
      <c r="AQ59" s="1"/>
      <c r="AR59" s="1"/>
    </row>
    <row r="60" spans="1:44" s="2" customFormat="1" x14ac:dyDescent="0.2">
      <c r="A60" s="42"/>
      <c r="B60" s="42"/>
      <c r="C60" s="42"/>
      <c r="D60" s="42"/>
      <c r="E60" s="42"/>
      <c r="F60" s="44"/>
      <c r="G60" s="44"/>
      <c r="H60" s="42"/>
      <c r="I60" s="44"/>
      <c r="J60" s="44"/>
      <c r="K60" s="42"/>
      <c r="L60" s="44"/>
      <c r="M60" s="44"/>
      <c r="N60" s="42"/>
      <c r="O60" s="44"/>
      <c r="P60" s="44"/>
      <c r="Q60" s="42"/>
      <c r="R60" s="44"/>
      <c r="S60" s="44"/>
      <c r="U60" s="1"/>
      <c r="X60" s="1"/>
      <c r="AA60" s="1"/>
      <c r="AD60" s="1"/>
      <c r="AG60" s="1"/>
      <c r="AK60" s="1"/>
      <c r="AQ60" s="1"/>
      <c r="AR60" s="1"/>
    </row>
    <row r="61" spans="1:44" s="2" customFormat="1" x14ac:dyDescent="0.2">
      <c r="A61" s="42"/>
      <c r="B61" s="43" t="s">
        <v>55</v>
      </c>
      <c r="C61" s="42"/>
      <c r="D61" s="42"/>
      <c r="E61" s="42"/>
      <c r="F61" s="44"/>
      <c r="G61" s="44"/>
      <c r="H61" s="42"/>
      <c r="I61" s="44"/>
      <c r="J61" s="44"/>
      <c r="K61" s="42"/>
      <c r="L61" s="44"/>
      <c r="M61" s="44"/>
      <c r="N61" s="42"/>
      <c r="O61" s="44"/>
      <c r="P61" s="44"/>
      <c r="Q61" s="42"/>
      <c r="R61" s="44"/>
      <c r="S61" s="44"/>
      <c r="U61" s="1"/>
      <c r="X61" s="1"/>
      <c r="AA61" s="1"/>
      <c r="AD61" s="1"/>
      <c r="AG61" s="1"/>
      <c r="AK61" s="1"/>
      <c r="AN61" s="1"/>
      <c r="AQ61" s="1"/>
      <c r="AR61" s="1"/>
    </row>
    <row r="62" spans="1:44" s="2" customFormat="1" x14ac:dyDescent="0.2">
      <c r="A62" s="42"/>
      <c r="B62" s="43" t="s">
        <v>59</v>
      </c>
      <c r="C62" s="42"/>
      <c r="D62" s="42"/>
      <c r="E62" s="42"/>
      <c r="F62" s="44"/>
      <c r="G62" s="44"/>
      <c r="H62" s="42"/>
      <c r="I62" s="44"/>
      <c r="J62" s="44"/>
      <c r="K62" s="42"/>
      <c r="L62" s="44"/>
      <c r="M62" s="44"/>
      <c r="N62" s="42"/>
      <c r="O62" s="44"/>
      <c r="P62" s="44"/>
      <c r="Q62" s="42"/>
      <c r="R62" s="44"/>
      <c r="S62" s="44"/>
      <c r="U62" s="1"/>
      <c r="X62" s="1"/>
      <c r="AA62" s="1"/>
      <c r="AD62" s="1"/>
      <c r="AG62" s="1"/>
      <c r="AK62" s="1"/>
      <c r="AN62" s="1"/>
      <c r="AQ62" s="1"/>
      <c r="AR62" s="1"/>
    </row>
    <row r="63" spans="1:44" s="2" customFormat="1" x14ac:dyDescent="0.2">
      <c r="A63" s="42"/>
      <c r="B63" s="43" t="s">
        <v>90</v>
      </c>
      <c r="C63" s="42"/>
      <c r="D63" s="42"/>
      <c r="E63" s="42"/>
      <c r="F63" s="44"/>
      <c r="G63" s="44"/>
      <c r="H63" s="42"/>
      <c r="I63" s="44"/>
      <c r="J63" s="44"/>
      <c r="K63" s="42"/>
      <c r="L63" s="44"/>
      <c r="M63" s="44"/>
      <c r="N63" s="42"/>
      <c r="O63" s="44"/>
      <c r="P63" s="44"/>
      <c r="Q63" s="42"/>
      <c r="R63" s="44"/>
      <c r="S63" s="44"/>
      <c r="U63" s="1"/>
      <c r="X63" s="1"/>
      <c r="AA63" s="1"/>
      <c r="AD63" s="1"/>
      <c r="AG63" s="1"/>
      <c r="AK63" s="1"/>
      <c r="AN63" s="1"/>
      <c r="AQ63" s="1"/>
      <c r="AR63" s="1"/>
    </row>
    <row r="64" spans="1:44" s="2" customFormat="1" ht="13.5" thickBot="1" x14ac:dyDescent="0.25">
      <c r="A64" s="42"/>
      <c r="B64" s="45" t="s">
        <v>56</v>
      </c>
      <c r="C64" s="42"/>
      <c r="D64" s="42"/>
      <c r="E64" s="42"/>
      <c r="F64" s="44"/>
      <c r="G64" s="44"/>
      <c r="H64" s="42"/>
      <c r="I64" s="44"/>
      <c r="J64" s="44"/>
      <c r="K64" s="42"/>
      <c r="L64" s="44"/>
      <c r="M64" s="44"/>
      <c r="N64" s="42"/>
      <c r="O64" s="44"/>
      <c r="P64" s="44"/>
      <c r="Q64" s="42"/>
      <c r="R64" s="44"/>
      <c r="S64" s="44"/>
      <c r="U64" s="1"/>
      <c r="X64" s="1"/>
      <c r="AA64" s="1"/>
      <c r="AD64" s="1"/>
      <c r="AG64" s="1"/>
      <c r="AK64" s="1"/>
      <c r="AN64" s="1"/>
      <c r="AQ64" s="1"/>
      <c r="AR64" s="1"/>
    </row>
    <row r="65" spans="1:44" s="2" customFormat="1" x14ac:dyDescent="0.2">
      <c r="A65" s="42"/>
      <c r="B65" s="42"/>
      <c r="C65" s="42"/>
      <c r="D65" s="116">
        <v>39538</v>
      </c>
      <c r="E65" s="117"/>
      <c r="F65" s="44"/>
      <c r="G65" s="116">
        <v>39629</v>
      </c>
      <c r="H65" s="118"/>
      <c r="I65" s="59"/>
      <c r="J65" s="116">
        <v>39720</v>
      </c>
      <c r="K65" s="118"/>
      <c r="L65" s="59"/>
      <c r="M65" s="116">
        <v>39813</v>
      </c>
      <c r="N65" s="118"/>
      <c r="O65" s="44"/>
      <c r="P65" s="44"/>
      <c r="Q65" s="42"/>
      <c r="R65" s="44"/>
      <c r="S65" s="44"/>
      <c r="U65" s="1"/>
      <c r="X65" s="1"/>
      <c r="AA65" s="1"/>
      <c r="AD65" s="1"/>
      <c r="AG65" s="1"/>
      <c r="AK65" s="1"/>
      <c r="AN65" s="1"/>
      <c r="AQ65" s="1"/>
      <c r="AR65" s="1"/>
    </row>
    <row r="66" spans="1:44" s="2" customFormat="1" x14ac:dyDescent="0.2">
      <c r="A66" s="42"/>
      <c r="B66" s="42"/>
      <c r="C66" s="42"/>
      <c r="D66" s="46"/>
      <c r="E66" s="47"/>
      <c r="F66" s="44"/>
      <c r="G66" s="46"/>
      <c r="H66" s="47"/>
      <c r="I66" s="44"/>
      <c r="J66" s="46"/>
      <c r="K66" s="47"/>
      <c r="L66" s="44"/>
      <c r="M66" s="46"/>
      <c r="N66" s="47"/>
      <c r="O66" s="44"/>
      <c r="P66" s="44"/>
      <c r="Q66" s="42"/>
      <c r="R66" s="44"/>
      <c r="S66" s="44"/>
      <c r="U66" s="1"/>
      <c r="X66" s="1"/>
      <c r="AA66" s="1"/>
      <c r="AD66" s="1"/>
      <c r="AG66" s="1"/>
      <c r="AK66" s="1"/>
      <c r="AN66" s="1"/>
      <c r="AQ66" s="1"/>
      <c r="AR66" s="1"/>
    </row>
    <row r="67" spans="1:44" s="2" customFormat="1" x14ac:dyDescent="0.2">
      <c r="A67" s="42"/>
      <c r="B67" s="6" t="s">
        <v>9</v>
      </c>
      <c r="C67" s="42"/>
      <c r="D67" s="46"/>
      <c r="E67" s="47"/>
      <c r="F67" s="44"/>
      <c r="G67" s="46"/>
      <c r="H67" s="47"/>
      <c r="I67" s="44"/>
      <c r="J67" s="46"/>
      <c r="K67" s="47"/>
      <c r="L67" s="44"/>
      <c r="M67" s="46"/>
      <c r="N67" s="47"/>
      <c r="O67" s="44"/>
      <c r="P67" s="44"/>
      <c r="Q67" s="42"/>
      <c r="R67" s="44"/>
      <c r="S67" s="44"/>
      <c r="U67" s="1"/>
      <c r="X67" s="1"/>
      <c r="AA67" s="1"/>
      <c r="AD67" s="1"/>
      <c r="AG67" s="1"/>
      <c r="AK67" s="1"/>
      <c r="AN67" s="1"/>
      <c r="AQ67" s="1"/>
      <c r="AR67" s="1"/>
    </row>
    <row r="68" spans="1:44" s="2" customFormat="1" x14ac:dyDescent="0.2">
      <c r="A68" s="42"/>
      <c r="B68" s="7" t="s">
        <v>10</v>
      </c>
      <c r="C68" s="42"/>
      <c r="D68" s="46"/>
      <c r="E68" s="47"/>
      <c r="F68" s="44"/>
      <c r="G68" s="46"/>
      <c r="H68" s="47"/>
      <c r="I68" s="44"/>
      <c r="J68" s="46"/>
      <c r="K68" s="47"/>
      <c r="L68" s="44"/>
      <c r="M68" s="46"/>
      <c r="N68" s="47"/>
      <c r="O68" s="44"/>
      <c r="P68" s="44"/>
      <c r="Q68" s="42"/>
      <c r="R68" s="44"/>
      <c r="S68" s="44"/>
      <c r="U68" s="1"/>
      <c r="X68" s="1"/>
      <c r="AA68" s="1"/>
      <c r="AD68" s="1"/>
      <c r="AG68" s="1"/>
      <c r="AK68" s="1"/>
      <c r="AN68" s="1"/>
      <c r="AQ68" s="1"/>
      <c r="AR68" s="1"/>
    </row>
    <row r="69" spans="1:44" s="2" customFormat="1" x14ac:dyDescent="0.2">
      <c r="A69" s="42"/>
      <c r="B69" s="100" t="s">
        <v>11</v>
      </c>
      <c r="C69" s="42"/>
      <c r="D69" s="101"/>
      <c r="E69" s="102">
        <v>8564.2099999999991</v>
      </c>
      <c r="F69" s="44"/>
      <c r="G69" s="18"/>
      <c r="H69" s="102">
        <v>22353.66</v>
      </c>
      <c r="I69" s="44"/>
      <c r="J69" s="101"/>
      <c r="K69" s="102">
        <v>27734.799999999999</v>
      </c>
      <c r="L69" s="44"/>
      <c r="M69" s="101"/>
      <c r="N69" s="102">
        <v>23213.87</v>
      </c>
      <c r="O69" s="44"/>
      <c r="P69" s="44"/>
      <c r="Q69" s="42"/>
      <c r="R69" s="44"/>
      <c r="S69" s="44"/>
      <c r="U69" s="1"/>
      <c r="X69" s="1"/>
      <c r="AA69" s="1"/>
      <c r="AD69" s="1"/>
      <c r="AG69" s="1"/>
      <c r="AK69" s="1"/>
      <c r="AN69" s="1"/>
      <c r="AQ69" s="1"/>
      <c r="AR69" s="1"/>
    </row>
    <row r="70" spans="1:44" s="2" customFormat="1" x14ac:dyDescent="0.2">
      <c r="A70" s="42"/>
      <c r="B70" s="100" t="s">
        <v>12</v>
      </c>
      <c r="C70" s="42"/>
      <c r="D70" s="103"/>
      <c r="E70" s="48">
        <v>5029.3100000000004</v>
      </c>
      <c r="F70" s="44"/>
      <c r="G70" s="18"/>
      <c r="H70" s="48">
        <v>3011.49</v>
      </c>
      <c r="I70" s="44"/>
      <c r="J70" s="103"/>
      <c r="K70" s="48">
        <v>0</v>
      </c>
      <c r="L70" s="44"/>
      <c r="M70" s="103"/>
      <c r="N70" s="48">
        <v>0</v>
      </c>
      <c r="O70" s="44"/>
      <c r="P70" s="44"/>
      <c r="Q70" s="42"/>
      <c r="R70" s="44"/>
      <c r="S70" s="44"/>
      <c r="U70" s="1"/>
      <c r="X70" s="1"/>
      <c r="AA70" s="1"/>
      <c r="AD70" s="1"/>
      <c r="AG70" s="1"/>
      <c r="AK70" s="1"/>
      <c r="AN70" s="1"/>
      <c r="AQ70" s="1"/>
      <c r="AR70" s="1"/>
    </row>
    <row r="71" spans="1:44" s="2" customFormat="1" x14ac:dyDescent="0.2">
      <c r="A71" s="42"/>
      <c r="B71" s="100" t="s">
        <v>33</v>
      </c>
      <c r="C71" s="42"/>
      <c r="D71" s="103"/>
      <c r="E71" s="48">
        <v>4625</v>
      </c>
      <c r="F71" s="44"/>
      <c r="G71" s="18"/>
      <c r="H71" s="48">
        <v>0</v>
      </c>
      <c r="I71" s="44"/>
      <c r="J71" s="103"/>
      <c r="K71" s="48">
        <v>4839.92</v>
      </c>
      <c r="L71" s="44"/>
      <c r="M71" s="103"/>
      <c r="N71" s="48">
        <v>4856</v>
      </c>
      <c r="O71" s="44"/>
      <c r="P71" s="44"/>
      <c r="Q71" s="42"/>
      <c r="R71" s="44"/>
      <c r="S71" s="44"/>
      <c r="U71" s="1"/>
      <c r="X71" s="1"/>
      <c r="AA71" s="1"/>
      <c r="AD71" s="1"/>
      <c r="AG71" s="1"/>
      <c r="AK71" s="1"/>
      <c r="AN71" s="1"/>
      <c r="AQ71" s="1"/>
      <c r="AR71" s="1"/>
    </row>
    <row r="72" spans="1:44" s="2" customFormat="1" x14ac:dyDescent="0.2">
      <c r="A72" s="42"/>
      <c r="B72" s="100" t="s">
        <v>13</v>
      </c>
      <c r="C72" s="42"/>
      <c r="D72" s="103"/>
      <c r="E72" s="48">
        <v>33039.82</v>
      </c>
      <c r="F72" s="44"/>
      <c r="G72" s="18"/>
      <c r="H72" s="48">
        <v>38905.31</v>
      </c>
      <c r="I72" s="44"/>
      <c r="J72" s="103"/>
      <c r="K72" s="48">
        <v>36265</v>
      </c>
      <c r="L72" s="44"/>
      <c r="M72" s="103"/>
      <c r="N72" s="48">
        <v>32783.26</v>
      </c>
      <c r="O72" s="44"/>
      <c r="P72" s="44"/>
      <c r="Q72" s="42"/>
      <c r="R72" s="44"/>
      <c r="S72" s="44"/>
      <c r="U72" s="1"/>
      <c r="X72" s="1"/>
      <c r="AA72" s="1"/>
      <c r="AD72" s="1"/>
      <c r="AG72" s="1"/>
      <c r="AK72" s="1"/>
      <c r="AN72" s="1"/>
      <c r="AQ72" s="1"/>
      <c r="AR72" s="1"/>
    </row>
    <row r="73" spans="1:44" s="2" customFormat="1" x14ac:dyDescent="0.2">
      <c r="A73" s="42"/>
      <c r="B73" s="100" t="s">
        <v>5</v>
      </c>
      <c r="C73" s="42"/>
      <c r="D73" s="103"/>
      <c r="E73" s="48">
        <v>14323.05</v>
      </c>
      <c r="F73" s="44"/>
      <c r="G73" s="18"/>
      <c r="H73" s="48">
        <v>13798.08</v>
      </c>
      <c r="I73" s="44"/>
      <c r="J73" s="103"/>
      <c r="K73" s="48">
        <v>17392</v>
      </c>
      <c r="L73" s="44"/>
      <c r="M73" s="103"/>
      <c r="N73" s="48">
        <v>23396.62</v>
      </c>
      <c r="O73" s="44"/>
      <c r="P73" s="44"/>
      <c r="Q73" s="42"/>
      <c r="R73" s="44"/>
      <c r="S73" s="44"/>
      <c r="U73" s="1"/>
      <c r="X73" s="1"/>
      <c r="AA73" s="1"/>
      <c r="AD73" s="1"/>
      <c r="AG73" s="1"/>
      <c r="AK73" s="1"/>
      <c r="AN73" s="1"/>
      <c r="AQ73" s="1"/>
      <c r="AR73" s="1"/>
    </row>
    <row r="74" spans="1:44" s="2" customFormat="1" x14ac:dyDescent="0.2">
      <c r="A74" s="42"/>
      <c r="B74" s="100" t="s">
        <v>6</v>
      </c>
      <c r="C74" s="42"/>
      <c r="D74" s="103"/>
      <c r="E74" s="48">
        <v>17922.46</v>
      </c>
      <c r="F74" s="44"/>
      <c r="G74" s="18"/>
      <c r="H74" s="48">
        <v>18596.240000000002</v>
      </c>
      <c r="I74" s="44"/>
      <c r="J74" s="103"/>
      <c r="K74" s="48">
        <v>20718.75</v>
      </c>
      <c r="L74" s="44"/>
      <c r="M74" s="103"/>
      <c r="N74" s="48">
        <v>14208.27</v>
      </c>
      <c r="O74" s="44"/>
      <c r="P74" s="44"/>
      <c r="Q74" s="42"/>
      <c r="R74" s="44"/>
      <c r="S74" s="44"/>
      <c r="U74" s="1"/>
      <c r="X74" s="1"/>
      <c r="AA74" s="1"/>
      <c r="AD74" s="1"/>
      <c r="AG74" s="1"/>
      <c r="AK74" s="1"/>
      <c r="AN74" s="1"/>
      <c r="AQ74" s="1"/>
      <c r="AR74" s="1"/>
    </row>
    <row r="75" spans="1:44" s="2" customFormat="1" x14ac:dyDescent="0.2">
      <c r="A75" s="42"/>
      <c r="B75" s="100" t="s">
        <v>14</v>
      </c>
      <c r="C75" s="42"/>
      <c r="D75" s="103"/>
      <c r="E75" s="87">
        <v>1320.69</v>
      </c>
      <c r="F75" s="44"/>
      <c r="G75" s="18"/>
      <c r="H75" s="87">
        <v>1931.99</v>
      </c>
      <c r="I75" s="44"/>
      <c r="J75" s="103"/>
      <c r="K75" s="87">
        <v>1608</v>
      </c>
      <c r="L75" s="44"/>
      <c r="M75" s="103"/>
      <c r="N75" s="87">
        <v>2247.08</v>
      </c>
      <c r="O75" s="44"/>
      <c r="P75" s="44"/>
      <c r="Q75" s="42"/>
      <c r="R75" s="44"/>
      <c r="S75" s="44"/>
      <c r="U75" s="1"/>
      <c r="X75" s="1"/>
      <c r="AA75" s="1"/>
      <c r="AD75" s="1"/>
      <c r="AG75" s="1"/>
      <c r="AK75" s="1"/>
      <c r="AN75" s="1"/>
      <c r="AQ75" s="1"/>
      <c r="AR75" s="1"/>
    </row>
    <row r="76" spans="1:44" s="2" customFormat="1" x14ac:dyDescent="0.2">
      <c r="A76" s="42"/>
      <c r="B76" s="7" t="s">
        <v>0</v>
      </c>
      <c r="C76" s="42"/>
      <c r="D76" s="103"/>
      <c r="E76" s="72">
        <v>84824.540000000008</v>
      </c>
      <c r="F76" s="44"/>
      <c r="G76" s="103"/>
      <c r="H76" s="48">
        <v>98596</v>
      </c>
      <c r="I76" s="44"/>
      <c r="J76" s="103"/>
      <c r="K76" s="48">
        <v>108559</v>
      </c>
      <c r="L76" s="44"/>
      <c r="M76" s="103"/>
      <c r="N76" s="48">
        <v>100705</v>
      </c>
      <c r="O76" s="44"/>
      <c r="P76" s="44"/>
      <c r="Q76" s="42"/>
      <c r="R76" s="44"/>
      <c r="S76" s="44"/>
      <c r="U76" s="1"/>
      <c r="X76" s="1"/>
      <c r="AA76" s="1"/>
      <c r="AD76" s="1"/>
      <c r="AG76" s="1"/>
      <c r="AK76" s="1"/>
      <c r="AN76" s="1"/>
      <c r="AQ76" s="1"/>
      <c r="AR76" s="1"/>
    </row>
    <row r="77" spans="1:44" s="2" customFormat="1" x14ac:dyDescent="0.2">
      <c r="A77" s="42"/>
      <c r="B77" s="7"/>
      <c r="C77" s="42"/>
      <c r="D77" s="103"/>
      <c r="E77" s="47"/>
      <c r="F77" s="44"/>
      <c r="G77" s="18"/>
      <c r="H77" s="48"/>
      <c r="I77" s="44"/>
      <c r="J77" s="103"/>
      <c r="K77" s="48"/>
      <c r="L77" s="44"/>
      <c r="M77" s="103"/>
      <c r="N77" s="48"/>
      <c r="O77" s="44"/>
      <c r="P77" s="44"/>
      <c r="Q77" s="42"/>
      <c r="R77" s="44"/>
      <c r="S77" s="44"/>
      <c r="U77" s="1"/>
      <c r="X77" s="1"/>
      <c r="AA77" s="1"/>
      <c r="AD77" s="1"/>
      <c r="AG77" s="1"/>
      <c r="AK77" s="1"/>
      <c r="AN77" s="1"/>
      <c r="AQ77" s="1"/>
      <c r="AR77" s="1"/>
    </row>
    <row r="78" spans="1:44" s="2" customFormat="1" x14ac:dyDescent="0.2">
      <c r="A78" s="42"/>
      <c r="B78" s="100" t="s">
        <v>15</v>
      </c>
      <c r="C78" s="42"/>
      <c r="D78" s="103"/>
      <c r="E78" s="48">
        <v>9613.1199999999808</v>
      </c>
      <c r="F78" s="44"/>
      <c r="G78" s="18"/>
      <c r="H78" s="48">
        <v>9402.8399999999601</v>
      </c>
      <c r="I78" s="44"/>
      <c r="J78" s="103"/>
      <c r="K78" s="48">
        <v>9494.93</v>
      </c>
      <c r="L78" s="44"/>
      <c r="M78" s="103"/>
      <c r="N78" s="48">
        <v>9939.75</v>
      </c>
      <c r="O78" s="44"/>
      <c r="P78" s="44"/>
      <c r="Q78" s="42"/>
      <c r="R78" s="44"/>
      <c r="S78" s="44"/>
      <c r="U78" s="1"/>
      <c r="X78" s="1"/>
      <c r="AA78" s="1"/>
      <c r="AD78" s="1"/>
      <c r="AG78" s="1"/>
      <c r="AK78" s="1"/>
      <c r="AN78" s="1"/>
      <c r="AQ78" s="1"/>
      <c r="AR78" s="1"/>
    </row>
    <row r="79" spans="1:44" s="2" customFormat="1" x14ac:dyDescent="0.2">
      <c r="A79" s="42"/>
      <c r="B79" s="100" t="s">
        <v>16</v>
      </c>
      <c r="C79" s="42"/>
      <c r="D79" s="103"/>
      <c r="E79" s="48">
        <v>65576</v>
      </c>
      <c r="F79" s="44"/>
      <c r="G79" s="18"/>
      <c r="H79" s="48">
        <v>65576</v>
      </c>
      <c r="I79" s="44"/>
      <c r="J79" s="103"/>
      <c r="K79" s="48">
        <v>65576</v>
      </c>
      <c r="L79" s="44"/>
      <c r="M79" s="103"/>
      <c r="N79" s="48">
        <v>65576</v>
      </c>
      <c r="O79" s="44"/>
      <c r="P79" s="44"/>
      <c r="Q79" s="42"/>
      <c r="R79" s="44"/>
      <c r="S79" s="44"/>
      <c r="U79" s="1"/>
      <c r="X79" s="1"/>
      <c r="AA79" s="1"/>
      <c r="AD79" s="1"/>
      <c r="AG79" s="1"/>
      <c r="AK79" s="1"/>
      <c r="AN79" s="1"/>
      <c r="AQ79" s="1"/>
      <c r="AR79" s="1"/>
    </row>
    <row r="80" spans="1:44" s="2" customFormat="1" x14ac:dyDescent="0.2">
      <c r="A80" s="42"/>
      <c r="B80" s="100" t="s">
        <v>17</v>
      </c>
      <c r="C80" s="42"/>
      <c r="D80" s="103"/>
      <c r="E80" s="48">
        <v>17510</v>
      </c>
      <c r="F80" s="44"/>
      <c r="G80" s="18"/>
      <c r="H80" s="48">
        <v>15965</v>
      </c>
      <c r="I80" s="44"/>
      <c r="J80" s="103"/>
      <c r="K80" s="48">
        <v>14420</v>
      </c>
      <c r="L80" s="44"/>
      <c r="M80" s="103"/>
      <c r="N80" s="48">
        <v>12875</v>
      </c>
      <c r="O80" s="44"/>
      <c r="P80" s="44"/>
      <c r="Q80" s="42"/>
      <c r="R80" s="44"/>
      <c r="S80" s="44"/>
      <c r="U80" s="1"/>
      <c r="X80" s="1"/>
      <c r="AA80" s="1"/>
      <c r="AD80" s="1"/>
      <c r="AG80" s="1"/>
      <c r="AK80" s="1"/>
      <c r="AN80" s="1"/>
      <c r="AQ80" s="1"/>
      <c r="AR80" s="1"/>
    </row>
    <row r="81" spans="1:44" s="2" customFormat="1" x14ac:dyDescent="0.2">
      <c r="A81" s="42"/>
      <c r="B81" s="100" t="s">
        <v>18</v>
      </c>
      <c r="C81" s="42"/>
      <c r="D81" s="103"/>
      <c r="E81" s="87">
        <v>386</v>
      </c>
      <c r="F81" s="44"/>
      <c r="G81" s="18"/>
      <c r="H81" s="48">
        <v>391.26</v>
      </c>
      <c r="I81" s="44"/>
      <c r="J81" s="103"/>
      <c r="K81" s="48">
        <v>395</v>
      </c>
      <c r="L81" s="44"/>
      <c r="M81" s="103"/>
      <c r="N81" s="48">
        <v>359.24</v>
      </c>
      <c r="O81" s="44"/>
      <c r="P81" s="44"/>
      <c r="Q81" s="42"/>
      <c r="R81" s="44"/>
      <c r="S81" s="44"/>
      <c r="U81" s="1"/>
      <c r="X81" s="1"/>
      <c r="AA81" s="1"/>
      <c r="AD81" s="1"/>
      <c r="AG81" s="1"/>
      <c r="AK81" s="1"/>
      <c r="AN81" s="1"/>
      <c r="AQ81" s="1"/>
      <c r="AR81" s="1"/>
    </row>
    <row r="82" spans="1:44" s="2" customFormat="1" ht="13.5" thickBot="1" x14ac:dyDescent="0.25">
      <c r="A82" s="42"/>
      <c r="B82" s="7" t="s">
        <v>1</v>
      </c>
      <c r="C82" s="42"/>
      <c r="D82" s="101"/>
      <c r="E82" s="28">
        <v>177909.75</v>
      </c>
      <c r="F82" s="44"/>
      <c r="G82" s="101"/>
      <c r="H82" s="49">
        <v>189931.33</v>
      </c>
      <c r="I82" s="44"/>
      <c r="J82" s="101"/>
      <c r="K82" s="49">
        <v>198445</v>
      </c>
      <c r="L82" s="44"/>
      <c r="M82" s="101"/>
      <c r="N82" s="49">
        <v>189455</v>
      </c>
      <c r="O82" s="44"/>
      <c r="P82" s="44"/>
      <c r="Q82" s="42"/>
      <c r="R82" s="44"/>
      <c r="S82" s="44"/>
      <c r="U82" s="1"/>
      <c r="X82" s="1"/>
      <c r="AA82" s="1"/>
      <c r="AD82" s="1"/>
      <c r="AG82" s="1"/>
      <c r="AK82" s="1"/>
      <c r="AN82" s="1"/>
      <c r="AQ82" s="1"/>
      <c r="AR82" s="1"/>
    </row>
    <row r="83" spans="1:44" s="2" customFormat="1" ht="13.5" thickTop="1" x14ac:dyDescent="0.2">
      <c r="A83" s="42"/>
      <c r="B83" s="104"/>
      <c r="C83" s="42"/>
      <c r="D83" s="105"/>
      <c r="E83" s="47"/>
      <c r="F83" s="44"/>
      <c r="G83" s="18"/>
      <c r="H83" s="47"/>
      <c r="I83" s="44"/>
      <c r="J83" s="105"/>
      <c r="K83" s="47"/>
      <c r="L83" s="44"/>
      <c r="M83" s="105"/>
      <c r="N83" s="52"/>
      <c r="O83" s="44"/>
      <c r="P83" s="44"/>
      <c r="Q83" s="42"/>
      <c r="R83" s="44"/>
      <c r="S83" s="44"/>
      <c r="U83" s="1"/>
      <c r="X83" s="1"/>
      <c r="AA83" s="1"/>
      <c r="AD83" s="1"/>
      <c r="AG83" s="1"/>
      <c r="AK83" s="1"/>
      <c r="AN83" s="1"/>
      <c r="AQ83" s="1"/>
      <c r="AR83" s="1"/>
    </row>
    <row r="84" spans="1:44" s="2" customFormat="1" x14ac:dyDescent="0.2">
      <c r="A84" s="42"/>
      <c r="B84" s="6" t="s">
        <v>34</v>
      </c>
      <c r="C84" s="42"/>
      <c r="D84" s="105"/>
      <c r="E84" s="47"/>
      <c r="F84" s="44"/>
      <c r="G84" s="18"/>
      <c r="H84" s="47"/>
      <c r="I84" s="44"/>
      <c r="J84" s="105"/>
      <c r="K84" s="47"/>
      <c r="L84" s="44"/>
      <c r="M84" s="105"/>
      <c r="N84" s="52"/>
      <c r="O84" s="44"/>
      <c r="P84" s="44"/>
      <c r="Q84" s="42"/>
      <c r="R84" s="44"/>
      <c r="S84" s="44"/>
      <c r="U84" s="1"/>
      <c r="X84" s="1"/>
      <c r="AA84" s="1"/>
      <c r="AD84" s="1"/>
      <c r="AG84" s="1"/>
      <c r="AK84" s="1"/>
      <c r="AN84" s="1"/>
      <c r="AQ84" s="1"/>
      <c r="AR84" s="1"/>
    </row>
    <row r="85" spans="1:44" s="2" customFormat="1" x14ac:dyDescent="0.2">
      <c r="A85" s="42"/>
      <c r="B85" s="7" t="s">
        <v>2</v>
      </c>
      <c r="C85" s="42"/>
      <c r="D85" s="105"/>
      <c r="E85" s="47"/>
      <c r="F85" s="44"/>
      <c r="G85" s="18"/>
      <c r="H85" s="47"/>
      <c r="I85" s="44"/>
      <c r="J85" s="105"/>
      <c r="K85" s="47"/>
      <c r="L85" s="44"/>
      <c r="M85" s="105"/>
      <c r="N85" s="52"/>
      <c r="O85" s="44"/>
      <c r="P85" s="44"/>
      <c r="Q85" s="42"/>
      <c r="R85" s="44"/>
      <c r="S85" s="44"/>
      <c r="U85" s="1"/>
      <c r="X85" s="1"/>
      <c r="AA85" s="1"/>
      <c r="AD85" s="1"/>
      <c r="AG85" s="1"/>
      <c r="AK85" s="1"/>
      <c r="AN85" s="1"/>
      <c r="AQ85" s="1"/>
      <c r="AR85" s="1"/>
    </row>
    <row r="86" spans="1:44" s="2" customFormat="1" x14ac:dyDescent="0.2">
      <c r="A86" s="42"/>
      <c r="B86" s="100" t="s">
        <v>7</v>
      </c>
      <c r="C86" s="42"/>
      <c r="D86" s="101"/>
      <c r="E86" s="102">
        <v>11863.9</v>
      </c>
      <c r="F86" s="44"/>
      <c r="G86" s="18"/>
      <c r="H86" s="102">
        <v>24188</v>
      </c>
      <c r="I86" s="44"/>
      <c r="J86" s="101"/>
      <c r="K86" s="102">
        <v>18929.62</v>
      </c>
      <c r="L86" s="44"/>
      <c r="M86" s="101"/>
      <c r="N86" s="102">
        <v>18489.78</v>
      </c>
      <c r="O86" s="44"/>
      <c r="P86" s="44"/>
      <c r="Q86" s="42"/>
      <c r="R86" s="44"/>
      <c r="S86" s="44"/>
      <c r="U86" s="1"/>
      <c r="X86" s="1"/>
      <c r="AA86" s="1"/>
      <c r="AD86" s="1"/>
      <c r="AG86" s="1"/>
      <c r="AK86" s="1"/>
      <c r="AN86" s="1"/>
      <c r="AQ86" s="1"/>
      <c r="AR86" s="1"/>
    </row>
    <row r="87" spans="1:44" s="2" customFormat="1" x14ac:dyDescent="0.2">
      <c r="A87" s="42"/>
      <c r="B87" s="100" t="s">
        <v>8</v>
      </c>
      <c r="C87" s="42"/>
      <c r="D87" s="103"/>
      <c r="E87" s="48">
        <v>15229.65</v>
      </c>
      <c r="F87" s="44"/>
      <c r="G87" s="18"/>
      <c r="H87" s="48">
        <v>17072.650000000001</v>
      </c>
      <c r="I87" s="44"/>
      <c r="J87" s="103"/>
      <c r="K87" s="48">
        <v>18607.740000000002</v>
      </c>
      <c r="L87" s="44"/>
      <c r="M87" s="103"/>
      <c r="N87" s="48">
        <v>16347</v>
      </c>
      <c r="O87" s="44"/>
      <c r="P87" s="44"/>
      <c r="Q87" s="42"/>
      <c r="R87" s="44"/>
      <c r="S87" s="44"/>
      <c r="U87" s="1"/>
      <c r="X87" s="1"/>
      <c r="AA87" s="1"/>
      <c r="AD87" s="1"/>
      <c r="AG87" s="1"/>
      <c r="AK87" s="1"/>
      <c r="AN87" s="1"/>
      <c r="AQ87" s="1"/>
      <c r="AR87" s="1"/>
    </row>
    <row r="88" spans="1:44" s="2" customFormat="1" x14ac:dyDescent="0.2">
      <c r="A88" s="42"/>
      <c r="B88" s="100" t="s">
        <v>19</v>
      </c>
      <c r="C88" s="42"/>
      <c r="D88" s="103"/>
      <c r="E88" s="48">
        <v>1015.2399999999999</v>
      </c>
      <c r="F88" s="44"/>
      <c r="G88" s="18"/>
      <c r="H88" s="48">
        <v>1015.2399999999999</v>
      </c>
      <c r="I88" s="44"/>
      <c r="J88" s="103"/>
      <c r="K88" s="48">
        <v>457</v>
      </c>
      <c r="L88" s="44"/>
      <c r="M88" s="103"/>
      <c r="N88" s="48">
        <v>231.8</v>
      </c>
      <c r="O88" s="44"/>
      <c r="P88" s="44"/>
      <c r="Q88" s="42"/>
      <c r="R88" s="44"/>
      <c r="S88" s="44"/>
      <c r="U88" s="1"/>
      <c r="X88" s="1"/>
      <c r="AA88" s="1"/>
      <c r="AD88" s="1"/>
      <c r="AG88" s="1"/>
      <c r="AK88" s="1"/>
      <c r="AN88" s="1"/>
      <c r="AQ88" s="1"/>
      <c r="AR88" s="1"/>
    </row>
    <row r="89" spans="1:44" s="2" customFormat="1" x14ac:dyDescent="0.2">
      <c r="A89" s="42"/>
      <c r="B89" s="100" t="s">
        <v>20</v>
      </c>
      <c r="C89" s="42"/>
      <c r="D89" s="103"/>
      <c r="E89" s="48">
        <v>11000</v>
      </c>
      <c r="F89" s="44"/>
      <c r="G89" s="18"/>
      <c r="H89" s="48">
        <v>9750</v>
      </c>
      <c r="I89" s="44"/>
      <c r="J89" s="103"/>
      <c r="K89" s="48">
        <v>0</v>
      </c>
      <c r="L89" s="44"/>
      <c r="M89" s="103"/>
      <c r="N89" s="48">
        <v>0</v>
      </c>
      <c r="O89" s="44"/>
      <c r="P89" s="44"/>
      <c r="Q89" s="42"/>
      <c r="R89" s="44"/>
      <c r="S89" s="44"/>
      <c r="U89" s="1"/>
      <c r="X89" s="1"/>
      <c r="AA89" s="1"/>
      <c r="AD89" s="1"/>
      <c r="AG89" s="1"/>
      <c r="AK89" s="1"/>
      <c r="AN89" s="1"/>
      <c r="AQ89" s="1"/>
      <c r="AR89" s="1"/>
    </row>
    <row r="90" spans="1:44" s="2" customFormat="1" x14ac:dyDescent="0.2">
      <c r="A90" s="42"/>
      <c r="B90" s="100" t="s">
        <v>21</v>
      </c>
      <c r="C90" s="42"/>
      <c r="D90" s="103"/>
      <c r="E90" s="87">
        <v>30434.16</v>
      </c>
      <c r="F90" s="44"/>
      <c r="G90" s="18"/>
      <c r="H90" s="87">
        <v>30875</v>
      </c>
      <c r="I90" s="44"/>
      <c r="J90" s="103"/>
      <c r="K90" s="87">
        <v>34095</v>
      </c>
      <c r="L90" s="44"/>
      <c r="M90" s="103"/>
      <c r="N90" s="87">
        <v>24233.43</v>
      </c>
      <c r="O90" s="44"/>
      <c r="P90" s="44"/>
      <c r="Q90" s="42"/>
      <c r="R90" s="44"/>
      <c r="S90" s="44"/>
      <c r="U90" s="1"/>
      <c r="X90" s="1"/>
      <c r="AA90" s="1"/>
      <c r="AD90" s="1"/>
      <c r="AG90" s="1"/>
      <c r="AK90" s="1"/>
      <c r="AN90" s="1"/>
      <c r="AQ90" s="1"/>
      <c r="AR90" s="1"/>
    </row>
    <row r="91" spans="1:44" s="2" customFormat="1" x14ac:dyDescent="0.2">
      <c r="A91" s="42"/>
      <c r="B91" s="7" t="s">
        <v>3</v>
      </c>
      <c r="C91" s="42"/>
      <c r="D91" s="103"/>
      <c r="E91" s="106">
        <v>69542.95</v>
      </c>
      <c r="F91" s="44"/>
      <c r="G91" s="18"/>
      <c r="H91" s="48">
        <v>82901</v>
      </c>
      <c r="I91" s="44"/>
      <c r="J91" s="18"/>
      <c r="K91" s="48">
        <v>72090</v>
      </c>
      <c r="L91" s="44"/>
      <c r="M91" s="18"/>
      <c r="N91" s="48">
        <v>59302</v>
      </c>
      <c r="O91" s="44"/>
      <c r="P91" s="44"/>
      <c r="Q91" s="42"/>
      <c r="R91" s="44"/>
      <c r="S91" s="44"/>
      <c r="U91" s="1"/>
      <c r="X91" s="1"/>
      <c r="AA91" s="1"/>
      <c r="AD91" s="1"/>
      <c r="AG91" s="1"/>
      <c r="AK91" s="1"/>
      <c r="AN91" s="1"/>
      <c r="AQ91" s="1"/>
      <c r="AR91" s="1"/>
    </row>
    <row r="92" spans="1:44" s="2" customFormat="1" x14ac:dyDescent="0.2">
      <c r="A92" s="42"/>
      <c r="B92" s="7"/>
      <c r="C92" s="42"/>
      <c r="D92" s="103"/>
      <c r="E92" s="47"/>
      <c r="F92" s="44"/>
      <c r="G92" s="18"/>
      <c r="H92" s="48"/>
      <c r="I92" s="44"/>
      <c r="J92" s="103"/>
      <c r="K92" s="48"/>
      <c r="L92" s="44"/>
      <c r="M92" s="103"/>
      <c r="N92" s="52"/>
      <c r="O92" s="44"/>
      <c r="P92" s="44"/>
      <c r="Q92" s="42"/>
      <c r="R92" s="44"/>
      <c r="S92" s="44"/>
      <c r="U92" s="1"/>
      <c r="X92" s="1"/>
      <c r="AA92" s="1"/>
      <c r="AD92" s="1"/>
      <c r="AG92" s="1"/>
      <c r="AK92" s="1"/>
      <c r="AN92" s="1"/>
      <c r="AQ92" s="1"/>
      <c r="AR92" s="1"/>
    </row>
    <row r="93" spans="1:44" s="2" customFormat="1" x14ac:dyDescent="0.2">
      <c r="A93" s="42"/>
      <c r="B93" s="100" t="s">
        <v>22</v>
      </c>
      <c r="C93" s="42"/>
      <c r="D93" s="103"/>
      <c r="E93" s="48">
        <v>0</v>
      </c>
      <c r="F93" s="44"/>
      <c r="G93" s="18"/>
      <c r="H93" s="48">
        <v>0</v>
      </c>
      <c r="I93" s="44"/>
      <c r="J93" s="103"/>
      <c r="K93" s="48">
        <v>21000</v>
      </c>
      <c r="L93" s="44"/>
      <c r="M93" s="103"/>
      <c r="N93" s="48">
        <v>21000</v>
      </c>
      <c r="O93" s="44"/>
      <c r="P93" s="44"/>
      <c r="Q93" s="42"/>
      <c r="R93" s="44"/>
      <c r="S93" s="44"/>
      <c r="U93" s="1"/>
      <c r="X93" s="1"/>
      <c r="AA93" s="1"/>
      <c r="AD93" s="1"/>
      <c r="AG93" s="1"/>
      <c r="AK93" s="1"/>
      <c r="AN93" s="1"/>
      <c r="AQ93" s="1"/>
      <c r="AR93" s="1"/>
    </row>
    <row r="94" spans="1:44" s="2" customFormat="1" x14ac:dyDescent="0.2">
      <c r="A94" s="42"/>
      <c r="B94" s="100" t="s">
        <v>23</v>
      </c>
      <c r="C94" s="42"/>
      <c r="D94" s="103"/>
      <c r="E94" s="48">
        <v>3833.38</v>
      </c>
      <c r="F94" s="44"/>
      <c r="G94" s="18"/>
      <c r="H94" s="48">
        <v>3874</v>
      </c>
      <c r="I94" s="44"/>
      <c r="J94" s="103"/>
      <c r="K94" s="48">
        <v>4199.7</v>
      </c>
      <c r="L94" s="44"/>
      <c r="M94" s="103"/>
      <c r="N94" s="48">
        <v>4579.71</v>
      </c>
      <c r="O94" s="44"/>
      <c r="P94" s="44"/>
      <c r="Q94" s="42"/>
      <c r="R94" s="44"/>
      <c r="S94" s="44"/>
      <c r="U94" s="1"/>
      <c r="X94" s="1"/>
      <c r="AA94" s="1"/>
      <c r="AD94" s="1"/>
      <c r="AG94" s="1"/>
      <c r="AK94" s="1"/>
      <c r="AN94" s="1"/>
      <c r="AQ94" s="1"/>
      <c r="AR94" s="1"/>
    </row>
    <row r="95" spans="1:44" s="2" customFormat="1" x14ac:dyDescent="0.2">
      <c r="A95" s="42"/>
      <c r="B95" s="100" t="s">
        <v>4</v>
      </c>
      <c r="C95" s="42"/>
      <c r="D95" s="103"/>
      <c r="E95" s="48">
        <v>0</v>
      </c>
      <c r="F95" s="44"/>
      <c r="G95" s="18"/>
      <c r="H95" s="48">
        <v>0</v>
      </c>
      <c r="I95" s="44"/>
      <c r="J95" s="103"/>
      <c r="K95" s="48"/>
      <c r="L95" s="44"/>
      <c r="M95" s="103"/>
      <c r="N95" s="48">
        <v>567.24</v>
      </c>
      <c r="O95" s="44"/>
      <c r="P95" s="44"/>
      <c r="Q95" s="42"/>
      <c r="R95" s="44"/>
      <c r="S95" s="44"/>
      <c r="U95" s="1"/>
      <c r="X95" s="1"/>
      <c r="AA95" s="1"/>
      <c r="AD95" s="1"/>
      <c r="AG95" s="1"/>
      <c r="AK95" s="1"/>
      <c r="AN95" s="1"/>
      <c r="AQ95" s="1"/>
      <c r="AR95" s="1"/>
    </row>
    <row r="96" spans="1:44" s="2" customFormat="1" x14ac:dyDescent="0.2">
      <c r="A96" s="42"/>
      <c r="B96" s="100"/>
      <c r="C96" s="42"/>
      <c r="D96" s="103"/>
      <c r="E96" s="47"/>
      <c r="F96" s="44"/>
      <c r="G96" s="18"/>
      <c r="H96" s="48"/>
      <c r="I96" s="44"/>
      <c r="J96" s="103"/>
      <c r="K96" s="48"/>
      <c r="L96" s="44"/>
      <c r="M96" s="103"/>
      <c r="N96" s="48"/>
      <c r="O96" s="44"/>
      <c r="P96" s="44"/>
      <c r="Q96" s="42"/>
      <c r="R96" s="44"/>
      <c r="S96" s="44"/>
      <c r="U96" s="1"/>
      <c r="X96" s="1"/>
      <c r="AA96" s="1"/>
      <c r="AD96" s="1"/>
      <c r="AG96" s="1"/>
      <c r="AK96" s="1"/>
      <c r="AN96" s="1"/>
      <c r="AQ96" s="1"/>
      <c r="AR96" s="1"/>
    </row>
    <row r="97" spans="1:44" s="2" customFormat="1" x14ac:dyDescent="0.2">
      <c r="A97" s="42"/>
      <c r="B97" s="100" t="s">
        <v>24</v>
      </c>
      <c r="C97" s="42"/>
      <c r="D97" s="103"/>
      <c r="E97" s="48">
        <v>422816.57</v>
      </c>
      <c r="F97" s="44"/>
      <c r="G97" s="18"/>
      <c r="H97" s="48">
        <v>423357</v>
      </c>
      <c r="I97" s="44"/>
      <c r="J97" s="103"/>
      <c r="K97" s="48">
        <v>425797.48</v>
      </c>
      <c r="L97" s="44"/>
      <c r="M97" s="103"/>
      <c r="N97" s="48">
        <v>426402.54</v>
      </c>
      <c r="O97" s="44"/>
      <c r="P97" s="44"/>
      <c r="Q97" s="42"/>
      <c r="R97" s="44"/>
      <c r="S97" s="44"/>
      <c r="U97" s="1"/>
      <c r="X97" s="1"/>
      <c r="AA97" s="1"/>
      <c r="AD97" s="1"/>
      <c r="AG97" s="1"/>
      <c r="AK97" s="1"/>
      <c r="AN97" s="1"/>
      <c r="AQ97" s="1"/>
      <c r="AR97" s="1"/>
    </row>
    <row r="98" spans="1:44" s="2" customFormat="1" x14ac:dyDescent="0.2">
      <c r="A98" s="42"/>
      <c r="B98" s="7"/>
      <c r="C98" s="42"/>
      <c r="D98" s="18"/>
      <c r="E98" s="47"/>
      <c r="F98" s="44"/>
      <c r="G98" s="18"/>
      <c r="H98" s="48">
        <v>0</v>
      </c>
      <c r="I98" s="44"/>
      <c r="J98" s="18"/>
      <c r="K98" s="48"/>
      <c r="L98" s="44"/>
      <c r="M98" s="18"/>
      <c r="N98" s="48"/>
      <c r="O98" s="44"/>
      <c r="P98" s="44"/>
      <c r="Q98" s="42"/>
      <c r="R98" s="44"/>
      <c r="S98" s="44"/>
      <c r="U98" s="1"/>
      <c r="X98" s="1"/>
      <c r="AA98" s="1"/>
      <c r="AD98" s="1"/>
      <c r="AG98" s="1"/>
      <c r="AK98" s="1"/>
      <c r="AN98" s="1"/>
      <c r="AQ98" s="1"/>
      <c r="AR98" s="1"/>
    </row>
    <row r="99" spans="1:44" s="2" customFormat="1" x14ac:dyDescent="0.2">
      <c r="A99" s="42"/>
      <c r="B99" s="7" t="s">
        <v>25</v>
      </c>
      <c r="C99" s="42"/>
      <c r="D99" s="103"/>
      <c r="E99" s="47"/>
      <c r="F99" s="44"/>
      <c r="G99" s="18"/>
      <c r="H99" s="48">
        <v>0</v>
      </c>
      <c r="I99" s="44"/>
      <c r="J99" s="103"/>
      <c r="K99" s="48">
        <v>0</v>
      </c>
      <c r="L99" s="44"/>
      <c r="M99" s="103"/>
      <c r="N99" s="48"/>
      <c r="O99" s="44"/>
      <c r="P99" s="44"/>
      <c r="Q99" s="42"/>
      <c r="R99" s="44"/>
      <c r="S99" s="44"/>
      <c r="U99" s="1"/>
      <c r="X99" s="1"/>
      <c r="AA99" s="1"/>
      <c r="AD99" s="1"/>
      <c r="AG99" s="1"/>
      <c r="AK99" s="1"/>
      <c r="AN99" s="1"/>
      <c r="AQ99" s="1"/>
      <c r="AR99" s="1"/>
    </row>
    <row r="100" spans="1:44" s="2" customFormat="1" x14ac:dyDescent="0.2">
      <c r="A100" s="42"/>
      <c r="B100" s="100" t="s">
        <v>26</v>
      </c>
      <c r="C100" s="42"/>
      <c r="D100" s="107"/>
      <c r="E100" s="48">
        <v>100</v>
      </c>
      <c r="F100" s="44"/>
      <c r="G100" s="107"/>
      <c r="H100" s="48">
        <v>100</v>
      </c>
      <c r="I100" s="44"/>
      <c r="J100" s="107"/>
      <c r="K100" s="48">
        <v>100</v>
      </c>
      <c r="L100" s="44"/>
      <c r="M100" s="107"/>
      <c r="N100" s="48">
        <v>100</v>
      </c>
      <c r="O100" s="44"/>
      <c r="P100" s="44"/>
      <c r="Q100" s="42"/>
      <c r="R100" s="44"/>
      <c r="S100" s="44"/>
      <c r="U100" s="1"/>
      <c r="X100" s="1"/>
      <c r="AA100" s="1"/>
      <c r="AD100" s="1"/>
      <c r="AG100" s="1"/>
      <c r="AK100" s="1"/>
      <c r="AN100" s="1"/>
      <c r="AQ100" s="1"/>
      <c r="AR100" s="1"/>
    </row>
    <row r="101" spans="1:44" s="2" customFormat="1" x14ac:dyDescent="0.2">
      <c r="A101" s="42"/>
      <c r="B101" s="100" t="s">
        <v>27</v>
      </c>
      <c r="C101" s="42"/>
      <c r="D101" s="103"/>
      <c r="E101" s="48">
        <v>35336.929999999993</v>
      </c>
      <c r="F101" s="44"/>
      <c r="G101" s="18"/>
      <c r="H101" s="48">
        <v>38589.85</v>
      </c>
      <c r="I101" s="44"/>
      <c r="J101" s="103"/>
      <c r="K101" s="48">
        <v>40963.96</v>
      </c>
      <c r="L101" s="44"/>
      <c r="M101" s="103"/>
      <c r="N101" s="48">
        <v>43497</v>
      </c>
      <c r="O101" s="44"/>
      <c r="P101" s="44"/>
      <c r="Q101" s="42"/>
      <c r="R101" s="44"/>
      <c r="S101" s="44"/>
      <c r="U101" s="1"/>
      <c r="X101" s="1"/>
      <c r="AA101" s="1"/>
      <c r="AD101" s="1"/>
      <c r="AG101" s="1"/>
      <c r="AK101" s="1"/>
      <c r="AN101" s="1"/>
      <c r="AQ101" s="1"/>
      <c r="AR101" s="1"/>
    </row>
    <row r="102" spans="1:44" s="2" customFormat="1" x14ac:dyDescent="0.2">
      <c r="A102" s="42"/>
      <c r="B102" s="100" t="s">
        <v>28</v>
      </c>
      <c r="C102" s="42"/>
      <c r="D102" s="103"/>
      <c r="E102" s="48">
        <v>38.83</v>
      </c>
      <c r="F102" s="44"/>
      <c r="G102" s="18"/>
      <c r="H102" s="48">
        <v>13</v>
      </c>
      <c r="I102" s="44"/>
      <c r="J102" s="103"/>
      <c r="K102" s="48">
        <v>0</v>
      </c>
      <c r="L102" s="44"/>
      <c r="M102" s="103"/>
      <c r="N102" s="48">
        <v>0</v>
      </c>
      <c r="O102" s="44"/>
      <c r="P102" s="44"/>
      <c r="Q102" s="42"/>
      <c r="R102" s="44"/>
      <c r="S102" s="44"/>
      <c r="U102" s="1"/>
      <c r="X102" s="1"/>
      <c r="AA102" s="1"/>
      <c r="AD102" s="1"/>
      <c r="AG102" s="1"/>
      <c r="AK102" s="1"/>
      <c r="AN102" s="1"/>
      <c r="AQ102" s="1"/>
      <c r="AR102" s="1"/>
    </row>
    <row r="103" spans="1:44" s="2" customFormat="1" x14ac:dyDescent="0.2">
      <c r="A103" s="42"/>
      <c r="B103" s="100" t="s">
        <v>29</v>
      </c>
      <c r="C103" s="42"/>
      <c r="D103" s="103"/>
      <c r="E103" s="48">
        <v>-353759.18</v>
      </c>
      <c r="F103" s="44"/>
      <c r="G103" s="18"/>
      <c r="H103" s="87">
        <v>-358904</v>
      </c>
      <c r="I103" s="44"/>
      <c r="J103" s="103"/>
      <c r="K103" s="87">
        <v>-365706.03</v>
      </c>
      <c r="L103" s="44"/>
      <c r="M103" s="103"/>
      <c r="N103" s="87">
        <v>-365994</v>
      </c>
      <c r="O103" s="44"/>
      <c r="P103" s="44"/>
      <c r="Q103" s="42"/>
      <c r="R103" s="44"/>
      <c r="S103" s="44"/>
      <c r="U103" s="1"/>
      <c r="X103" s="1"/>
      <c r="AA103" s="1"/>
      <c r="AD103" s="1"/>
      <c r="AG103" s="1"/>
      <c r="AK103" s="1"/>
      <c r="AN103" s="1"/>
      <c r="AQ103" s="1"/>
      <c r="AR103" s="1"/>
    </row>
    <row r="104" spans="1:44" s="2" customFormat="1" x14ac:dyDescent="0.2">
      <c r="A104" s="42"/>
      <c r="B104" s="7" t="s">
        <v>30</v>
      </c>
      <c r="C104" s="42"/>
      <c r="D104" s="103"/>
      <c r="E104" s="108">
        <v>-318283.42</v>
      </c>
      <c r="F104" s="44"/>
      <c r="G104" s="18"/>
      <c r="H104" s="48">
        <v>-320201.14999999997</v>
      </c>
      <c r="I104" s="44"/>
      <c r="J104" s="103"/>
      <c r="K104" s="48">
        <v>-324642.07</v>
      </c>
      <c r="L104" s="44"/>
      <c r="M104" s="103"/>
      <c r="N104" s="48">
        <v>-322397</v>
      </c>
      <c r="O104" s="44"/>
      <c r="P104" s="44"/>
      <c r="Q104" s="42"/>
      <c r="R104" s="44"/>
      <c r="S104" s="44"/>
      <c r="U104" s="1"/>
      <c r="X104" s="1"/>
      <c r="AA104" s="1"/>
      <c r="AD104" s="1"/>
      <c r="AG104" s="1"/>
      <c r="AK104" s="1"/>
      <c r="AN104" s="1"/>
      <c r="AQ104" s="1"/>
      <c r="AR104" s="1"/>
    </row>
    <row r="105" spans="1:44" s="2" customFormat="1" x14ac:dyDescent="0.2">
      <c r="A105" s="42"/>
      <c r="B105" s="7" t="s">
        <v>31</v>
      </c>
      <c r="C105" s="42"/>
      <c r="D105" s="103"/>
      <c r="E105" s="94"/>
      <c r="F105" s="44"/>
      <c r="G105" s="18"/>
      <c r="H105" s="48"/>
      <c r="I105" s="44"/>
      <c r="J105" s="103"/>
      <c r="K105" s="52"/>
      <c r="L105" s="44"/>
      <c r="M105" s="103"/>
      <c r="N105" s="52"/>
      <c r="O105" s="44"/>
      <c r="P105" s="44"/>
      <c r="Q105" s="42"/>
      <c r="R105" s="44"/>
      <c r="S105" s="44"/>
      <c r="U105" s="1"/>
      <c r="X105" s="1"/>
      <c r="AA105" s="1"/>
      <c r="AD105" s="1"/>
      <c r="AG105" s="1"/>
      <c r="AK105" s="1"/>
      <c r="AN105" s="1"/>
      <c r="AQ105" s="1"/>
      <c r="AR105" s="1"/>
    </row>
    <row r="106" spans="1:44" s="2" customFormat="1" ht="13.5" thickBot="1" x14ac:dyDescent="0.25">
      <c r="A106" s="42"/>
      <c r="B106" s="100" t="s">
        <v>32</v>
      </c>
      <c r="C106" s="42"/>
      <c r="D106" s="101"/>
      <c r="E106" s="28">
        <v>177910.48000000004</v>
      </c>
      <c r="F106" s="44"/>
      <c r="G106" s="101"/>
      <c r="H106" s="49">
        <v>189931</v>
      </c>
      <c r="I106" s="44"/>
      <c r="J106" s="101"/>
      <c r="K106" s="109">
        <v>198445</v>
      </c>
      <c r="L106" s="44"/>
      <c r="M106" s="101"/>
      <c r="N106" s="49">
        <v>189455</v>
      </c>
      <c r="O106" s="44"/>
      <c r="P106" s="44"/>
      <c r="Q106" s="42"/>
      <c r="R106" s="44"/>
      <c r="S106" s="44"/>
      <c r="U106" s="1"/>
      <c r="X106" s="1"/>
      <c r="AA106" s="1"/>
      <c r="AD106" s="1"/>
      <c r="AG106" s="1"/>
      <c r="AK106" s="1"/>
      <c r="AN106" s="1"/>
      <c r="AQ106" s="1"/>
      <c r="AR106" s="1"/>
    </row>
    <row r="107" spans="1:44" s="2" customFormat="1" ht="14.25" thickTop="1" thickBot="1" x14ac:dyDescent="0.25">
      <c r="A107" s="42"/>
      <c r="B107" s="42"/>
      <c r="C107" s="42"/>
      <c r="D107" s="50"/>
      <c r="E107" s="55"/>
      <c r="F107" s="44"/>
      <c r="G107" s="50"/>
      <c r="H107" s="55"/>
      <c r="I107" s="44"/>
      <c r="J107" s="50"/>
      <c r="K107" s="55"/>
      <c r="L107" s="44"/>
      <c r="M107" s="50"/>
      <c r="N107" s="55"/>
      <c r="O107" s="44"/>
      <c r="P107" s="44"/>
      <c r="Q107" s="42"/>
      <c r="R107" s="44"/>
      <c r="S107" s="44"/>
      <c r="U107" s="1"/>
      <c r="X107" s="1"/>
      <c r="AA107" s="1"/>
      <c r="AD107" s="1"/>
      <c r="AG107" s="1"/>
      <c r="AK107" s="1"/>
      <c r="AN107" s="1"/>
      <c r="AQ107" s="1"/>
      <c r="AR107" s="1"/>
    </row>
    <row r="110" spans="1:44" s="2" customFormat="1" x14ac:dyDescent="0.2">
      <c r="A110" s="42"/>
      <c r="B110" s="43" t="s">
        <v>55</v>
      </c>
      <c r="C110" s="42"/>
      <c r="D110" s="42"/>
      <c r="E110" s="42"/>
      <c r="F110" s="44"/>
      <c r="G110" s="44"/>
      <c r="H110" s="42"/>
      <c r="I110" s="44"/>
      <c r="J110" s="44"/>
      <c r="K110" s="42"/>
      <c r="L110" s="44"/>
      <c r="M110" s="44"/>
      <c r="N110" s="42"/>
      <c r="O110" s="44"/>
      <c r="P110" s="44"/>
      <c r="Q110" s="42"/>
      <c r="R110" s="44"/>
      <c r="U110" s="1"/>
      <c r="X110" s="1"/>
      <c r="AA110" s="1"/>
      <c r="AD110" s="1"/>
      <c r="AG110" s="1"/>
      <c r="AK110" s="1"/>
      <c r="AN110" s="1"/>
      <c r="AQ110" s="1"/>
      <c r="AR110" s="1"/>
    </row>
    <row r="111" spans="1:44" s="2" customFormat="1" x14ac:dyDescent="0.2">
      <c r="A111" s="42"/>
      <c r="B111" s="43" t="s">
        <v>59</v>
      </c>
      <c r="C111" s="42"/>
      <c r="D111" s="42"/>
      <c r="E111" s="42"/>
      <c r="F111" s="44"/>
      <c r="G111" s="44"/>
      <c r="H111" s="42"/>
      <c r="I111" s="44"/>
      <c r="J111" s="44"/>
      <c r="K111" s="42"/>
      <c r="L111" s="44"/>
      <c r="M111" s="44"/>
      <c r="N111" s="42"/>
      <c r="O111" s="44"/>
      <c r="P111" s="44"/>
      <c r="Q111" s="42"/>
      <c r="R111" s="44"/>
      <c r="U111" s="1"/>
      <c r="X111" s="1"/>
      <c r="AA111" s="1"/>
      <c r="AD111" s="1"/>
      <c r="AG111" s="1"/>
      <c r="AK111" s="1"/>
      <c r="AN111" s="1"/>
      <c r="AQ111" s="1"/>
      <c r="AR111" s="1"/>
    </row>
    <row r="112" spans="1:44" s="2" customFormat="1" x14ac:dyDescent="0.2">
      <c r="A112" s="42"/>
      <c r="B112" s="43" t="s">
        <v>91</v>
      </c>
      <c r="C112" s="42"/>
      <c r="D112" s="42"/>
      <c r="E112" s="42"/>
      <c r="F112" s="44"/>
      <c r="G112" s="44"/>
      <c r="H112" s="42"/>
      <c r="I112" s="44"/>
      <c r="J112" s="44"/>
      <c r="K112" s="42"/>
      <c r="L112" s="44"/>
      <c r="M112" s="44"/>
      <c r="N112" s="42"/>
      <c r="O112" s="44"/>
      <c r="P112" s="44"/>
      <c r="Q112" s="42"/>
      <c r="R112" s="44"/>
      <c r="U112" s="1"/>
      <c r="X112" s="1"/>
      <c r="AA112" s="1"/>
      <c r="AD112" s="1"/>
      <c r="AG112" s="1"/>
      <c r="AK112" s="1"/>
      <c r="AN112" s="1"/>
      <c r="AQ112" s="1"/>
      <c r="AR112" s="1"/>
    </row>
    <row r="113" spans="1:44" s="2" customFormat="1" ht="13.5" thickBot="1" x14ac:dyDescent="0.25">
      <c r="A113" s="42"/>
      <c r="B113" s="45" t="s">
        <v>56</v>
      </c>
      <c r="C113" s="42"/>
      <c r="D113" s="42"/>
      <c r="E113" s="42"/>
      <c r="F113" s="44"/>
      <c r="G113" s="44"/>
      <c r="H113" s="42"/>
      <c r="I113" s="44"/>
      <c r="J113" s="44"/>
      <c r="K113" s="42"/>
      <c r="L113" s="44"/>
      <c r="M113" s="44"/>
      <c r="N113" s="42"/>
      <c r="O113" s="44"/>
      <c r="P113" s="44"/>
      <c r="Q113" s="42"/>
      <c r="R113" s="44"/>
      <c r="U113" s="1"/>
      <c r="X113" s="1"/>
      <c r="AA113" s="1"/>
      <c r="AD113" s="1"/>
      <c r="AG113" s="1"/>
      <c r="AK113" s="1"/>
      <c r="AN113" s="1"/>
      <c r="AQ113" s="1"/>
      <c r="AR113" s="1"/>
    </row>
    <row r="114" spans="1:44" s="2" customFormat="1" x14ac:dyDescent="0.2">
      <c r="A114" s="42"/>
      <c r="B114" s="42"/>
      <c r="C114" s="42"/>
      <c r="D114" s="112" t="s">
        <v>60</v>
      </c>
      <c r="E114" s="113"/>
      <c r="F114" s="44"/>
      <c r="G114" s="112" t="s">
        <v>60</v>
      </c>
      <c r="H114" s="113"/>
      <c r="I114" s="44"/>
      <c r="J114" s="112" t="s">
        <v>60</v>
      </c>
      <c r="K114" s="113"/>
      <c r="L114" s="44"/>
      <c r="M114" s="112" t="s">
        <v>60</v>
      </c>
      <c r="N114" s="113"/>
      <c r="O114" s="44"/>
      <c r="P114" s="112" t="s">
        <v>77</v>
      </c>
      <c r="Q114" s="113"/>
      <c r="R114" s="44"/>
      <c r="U114" s="1"/>
      <c r="X114" s="1"/>
      <c r="AA114" s="1"/>
      <c r="AD114" s="1"/>
      <c r="AG114" s="1"/>
      <c r="AK114" s="1"/>
      <c r="AN114" s="1"/>
      <c r="AQ114" s="1"/>
      <c r="AR114" s="1"/>
    </row>
    <row r="115" spans="1:44" s="2" customFormat="1" x14ac:dyDescent="0.2">
      <c r="A115" s="42"/>
      <c r="B115" s="42"/>
      <c r="C115" s="42"/>
      <c r="D115" s="114">
        <v>39538</v>
      </c>
      <c r="E115" s="115"/>
      <c r="F115" s="44"/>
      <c r="G115" s="114">
        <v>39629</v>
      </c>
      <c r="H115" s="115"/>
      <c r="I115" s="44"/>
      <c r="J115" s="114">
        <v>39720</v>
      </c>
      <c r="K115" s="115"/>
      <c r="L115" s="44"/>
      <c r="M115" s="114">
        <v>39813</v>
      </c>
      <c r="N115" s="115"/>
      <c r="O115" s="44"/>
      <c r="P115" s="114">
        <v>39813</v>
      </c>
      <c r="Q115" s="115"/>
      <c r="R115" s="44"/>
      <c r="U115" s="1"/>
      <c r="X115" s="1"/>
      <c r="AA115" s="1"/>
      <c r="AD115" s="1"/>
      <c r="AG115" s="1"/>
      <c r="AK115" s="1"/>
      <c r="AN115" s="1"/>
      <c r="AQ115" s="1"/>
      <c r="AR115" s="1"/>
    </row>
    <row r="116" spans="1:44" s="2" customFormat="1" x14ac:dyDescent="0.2">
      <c r="A116" s="42"/>
      <c r="B116" s="6" t="s">
        <v>35</v>
      </c>
      <c r="C116" s="42"/>
      <c r="D116" s="46"/>
      <c r="E116" s="47"/>
      <c r="F116" s="44"/>
      <c r="G116" s="46"/>
      <c r="H116" s="47"/>
      <c r="I116" s="44"/>
      <c r="J116" s="46"/>
      <c r="K116" s="47"/>
      <c r="L116" s="44"/>
      <c r="M116" s="46"/>
      <c r="N116" s="47"/>
      <c r="O116" s="44"/>
      <c r="P116" s="46"/>
      <c r="Q116" s="47"/>
      <c r="R116" s="44"/>
      <c r="U116" s="1"/>
      <c r="X116" s="1"/>
      <c r="AA116" s="1"/>
      <c r="AD116" s="1"/>
      <c r="AG116" s="1"/>
      <c r="AK116" s="1"/>
      <c r="AN116" s="1"/>
      <c r="AQ116" s="1"/>
      <c r="AR116" s="1"/>
    </row>
    <row r="117" spans="1:44" s="2" customFormat="1" x14ac:dyDescent="0.2">
      <c r="A117" s="42"/>
      <c r="B117" s="7" t="s">
        <v>36</v>
      </c>
      <c r="C117" s="42"/>
      <c r="D117" s="19"/>
      <c r="E117" s="29">
        <v>-9534.4599999999973</v>
      </c>
      <c r="F117" s="44"/>
      <c r="G117" s="19"/>
      <c r="H117" s="51">
        <v>14212.459999999995</v>
      </c>
      <c r="I117" s="44"/>
      <c r="J117" s="19"/>
      <c r="K117" s="51">
        <v>-7477.9999999999991</v>
      </c>
      <c r="L117" s="44"/>
      <c r="M117" s="19"/>
      <c r="N117" s="51">
        <v>-2751</v>
      </c>
      <c r="O117" s="44"/>
      <c r="P117" s="35"/>
      <c r="Q117" s="51">
        <v>-5551</v>
      </c>
      <c r="R117" s="44"/>
      <c r="T117" s="39"/>
      <c r="U117" s="36"/>
      <c r="X117" s="1"/>
      <c r="AA117" s="1"/>
      <c r="AD117" s="1"/>
      <c r="AG117" s="1"/>
      <c r="AK117" s="1"/>
      <c r="AN117" s="1"/>
      <c r="AQ117" s="1"/>
      <c r="AR117" s="1"/>
    </row>
    <row r="118" spans="1:44" s="2" customFormat="1" x14ac:dyDescent="0.2">
      <c r="A118" s="42"/>
      <c r="B118" s="7"/>
      <c r="C118" s="42"/>
      <c r="D118" s="21"/>
      <c r="E118" s="22"/>
      <c r="F118" s="44"/>
      <c r="G118" s="21"/>
      <c r="H118" s="52"/>
      <c r="I118" s="44"/>
      <c r="J118" s="21"/>
      <c r="K118" s="48"/>
      <c r="L118" s="44"/>
      <c r="M118" s="21"/>
      <c r="N118" s="47"/>
      <c r="O118" s="44"/>
      <c r="P118" s="40"/>
      <c r="Q118" s="48"/>
      <c r="R118" s="44"/>
      <c r="T118" s="37"/>
      <c r="X118" s="1"/>
      <c r="AA118" s="1"/>
      <c r="AD118" s="1"/>
      <c r="AG118" s="1"/>
      <c r="AK118" s="1"/>
      <c r="AN118" s="1"/>
      <c r="AQ118" s="1"/>
      <c r="AR118" s="1"/>
    </row>
    <row r="119" spans="1:44" s="2" customFormat="1" x14ac:dyDescent="0.2">
      <c r="A119" s="42"/>
      <c r="B119" s="6" t="s">
        <v>37</v>
      </c>
      <c r="C119" s="42"/>
      <c r="D119" s="21"/>
      <c r="E119" s="22"/>
      <c r="F119" s="44"/>
      <c r="G119" s="21"/>
      <c r="H119" s="52"/>
      <c r="I119" s="44"/>
      <c r="J119" s="21"/>
      <c r="K119" s="48"/>
      <c r="L119" s="44"/>
      <c r="M119" s="21"/>
      <c r="N119" s="47"/>
      <c r="O119" s="44"/>
      <c r="P119" s="40"/>
      <c r="Q119" s="48"/>
      <c r="R119" s="44"/>
      <c r="T119" s="37"/>
      <c r="X119" s="1"/>
      <c r="AA119" s="1"/>
      <c r="AD119" s="1"/>
      <c r="AG119" s="1"/>
      <c r="AK119" s="1"/>
      <c r="AN119" s="1"/>
      <c r="AQ119" s="1"/>
      <c r="AR119" s="1"/>
    </row>
    <row r="120" spans="1:44" s="2" customFormat="1" x14ac:dyDescent="0.2">
      <c r="A120" s="42"/>
      <c r="B120" s="7" t="s">
        <v>38</v>
      </c>
      <c r="C120" s="42"/>
      <c r="D120" s="21"/>
      <c r="E120" s="23">
        <v>-1035.5</v>
      </c>
      <c r="F120" s="44"/>
      <c r="G120" s="30"/>
      <c r="H120" s="48">
        <v>-1151</v>
      </c>
      <c r="I120" s="44"/>
      <c r="J120" s="21"/>
      <c r="K120" s="48">
        <v>-1436.0000000000005</v>
      </c>
      <c r="L120" s="44"/>
      <c r="M120" s="21"/>
      <c r="N120" s="48">
        <v>-1803.9999999999993</v>
      </c>
      <c r="O120" s="44"/>
      <c r="P120" s="40"/>
      <c r="Q120" s="48">
        <v>-5427</v>
      </c>
      <c r="R120" s="44"/>
      <c r="T120" s="37"/>
      <c r="U120" s="36"/>
      <c r="X120" s="1"/>
      <c r="AA120" s="1"/>
      <c r="AD120" s="1"/>
      <c r="AG120" s="1"/>
      <c r="AK120" s="1"/>
      <c r="AN120" s="1"/>
      <c r="AQ120" s="1"/>
      <c r="AR120" s="1"/>
    </row>
    <row r="121" spans="1:44" s="2" customFormat="1" x14ac:dyDescent="0.2">
      <c r="A121" s="42"/>
      <c r="B121" s="7" t="s">
        <v>39</v>
      </c>
      <c r="C121" s="42"/>
      <c r="D121" s="21"/>
      <c r="E121" s="23">
        <v>0</v>
      </c>
      <c r="F121" s="44"/>
      <c r="G121" s="30"/>
      <c r="H121" s="48">
        <v>0</v>
      </c>
      <c r="I121" s="44"/>
      <c r="J121" s="21"/>
      <c r="K121" s="48">
        <v>0</v>
      </c>
      <c r="L121" s="44"/>
      <c r="M121" s="21"/>
      <c r="N121" s="48">
        <v>0</v>
      </c>
      <c r="O121" s="44"/>
      <c r="P121" s="40"/>
      <c r="Q121" s="48">
        <v>0</v>
      </c>
      <c r="R121" s="44"/>
      <c r="T121" s="37"/>
      <c r="X121" s="1"/>
      <c r="AA121" s="1"/>
      <c r="AD121" s="1"/>
      <c r="AG121" s="1"/>
      <c r="AK121" s="1"/>
      <c r="AN121" s="1"/>
      <c r="AQ121" s="1"/>
      <c r="AR121" s="1"/>
    </row>
    <row r="122" spans="1:44" s="2" customFormat="1" x14ac:dyDescent="0.2">
      <c r="A122" s="42"/>
      <c r="B122" s="7" t="s">
        <v>40</v>
      </c>
      <c r="C122" s="42"/>
      <c r="D122" s="21"/>
      <c r="E122" s="23">
        <v>3286</v>
      </c>
      <c r="F122" s="44"/>
      <c r="G122" s="30"/>
      <c r="H122" s="48">
        <v>1991</v>
      </c>
      <c r="I122" s="44"/>
      <c r="J122" s="21"/>
      <c r="K122" s="48">
        <v>2998.9999999999995</v>
      </c>
      <c r="L122" s="44"/>
      <c r="M122" s="21"/>
      <c r="N122" s="48">
        <v>0</v>
      </c>
      <c r="O122" s="44"/>
      <c r="P122" s="40"/>
      <c r="Q122" s="48">
        <v>8276</v>
      </c>
      <c r="R122" s="44"/>
      <c r="T122" s="37"/>
      <c r="U122" s="36"/>
      <c r="X122" s="1"/>
      <c r="AA122" s="1"/>
      <c r="AD122" s="1"/>
      <c r="AG122" s="1"/>
      <c r="AK122" s="1"/>
      <c r="AN122" s="1"/>
      <c r="AQ122" s="1"/>
      <c r="AR122" s="1"/>
    </row>
    <row r="123" spans="1:44" s="2" customFormat="1" x14ac:dyDescent="0.2">
      <c r="A123" s="42"/>
      <c r="B123" s="7" t="s">
        <v>41</v>
      </c>
      <c r="C123" s="42"/>
      <c r="D123" s="19"/>
      <c r="E123" s="20">
        <v>2250.4999999999995</v>
      </c>
      <c r="F123" s="44"/>
      <c r="G123" s="31"/>
      <c r="H123" s="17">
        <v>840</v>
      </c>
      <c r="I123" s="44"/>
      <c r="J123" s="31"/>
      <c r="K123" s="17">
        <v>1562.9999999999991</v>
      </c>
      <c r="L123" s="44"/>
      <c r="M123" s="35"/>
      <c r="N123" s="17">
        <v>-1805</v>
      </c>
      <c r="O123" s="44"/>
      <c r="P123" s="41"/>
      <c r="Q123" s="17">
        <v>2849</v>
      </c>
      <c r="R123" s="44"/>
      <c r="T123" s="39"/>
      <c r="U123" s="36"/>
      <c r="X123" s="1"/>
      <c r="AA123" s="1"/>
      <c r="AD123" s="1"/>
      <c r="AG123" s="1"/>
      <c r="AK123" s="1"/>
      <c r="AN123" s="1"/>
      <c r="AQ123" s="1"/>
      <c r="AR123" s="1"/>
    </row>
    <row r="124" spans="1:44" s="2" customFormat="1" x14ac:dyDescent="0.2">
      <c r="A124" s="42"/>
      <c r="B124" s="7"/>
      <c r="C124" s="42"/>
      <c r="D124" s="21"/>
      <c r="E124" s="22"/>
      <c r="F124" s="44"/>
      <c r="G124" s="21"/>
      <c r="H124" s="52"/>
      <c r="I124" s="44"/>
      <c r="J124" s="21"/>
      <c r="K124" s="48"/>
      <c r="L124" s="44"/>
      <c r="M124" s="21"/>
      <c r="N124" s="47"/>
      <c r="O124" s="44"/>
      <c r="P124" s="40"/>
      <c r="Q124" s="48"/>
      <c r="R124" s="44"/>
      <c r="T124" s="37"/>
      <c r="X124" s="1"/>
      <c r="AA124" s="1"/>
      <c r="AD124" s="1"/>
      <c r="AG124" s="1"/>
      <c r="AK124" s="1"/>
      <c r="AN124" s="1"/>
      <c r="AQ124" s="1"/>
      <c r="AR124" s="1"/>
    </row>
    <row r="125" spans="1:44" s="2" customFormat="1" x14ac:dyDescent="0.2">
      <c r="A125" s="42"/>
      <c r="B125" s="6" t="s">
        <v>42</v>
      </c>
      <c r="C125" s="42"/>
      <c r="D125" s="21"/>
      <c r="E125" s="22"/>
      <c r="F125" s="44"/>
      <c r="G125" s="21"/>
      <c r="H125" s="52"/>
      <c r="I125" s="44"/>
      <c r="J125" s="21"/>
      <c r="K125" s="48"/>
      <c r="L125" s="44"/>
      <c r="M125" s="21"/>
      <c r="N125" s="47"/>
      <c r="O125" s="44"/>
      <c r="P125" s="40"/>
      <c r="Q125" s="48"/>
      <c r="R125" s="44"/>
      <c r="T125" s="37"/>
      <c r="X125" s="1"/>
      <c r="AA125" s="1"/>
      <c r="AD125" s="1"/>
      <c r="AG125" s="1"/>
      <c r="AK125" s="1"/>
      <c r="AN125" s="1"/>
      <c r="AQ125" s="1"/>
      <c r="AR125" s="1"/>
    </row>
    <row r="126" spans="1:44" s="2" customFormat="1" x14ac:dyDescent="0.2">
      <c r="A126" s="42"/>
      <c r="B126" s="7" t="s">
        <v>44</v>
      </c>
      <c r="C126" s="42"/>
      <c r="D126" s="18"/>
      <c r="E126" s="53">
        <v>0</v>
      </c>
      <c r="F126" s="44"/>
      <c r="G126" s="21"/>
      <c r="H126" s="48">
        <v>0</v>
      </c>
      <c r="I126" s="44"/>
      <c r="J126" s="21"/>
      <c r="K126" s="48">
        <v>21000</v>
      </c>
      <c r="L126" s="44"/>
      <c r="M126" s="21"/>
      <c r="N126" s="48">
        <v>0</v>
      </c>
      <c r="O126" s="44"/>
      <c r="P126" s="40"/>
      <c r="Q126" s="48">
        <v>21000</v>
      </c>
      <c r="R126" s="44"/>
      <c r="T126" s="37"/>
      <c r="U126" s="36"/>
      <c r="X126" s="1"/>
      <c r="AA126" s="1"/>
      <c r="AD126" s="1"/>
      <c r="AG126" s="1"/>
      <c r="AK126" s="1"/>
      <c r="AN126" s="1"/>
      <c r="AQ126" s="1"/>
      <c r="AR126" s="1"/>
    </row>
    <row r="127" spans="1:44" s="2" customFormat="1" x14ac:dyDescent="0.2">
      <c r="A127" s="42"/>
      <c r="B127" s="7" t="s">
        <v>43</v>
      </c>
      <c r="C127" s="42"/>
      <c r="D127" s="21"/>
      <c r="E127" s="23">
        <v>-5511.67</v>
      </c>
      <c r="F127" s="44"/>
      <c r="G127" s="21"/>
      <c r="H127" s="48">
        <v>-1250.329999999999</v>
      </c>
      <c r="I127" s="44"/>
      <c r="J127" s="21"/>
      <c r="K127" s="48">
        <v>-9750</v>
      </c>
      <c r="L127" s="44"/>
      <c r="M127" s="21"/>
      <c r="N127" s="48">
        <v>0</v>
      </c>
      <c r="O127" s="44"/>
      <c r="P127" s="40"/>
      <c r="Q127" s="48">
        <v>-16512</v>
      </c>
      <c r="R127" s="44"/>
      <c r="T127" s="37"/>
      <c r="U127" s="36"/>
      <c r="X127" s="1"/>
      <c r="AA127" s="1"/>
      <c r="AD127" s="1"/>
      <c r="AG127" s="1"/>
      <c r="AK127" s="1"/>
      <c r="AN127" s="1"/>
      <c r="AQ127" s="1"/>
      <c r="AR127" s="1"/>
    </row>
    <row r="128" spans="1:44" s="2" customFormat="1" x14ac:dyDescent="0.2">
      <c r="A128" s="42"/>
      <c r="B128" s="7" t="s">
        <v>45</v>
      </c>
      <c r="C128" s="42"/>
      <c r="D128" s="18"/>
      <c r="E128" s="54">
        <v>0</v>
      </c>
      <c r="F128" s="44"/>
      <c r="G128" s="21"/>
      <c r="H128" s="48">
        <v>0</v>
      </c>
      <c r="I128" s="44"/>
      <c r="J128" s="21"/>
      <c r="K128" s="48">
        <v>0</v>
      </c>
      <c r="L128" s="44"/>
      <c r="M128" s="21"/>
      <c r="N128" s="48">
        <v>0</v>
      </c>
      <c r="O128" s="44"/>
      <c r="P128" s="40"/>
      <c r="Q128" s="48">
        <v>0</v>
      </c>
      <c r="R128" s="44"/>
      <c r="T128" s="37"/>
      <c r="U128" s="36"/>
      <c r="X128" s="1"/>
      <c r="AA128" s="1"/>
      <c r="AD128" s="1"/>
      <c r="AG128" s="1"/>
      <c r="AK128" s="1"/>
      <c r="AN128" s="1"/>
      <c r="AQ128" s="1"/>
      <c r="AR128" s="1"/>
    </row>
    <row r="129" spans="1:44" s="2" customFormat="1" x14ac:dyDescent="0.2">
      <c r="A129" s="42"/>
      <c r="B129" s="7" t="s">
        <v>46</v>
      </c>
      <c r="C129" s="42"/>
      <c r="D129" s="21"/>
      <c r="E129" s="23">
        <v>17</v>
      </c>
      <c r="F129" s="44"/>
      <c r="G129" s="21"/>
      <c r="H129" s="48">
        <v>6.9999999999999991</v>
      </c>
      <c r="I129" s="44"/>
      <c r="J129" s="21"/>
      <c r="K129" s="48">
        <v>46.000000000000007</v>
      </c>
      <c r="L129" s="44"/>
      <c r="M129" s="21"/>
      <c r="N129" s="48">
        <v>35</v>
      </c>
      <c r="O129" s="44"/>
      <c r="P129" s="40"/>
      <c r="Q129" s="48">
        <v>105</v>
      </c>
      <c r="R129" s="44"/>
      <c r="T129" s="37"/>
      <c r="U129" s="36"/>
      <c r="X129" s="1"/>
      <c r="AA129" s="1"/>
      <c r="AD129" s="1"/>
      <c r="AG129" s="1"/>
      <c r="AK129" s="1"/>
      <c r="AN129" s="1"/>
      <c r="AQ129" s="1"/>
      <c r="AR129" s="1"/>
    </row>
    <row r="130" spans="1:44" s="2" customFormat="1" x14ac:dyDescent="0.2">
      <c r="A130" s="42"/>
      <c r="B130" s="7" t="s">
        <v>47</v>
      </c>
      <c r="C130" s="42"/>
      <c r="D130" s="21"/>
      <c r="E130" s="24">
        <v>0</v>
      </c>
      <c r="F130" s="44"/>
      <c r="G130" s="21"/>
      <c r="H130" s="48">
        <v>-19</v>
      </c>
      <c r="I130" s="44"/>
      <c r="J130" s="21"/>
      <c r="K130" s="48">
        <v>0</v>
      </c>
      <c r="L130" s="44"/>
      <c r="M130" s="21"/>
      <c r="N130" s="48">
        <v>0</v>
      </c>
      <c r="O130" s="44"/>
      <c r="P130" s="40"/>
      <c r="Q130" s="48">
        <v>-19</v>
      </c>
      <c r="R130" s="44"/>
      <c r="T130" s="37"/>
      <c r="U130" s="36"/>
      <c r="X130" s="1"/>
      <c r="AA130" s="1"/>
      <c r="AD130" s="1"/>
      <c r="AG130" s="1"/>
      <c r="AK130" s="1"/>
      <c r="AN130" s="1"/>
      <c r="AQ130" s="1"/>
      <c r="AR130" s="1"/>
    </row>
    <row r="131" spans="1:44" s="2" customFormat="1" x14ac:dyDescent="0.2">
      <c r="A131" s="42"/>
      <c r="B131" s="8" t="s">
        <v>48</v>
      </c>
      <c r="C131" s="42"/>
      <c r="D131" s="21"/>
      <c r="E131" s="24">
        <v>0</v>
      </c>
      <c r="F131" s="44"/>
      <c r="G131" s="21"/>
      <c r="H131" s="48">
        <v>0</v>
      </c>
      <c r="I131" s="44"/>
      <c r="J131" s="21"/>
      <c r="K131" s="48">
        <v>0</v>
      </c>
      <c r="L131" s="44"/>
      <c r="M131" s="21"/>
      <c r="N131" s="48">
        <v>0</v>
      </c>
      <c r="O131" s="44"/>
      <c r="P131" s="40"/>
      <c r="Q131" s="48">
        <v>0</v>
      </c>
      <c r="R131" s="44"/>
      <c r="T131" s="37"/>
      <c r="U131" s="36"/>
      <c r="X131" s="1"/>
      <c r="AA131" s="1"/>
      <c r="AD131" s="1"/>
      <c r="AG131" s="1"/>
      <c r="AK131" s="1"/>
      <c r="AN131" s="1"/>
      <c r="AQ131" s="1"/>
      <c r="AR131" s="1"/>
    </row>
    <row r="132" spans="1:44" s="2" customFormat="1" x14ac:dyDescent="0.2">
      <c r="A132" s="42"/>
      <c r="B132" s="7" t="s">
        <v>49</v>
      </c>
      <c r="C132" s="42"/>
      <c r="D132" s="19"/>
      <c r="E132" s="20">
        <v>-5494.67</v>
      </c>
      <c r="F132" s="44"/>
      <c r="G132" s="31"/>
      <c r="H132" s="17">
        <v>-1262.329999999999</v>
      </c>
      <c r="I132" s="44"/>
      <c r="J132" s="31"/>
      <c r="K132" s="17">
        <v>11296</v>
      </c>
      <c r="L132" s="44"/>
      <c r="M132" s="35"/>
      <c r="N132" s="17">
        <v>35</v>
      </c>
      <c r="O132" s="44"/>
      <c r="P132" s="41"/>
      <c r="Q132" s="17">
        <v>4574</v>
      </c>
      <c r="R132" s="44"/>
      <c r="T132" s="39"/>
      <c r="U132" s="36"/>
      <c r="X132" s="1"/>
      <c r="AA132" s="1"/>
      <c r="AD132" s="1"/>
      <c r="AG132" s="1"/>
      <c r="AK132" s="1"/>
      <c r="AN132" s="1"/>
      <c r="AQ132" s="1"/>
      <c r="AR132" s="1"/>
    </row>
    <row r="133" spans="1:44" s="2" customFormat="1" x14ac:dyDescent="0.2">
      <c r="A133" s="42"/>
      <c r="B133" s="7"/>
      <c r="C133" s="42"/>
      <c r="D133" s="21"/>
      <c r="E133" s="24"/>
      <c r="F133" s="44"/>
      <c r="G133" s="21"/>
      <c r="H133" s="48"/>
      <c r="I133" s="44"/>
      <c r="J133" s="21"/>
      <c r="K133" s="48"/>
      <c r="L133" s="44"/>
      <c r="M133" s="18"/>
      <c r="N133" s="47"/>
      <c r="O133" s="44"/>
      <c r="P133" s="40"/>
      <c r="Q133" s="48"/>
      <c r="R133" s="44"/>
      <c r="T133" s="37"/>
      <c r="X133" s="1"/>
      <c r="AA133" s="1"/>
      <c r="AD133" s="1"/>
      <c r="AG133" s="1"/>
      <c r="AK133" s="1"/>
      <c r="AN133" s="1"/>
      <c r="AQ133" s="1"/>
      <c r="AR133" s="1"/>
    </row>
    <row r="134" spans="1:44" s="2" customFormat="1" x14ac:dyDescent="0.2">
      <c r="A134" s="42"/>
      <c r="B134" s="7" t="s">
        <v>50</v>
      </c>
      <c r="C134" s="42"/>
      <c r="D134" s="25"/>
      <c r="E134" s="23">
        <v>-12777.63</v>
      </c>
      <c r="F134" s="44"/>
      <c r="G134" s="25"/>
      <c r="H134" s="48">
        <v>13789.629999999997</v>
      </c>
      <c r="I134" s="44"/>
      <c r="J134" s="32"/>
      <c r="K134" s="48">
        <v>5381</v>
      </c>
      <c r="L134" s="44"/>
      <c r="M134" s="25"/>
      <c r="N134" s="48">
        <v>-4521</v>
      </c>
      <c r="O134" s="44"/>
      <c r="P134" s="25"/>
      <c r="Q134" s="48">
        <v>1872</v>
      </c>
      <c r="R134" s="44"/>
      <c r="T134" s="38"/>
      <c r="U134" s="36"/>
      <c r="X134" s="1"/>
      <c r="AA134" s="1"/>
      <c r="AD134" s="1"/>
      <c r="AG134" s="1"/>
      <c r="AK134" s="1"/>
      <c r="AN134" s="1"/>
      <c r="AQ134" s="1"/>
      <c r="AR134" s="1"/>
    </row>
    <row r="135" spans="1:44" s="2" customFormat="1" x14ac:dyDescent="0.2">
      <c r="A135" s="42"/>
      <c r="B135" s="7" t="s">
        <v>51</v>
      </c>
      <c r="C135" s="42"/>
      <c r="D135" s="21"/>
      <c r="E135" s="26">
        <v>21342</v>
      </c>
      <c r="F135" s="44"/>
      <c r="G135" s="21"/>
      <c r="H135" s="48">
        <v>8564.3700000000008</v>
      </c>
      <c r="I135" s="44"/>
      <c r="J135" s="33"/>
      <c r="K135" s="48">
        <v>22354</v>
      </c>
      <c r="L135" s="44"/>
      <c r="M135" s="21"/>
      <c r="N135" s="48">
        <v>27735</v>
      </c>
      <c r="O135" s="44"/>
      <c r="P135" s="40"/>
      <c r="Q135" s="48">
        <v>21342</v>
      </c>
      <c r="R135" s="44"/>
      <c r="T135" s="37"/>
      <c r="U135" s="36"/>
      <c r="X135" s="1"/>
      <c r="AA135" s="1"/>
      <c r="AD135" s="1"/>
      <c r="AG135" s="1"/>
      <c r="AK135" s="1"/>
      <c r="AN135" s="1"/>
      <c r="AQ135" s="1"/>
      <c r="AR135" s="1"/>
    </row>
    <row r="136" spans="1:44" s="2" customFormat="1" ht="13.5" thickBot="1" x14ac:dyDescent="0.25">
      <c r="A136" s="42"/>
      <c r="B136" s="7" t="s">
        <v>52</v>
      </c>
      <c r="C136" s="42"/>
      <c r="D136" s="27"/>
      <c r="E136" s="28">
        <v>8564.3700000000008</v>
      </c>
      <c r="F136" s="44"/>
      <c r="G136" s="27"/>
      <c r="H136" s="49">
        <v>22354</v>
      </c>
      <c r="I136" s="44"/>
      <c r="J136" s="34"/>
      <c r="K136" s="49">
        <v>27735</v>
      </c>
      <c r="L136" s="44"/>
      <c r="M136" s="27"/>
      <c r="N136" s="49">
        <v>23214</v>
      </c>
      <c r="O136" s="44"/>
      <c r="P136" s="25"/>
      <c r="Q136" s="49">
        <v>23214</v>
      </c>
      <c r="R136" s="44"/>
      <c r="T136" s="38"/>
      <c r="U136" s="36"/>
      <c r="X136" s="1"/>
      <c r="AA136" s="1"/>
      <c r="AD136" s="1"/>
      <c r="AG136" s="1"/>
      <c r="AK136" s="1"/>
      <c r="AN136" s="1"/>
      <c r="AQ136" s="1"/>
      <c r="AR136" s="1"/>
    </row>
    <row r="137" spans="1:44" s="2" customFormat="1" ht="14.25" thickTop="1" thickBot="1" x14ac:dyDescent="0.25">
      <c r="A137" s="42"/>
      <c r="B137" s="42"/>
      <c r="C137" s="42"/>
      <c r="D137" s="50"/>
      <c r="E137" s="55"/>
      <c r="F137" s="44"/>
      <c r="G137" s="50"/>
      <c r="H137" s="56"/>
      <c r="I137" s="44"/>
      <c r="J137" s="50"/>
      <c r="K137" s="55"/>
      <c r="L137" s="44"/>
      <c r="M137" s="50"/>
      <c r="N137" s="55"/>
      <c r="O137" s="44"/>
      <c r="P137" s="50"/>
      <c r="Q137" s="55"/>
      <c r="R137" s="44"/>
      <c r="X137" s="1"/>
      <c r="AA137" s="1"/>
      <c r="AD137" s="1"/>
      <c r="AG137" s="1"/>
      <c r="AK137" s="1"/>
      <c r="AN137" s="1"/>
      <c r="AQ137" s="1"/>
      <c r="AR137" s="1"/>
    </row>
    <row r="138" spans="1:44" s="2" customFormat="1" x14ac:dyDescent="0.2">
      <c r="A138" s="42"/>
      <c r="B138" s="42"/>
      <c r="C138" s="42"/>
      <c r="D138" s="42"/>
      <c r="E138" s="42"/>
      <c r="F138" s="44"/>
      <c r="G138" s="44"/>
      <c r="H138" s="42"/>
      <c r="I138" s="44"/>
      <c r="J138" s="44"/>
      <c r="K138" s="42"/>
      <c r="L138" s="44"/>
      <c r="M138" s="44"/>
      <c r="N138" s="42"/>
      <c r="O138" s="44"/>
      <c r="P138" s="44"/>
      <c r="Q138" s="42"/>
      <c r="R138" s="44"/>
      <c r="U138" s="1"/>
      <c r="X138" s="1"/>
      <c r="AA138" s="1"/>
      <c r="AD138" s="1"/>
      <c r="AG138" s="1"/>
      <c r="AK138" s="1"/>
      <c r="AN138" s="1"/>
      <c r="AQ138" s="1"/>
      <c r="AR138" s="1"/>
    </row>
  </sheetData>
  <mergeCells count="14">
    <mergeCell ref="D65:E65"/>
    <mergeCell ref="G65:H65"/>
    <mergeCell ref="J65:K65"/>
    <mergeCell ref="M65:N65"/>
    <mergeCell ref="D114:E114"/>
    <mergeCell ref="G114:H114"/>
    <mergeCell ref="J114:K114"/>
    <mergeCell ref="M114:N114"/>
    <mergeCell ref="P114:Q114"/>
    <mergeCell ref="D115:E115"/>
    <mergeCell ref="G115:H115"/>
    <mergeCell ref="J115:K115"/>
    <mergeCell ref="M115:N115"/>
    <mergeCell ref="P115:Q115"/>
  </mergeCells>
  <pageMargins left="0.7" right="0.7" top="0.75" bottom="0.75" header="0.3" footer="0.3"/>
  <pageSetup scale="2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Bonetta</dc:creator>
  <cp:lastModifiedBy>Peter Bonetta</cp:lastModifiedBy>
  <dcterms:created xsi:type="dcterms:W3CDTF">2010-07-23T19:13:43Z</dcterms:created>
  <dcterms:modified xsi:type="dcterms:W3CDTF">2016-04-21T18:53:34Z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1314909113</vt:i4>
  </property>
  <property fmtid="{D5CDD505-2E9C-101B-9397-08002B2CF9AE}" pid="3" name="_NewReviewCycle">
    <vt:lpwstr/>
  </property>
  <property fmtid="{D5CDD505-2E9C-101B-9397-08002B2CF9AE}" pid="4" name="_EmailSubject">
    <vt:lpwstr>3 Excel spreadsheets for posting</vt:lpwstr>
  </property>
  <property fmtid="{D5CDD505-2E9C-101B-9397-08002B2CF9AE}" pid="5" name="_AuthorEmail">
    <vt:lpwstr>orson.kellogg@calix.com</vt:lpwstr>
  </property>
  <property fmtid="{D5CDD505-2E9C-101B-9397-08002B2CF9AE}" pid="6" name="_AuthorEmailDisplayName">
    <vt:lpwstr>Orson Kellogg</vt:lpwstr>
  </property>
  <property fmtid="{D5CDD505-2E9C-101B-9397-08002B2CF9AE}" pid="7" name="_ReviewingToolsShownOnce">
    <vt:lpwstr/>
  </property>
</Properties>
</file>