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T:\Finance\Private\Investor Relations\2021\3Q21\"/>
    </mc:Choice>
  </mc:AlternateContent>
  <xr:revisionPtr revIDLastSave="0" documentId="13_ncr:1_{B7F88D94-D3E8-47B8-995E-18712EDABDE1}" xr6:coauthVersionLast="47" xr6:coauthVersionMax="47" xr10:uidLastSave="{00000000-0000-0000-0000-000000000000}"/>
  <bookViews>
    <workbookView xWindow="-108" yWindow="-108" windowWidth="30936" windowHeight="16896" xr2:uid="{00000000-000D-0000-FFFF-FFFF00000000}"/>
  </bookViews>
  <sheets>
    <sheet name="NON-GAAP Measures" sheetId="1" r:id="rId1"/>
    <sheet name="Theatres and Screens" sheetId="2" r:id="rId2"/>
    <sheet name="Certain Definitions" sheetId="3" r:id="rId3"/>
  </sheets>
  <definedNames>
    <definedName name="_xlnm.Print_Area" localSheetId="0">'NON-GAAP Measures'!$A$1:$V$112</definedName>
    <definedName name="_xlnm.Print_Area" localSheetId="1">'Theatres and Screens'!$A$1:$N$41</definedName>
    <definedName name="_xlnm.Print_Titles" localSheetId="0">'NON-GAAP Measures'!$1:$6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6" i="2" l="1"/>
  <c r="M40" i="2" s="1"/>
  <c r="M23" i="2"/>
  <c r="M39" i="2" s="1"/>
  <c r="R60" i="1"/>
  <c r="U14" i="1" l="1"/>
  <c r="C101" i="1"/>
  <c r="S54" i="1"/>
  <c r="E59" i="1" l="1"/>
  <c r="E58" i="1"/>
  <c r="J59" i="1" l="1"/>
  <c r="L59" i="1" s="1"/>
  <c r="J58" i="1"/>
  <c r="L58" i="1" s="1"/>
  <c r="Q60" i="1" l="1"/>
  <c r="P60" i="1"/>
  <c r="M60" i="1"/>
  <c r="L60" i="1"/>
  <c r="K60" i="1"/>
  <c r="J60" i="1"/>
  <c r="I60" i="1"/>
  <c r="F60" i="1"/>
  <c r="E60" i="1"/>
  <c r="D60" i="1"/>
  <c r="C60" i="1"/>
  <c r="B60" i="1"/>
  <c r="U59" i="1" l="1"/>
  <c r="N59" i="1"/>
  <c r="G59" i="1"/>
  <c r="G58" i="1"/>
  <c r="S60" i="1"/>
  <c r="U58" i="1"/>
  <c r="U60" i="1" s="1"/>
  <c r="N58" i="1"/>
  <c r="N60" i="1" l="1"/>
  <c r="G60" i="1"/>
  <c r="G80" i="1" l="1"/>
  <c r="G79" i="1"/>
  <c r="G78" i="1"/>
  <c r="G77" i="1"/>
  <c r="G76" i="1"/>
  <c r="G73" i="1"/>
  <c r="G72" i="1"/>
  <c r="G71" i="1"/>
  <c r="G44" i="1"/>
  <c r="G40" i="1"/>
  <c r="G27" i="1"/>
  <c r="G26" i="1"/>
  <c r="G25" i="1"/>
  <c r="G24" i="1"/>
  <c r="G23" i="1"/>
  <c r="G22" i="1"/>
  <c r="G21" i="1"/>
  <c r="G20" i="1"/>
  <c r="G19" i="1"/>
  <c r="G18" i="1"/>
  <c r="G15" i="1"/>
  <c r="G14" i="1"/>
  <c r="E74" i="1"/>
  <c r="D74" i="1"/>
  <c r="C74" i="1"/>
  <c r="B74" i="1"/>
  <c r="E65" i="1"/>
  <c r="D65" i="1"/>
  <c r="C65" i="1"/>
  <c r="B65" i="1"/>
  <c r="E28" i="1"/>
  <c r="E45" i="1" s="1"/>
  <c r="D28" i="1"/>
  <c r="D45" i="1" s="1"/>
  <c r="B28" i="1"/>
  <c r="B45" i="1" s="1"/>
  <c r="G17" i="1"/>
  <c r="C28" i="1"/>
  <c r="C45" i="1" s="1"/>
  <c r="Q40" i="1"/>
  <c r="P40" i="1"/>
  <c r="N40" i="1"/>
  <c r="L40" i="1"/>
  <c r="K40" i="1"/>
  <c r="J40" i="1"/>
  <c r="G16" i="1" l="1"/>
  <c r="G28" i="1" s="1"/>
  <c r="G45" i="1" s="1"/>
  <c r="G74" i="1"/>
  <c r="U40" i="1" l="1"/>
  <c r="U54" i="1" s="1"/>
  <c r="L36" i="2" l="1"/>
  <c r="L40" i="2" s="1"/>
  <c r="L23" i="2"/>
  <c r="L39" i="2" s="1"/>
  <c r="K28" i="2"/>
  <c r="K36" i="2" s="1"/>
  <c r="K40" i="2" s="1"/>
  <c r="K23" i="2"/>
  <c r="K39" i="2" s="1"/>
  <c r="I40" i="1"/>
  <c r="U16" i="1" l="1"/>
  <c r="U17" i="1"/>
  <c r="U18" i="1"/>
  <c r="U19" i="1"/>
  <c r="U20" i="1"/>
  <c r="U21" i="1"/>
  <c r="U22" i="1"/>
  <c r="U23" i="1"/>
  <c r="U24" i="1"/>
  <c r="U25" i="1"/>
  <c r="U26" i="1"/>
  <c r="U15" i="1"/>
  <c r="N25" i="1"/>
  <c r="N20" i="1"/>
  <c r="B106" i="1"/>
  <c r="B110" i="1" s="1"/>
  <c r="U72" i="1"/>
  <c r="U71" i="1"/>
  <c r="L74" i="1"/>
  <c r="K74" i="1"/>
  <c r="J74" i="1"/>
  <c r="I74" i="1"/>
  <c r="S40" i="1" l="1"/>
  <c r="R40" i="1"/>
  <c r="R54" i="1" s="1"/>
  <c r="J17" i="1"/>
  <c r="J16" i="1"/>
  <c r="J28" i="2" l="1"/>
  <c r="J36" i="2" s="1"/>
  <c r="J40" i="2" s="1"/>
  <c r="J23" i="2"/>
  <c r="J39" i="2" s="1"/>
  <c r="I28" i="2" l="1"/>
  <c r="I36" i="2" s="1"/>
  <c r="I40" i="2" s="1"/>
  <c r="I23" i="2"/>
  <c r="I39" i="2" s="1"/>
  <c r="Q65" i="1"/>
  <c r="R65" i="1"/>
  <c r="N23" i="2" l="1"/>
  <c r="H36" i="2" l="1"/>
  <c r="H40" i="2" s="1"/>
  <c r="H23" i="2"/>
  <c r="H39" i="2" s="1"/>
  <c r="U65" i="1"/>
  <c r="P65" i="1"/>
  <c r="N23" i="1"/>
  <c r="Q28" i="1"/>
  <c r="G36" i="2" l="1"/>
  <c r="G40" i="2" s="1"/>
  <c r="G23" i="2"/>
  <c r="G39" i="2" s="1"/>
  <c r="S65" i="1" l="1"/>
  <c r="J65" i="1"/>
  <c r="K65" i="1"/>
  <c r="L65" i="1"/>
  <c r="I65" i="1"/>
  <c r="F36" i="2" l="1"/>
  <c r="F40" i="2" s="1"/>
  <c r="F23" i="2"/>
  <c r="F39" i="2" s="1"/>
  <c r="U93" i="1" l="1"/>
  <c r="U92" i="1"/>
  <c r="U91" i="1"/>
  <c r="U90" i="1"/>
  <c r="U89" i="1"/>
  <c r="U86" i="1"/>
  <c r="U85" i="1"/>
  <c r="U84" i="1"/>
  <c r="U80" i="1"/>
  <c r="U79" i="1"/>
  <c r="U78" i="1"/>
  <c r="U77" i="1"/>
  <c r="U76" i="1"/>
  <c r="U73" i="1"/>
  <c r="U27" i="1"/>
  <c r="U44" i="1"/>
  <c r="S87" i="1"/>
  <c r="S74" i="1"/>
  <c r="S28" i="1"/>
  <c r="N18" i="1" l="1"/>
  <c r="E36" i="2"/>
  <c r="E40" i="2" s="1"/>
  <c r="E23" i="2"/>
  <c r="E39" i="2" s="1"/>
  <c r="R87" i="1"/>
  <c r="R74" i="1"/>
  <c r="R28" i="1"/>
  <c r="D36" i="2" l="1"/>
  <c r="D40" i="2" s="1"/>
  <c r="D23" i="2"/>
  <c r="D39" i="2" s="1"/>
  <c r="U87" i="1"/>
  <c r="Q87" i="1"/>
  <c r="Q74" i="1"/>
  <c r="U28" i="1" l="1"/>
  <c r="U74" i="1"/>
  <c r="N26" i="1" l="1"/>
  <c r="N44" i="1"/>
  <c r="P87" i="1" l="1"/>
  <c r="P74" i="1"/>
  <c r="P28" i="1"/>
  <c r="N80" i="1" l="1"/>
  <c r="N79" i="1"/>
  <c r="N78" i="1"/>
  <c r="N77" i="1"/>
  <c r="N76" i="1"/>
  <c r="N73" i="1"/>
  <c r="N72" i="1"/>
  <c r="N71" i="1"/>
  <c r="L28" i="1"/>
  <c r="K28" i="1"/>
  <c r="J28" i="1"/>
  <c r="I28" i="1"/>
  <c r="I45" i="1" s="1"/>
  <c r="N27" i="1"/>
  <c r="N24" i="1"/>
  <c r="N22" i="1"/>
  <c r="N21" i="1"/>
  <c r="N19" i="1"/>
  <c r="N17" i="1"/>
  <c r="N16" i="1"/>
  <c r="N15" i="1"/>
  <c r="N14" i="1"/>
  <c r="N28" i="1" l="1"/>
  <c r="N74" i="1"/>
  <c r="C110" i="1" l="1"/>
  <c r="N36" i="2" l="1"/>
  <c r="N40" i="2" s="1"/>
  <c r="N39" i="2" l="1"/>
</calcChain>
</file>

<file path=xl/sharedStrings.xml><?xml version="1.0" encoding="utf-8"?>
<sst xmlns="http://schemas.openxmlformats.org/spreadsheetml/2006/main" count="208" uniqueCount="131">
  <si>
    <t>Year Ended</t>
  </si>
  <si>
    <t xml:space="preserve">Income taxes </t>
  </si>
  <si>
    <t>Depreciation and amortization</t>
  </si>
  <si>
    <t>(1)</t>
  </si>
  <si>
    <t>(2)</t>
  </si>
  <si>
    <t>(3)</t>
  </si>
  <si>
    <t>(4)</t>
  </si>
  <si>
    <t>(5)</t>
  </si>
  <si>
    <t>Non-cash expense included in general and administrative expenses.</t>
  </si>
  <si>
    <t>Cinemark Holdings, Inc.</t>
  </si>
  <si>
    <t>Non-GAAP Financial Measures</t>
  </si>
  <si>
    <t>Adjusted EBITDA Margin</t>
  </si>
  <si>
    <t>(6)</t>
  </si>
  <si>
    <t>Admissions revenues</t>
  </si>
  <si>
    <t>Concession revenues</t>
  </si>
  <si>
    <t>Other revenues</t>
  </si>
  <si>
    <t>Total revenues</t>
  </si>
  <si>
    <t>Film rentals and advertising</t>
  </si>
  <si>
    <t>Concessions supplies</t>
  </si>
  <si>
    <t>Salaries and wages</t>
  </si>
  <si>
    <t>Facility lease expense</t>
  </si>
  <si>
    <t>Utilities and other</t>
  </si>
  <si>
    <t>(7)</t>
  </si>
  <si>
    <t>`</t>
  </si>
  <si>
    <t>As of</t>
  </si>
  <si>
    <t>Adjusted EBITDA (in thousands)</t>
  </si>
  <si>
    <t>Total Revenues (in thousands)</t>
  </si>
  <si>
    <t>Current portion of long-term debt</t>
  </si>
  <si>
    <t>Less:  Cash and cash equivalents</t>
  </si>
  <si>
    <t>Net debt</t>
  </si>
  <si>
    <t>Net Debt (in thousands)</t>
  </si>
  <si>
    <t>Adjusted EBITDA margin is calculated by dividing Adjusted EBITDA by total revenues for the period.</t>
  </si>
  <si>
    <t>Certain Definitions</t>
  </si>
  <si>
    <t>Term</t>
  </si>
  <si>
    <t>Definition</t>
  </si>
  <si>
    <t>Box Office Share</t>
  </si>
  <si>
    <t>Maintenance and New build capex</t>
  </si>
  <si>
    <t>Total shareholder return (TSR)</t>
  </si>
  <si>
    <t>Admissions Revenues</t>
  </si>
  <si>
    <t>Premium Percentage of Box Office</t>
  </si>
  <si>
    <t>Theatres operated (at end of period)</t>
  </si>
  <si>
    <t>Screens operated (at end of period)</t>
  </si>
  <si>
    <t>Brazil</t>
  </si>
  <si>
    <t>Argentina</t>
  </si>
  <si>
    <t>Colombia</t>
  </si>
  <si>
    <t>Chile</t>
  </si>
  <si>
    <t>Central America</t>
  </si>
  <si>
    <t>Peru</t>
  </si>
  <si>
    <t>Ecuador</t>
  </si>
  <si>
    <t>Bolivia</t>
  </si>
  <si>
    <t>Curacao</t>
  </si>
  <si>
    <t>Paraguay</t>
  </si>
  <si>
    <t>Theatres and Screens Operated</t>
  </si>
  <si>
    <t>Box Office Outperformance is defined as the comparison of the Company's domestic year over year admissions revenue growth/decline during a given period relative to the overall North American industry box office growth/decline.</t>
  </si>
  <si>
    <t xml:space="preserve">       The following definitions are for terms that we frequently use in investor and other presentations.  These definitions are provided to aid users in understanding relevant terms used by us. </t>
  </si>
  <si>
    <t>Box Office Share represents the Company's total domestic box office receipts during a given period divided by the North American industry’s total box office receipts for the same period.</t>
  </si>
  <si>
    <t>The Company discloses its capital expenditure ("Capex") amounts in two categories.  New build capex includes expenditures related to new theatres and maintenance capex includes expenditures to replace or upgrade assets at existing theatres or remodel existing theatres, all of which are capitalized in accordance with US GAAP.</t>
  </si>
  <si>
    <t>Represents box office revenues generated from the sale of 3-D, XD, IMAX and motions seat tickets, divided by total admissions revenues.</t>
  </si>
  <si>
    <t xml:space="preserve">Total shareholder return ("TSR") is calculated as the stock price as of the end of a given period plus the per-share dividends distributed over that same period, divided by the stock price as of the beginning of that same period.  </t>
  </si>
  <si>
    <t>Average Screen Count</t>
  </si>
  <si>
    <t xml:space="preserve">Average screen count is calculated as the average number of screens operated as of the beginning of the period and at the end of each month within the period.  For example, the average screen count for the three months ended June 30, 20XX would be the average of the total screens operated as of March 31, 20XX, April 30, 20XX, May 31, 20XX, and June 30, 20XX.  </t>
  </si>
  <si>
    <t>Worldwide</t>
  </si>
  <si>
    <t>North America</t>
  </si>
  <si>
    <t>International</t>
  </si>
  <si>
    <t>Mar 31, 2019</t>
  </si>
  <si>
    <t>Jun 30, 2019</t>
  </si>
  <si>
    <t>Sep 30, 2019</t>
  </si>
  <si>
    <t>Dec 31, 2019</t>
  </si>
  <si>
    <t>Represents cash distributions received from equity investees, other than those from DCIP noted above, that were recorded as a reduction of the respective investment balances.  These distribtuions are reported entirely within the U.S. operating segment.</t>
  </si>
  <si>
    <t>Current portion of finance lease obligations</t>
  </si>
  <si>
    <t>Finance lease obligations, less current portion</t>
  </si>
  <si>
    <t>Interest expense</t>
  </si>
  <si>
    <t>Non-cash rent expense</t>
  </si>
  <si>
    <t>Mar 31, 2020</t>
  </si>
  <si>
    <t>Restructuring costs</t>
  </si>
  <si>
    <t>NM</t>
  </si>
  <si>
    <t>International Revenues and Expenses in US Dollars</t>
  </si>
  <si>
    <t>Jun 30, 2020</t>
  </si>
  <si>
    <t>(8)</t>
  </si>
  <si>
    <t>(Gain) loss on disposal of assets and other</t>
  </si>
  <si>
    <t>Sep 30, 2020</t>
  </si>
  <si>
    <t>Dec 31, 2020</t>
  </si>
  <si>
    <t>Other expense, net</t>
  </si>
  <si>
    <t>Loss on extinguishment of debt</t>
  </si>
  <si>
    <t>Mar 31, 2021</t>
  </si>
  <si>
    <t>Jun 30, 2021</t>
  </si>
  <si>
    <t>Also referred to as box office revenues.  Equals all box office sales (includes cash and credit card sales, as well as the redemption of gift cards and SuperSavers for ticket purchases) during a given period.</t>
  </si>
  <si>
    <t>Impairment of long-lived assets and investments</t>
  </si>
  <si>
    <t>March 31, 2020</t>
  </si>
  <si>
    <t>March 31, 2021</t>
  </si>
  <si>
    <t>June 30, 
2020</t>
  </si>
  <si>
    <t>September 30, 2020</t>
  </si>
  <si>
    <t>December 31, 2020</t>
  </si>
  <si>
    <t>June 30, 
2021</t>
  </si>
  <si>
    <t>Three Months Ended</t>
  </si>
  <si>
    <t>March 31, 2019</t>
  </si>
  <si>
    <t>June 30, 
2019</t>
  </si>
  <si>
    <t>September 30, 2019</t>
  </si>
  <si>
    <t>December 31, 2019</t>
  </si>
  <si>
    <t>Constant currency revenue and expense amounts, which are non-GAAP measurements, were calculated using the average exchange rate for the corresponding months for prior year. We translate the results of our international operating segment from local currencies into U.S. dollars using currency rates in effect at different points in time. Significant changes in foreign exchange rates from one period to the next can result in meaningful variations in reported results.   We provide constant currency amounts for our international operating segment to present a period-to-period comparison of business performance that excludes the impact of foreign currency fluctuations.</t>
  </si>
  <si>
    <t>Free Cash Flow</t>
  </si>
  <si>
    <t>Cash flows provided by (used for) operating activities</t>
  </si>
  <si>
    <t>Less:  Capital Expenditures</t>
  </si>
  <si>
    <t>Free Cash Flow (in thousands)</t>
  </si>
  <si>
    <t>September 30, 
2021</t>
  </si>
  <si>
    <t>Cash distributions from DCIP that were recorded as a reduction of the Company’s investment in DCIP.  These distribtuions are reported entirely within the U.S. operating segment.</t>
  </si>
  <si>
    <r>
      <t xml:space="preserve">Presented below are non-GAAP measures that we reference in our SEC filings, earnings calls and/or earnings releases.  We have provided reconciliations of each of the non-GAAP measures to the most comparable GAAP measure or provided the respective definitions.  See our Quarterly Reports on Form 10-Q and Annual Report on Form 10-K for financial statements, required disclosures and discussion of results at </t>
    </r>
    <r>
      <rPr>
        <b/>
        <i/>
        <sz val="11"/>
        <color theme="4" tint="-0.249977111117893"/>
        <rFont val="Times New Roman"/>
        <family val="1"/>
      </rPr>
      <t>www.investors.cinemark.com</t>
    </r>
    <r>
      <rPr>
        <b/>
        <i/>
        <sz val="11"/>
        <rFont val="Times New Roman"/>
        <family val="1"/>
      </rPr>
      <t>.</t>
    </r>
  </si>
  <si>
    <r>
      <t xml:space="preserve">Other cash distributions from equity investees </t>
    </r>
    <r>
      <rPr>
        <vertAlign val="superscript"/>
        <sz val="11"/>
        <color theme="1"/>
        <rFont val="Times New Roman"/>
        <family val="1"/>
      </rPr>
      <t>(3)</t>
    </r>
  </si>
  <si>
    <r>
      <t xml:space="preserve">Adjusted EBITDA </t>
    </r>
    <r>
      <rPr>
        <vertAlign val="superscript"/>
        <sz val="11"/>
        <color theme="1"/>
        <rFont val="Times New Roman"/>
        <family val="1"/>
      </rPr>
      <t>(1)</t>
    </r>
  </si>
  <si>
    <r>
      <t xml:space="preserve">Non-cash distributions from DCIP </t>
    </r>
    <r>
      <rPr>
        <vertAlign val="superscript"/>
        <sz val="11"/>
        <color theme="1"/>
        <rFont val="Times New Roman"/>
        <family val="1"/>
      </rPr>
      <t>(4)</t>
    </r>
  </si>
  <si>
    <r>
      <t xml:space="preserve">Share based awards compensation expense </t>
    </r>
    <r>
      <rPr>
        <vertAlign val="superscript"/>
        <sz val="11"/>
        <color theme="1"/>
        <rFont val="Times New Roman"/>
        <family val="1"/>
      </rPr>
      <t>(5)</t>
    </r>
  </si>
  <si>
    <r>
      <t xml:space="preserve">Cash distributions from DCIP </t>
    </r>
    <r>
      <rPr>
        <vertAlign val="superscript"/>
        <sz val="11"/>
        <color theme="1"/>
        <rFont val="Times New Roman"/>
        <family val="1"/>
      </rPr>
      <t>(2)</t>
    </r>
  </si>
  <si>
    <t>Sep 30, 2021</t>
  </si>
  <si>
    <r>
      <t xml:space="preserve">Adjusted EBITDA Margin </t>
    </r>
    <r>
      <rPr>
        <vertAlign val="superscript"/>
        <sz val="11"/>
        <color theme="1"/>
        <rFont val="Times New Roman"/>
        <family val="1"/>
      </rPr>
      <t>(7)</t>
    </r>
  </si>
  <si>
    <r>
      <t xml:space="preserve">Three Months Ended </t>
    </r>
    <r>
      <rPr>
        <b/>
        <vertAlign val="superscript"/>
        <sz val="11"/>
        <color theme="1"/>
        <rFont val="Times New Roman"/>
        <family val="1"/>
      </rPr>
      <t>(6)</t>
    </r>
  </si>
  <si>
    <r>
      <t xml:space="preserve">Year Ended </t>
    </r>
    <r>
      <rPr>
        <b/>
        <vertAlign val="superscript"/>
        <sz val="11"/>
        <color theme="1"/>
        <rFont val="Times New Roman"/>
        <family val="1"/>
      </rPr>
      <t>(6)</t>
    </r>
  </si>
  <si>
    <r>
      <t xml:space="preserve">Nine Months Ended </t>
    </r>
    <r>
      <rPr>
        <b/>
        <vertAlign val="superscript"/>
        <sz val="11"/>
        <color theme="1"/>
        <rFont val="Times New Roman"/>
        <family val="1"/>
      </rPr>
      <t>(6)</t>
    </r>
  </si>
  <si>
    <r>
      <t xml:space="preserve">We temporarily closed all of our theatres effective March 18, 2020 as a result of the COVID-19 pandemic.  Certain metrics are deemed not meaningful ("NM") as they are not comparable to other periods due to these closures.  See our Quarterly Reports on Form 10-Q and Annual Report on form 10-K for discussion of the COVID-19 pandemic and it's impact on the business at </t>
    </r>
    <r>
      <rPr>
        <b/>
        <i/>
        <sz val="10"/>
        <color rgb="FF0070C0"/>
        <rFont val="Times New Roman"/>
        <family val="1"/>
      </rPr>
      <t>www.investors.cinemark.com</t>
    </r>
    <r>
      <rPr>
        <sz val="10"/>
        <color theme="1"/>
        <rFont val="Times New Roman"/>
        <family val="1"/>
      </rPr>
      <t>.</t>
    </r>
  </si>
  <si>
    <r>
      <t xml:space="preserve">International Segment Constant Currency Revenues and Expenses in millions </t>
    </r>
    <r>
      <rPr>
        <b/>
        <i/>
        <vertAlign val="superscript"/>
        <sz val="11"/>
        <color theme="1"/>
        <rFont val="Times New Roman"/>
        <family val="1"/>
      </rPr>
      <t>(8)</t>
    </r>
  </si>
  <si>
    <r>
      <t xml:space="preserve">International Revenues and Expenses in Constant Currency </t>
    </r>
    <r>
      <rPr>
        <i/>
        <vertAlign val="superscript"/>
        <sz val="11"/>
        <color theme="1"/>
        <rFont val="Times New Roman"/>
        <family val="1"/>
      </rPr>
      <t>(9)</t>
    </r>
  </si>
  <si>
    <r>
      <t xml:space="preserve">See total worldwide reported revenues and expenses in US Dollars in our Quarterly Reports on Form 10-Q and Annual Report on Form 10-K at </t>
    </r>
    <r>
      <rPr>
        <b/>
        <i/>
        <sz val="10"/>
        <color rgb="FF0070C0"/>
        <rFont val="Times New Roman"/>
        <family val="1"/>
      </rPr>
      <t>www.investors.cinemark.com</t>
    </r>
    <r>
      <rPr>
        <sz val="10"/>
        <rFont val="Times New Roman"/>
        <family val="1"/>
      </rPr>
      <t xml:space="preserve">.  Amounts presented above represent totals for our international segment only.  </t>
    </r>
  </si>
  <si>
    <t>(9)</t>
  </si>
  <si>
    <t>(10)</t>
  </si>
  <si>
    <t>Excludes unamortized debt issue costs, which are reflected as a reduction of long-term debt, less current portion, on the condensed consolidated balance sheets.</t>
  </si>
  <si>
    <t>Net income (loss)</t>
  </si>
  <si>
    <t>Non-cash distribution of projectors from DCIP.  Amount represents the value of the distribution that was greater than the book value of the Company's investment in DCIP at the time of the distribution.  These distributions are reported entirely within the U.S. operating segment.</t>
  </si>
  <si>
    <t>Adjusted EBITDA represents net income (loss) before income taxes, depreciation and amortization expense and other items, as calculated above.  Adjusted EBITDA is a non-GAAP financial measure commonly used in our industry and should not be construed as an alternative to net income (loss) as an indicator of operating performance or as an alternative to cash flow provided by operating activities as a measure of liquidity (as determined in accordance with GAAP). Adjusted EBITDA may not be comparable to similarly titled measures reported by other companies. We have included Adjusted EBITDA because we believe it provides management and investors with additional information to measure our performance and liquidity, estimate our value and evaluate our ability to service debt. In addition, we use Adjusted EBITDA for incentive compensation purposes.</t>
  </si>
  <si>
    <r>
      <t>Long-term debt, less current portion</t>
    </r>
    <r>
      <rPr>
        <vertAlign val="superscript"/>
        <sz val="11"/>
        <color theme="1"/>
        <rFont val="Times New Roman"/>
        <family val="1"/>
      </rPr>
      <t>(10)(11)</t>
    </r>
  </si>
  <si>
    <t>(11)</t>
  </si>
  <si>
    <r>
      <t>Balance as of December 31, 2020 excludes the discount on convertible notes issued during 2020.  See further discussion and the impact of adoption of ASU 2020-06 in our 2021 Quarterly Reports on Form 10-Q at</t>
    </r>
    <r>
      <rPr>
        <sz val="10"/>
        <color theme="4"/>
        <rFont val="Times New Roman"/>
        <family val="1"/>
      </rPr>
      <t xml:space="preserve"> </t>
    </r>
    <r>
      <rPr>
        <b/>
        <i/>
        <sz val="10"/>
        <color theme="4"/>
        <rFont val="Times New Roman"/>
        <family val="1"/>
      </rPr>
      <t>www.investors.cinemark.com</t>
    </r>
    <r>
      <rPr>
        <sz val="10"/>
        <color theme="1"/>
        <rFont val="Times New Roman"/>
        <family val="1"/>
      </rPr>
      <t>.</t>
    </r>
  </si>
  <si>
    <t>Market/Box Office Outperformance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</si>
</sst>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0.0%"/>
    <numFmt numFmtId="168" formatCode="_(&quot;$&quot;* #,##0.0_);_(&quot;$&quot;* \(#,##0.0\);_(&quot;$&quot;* &quot;-&quot;??_);_(@_)"/>
    <numFmt numFmtId="169" formatCode="_(* #,##0.0_);_(* \(#,##0.0\);_(* &quot;-&quot;??_);_(@_)"/>
    <numFmt numFmtId="170" formatCode="mmm\ dd\,\ yyyy"/>
    <numFmt numFmtId="171" formatCode="_(* #,##0_);_(* \(#,##0\);_(* &quot;—&quot;??_);_(@_)"/>
    <numFmt numFmtId="172" formatCode="_(&quot;$&quot;* #,##0_);_(&quot;$&quot;* \(#,##0\);_(&quot;$&quot;* &quot;—&quot;??_);_(@_)"/>
    <numFmt numFmtId="173" formatCode="_(&quot;$&quot;* #,##0.0_);_(&quot;$&quot;* \(#,##0.0\);_(&quot;$&quot;*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sz val="11"/>
      <color indexed="8"/>
      <name val="Calibri"/>
      <family val="2"/>
    </font>
    <font>
      <u/>
      <sz val="11"/>
      <color theme="10"/>
      <name val="Calibri"/>
      <family val="2"/>
      <scheme val="minor"/>
    </font>
    <font>
      <b/>
      <i/>
      <sz val="11"/>
      <color theme="1"/>
      <name val="Times New Roman"/>
      <family val="1"/>
    </font>
    <font>
      <sz val="11"/>
      <color theme="1"/>
      <name val="Times New Roman"/>
      <family val="1"/>
    </font>
    <font>
      <b/>
      <i/>
      <sz val="11"/>
      <name val="Times New Roman"/>
      <family val="1"/>
    </font>
    <font>
      <b/>
      <i/>
      <sz val="11"/>
      <color theme="4" tint="-0.249977111117893"/>
      <name val="Times New Roman"/>
      <family val="1"/>
    </font>
    <font>
      <b/>
      <sz val="11"/>
      <color theme="1"/>
      <name val="Times New Roman"/>
      <family val="1"/>
    </font>
    <font>
      <b/>
      <vertAlign val="superscript"/>
      <sz val="11"/>
      <color theme="1"/>
      <name val="Times New Roman"/>
      <family val="1"/>
    </font>
    <font>
      <b/>
      <i/>
      <u/>
      <sz val="11"/>
      <color theme="1"/>
      <name val="Times New Roman"/>
      <family val="1"/>
    </font>
    <font>
      <vertAlign val="superscript"/>
      <sz val="11"/>
      <color theme="1"/>
      <name val="Times New Roman"/>
      <family val="1"/>
    </font>
    <font>
      <vertAlign val="superscript"/>
      <sz val="10"/>
      <color theme="1"/>
      <name val="Times New Roman"/>
      <family val="1"/>
    </font>
    <font>
      <sz val="10"/>
      <color theme="1"/>
      <name val="Times New Roman"/>
      <family val="1"/>
    </font>
    <font>
      <sz val="10"/>
      <name val="Times New Roman"/>
      <family val="1"/>
    </font>
    <font>
      <b/>
      <i/>
      <vertAlign val="superscript"/>
      <sz val="11"/>
      <color theme="1"/>
      <name val="Times New Roman"/>
      <family val="1"/>
    </font>
    <font>
      <i/>
      <sz val="11"/>
      <color theme="1"/>
      <name val="Times New Roman"/>
      <family val="1"/>
    </font>
    <font>
      <i/>
      <vertAlign val="superscript"/>
      <sz val="11"/>
      <color theme="1"/>
      <name val="Times New Roman"/>
      <family val="1"/>
    </font>
    <font>
      <b/>
      <i/>
      <sz val="10"/>
      <color rgb="FF0070C0"/>
      <name val="Times New Roman"/>
      <family val="1"/>
    </font>
    <font>
      <b/>
      <sz val="10"/>
      <color theme="1"/>
      <name val="Times New Roman"/>
      <family val="1"/>
    </font>
    <font>
      <b/>
      <i/>
      <sz val="10"/>
      <color theme="4"/>
      <name val="Times New Roman"/>
      <family val="1"/>
    </font>
    <font>
      <sz val="10"/>
      <color theme="4"/>
      <name val="Times New Roman"/>
      <family val="1"/>
    </font>
  </fonts>
  <fills count="2">
    <fill>
      <patternFill patternType="none"/>
    </fill>
    <fill>
      <patternFill patternType="gray125"/>
    </fill>
  </fills>
  <borders count="23">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1" fillId="0" borderId="0" applyNumberFormat="0" applyFill="0" applyBorder="0" applyAlignment="0" applyProtection="0"/>
  </cellStyleXfs>
  <cellXfs count="154">
    <xf numFmtId="0" fontId="0" fillId="0" borderId="0" xfId="0"/>
    <xf numFmtId="0" fontId="3" fillId="0" borderId="0" xfId="0" applyFont="1"/>
    <xf numFmtId="0" fontId="0" fillId="0" borderId="0" xfId="0" applyAlignment="1">
      <alignment wrapText="1"/>
    </xf>
    <xf numFmtId="49" fontId="0" fillId="0" borderId="0" xfId="0" applyNumberFormat="1" applyAlignment="1">
      <alignment horizontal="center"/>
    </xf>
    <xf numFmtId="0" fontId="2" fillId="0" borderId="11" xfId="0" applyFont="1" applyBorder="1" applyAlignment="1">
      <alignment horizontal="center"/>
    </xf>
    <xf numFmtId="0" fontId="0" fillId="0" borderId="0" xfId="0" applyAlignment="1">
      <alignment vertical="top"/>
    </xf>
    <xf numFmtId="0" fontId="0" fillId="0" borderId="0" xfId="0" applyAlignment="1">
      <alignment vertical="top" wrapText="1"/>
    </xf>
    <xf numFmtId="0" fontId="0" fillId="0" borderId="0" xfId="0" applyFont="1"/>
    <xf numFmtId="0" fontId="0" fillId="0" borderId="0" xfId="0" applyFont="1" applyBorder="1"/>
    <xf numFmtId="0" fontId="5" fillId="0" borderId="0" xfId="0" applyFont="1"/>
    <xf numFmtId="166" fontId="5" fillId="0" borderId="0" xfId="0" applyNumberFormat="1" applyFont="1"/>
    <xf numFmtId="166" fontId="5" fillId="0" borderId="0" xfId="0" applyNumberFormat="1" applyFont="1" applyBorder="1"/>
    <xf numFmtId="0" fontId="6" fillId="0" borderId="0" xfId="0" applyFont="1" applyBorder="1" applyAlignment="1">
      <alignment horizontal="left" indent="1"/>
    </xf>
    <xf numFmtId="166" fontId="7" fillId="0" borderId="0" xfId="0" applyNumberFormat="1" applyFont="1"/>
    <xf numFmtId="0" fontId="7" fillId="0" borderId="0" xfId="0" applyFont="1"/>
    <xf numFmtId="0" fontId="6" fillId="0" borderId="16" xfId="0" applyFont="1" applyBorder="1"/>
    <xf numFmtId="0" fontId="6" fillId="0" borderId="0" xfId="0" applyFont="1"/>
    <xf numFmtId="0" fontId="6" fillId="0" borderId="0" xfId="0" applyFont="1" applyBorder="1"/>
    <xf numFmtId="166" fontId="7" fillId="0" borderId="0" xfId="0" applyNumberFormat="1" applyFont="1" applyBorder="1"/>
    <xf numFmtId="166" fontId="7" fillId="0" borderId="16" xfId="0" quotePrefix="1" applyNumberFormat="1" applyFont="1" applyBorder="1" applyAlignment="1">
      <alignment horizontal="center" wrapText="1"/>
    </xf>
    <xf numFmtId="166" fontId="7" fillId="0" borderId="0" xfId="0" quotePrefix="1" applyNumberFormat="1" applyFont="1" applyBorder="1" applyAlignment="1">
      <alignment horizontal="center" wrapText="1"/>
    </xf>
    <xf numFmtId="166" fontId="7" fillId="0" borderId="16" xfId="0" applyNumberFormat="1" applyFont="1" applyBorder="1" applyAlignment="1">
      <alignment horizontal="center" wrapText="1"/>
    </xf>
    <xf numFmtId="166" fontId="7" fillId="0" borderId="0" xfId="0" applyNumberFormat="1" applyFont="1" applyBorder="1" applyAlignment="1">
      <alignment horizontal="center" wrapText="1"/>
    </xf>
    <xf numFmtId="0" fontId="6" fillId="0" borderId="16" xfId="0" applyFont="1" applyFill="1" applyBorder="1"/>
    <xf numFmtId="0" fontId="6" fillId="0" borderId="0" xfId="0" applyFont="1" applyFill="1" applyBorder="1"/>
    <xf numFmtId="166" fontId="7" fillId="0" borderId="16" xfId="0" applyNumberFormat="1" applyFont="1" applyFill="1" applyBorder="1" applyAlignment="1">
      <alignment horizontal="center" wrapText="1"/>
    </xf>
    <xf numFmtId="166" fontId="7" fillId="0" borderId="0" xfId="0" applyNumberFormat="1" applyFont="1" applyFill="1" applyBorder="1" applyAlignment="1">
      <alignment horizontal="center" wrapText="1"/>
    </xf>
    <xf numFmtId="166" fontId="7" fillId="0" borderId="3" xfId="0" applyNumberFormat="1" applyFont="1" applyFill="1" applyBorder="1" applyAlignment="1">
      <alignment horizontal="center" wrapText="1"/>
    </xf>
    <xf numFmtId="166" fontId="7" fillId="0" borderId="17" xfId="0" applyNumberFormat="1" applyFont="1" applyFill="1" applyBorder="1" applyAlignment="1">
      <alignment horizontal="center" wrapText="1"/>
    </xf>
    <xf numFmtId="170" fontId="8" fillId="0" borderId="14" xfId="0" quotePrefix="1" applyNumberFormat="1" applyFont="1" applyBorder="1" applyAlignment="1">
      <alignment horizontal="center" wrapText="1"/>
    </xf>
    <xf numFmtId="0" fontId="9" fillId="0" borderId="0" xfId="0" applyFont="1"/>
    <xf numFmtId="0" fontId="7" fillId="0" borderId="0" xfId="0" applyFont="1" applyBorder="1"/>
    <xf numFmtId="0" fontId="6" fillId="0" borderId="15" xfId="0" applyFont="1" applyBorder="1"/>
    <xf numFmtId="0" fontId="6" fillId="0" borderId="2" xfId="0" applyFont="1" applyBorder="1"/>
    <xf numFmtId="0" fontId="6" fillId="0" borderId="18" xfId="0" applyFont="1" applyBorder="1"/>
    <xf numFmtId="0" fontId="6" fillId="0" borderId="19" xfId="0" applyFont="1" applyBorder="1"/>
    <xf numFmtId="166" fontId="7" fillId="0" borderId="19" xfId="0" quotePrefix="1" applyNumberFormat="1" applyFont="1" applyBorder="1" applyAlignment="1">
      <alignment horizontal="center" wrapText="1"/>
    </xf>
    <xf numFmtId="166" fontId="7" fillId="0" borderId="19" xfId="0" applyNumberFormat="1" applyFont="1" applyBorder="1" applyAlignment="1">
      <alignment horizontal="center" wrapText="1"/>
    </xf>
    <xf numFmtId="0" fontId="6" fillId="0" borderId="19" xfId="0" applyFont="1" applyFill="1" applyBorder="1"/>
    <xf numFmtId="166" fontId="7" fillId="0" borderId="19" xfId="0" applyNumberFormat="1" applyFont="1" applyFill="1" applyBorder="1" applyAlignment="1">
      <alignment horizontal="center" wrapText="1"/>
    </xf>
    <xf numFmtId="166" fontId="7" fillId="0" borderId="20" xfId="0" applyNumberFormat="1" applyFont="1" applyFill="1" applyBorder="1" applyAlignment="1">
      <alignment horizontal="center" wrapText="1"/>
    </xf>
    <xf numFmtId="166" fontId="0" fillId="0" borderId="0" xfId="0" applyNumberFormat="1" applyFont="1"/>
    <xf numFmtId="0" fontId="12" fillId="0" borderId="0" xfId="0" applyFont="1"/>
    <xf numFmtId="0" fontId="13" fillId="0" borderId="0" xfId="0" applyFont="1"/>
    <xf numFmtId="165" fontId="13" fillId="0" borderId="0" xfId="2" applyNumberFormat="1" applyFont="1" applyBorder="1"/>
    <xf numFmtId="165" fontId="13" fillId="0" borderId="0" xfId="0" applyNumberFormat="1" applyFont="1"/>
    <xf numFmtId="0" fontId="16" fillId="0" borderId="3" xfId="0" applyFont="1" applyBorder="1" applyAlignment="1">
      <alignment wrapText="1"/>
    </xf>
    <xf numFmtId="0" fontId="12" fillId="0" borderId="3" xfId="0" applyFont="1" applyBorder="1" applyAlignment="1">
      <alignment wrapText="1"/>
    </xf>
    <xf numFmtId="0" fontId="12" fillId="0" borderId="4" xfId="0" applyFont="1" applyBorder="1"/>
    <xf numFmtId="0" fontId="13" fillId="0" borderId="2" xfId="0" applyFont="1" applyBorder="1"/>
    <xf numFmtId="0" fontId="13" fillId="0" borderId="5" xfId="0" applyFont="1" applyBorder="1"/>
    <xf numFmtId="0" fontId="16" fillId="0" borderId="6" xfId="0" applyFont="1" applyBorder="1" applyAlignment="1">
      <alignment horizontal="center"/>
    </xf>
    <xf numFmtId="0" fontId="16" fillId="0" borderId="0" xfId="0" applyFont="1" applyBorder="1" applyAlignment="1">
      <alignment horizontal="center"/>
    </xf>
    <xf numFmtId="0" fontId="16" fillId="0" borderId="7" xfId="0" applyFont="1" applyBorder="1" applyAlignment="1">
      <alignment horizontal="center"/>
    </xf>
    <xf numFmtId="0" fontId="16" fillId="0" borderId="0" xfId="0" applyFont="1" applyAlignment="1">
      <alignment horizontal="center"/>
    </xf>
    <xf numFmtId="0" fontId="16" fillId="0" borderId="6" xfId="0" applyFont="1" applyBorder="1" applyAlignment="1">
      <alignment horizontal="center" wrapText="1"/>
    </xf>
    <xf numFmtId="0" fontId="16" fillId="0" borderId="0" xfId="0" applyFont="1" applyBorder="1" applyAlignment="1">
      <alignment horizontal="center" wrapText="1"/>
    </xf>
    <xf numFmtId="0" fontId="16" fillId="0" borderId="11" xfId="0" applyFont="1" applyBorder="1" applyAlignment="1">
      <alignment horizontal="center" wrapText="1"/>
    </xf>
    <xf numFmtId="170" fontId="16" fillId="0" borderId="0" xfId="0" applyNumberFormat="1" applyFont="1" applyBorder="1" applyAlignment="1">
      <alignment horizontal="center" wrapText="1"/>
    </xf>
    <xf numFmtId="0" fontId="16" fillId="0" borderId="22" xfId="0" applyFont="1" applyBorder="1" applyAlignment="1">
      <alignment horizontal="center" wrapText="1"/>
    </xf>
    <xf numFmtId="0" fontId="13" fillId="0" borderId="0" xfId="0" applyFont="1" applyBorder="1"/>
    <xf numFmtId="0" fontId="13" fillId="0" borderId="6" xfId="0" applyFont="1" applyBorder="1" applyAlignment="1">
      <alignment wrapText="1"/>
    </xf>
    <xf numFmtId="164" fontId="16" fillId="0" borderId="9" xfId="0" quotePrefix="1" applyNumberFormat="1" applyFont="1" applyBorder="1" applyAlignment="1">
      <alignment horizontal="center" wrapText="1"/>
    </xf>
    <xf numFmtId="164" fontId="16" fillId="0" borderId="11" xfId="0" applyNumberFormat="1" applyFont="1" applyBorder="1" applyAlignment="1">
      <alignment horizontal="center" wrapText="1"/>
    </xf>
    <xf numFmtId="164" fontId="16" fillId="0" borderId="11" xfId="0" quotePrefix="1" applyNumberFormat="1" applyFont="1" applyBorder="1" applyAlignment="1">
      <alignment horizontal="center" wrapText="1"/>
    </xf>
    <xf numFmtId="164" fontId="13" fillId="0" borderId="0" xfId="0" applyNumberFormat="1" applyFont="1" applyBorder="1" applyAlignment="1">
      <alignment wrapText="1"/>
    </xf>
    <xf numFmtId="0" fontId="13" fillId="0" borderId="0" xfId="0" applyFont="1" applyAlignment="1">
      <alignment wrapText="1"/>
    </xf>
    <xf numFmtId="0" fontId="18" fillId="0" borderId="6" xfId="0" applyFont="1" applyBorder="1"/>
    <xf numFmtId="0" fontId="13" fillId="0" borderId="7" xfId="0" applyFont="1" applyBorder="1"/>
    <xf numFmtId="0" fontId="13" fillId="0" borderId="6" xfId="0" applyFont="1" applyBorder="1"/>
    <xf numFmtId="165" fontId="13" fillId="0" borderId="7" xfId="2" applyNumberFormat="1" applyFont="1" applyBorder="1"/>
    <xf numFmtId="0" fontId="13" fillId="0" borderId="6" xfId="0" applyFont="1" applyBorder="1" applyAlignment="1">
      <alignment horizontal="left" indent="2"/>
    </xf>
    <xf numFmtId="166" fontId="13" fillId="0" borderId="0" xfId="1" applyNumberFormat="1" applyFont="1" applyBorder="1"/>
    <xf numFmtId="171" fontId="13" fillId="0" borderId="7" xfId="1" applyNumberFormat="1" applyFont="1" applyBorder="1"/>
    <xf numFmtId="171" fontId="13" fillId="0" borderId="0" xfId="1" applyNumberFormat="1" applyFont="1" applyBorder="1"/>
    <xf numFmtId="171" fontId="13" fillId="0" borderId="0" xfId="1" applyNumberFormat="1" applyFont="1" applyBorder="1" applyAlignment="1">
      <alignment horizontal="right"/>
    </xf>
    <xf numFmtId="166" fontId="13" fillId="0" borderId="7" xfId="1" applyNumberFormat="1" applyFont="1" applyBorder="1"/>
    <xf numFmtId="165" fontId="13" fillId="0" borderId="1" xfId="2" applyNumberFormat="1" applyFont="1" applyBorder="1"/>
    <xf numFmtId="165" fontId="13" fillId="0" borderId="21" xfId="2" applyNumberFormat="1" applyFont="1" applyBorder="1"/>
    <xf numFmtId="43" fontId="13" fillId="0" borderId="0" xfId="1" applyFont="1" applyBorder="1"/>
    <xf numFmtId="43" fontId="13" fillId="0" borderId="7" xfId="1" applyFont="1" applyBorder="1"/>
    <xf numFmtId="49" fontId="21" fillId="0" borderId="0" xfId="1" applyNumberFormat="1" applyFont="1" applyBorder="1" applyAlignment="1">
      <alignment vertical="top" wrapText="1"/>
    </xf>
    <xf numFmtId="49" fontId="21" fillId="0" borderId="7" xfId="1" applyNumberFormat="1" applyFont="1" applyBorder="1" applyAlignment="1">
      <alignment vertical="top" wrapText="1"/>
    </xf>
    <xf numFmtId="0" fontId="21" fillId="0" borderId="0" xfId="0" applyFont="1"/>
    <xf numFmtId="49" fontId="21" fillId="0" borderId="3" xfId="1" applyNumberFormat="1" applyFont="1" applyBorder="1" applyAlignment="1">
      <alignment vertical="top"/>
    </xf>
    <xf numFmtId="49" fontId="21" fillId="0" borderId="3" xfId="1" applyNumberFormat="1" applyFont="1" applyBorder="1" applyAlignment="1">
      <alignment vertical="top" wrapText="1"/>
    </xf>
    <xf numFmtId="49" fontId="21" fillId="0" borderId="8" xfId="1" applyNumberFormat="1" applyFont="1" applyBorder="1" applyAlignment="1">
      <alignment vertical="top" wrapText="1"/>
    </xf>
    <xf numFmtId="49" fontId="19" fillId="0" borderId="4" xfId="0" applyNumberFormat="1" applyFont="1" applyBorder="1" applyAlignment="1">
      <alignment horizontal="right"/>
    </xf>
    <xf numFmtId="49" fontId="13" fillId="0" borderId="2" xfId="1" applyNumberFormat="1" applyFont="1" applyBorder="1" applyAlignment="1">
      <alignment wrapText="1"/>
    </xf>
    <xf numFmtId="49" fontId="13" fillId="0" borderId="5" xfId="1" applyNumberFormat="1" applyFont="1" applyBorder="1" applyAlignment="1">
      <alignment wrapText="1"/>
    </xf>
    <xf numFmtId="49" fontId="19" fillId="0" borderId="6" xfId="0" applyNumberFormat="1" applyFont="1" applyBorder="1" applyAlignment="1">
      <alignment horizontal="right"/>
    </xf>
    <xf numFmtId="49" fontId="13" fillId="0" borderId="0" xfId="1" applyNumberFormat="1" applyFont="1" applyBorder="1" applyAlignment="1">
      <alignment wrapText="1"/>
    </xf>
    <xf numFmtId="49" fontId="13" fillId="0" borderId="7" xfId="1" applyNumberFormat="1" applyFont="1" applyBorder="1" applyAlignment="1">
      <alignment wrapText="1"/>
    </xf>
    <xf numFmtId="0" fontId="16" fillId="0" borderId="0" xfId="0" applyFont="1" applyAlignment="1">
      <alignment horizontal="center" wrapText="1"/>
    </xf>
    <xf numFmtId="164" fontId="16" fillId="0" borderId="0" xfId="0" applyNumberFormat="1" applyFont="1" applyBorder="1" applyAlignment="1">
      <alignment horizontal="center" wrapText="1"/>
    </xf>
    <xf numFmtId="0" fontId="13" fillId="0" borderId="6" xfId="0" applyFont="1" applyBorder="1" applyAlignment="1">
      <alignment horizontal="left" indent="1"/>
    </xf>
    <xf numFmtId="167" fontId="13" fillId="0" borderId="0" xfId="3" applyNumberFormat="1" applyFont="1" applyBorder="1"/>
    <xf numFmtId="167" fontId="13" fillId="0" borderId="0" xfId="3" applyNumberFormat="1" applyFont="1" applyBorder="1" applyAlignment="1">
      <alignment horizontal="right"/>
    </xf>
    <xf numFmtId="167" fontId="13" fillId="0" borderId="7" xfId="3" applyNumberFormat="1" applyFont="1" applyBorder="1" applyAlignment="1">
      <alignment horizontal="right"/>
    </xf>
    <xf numFmtId="166" fontId="13" fillId="0" borderId="0" xfId="1" applyNumberFormat="1" applyFont="1" applyBorder="1" applyAlignment="1">
      <alignment horizontal="right"/>
    </xf>
    <xf numFmtId="166" fontId="13" fillId="0" borderId="7" xfId="1" applyNumberFormat="1" applyFont="1" applyBorder="1" applyAlignment="1">
      <alignment horizontal="right"/>
    </xf>
    <xf numFmtId="0" fontId="13" fillId="0" borderId="4" xfId="0" applyFont="1" applyBorder="1"/>
    <xf numFmtId="43" fontId="13" fillId="0" borderId="2" xfId="1" applyFont="1" applyBorder="1"/>
    <xf numFmtId="43" fontId="13" fillId="0" borderId="5" xfId="1" applyFont="1" applyBorder="1"/>
    <xf numFmtId="0" fontId="24" fillId="0" borderId="6" xfId="0" applyFont="1" applyBorder="1"/>
    <xf numFmtId="168" fontId="13" fillId="0" borderId="0" xfId="2" applyNumberFormat="1" applyFont="1" applyBorder="1"/>
    <xf numFmtId="172" fontId="13" fillId="0" borderId="0" xfId="2" applyNumberFormat="1" applyFont="1" applyBorder="1"/>
    <xf numFmtId="168" fontId="13" fillId="0" borderId="0" xfId="1" applyNumberFormat="1" applyFont="1" applyBorder="1"/>
    <xf numFmtId="173" fontId="13" fillId="0" borderId="0" xfId="2" applyNumberFormat="1" applyFont="1" applyBorder="1"/>
    <xf numFmtId="168" fontId="13" fillId="0" borderId="7" xfId="2" applyNumberFormat="1" applyFont="1" applyBorder="1"/>
    <xf numFmtId="169" fontId="13" fillId="0" borderId="0" xfId="1" applyNumberFormat="1" applyFont="1" applyBorder="1"/>
    <xf numFmtId="169" fontId="13" fillId="0" borderId="7" xfId="1" applyNumberFormat="1" applyFont="1" applyBorder="1"/>
    <xf numFmtId="168" fontId="13" fillId="0" borderId="1" xfId="2" applyNumberFormat="1" applyFont="1" applyBorder="1"/>
    <xf numFmtId="168" fontId="13" fillId="0" borderId="21" xfId="2" applyNumberFormat="1" applyFont="1" applyBorder="1"/>
    <xf numFmtId="0" fontId="16" fillId="0" borderId="2" xfId="0" applyFont="1" applyBorder="1" applyAlignment="1">
      <alignment horizontal="center"/>
    </xf>
    <xf numFmtId="0" fontId="16" fillId="0" borderId="5" xfId="0" applyFont="1" applyBorder="1" applyAlignment="1">
      <alignment horizontal="center"/>
    </xf>
    <xf numFmtId="164" fontId="16" fillId="0" borderId="0" xfId="0" applyNumberFormat="1" applyFont="1" applyBorder="1" applyAlignment="1">
      <alignment horizontal="center"/>
    </xf>
    <xf numFmtId="0" fontId="13" fillId="0" borderId="6" xfId="0" applyFont="1" applyBorder="1" applyAlignment="1">
      <alignment horizontal="left"/>
    </xf>
    <xf numFmtId="43" fontId="13" fillId="0" borderId="0" xfId="1" applyFont="1"/>
    <xf numFmtId="49" fontId="21" fillId="0" borderId="0" xfId="1" applyNumberFormat="1" applyFont="1" applyBorder="1" applyAlignment="1">
      <alignment vertical="top"/>
    </xf>
    <xf numFmtId="0" fontId="13" fillId="0" borderId="6" xfId="0" applyFont="1" applyFill="1" applyBorder="1" applyAlignment="1">
      <alignment horizontal="left" indent="2"/>
    </xf>
    <xf numFmtId="49" fontId="21" fillId="0" borderId="0" xfId="0" applyNumberFormat="1" applyFont="1"/>
    <xf numFmtId="49" fontId="21" fillId="0" borderId="3" xfId="1" applyNumberFormat="1" applyFont="1" applyBorder="1" applyAlignment="1"/>
    <xf numFmtId="49" fontId="21" fillId="0" borderId="8" xfId="1" applyNumberFormat="1" applyFont="1" applyBorder="1" applyAlignment="1"/>
    <xf numFmtId="0" fontId="21" fillId="0" borderId="6" xfId="0" applyFont="1" applyBorder="1"/>
    <xf numFmtId="43" fontId="21" fillId="0" borderId="0" xfId="1" applyFont="1" applyBorder="1"/>
    <xf numFmtId="43" fontId="21" fillId="0" borderId="7" xfId="1" applyFont="1" applyBorder="1"/>
    <xf numFmtId="49" fontId="20" fillId="0" borderId="6" xfId="0" applyNumberFormat="1" applyFont="1" applyBorder="1" applyAlignment="1">
      <alignment horizontal="right" vertical="top"/>
    </xf>
    <xf numFmtId="0" fontId="21" fillId="0" borderId="0" xfId="0" applyFont="1" applyAlignment="1">
      <alignment wrapText="1"/>
    </xf>
    <xf numFmtId="49" fontId="20" fillId="0" borderId="9" xfId="0" applyNumberFormat="1" applyFont="1" applyBorder="1" applyAlignment="1">
      <alignment horizontal="right" vertical="top"/>
    </xf>
    <xf numFmtId="0" fontId="27" fillId="0" borderId="0" xfId="0" applyFont="1" applyBorder="1" applyAlignment="1">
      <alignment horizontal="center"/>
    </xf>
    <xf numFmtId="0" fontId="27" fillId="0" borderId="7" xfId="0" applyFont="1" applyBorder="1" applyAlignment="1">
      <alignment horizontal="center"/>
    </xf>
    <xf numFmtId="49" fontId="21" fillId="0" borderId="9" xfId="0" applyNumberFormat="1" applyFont="1" applyBorder="1" applyAlignment="1">
      <alignment horizontal="right"/>
    </xf>
    <xf numFmtId="49" fontId="21" fillId="0" borderId="6" xfId="0" applyNumberFormat="1" applyFont="1" applyBorder="1" applyAlignment="1">
      <alignment horizontal="right" vertical="top"/>
    </xf>
    <xf numFmtId="49" fontId="21" fillId="0" borderId="6" xfId="0" applyNumberFormat="1" applyFont="1" applyBorder="1" applyAlignment="1">
      <alignment horizontal="right"/>
    </xf>
    <xf numFmtId="0" fontId="16" fillId="0" borderId="11" xfId="0" applyFont="1" applyBorder="1" applyAlignment="1">
      <alignment horizontal="center"/>
    </xf>
    <xf numFmtId="0" fontId="16" fillId="0" borderId="11" xfId="0" applyFont="1" applyBorder="1" applyAlignment="1">
      <alignment horizontal="center" wrapText="1"/>
    </xf>
    <xf numFmtId="49" fontId="21" fillId="0" borderId="0" xfId="1" applyNumberFormat="1" applyFont="1" applyBorder="1" applyAlignment="1">
      <alignment vertical="top" wrapText="1"/>
    </xf>
    <xf numFmtId="49" fontId="21" fillId="0" borderId="7" xfId="1" applyNumberFormat="1" applyFont="1" applyBorder="1" applyAlignment="1">
      <alignment vertical="top" wrapText="1"/>
    </xf>
    <xf numFmtId="49" fontId="22" fillId="0" borderId="0" xfId="9" applyNumberFormat="1" applyFont="1" applyBorder="1" applyAlignment="1">
      <alignment vertical="top" wrapText="1"/>
    </xf>
    <xf numFmtId="49" fontId="22" fillId="0" borderId="7" xfId="9" applyNumberFormat="1" applyFont="1" applyBorder="1" applyAlignment="1">
      <alignment vertical="top" wrapText="1"/>
    </xf>
    <xf numFmtId="49" fontId="21" fillId="0" borderId="0" xfId="1" applyNumberFormat="1" applyFont="1" applyBorder="1" applyAlignment="1">
      <alignment wrapText="1"/>
    </xf>
    <xf numFmtId="49" fontId="21" fillId="0" borderId="7" xfId="1" applyNumberFormat="1" applyFont="1" applyBorder="1" applyAlignment="1">
      <alignment wrapText="1"/>
    </xf>
    <xf numFmtId="49" fontId="21" fillId="0" borderId="3" xfId="1" applyNumberFormat="1" applyFont="1" applyBorder="1" applyAlignment="1"/>
    <xf numFmtId="49" fontId="21" fillId="0" borderId="3" xfId="1" applyNumberFormat="1" applyFont="1" applyBorder="1" applyAlignment="1">
      <alignment vertical="top" wrapText="1"/>
    </xf>
    <xf numFmtId="49" fontId="21" fillId="0" borderId="8" xfId="1" applyNumberFormat="1" applyFont="1" applyBorder="1" applyAlignment="1">
      <alignment vertical="top" wrapText="1"/>
    </xf>
    <xf numFmtId="0" fontId="14" fillId="0" borderId="0" xfId="9" applyFont="1" applyBorder="1" applyAlignment="1">
      <alignment wrapText="1"/>
    </xf>
    <xf numFmtId="0" fontId="8" fillId="0" borderId="10" xfId="0" applyFont="1" applyBorder="1" applyAlignment="1">
      <alignment horizontal="center"/>
    </xf>
    <xf numFmtId="0" fontId="8" fillId="0" borderId="13" xfId="0" applyFont="1" applyBorder="1" applyAlignment="1">
      <alignment horizontal="center"/>
    </xf>
    <xf numFmtId="0" fontId="0" fillId="0" borderId="0" xfId="0" applyAlignment="1">
      <alignment vertical="top" wrapText="1"/>
    </xf>
    <xf numFmtId="0" fontId="2" fillId="0" borderId="12"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xf>
    <xf numFmtId="0" fontId="4" fillId="0" borderId="0" xfId="0" applyFont="1" applyAlignment="1">
      <alignment horizontal="left" wrapText="1"/>
    </xf>
  </cellXfs>
  <cellStyles count="10">
    <cellStyle name="Comma" xfId="1" builtinId="3"/>
    <cellStyle name="Comma 2" xfId="4" xr:uid="{00000000-0005-0000-0000-000001000000}"/>
    <cellStyle name="Currency" xfId="2" builtinId="4"/>
    <cellStyle name="Currency 2" xfId="6" xr:uid="{00000000-0005-0000-0000-000003000000}"/>
    <cellStyle name="Currency 3" xfId="5" xr:uid="{00000000-0005-0000-0000-000004000000}"/>
    <cellStyle name="Hyperlink" xfId="9" builtinId="8"/>
    <cellStyle name="Normal" xfId="0" builtinId="0"/>
    <cellStyle name="Percent" xfId="3" builtinId="5"/>
    <cellStyle name="Percent 2" xfId="8" xr:uid="{00000000-0005-0000-0000-000007000000}"/>
    <cellStyle name="Percent 3"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41"/>
  <sheetViews>
    <sheetView showGridLines="0" tabSelected="1" view="pageBreakPreview" zoomScaleNormal="100" zoomScaleSheetLayoutView="100" workbookViewId="0">
      <pane xSplit="1" ySplit="6" topLeftCell="B77" activePane="bottomRight" state="frozen"/>
      <selection pane="topRight" activeCell="B1" sqref="B1"/>
      <selection pane="bottomLeft" activeCell="A7" sqref="A7"/>
      <selection pane="bottomRight" activeCell="G83" sqref="G83"/>
    </sheetView>
  </sheetViews>
  <sheetFormatPr defaultColWidth="9.109375" defaultRowHeight="13.8" x14ac:dyDescent="0.25"/>
  <cols>
    <col min="1" max="1" width="53.109375" style="43" customWidth="1"/>
    <col min="2" max="5" width="14.44140625" style="43" customWidth="1"/>
    <col min="6" max="6" width="2.6640625" style="43" customWidth="1"/>
    <col min="7" max="7" width="14.44140625" style="43" customWidth="1"/>
    <col min="8" max="8" width="2.6640625" style="43" customWidth="1"/>
    <col min="9" max="10" width="14.44140625" style="43" customWidth="1"/>
    <col min="11" max="11" width="15" style="43" customWidth="1"/>
    <col min="12" max="12" width="14.44140625" style="43" customWidth="1"/>
    <col min="13" max="13" width="2.6640625" style="43" customWidth="1"/>
    <col min="14" max="14" width="14.44140625" style="43" customWidth="1"/>
    <col min="15" max="15" width="2.6640625" style="43" customWidth="1"/>
    <col min="16" max="17" width="13.88671875" style="43" customWidth="1"/>
    <col min="18" max="18" width="15" style="43" customWidth="1"/>
    <col min="19" max="19" width="20" style="43" hidden="1" customWidth="1"/>
    <col min="20" max="20" width="2.6640625" style="43" customWidth="1"/>
    <col min="21" max="21" width="15" style="43" customWidth="1"/>
    <col min="22" max="22" width="2.33203125" style="43" customWidth="1"/>
    <col min="23" max="24" width="11.6640625" style="43" bestFit="1" customWidth="1"/>
    <col min="25" max="25" width="2.6640625" style="43" customWidth="1"/>
    <col min="26" max="26" width="11.5546875" style="43" bestFit="1" customWidth="1"/>
    <col min="27" max="27" width="2.6640625" style="43" customWidth="1"/>
    <col min="28" max="28" width="9.88671875" style="43" bestFit="1" customWidth="1"/>
    <col min="29" max="16384" width="9.109375" style="43"/>
  </cols>
  <sheetData>
    <row r="1" spans="1:28" ht="14.4" x14ac:dyDescent="0.3">
      <c r="A1" s="42" t="s">
        <v>9</v>
      </c>
    </row>
    <row r="2" spans="1:28" ht="14.4" x14ac:dyDescent="0.3">
      <c r="A2" s="42" t="s">
        <v>10</v>
      </c>
      <c r="B2" s="44"/>
      <c r="C2" s="44"/>
      <c r="D2" s="44"/>
      <c r="E2" s="44"/>
      <c r="F2" s="44"/>
      <c r="G2" s="44"/>
      <c r="H2" s="44"/>
      <c r="I2" s="44"/>
      <c r="J2" s="44"/>
      <c r="K2" s="44"/>
      <c r="L2" s="44"/>
      <c r="M2" s="44"/>
      <c r="N2" s="44"/>
      <c r="O2" s="44"/>
      <c r="P2" s="44"/>
      <c r="Q2" s="44"/>
      <c r="R2" s="44"/>
      <c r="S2" s="44"/>
      <c r="T2" s="44"/>
      <c r="U2" s="44"/>
    </row>
    <row r="3" spans="1:28" ht="14.4" x14ac:dyDescent="0.3">
      <c r="A3" s="42"/>
      <c r="B3" s="45"/>
      <c r="C3" s="45"/>
      <c r="D3" s="45"/>
      <c r="E3" s="45"/>
      <c r="F3" s="45"/>
      <c r="G3" s="45"/>
      <c r="H3" s="45"/>
      <c r="I3" s="45"/>
      <c r="J3" s="45"/>
      <c r="K3" s="45"/>
      <c r="L3" s="45"/>
      <c r="M3" s="45"/>
      <c r="N3" s="45"/>
      <c r="O3" s="44"/>
      <c r="P3" s="45"/>
      <c r="Q3" s="45"/>
      <c r="R3" s="45"/>
      <c r="S3" s="45"/>
    </row>
    <row r="4" spans="1:28" x14ac:dyDescent="0.25">
      <c r="A4" s="146" t="s">
        <v>106</v>
      </c>
      <c r="B4" s="146"/>
      <c r="C4" s="146"/>
      <c r="D4" s="146"/>
      <c r="E4" s="146"/>
      <c r="F4" s="146"/>
      <c r="G4" s="146"/>
      <c r="H4" s="146"/>
      <c r="I4" s="146"/>
      <c r="J4" s="146"/>
      <c r="K4" s="146"/>
      <c r="L4" s="146"/>
      <c r="M4" s="146"/>
      <c r="N4" s="146"/>
      <c r="O4" s="146"/>
      <c r="P4" s="146"/>
      <c r="Q4" s="146"/>
      <c r="R4" s="146"/>
      <c r="S4" s="146"/>
      <c r="T4" s="146"/>
      <c r="U4" s="146"/>
    </row>
    <row r="5" spans="1:28" x14ac:dyDescent="0.25">
      <c r="A5" s="146"/>
      <c r="B5" s="146"/>
      <c r="C5" s="146"/>
      <c r="D5" s="146"/>
      <c r="E5" s="146"/>
      <c r="F5" s="146"/>
      <c r="G5" s="146"/>
      <c r="H5" s="146"/>
      <c r="I5" s="146"/>
      <c r="J5" s="146"/>
      <c r="K5" s="146"/>
      <c r="L5" s="146"/>
      <c r="M5" s="146"/>
      <c r="N5" s="146"/>
      <c r="O5" s="146"/>
      <c r="P5" s="146"/>
      <c r="Q5" s="146"/>
      <c r="R5" s="146"/>
      <c r="S5" s="146"/>
      <c r="T5" s="146"/>
      <c r="U5" s="146"/>
    </row>
    <row r="6" spans="1:28" x14ac:dyDescent="0.25">
      <c r="A6" s="146"/>
      <c r="B6" s="146"/>
      <c r="C6" s="146"/>
      <c r="D6" s="146"/>
      <c r="E6" s="146"/>
      <c r="F6" s="146"/>
      <c r="G6" s="146"/>
      <c r="H6" s="146"/>
      <c r="I6" s="146"/>
      <c r="J6" s="146"/>
      <c r="K6" s="146"/>
      <c r="L6" s="146"/>
      <c r="M6" s="146"/>
      <c r="N6" s="146"/>
      <c r="O6" s="146"/>
      <c r="P6" s="146"/>
      <c r="Q6" s="146"/>
      <c r="R6" s="146"/>
      <c r="S6" s="146"/>
      <c r="T6" s="146"/>
      <c r="U6" s="146"/>
    </row>
    <row r="7" spans="1:28" ht="14.4" x14ac:dyDescent="0.3">
      <c r="A7" s="46"/>
      <c r="B7" s="47"/>
      <c r="C7" s="47"/>
      <c r="D7" s="47"/>
      <c r="E7" s="47"/>
      <c r="F7" s="47"/>
      <c r="G7" s="47"/>
      <c r="H7" s="47"/>
      <c r="I7" s="47"/>
      <c r="J7" s="47"/>
      <c r="K7" s="47"/>
      <c r="L7" s="47"/>
      <c r="M7" s="47"/>
      <c r="N7" s="47"/>
      <c r="O7" s="47"/>
      <c r="P7" s="47"/>
      <c r="Q7" s="47"/>
      <c r="R7" s="47"/>
      <c r="S7" s="47"/>
      <c r="T7" s="47"/>
      <c r="U7" s="47"/>
    </row>
    <row r="8" spans="1:28" ht="14.4" x14ac:dyDescent="0.3">
      <c r="A8" s="48"/>
      <c r="B8" s="49"/>
      <c r="C8" s="49"/>
      <c r="D8" s="49"/>
      <c r="E8" s="49"/>
      <c r="F8" s="49"/>
      <c r="G8" s="49"/>
      <c r="H8" s="49"/>
      <c r="I8" s="49"/>
      <c r="J8" s="49"/>
      <c r="K8" s="49"/>
      <c r="L8" s="49"/>
      <c r="M8" s="49"/>
      <c r="N8" s="49"/>
      <c r="O8" s="49"/>
      <c r="P8" s="49"/>
      <c r="Q8" s="49"/>
      <c r="R8" s="49"/>
      <c r="S8" s="49"/>
      <c r="T8" s="49"/>
      <c r="U8" s="50"/>
    </row>
    <row r="9" spans="1:28" s="54" customFormat="1" x14ac:dyDescent="0.25">
      <c r="A9" s="51"/>
      <c r="B9" s="52"/>
      <c r="C9" s="52"/>
      <c r="D9" s="52"/>
      <c r="E9" s="52"/>
      <c r="F9" s="52"/>
      <c r="G9" s="52"/>
      <c r="H9" s="52"/>
      <c r="I9" s="52"/>
      <c r="J9" s="52"/>
      <c r="K9" s="52"/>
      <c r="L9" s="52"/>
      <c r="M9" s="52"/>
      <c r="N9" s="52"/>
      <c r="O9" s="52"/>
      <c r="P9" s="52"/>
      <c r="Q9" s="52"/>
      <c r="R9" s="52"/>
      <c r="S9" s="52"/>
      <c r="T9" s="52"/>
      <c r="U9" s="53"/>
      <c r="V9" s="43"/>
      <c r="W9" s="43"/>
      <c r="X9" s="43"/>
      <c r="Y9" s="43"/>
      <c r="Z9" s="43"/>
      <c r="AA9" s="43"/>
    </row>
    <row r="10" spans="1:28" s="54" customFormat="1" ht="30.6" x14ac:dyDescent="0.25">
      <c r="A10" s="55"/>
      <c r="B10" s="136" t="s">
        <v>94</v>
      </c>
      <c r="C10" s="136"/>
      <c r="D10" s="136"/>
      <c r="E10" s="136"/>
      <c r="F10" s="56"/>
      <c r="G10" s="57" t="s">
        <v>0</v>
      </c>
      <c r="H10" s="56"/>
      <c r="I10" s="136" t="s">
        <v>114</v>
      </c>
      <c r="J10" s="136"/>
      <c r="K10" s="136"/>
      <c r="L10" s="136"/>
      <c r="M10" s="56"/>
      <c r="N10" s="57" t="s">
        <v>115</v>
      </c>
      <c r="O10" s="58"/>
      <c r="P10" s="136" t="s">
        <v>114</v>
      </c>
      <c r="Q10" s="136"/>
      <c r="R10" s="136"/>
      <c r="S10" s="136"/>
      <c r="T10" s="59"/>
      <c r="U10" s="57" t="s">
        <v>116</v>
      </c>
      <c r="V10" s="60"/>
      <c r="W10" s="43"/>
      <c r="X10" s="43"/>
      <c r="Y10" s="43"/>
      <c r="Z10" s="43"/>
      <c r="AA10" s="43"/>
    </row>
    <row r="11" spans="1:28" s="66" customFormat="1" ht="27.6" x14ac:dyDescent="0.25">
      <c r="A11" s="61"/>
      <c r="B11" s="62" t="s">
        <v>95</v>
      </c>
      <c r="C11" s="63" t="s">
        <v>96</v>
      </c>
      <c r="D11" s="64" t="s">
        <v>97</v>
      </c>
      <c r="E11" s="64" t="s">
        <v>98</v>
      </c>
      <c r="F11" s="59"/>
      <c r="G11" s="64" t="s">
        <v>98</v>
      </c>
      <c r="H11" s="59"/>
      <c r="I11" s="62" t="s">
        <v>88</v>
      </c>
      <c r="J11" s="63" t="s">
        <v>90</v>
      </c>
      <c r="K11" s="64" t="s">
        <v>91</v>
      </c>
      <c r="L11" s="64" t="s">
        <v>92</v>
      </c>
      <c r="M11" s="59"/>
      <c r="N11" s="64" t="s">
        <v>92</v>
      </c>
      <c r="O11" s="65"/>
      <c r="P11" s="62" t="s">
        <v>89</v>
      </c>
      <c r="Q11" s="63" t="s">
        <v>93</v>
      </c>
      <c r="R11" s="63" t="s">
        <v>104</v>
      </c>
      <c r="S11" s="63">
        <v>44561</v>
      </c>
      <c r="T11" s="59"/>
      <c r="U11" s="63" t="s">
        <v>104</v>
      </c>
    </row>
    <row r="12" spans="1:28" ht="14.4" x14ac:dyDescent="0.3">
      <c r="A12" s="67" t="s">
        <v>25</v>
      </c>
      <c r="B12" s="49"/>
      <c r="C12" s="60"/>
      <c r="D12" s="60"/>
      <c r="E12" s="60"/>
      <c r="F12" s="52"/>
      <c r="G12" s="60"/>
      <c r="H12" s="52"/>
      <c r="I12" s="49"/>
      <c r="J12" s="60"/>
      <c r="K12" s="60"/>
      <c r="L12" s="60"/>
      <c r="M12" s="52"/>
      <c r="N12" s="60"/>
      <c r="O12" s="60"/>
      <c r="P12" s="49"/>
      <c r="Q12" s="60"/>
      <c r="R12" s="60"/>
      <c r="S12" s="60"/>
      <c r="T12" s="52"/>
      <c r="U12" s="68"/>
    </row>
    <row r="13" spans="1:28" x14ac:dyDescent="0.25">
      <c r="A13" s="69"/>
      <c r="B13" s="60"/>
      <c r="C13" s="60"/>
      <c r="D13" s="60"/>
      <c r="E13" s="60"/>
      <c r="F13" s="52"/>
      <c r="G13" s="60"/>
      <c r="H13" s="52"/>
      <c r="I13" s="60"/>
      <c r="J13" s="60"/>
      <c r="K13" s="60"/>
      <c r="L13" s="60"/>
      <c r="M13" s="52"/>
      <c r="N13" s="60"/>
      <c r="O13" s="60"/>
      <c r="P13" s="60"/>
      <c r="Q13" s="60"/>
      <c r="R13" s="60"/>
      <c r="S13" s="60"/>
      <c r="T13" s="52"/>
      <c r="U13" s="68"/>
    </row>
    <row r="14" spans="1:28" x14ac:dyDescent="0.25">
      <c r="A14" s="69" t="s">
        <v>124</v>
      </c>
      <c r="B14" s="44">
        <v>33193</v>
      </c>
      <c r="C14" s="44">
        <v>101861</v>
      </c>
      <c r="D14" s="44">
        <v>31955</v>
      </c>
      <c r="E14" s="44">
        <v>26839</v>
      </c>
      <c r="F14" s="52"/>
      <c r="G14" s="44">
        <f>SUM(B14:E14)</f>
        <v>193848</v>
      </c>
      <c r="H14" s="52"/>
      <c r="I14" s="44">
        <v>-59422</v>
      </c>
      <c r="J14" s="44">
        <v>-170816</v>
      </c>
      <c r="K14" s="44">
        <v>-148036</v>
      </c>
      <c r="L14" s="44">
        <v>-239674</v>
      </c>
      <c r="M14" s="52"/>
      <c r="N14" s="44">
        <f>SUM(I14:L14)</f>
        <v>-617948</v>
      </c>
      <c r="O14" s="44"/>
      <c r="P14" s="44">
        <v>-208843</v>
      </c>
      <c r="Q14" s="44">
        <v>-142281</v>
      </c>
      <c r="R14" s="44">
        <v>-77573</v>
      </c>
      <c r="S14" s="44"/>
      <c r="T14" s="52"/>
      <c r="U14" s="70">
        <f>SUM(P14:S14)</f>
        <v>-428697</v>
      </c>
      <c r="AB14" s="45"/>
    </row>
    <row r="15" spans="1:28" x14ac:dyDescent="0.25">
      <c r="A15" s="71" t="s">
        <v>1</v>
      </c>
      <c r="B15" s="72">
        <v>11917</v>
      </c>
      <c r="C15" s="72">
        <v>38182</v>
      </c>
      <c r="D15" s="72">
        <v>14053</v>
      </c>
      <c r="E15" s="72">
        <v>15760</v>
      </c>
      <c r="F15" s="52"/>
      <c r="G15" s="72">
        <f t="shared" ref="G15:G27" si="0">SUM(B15:E15)</f>
        <v>79912</v>
      </c>
      <c r="H15" s="52"/>
      <c r="I15" s="72">
        <v>-3108</v>
      </c>
      <c r="J15" s="72">
        <v>-98145</v>
      </c>
      <c r="K15" s="72">
        <v>-121145</v>
      </c>
      <c r="L15" s="72">
        <v>-86978</v>
      </c>
      <c r="M15" s="52"/>
      <c r="N15" s="72">
        <f t="shared" ref="N15:N27" si="1">SUM(I15:L15)</f>
        <v>-309376</v>
      </c>
      <c r="O15" s="72"/>
      <c r="P15" s="72">
        <v>-14643</v>
      </c>
      <c r="Q15" s="72">
        <v>7950</v>
      </c>
      <c r="R15" s="72">
        <v>-8876</v>
      </c>
      <c r="S15" s="72"/>
      <c r="T15" s="52"/>
      <c r="U15" s="73">
        <f t="shared" ref="U15:U27" si="2">SUM(P15:S15)</f>
        <v>-15569</v>
      </c>
      <c r="AB15" s="45"/>
    </row>
    <row r="16" spans="1:28" x14ac:dyDescent="0.25">
      <c r="A16" s="71" t="s">
        <v>71</v>
      </c>
      <c r="B16" s="72">
        <v>25141</v>
      </c>
      <c r="C16" s="72">
        <v>24929</v>
      </c>
      <c r="D16" s="72">
        <v>24967</v>
      </c>
      <c r="E16" s="72">
        <v>24904</v>
      </c>
      <c r="F16" s="72"/>
      <c r="G16" s="72">
        <f t="shared" si="0"/>
        <v>99941</v>
      </c>
      <c r="H16" s="72"/>
      <c r="I16" s="72">
        <v>24666</v>
      </c>
      <c r="J16" s="72">
        <f>28372+2669</f>
        <v>31041</v>
      </c>
      <c r="K16" s="72">
        <v>36577</v>
      </c>
      <c r="L16" s="72">
        <v>37587</v>
      </c>
      <c r="M16" s="72"/>
      <c r="N16" s="72">
        <f t="shared" si="1"/>
        <v>129871</v>
      </c>
      <c r="O16" s="72"/>
      <c r="P16" s="72">
        <v>36553</v>
      </c>
      <c r="Q16" s="72">
        <v>37034</v>
      </c>
      <c r="R16" s="72">
        <v>37993</v>
      </c>
      <c r="S16" s="72"/>
      <c r="T16" s="72"/>
      <c r="U16" s="73">
        <f t="shared" si="2"/>
        <v>111580</v>
      </c>
      <c r="AB16" s="45"/>
    </row>
    <row r="17" spans="1:28" x14ac:dyDescent="0.25">
      <c r="A17" s="71" t="s">
        <v>82</v>
      </c>
      <c r="B17" s="72">
        <v>-8335</v>
      </c>
      <c r="C17" s="72">
        <v>-6774</v>
      </c>
      <c r="D17" s="72">
        <v>-9970</v>
      </c>
      <c r="E17" s="72">
        <v>2638</v>
      </c>
      <c r="F17" s="72"/>
      <c r="G17" s="72">
        <f t="shared" si="0"/>
        <v>-22441</v>
      </c>
      <c r="H17" s="72"/>
      <c r="I17" s="72">
        <v>169</v>
      </c>
      <c r="J17" s="72">
        <f>27004-2669</f>
        <v>24335</v>
      </c>
      <c r="K17" s="72">
        <v>22881</v>
      </c>
      <c r="L17" s="72">
        <v>14984</v>
      </c>
      <c r="M17" s="72"/>
      <c r="N17" s="72">
        <f t="shared" si="1"/>
        <v>62369</v>
      </c>
      <c r="O17" s="72"/>
      <c r="P17" s="72">
        <v>14971</v>
      </c>
      <c r="Q17" s="72">
        <v>7914</v>
      </c>
      <c r="R17" s="72">
        <v>12484</v>
      </c>
      <c r="S17" s="72"/>
      <c r="T17" s="72"/>
      <c r="U17" s="73">
        <f t="shared" si="2"/>
        <v>35369</v>
      </c>
      <c r="AB17" s="45"/>
    </row>
    <row r="18" spans="1:28" ht="16.8" x14ac:dyDescent="0.25">
      <c r="A18" s="120" t="s">
        <v>111</v>
      </c>
      <c r="B18" s="72">
        <v>5218</v>
      </c>
      <c r="C18" s="72">
        <v>0</v>
      </c>
      <c r="D18" s="74">
        <v>2694</v>
      </c>
      <c r="E18" s="74">
        <v>15784</v>
      </c>
      <c r="F18" s="72"/>
      <c r="G18" s="72">
        <f t="shared" si="0"/>
        <v>23696</v>
      </c>
      <c r="H18" s="72"/>
      <c r="I18" s="72">
        <v>5161</v>
      </c>
      <c r="J18" s="72">
        <v>5222</v>
      </c>
      <c r="K18" s="74">
        <v>0</v>
      </c>
      <c r="L18" s="74">
        <v>0</v>
      </c>
      <c r="M18" s="72"/>
      <c r="N18" s="72">
        <f t="shared" si="1"/>
        <v>10383</v>
      </c>
      <c r="O18" s="72"/>
      <c r="P18" s="74">
        <v>0</v>
      </c>
      <c r="Q18" s="74">
        <v>0</v>
      </c>
      <c r="R18" s="74">
        <v>0</v>
      </c>
      <c r="S18" s="74"/>
      <c r="T18" s="72"/>
      <c r="U18" s="73">
        <f t="shared" si="2"/>
        <v>0</v>
      </c>
      <c r="AB18" s="45"/>
    </row>
    <row r="19" spans="1:28" ht="16.8" x14ac:dyDescent="0.25">
      <c r="A19" s="120" t="s">
        <v>107</v>
      </c>
      <c r="B19" s="72">
        <v>9124</v>
      </c>
      <c r="C19" s="72">
        <v>5323</v>
      </c>
      <c r="D19" s="72">
        <v>5804</v>
      </c>
      <c r="E19" s="74">
        <v>9419</v>
      </c>
      <c r="F19" s="72"/>
      <c r="G19" s="72">
        <f t="shared" si="0"/>
        <v>29670</v>
      </c>
      <c r="H19" s="72"/>
      <c r="I19" s="72">
        <v>11445</v>
      </c>
      <c r="J19" s="72">
        <v>1456</v>
      </c>
      <c r="K19" s="72">
        <v>2146</v>
      </c>
      <c r="L19" s="74">
        <v>0</v>
      </c>
      <c r="M19" s="72"/>
      <c r="N19" s="72">
        <f t="shared" si="1"/>
        <v>15047</v>
      </c>
      <c r="O19" s="72"/>
      <c r="P19" s="72">
        <v>156</v>
      </c>
      <c r="Q19" s="74">
        <v>0</v>
      </c>
      <c r="R19" s="74">
        <v>0</v>
      </c>
      <c r="S19" s="74"/>
      <c r="T19" s="72"/>
      <c r="U19" s="73">
        <f t="shared" si="2"/>
        <v>156</v>
      </c>
      <c r="AB19" s="45"/>
    </row>
    <row r="20" spans="1:28" ht="16.8" x14ac:dyDescent="0.25">
      <c r="A20" s="120" t="s">
        <v>109</v>
      </c>
      <c r="B20" s="74">
        <v>0</v>
      </c>
      <c r="C20" s="74">
        <v>0</v>
      </c>
      <c r="D20" s="74">
        <v>0</v>
      </c>
      <c r="E20" s="74">
        <v>0</v>
      </c>
      <c r="F20" s="72"/>
      <c r="G20" s="74">
        <f t="shared" si="0"/>
        <v>0</v>
      </c>
      <c r="H20" s="72"/>
      <c r="I20" s="74">
        <v>0</v>
      </c>
      <c r="J20" s="74">
        <v>0</v>
      </c>
      <c r="K20" s="74">
        <v>0</v>
      </c>
      <c r="L20" s="74">
        <v>-12915</v>
      </c>
      <c r="M20" s="72"/>
      <c r="N20" s="72">
        <f t="shared" si="1"/>
        <v>-12915</v>
      </c>
      <c r="O20" s="72"/>
      <c r="P20" s="74">
        <v>0</v>
      </c>
      <c r="Q20" s="75">
        <v>0</v>
      </c>
      <c r="R20" s="74">
        <v>0</v>
      </c>
      <c r="S20" s="74"/>
      <c r="T20" s="72"/>
      <c r="U20" s="73">
        <f t="shared" si="2"/>
        <v>0</v>
      </c>
      <c r="AB20" s="45"/>
    </row>
    <row r="21" spans="1:28" x14ac:dyDescent="0.25">
      <c r="A21" s="71" t="s">
        <v>2</v>
      </c>
      <c r="B21" s="72">
        <v>64462</v>
      </c>
      <c r="C21" s="72">
        <v>64573</v>
      </c>
      <c r="D21" s="72">
        <v>67760</v>
      </c>
      <c r="E21" s="72">
        <v>64360</v>
      </c>
      <c r="F21" s="72"/>
      <c r="G21" s="72">
        <f t="shared" si="0"/>
        <v>261155</v>
      </c>
      <c r="H21" s="72"/>
      <c r="I21" s="72">
        <v>65256</v>
      </c>
      <c r="J21" s="72">
        <v>63581</v>
      </c>
      <c r="K21" s="72">
        <v>62543</v>
      </c>
      <c r="L21" s="72">
        <v>68396</v>
      </c>
      <c r="M21" s="72"/>
      <c r="N21" s="72">
        <f t="shared" si="1"/>
        <v>259776</v>
      </c>
      <c r="O21" s="72"/>
      <c r="P21" s="72">
        <v>68160</v>
      </c>
      <c r="Q21" s="72">
        <v>66920</v>
      </c>
      <c r="R21" s="72">
        <v>67208</v>
      </c>
      <c r="S21" s="72"/>
      <c r="T21" s="72"/>
      <c r="U21" s="73">
        <f t="shared" si="2"/>
        <v>202288</v>
      </c>
      <c r="AB21" s="45"/>
    </row>
    <row r="22" spans="1:28" x14ac:dyDescent="0.25">
      <c r="A22" s="71" t="s">
        <v>87</v>
      </c>
      <c r="B22" s="72">
        <v>5584</v>
      </c>
      <c r="C22" s="74">
        <v>12494</v>
      </c>
      <c r="D22" s="72">
        <v>27304</v>
      </c>
      <c r="E22" s="72">
        <v>11619</v>
      </c>
      <c r="F22" s="72"/>
      <c r="G22" s="72">
        <f t="shared" si="0"/>
        <v>57001</v>
      </c>
      <c r="H22" s="72"/>
      <c r="I22" s="72">
        <v>16619</v>
      </c>
      <c r="J22" s="74">
        <v>0</v>
      </c>
      <c r="K22" s="72">
        <v>24595</v>
      </c>
      <c r="L22" s="72">
        <v>111492</v>
      </c>
      <c r="M22" s="72"/>
      <c r="N22" s="72">
        <f t="shared" si="1"/>
        <v>152706</v>
      </c>
      <c r="O22" s="72"/>
      <c r="P22" s="74">
        <v>0</v>
      </c>
      <c r="Q22" s="74">
        <v>0</v>
      </c>
      <c r="R22" s="72">
        <v>7480</v>
      </c>
      <c r="S22" s="72"/>
      <c r="T22" s="72"/>
      <c r="U22" s="73">
        <f t="shared" si="2"/>
        <v>7480</v>
      </c>
      <c r="AB22" s="45"/>
    </row>
    <row r="23" spans="1:28" x14ac:dyDescent="0.25">
      <c r="A23" s="71" t="s">
        <v>74</v>
      </c>
      <c r="B23" s="74">
        <v>0</v>
      </c>
      <c r="C23" s="74">
        <v>0</v>
      </c>
      <c r="D23" s="72">
        <v>0</v>
      </c>
      <c r="E23" s="72">
        <v>0</v>
      </c>
      <c r="F23" s="72"/>
      <c r="G23" s="74">
        <f t="shared" si="0"/>
        <v>0</v>
      </c>
      <c r="H23" s="72"/>
      <c r="I23" s="74">
        <v>0</v>
      </c>
      <c r="J23" s="74">
        <v>19538</v>
      </c>
      <c r="K23" s="72">
        <v>524</v>
      </c>
      <c r="L23" s="72">
        <v>307</v>
      </c>
      <c r="M23" s="72"/>
      <c r="N23" s="74">
        <f t="shared" si="1"/>
        <v>20369</v>
      </c>
      <c r="O23" s="72"/>
      <c r="P23" s="74">
        <v>-208</v>
      </c>
      <c r="Q23" s="74">
        <v>-740</v>
      </c>
      <c r="R23" s="72">
        <v>-340</v>
      </c>
      <c r="S23" s="72"/>
      <c r="T23" s="72"/>
      <c r="U23" s="73">
        <f t="shared" si="2"/>
        <v>-1288</v>
      </c>
      <c r="AB23" s="45"/>
    </row>
    <row r="24" spans="1:28" x14ac:dyDescent="0.25">
      <c r="A24" s="71" t="s">
        <v>79</v>
      </c>
      <c r="B24" s="72">
        <v>3799</v>
      </c>
      <c r="C24" s="72">
        <v>1805</v>
      </c>
      <c r="D24" s="72">
        <v>2453</v>
      </c>
      <c r="E24" s="72">
        <v>3951</v>
      </c>
      <c r="F24" s="72"/>
      <c r="G24" s="72">
        <f t="shared" si="0"/>
        <v>12008</v>
      </c>
      <c r="H24" s="72"/>
      <c r="I24" s="72">
        <v>1905</v>
      </c>
      <c r="J24" s="72">
        <v>425</v>
      </c>
      <c r="K24" s="72">
        <v>-13327</v>
      </c>
      <c r="L24" s="72">
        <v>2074</v>
      </c>
      <c r="M24" s="72"/>
      <c r="N24" s="72">
        <f t="shared" si="1"/>
        <v>-8923</v>
      </c>
      <c r="O24" s="72"/>
      <c r="P24" s="72">
        <v>4505</v>
      </c>
      <c r="Q24" s="72">
        <v>2358</v>
      </c>
      <c r="R24" s="72">
        <v>1020</v>
      </c>
      <c r="S24" s="72"/>
      <c r="T24" s="72"/>
      <c r="U24" s="73">
        <f t="shared" si="2"/>
        <v>7883</v>
      </c>
      <c r="AB24" s="45"/>
    </row>
    <row r="25" spans="1:28" x14ac:dyDescent="0.25">
      <c r="A25" s="71" t="s">
        <v>83</v>
      </c>
      <c r="B25" s="74">
        <v>0</v>
      </c>
      <c r="C25" s="74">
        <v>0</v>
      </c>
      <c r="D25" s="74">
        <v>0</v>
      </c>
      <c r="E25" s="74">
        <v>0</v>
      </c>
      <c r="F25" s="72"/>
      <c r="G25" s="74">
        <f t="shared" si="0"/>
        <v>0</v>
      </c>
      <c r="H25" s="72"/>
      <c r="I25" s="74">
        <v>0</v>
      </c>
      <c r="J25" s="74">
        <v>0</v>
      </c>
      <c r="K25" s="74">
        <v>0</v>
      </c>
      <c r="L25" s="74">
        <v>0</v>
      </c>
      <c r="M25" s="72"/>
      <c r="N25" s="74">
        <f t="shared" si="1"/>
        <v>0</v>
      </c>
      <c r="O25" s="72"/>
      <c r="P25" s="72">
        <v>2603</v>
      </c>
      <c r="Q25" s="72">
        <v>3924</v>
      </c>
      <c r="R25" s="72">
        <v>0</v>
      </c>
      <c r="S25" s="72"/>
      <c r="T25" s="72"/>
      <c r="U25" s="73">
        <f t="shared" si="2"/>
        <v>6527</v>
      </c>
      <c r="AB25" s="45"/>
    </row>
    <row r="26" spans="1:28" x14ac:dyDescent="0.25">
      <c r="A26" s="71" t="s">
        <v>72</v>
      </c>
      <c r="B26" s="72">
        <v>-819</v>
      </c>
      <c r="C26" s="72">
        <v>-1331</v>
      </c>
      <c r="D26" s="72">
        <v>-1103</v>
      </c>
      <c r="E26" s="72">
        <v>-1107</v>
      </c>
      <c r="F26" s="72"/>
      <c r="G26" s="72">
        <f t="shared" si="0"/>
        <v>-4360</v>
      </c>
      <c r="H26" s="72"/>
      <c r="I26" s="72">
        <v>-591</v>
      </c>
      <c r="J26" s="72">
        <v>1424</v>
      </c>
      <c r="K26" s="72">
        <v>816</v>
      </c>
      <c r="L26" s="72">
        <v>708</v>
      </c>
      <c r="M26" s="72"/>
      <c r="N26" s="72">
        <f t="shared" si="1"/>
        <v>2357</v>
      </c>
      <c r="O26" s="72"/>
      <c r="P26" s="72">
        <v>128</v>
      </c>
      <c r="Q26" s="72">
        <v>-807</v>
      </c>
      <c r="R26" s="72">
        <v>-1124</v>
      </c>
      <c r="S26" s="72"/>
      <c r="T26" s="72"/>
      <c r="U26" s="73">
        <f t="shared" si="2"/>
        <v>-1803</v>
      </c>
      <c r="AB26" s="45"/>
    </row>
    <row r="27" spans="1:28" ht="16.8" x14ac:dyDescent="0.25">
      <c r="A27" s="71" t="s">
        <v>110</v>
      </c>
      <c r="B27" s="72">
        <v>2970</v>
      </c>
      <c r="C27" s="72">
        <v>3676</v>
      </c>
      <c r="D27" s="72">
        <v>3841</v>
      </c>
      <c r="E27" s="72">
        <v>4128</v>
      </c>
      <c r="F27" s="72"/>
      <c r="G27" s="72">
        <f t="shared" si="0"/>
        <v>14615</v>
      </c>
      <c r="H27" s="72"/>
      <c r="I27" s="72">
        <v>4111</v>
      </c>
      <c r="J27" s="72">
        <v>4321</v>
      </c>
      <c r="K27" s="72">
        <v>4427</v>
      </c>
      <c r="L27" s="72">
        <v>6545</v>
      </c>
      <c r="M27" s="72"/>
      <c r="N27" s="72">
        <f t="shared" si="1"/>
        <v>19404</v>
      </c>
      <c r="O27" s="72"/>
      <c r="P27" s="72">
        <v>4668</v>
      </c>
      <c r="Q27" s="72">
        <v>5907</v>
      </c>
      <c r="R27" s="72">
        <v>6014</v>
      </c>
      <c r="S27" s="72"/>
      <c r="T27" s="72"/>
      <c r="U27" s="76">
        <f t="shared" si="2"/>
        <v>16589</v>
      </c>
      <c r="AB27" s="45"/>
    </row>
    <row r="28" spans="1:28" ht="17.399999999999999" thickBot="1" x14ac:dyDescent="0.3">
      <c r="A28" s="69" t="s">
        <v>108</v>
      </c>
      <c r="B28" s="77">
        <f>SUM(B14:B27)</f>
        <v>152254</v>
      </c>
      <c r="C28" s="77">
        <f>SUM(C14:C27)</f>
        <v>244738</v>
      </c>
      <c r="D28" s="77">
        <f>SUM(D14:D27)</f>
        <v>169758</v>
      </c>
      <c r="E28" s="77">
        <f>SUM(E14:E27)</f>
        <v>178295</v>
      </c>
      <c r="F28" s="77"/>
      <c r="G28" s="77">
        <f>SUM(G14:G27)</f>
        <v>745045</v>
      </c>
      <c r="H28" s="77"/>
      <c r="I28" s="77">
        <f>SUM(I14:I27)</f>
        <v>66211</v>
      </c>
      <c r="J28" s="77">
        <f>SUM(J14:J27)</f>
        <v>-117618</v>
      </c>
      <c r="K28" s="77">
        <f>SUM(K14:K27)</f>
        <v>-127999</v>
      </c>
      <c r="L28" s="77">
        <f>SUM(L14:L27)</f>
        <v>-97474</v>
      </c>
      <c r="M28" s="77"/>
      <c r="N28" s="77">
        <f>SUM(N14:N27)</f>
        <v>-276880</v>
      </c>
      <c r="O28" s="44"/>
      <c r="P28" s="77">
        <f>SUM(P14:P27)</f>
        <v>-91950</v>
      </c>
      <c r="Q28" s="77">
        <f>SUM(Q14:Q27)</f>
        <v>-11821</v>
      </c>
      <c r="R28" s="77">
        <f>SUM(R14:R27)</f>
        <v>44286</v>
      </c>
      <c r="S28" s="77">
        <f>SUM(S14:S27)</f>
        <v>0</v>
      </c>
      <c r="T28" s="77"/>
      <c r="U28" s="78">
        <f>SUM(U14:U27)</f>
        <v>-59485</v>
      </c>
      <c r="AB28" s="45"/>
    </row>
    <row r="29" spans="1:28" ht="14.4" thickTop="1" x14ac:dyDescent="0.25">
      <c r="A29" s="69"/>
      <c r="B29" s="79"/>
      <c r="C29" s="79"/>
      <c r="D29" s="79"/>
      <c r="E29" s="79"/>
      <c r="F29" s="79"/>
      <c r="G29" s="79"/>
      <c r="H29" s="79"/>
      <c r="I29" s="79"/>
      <c r="J29" s="79"/>
      <c r="K29" s="79"/>
      <c r="L29" s="79"/>
      <c r="M29" s="79"/>
      <c r="N29" s="79"/>
      <c r="O29" s="79"/>
      <c r="P29" s="79"/>
      <c r="Q29" s="79"/>
      <c r="R29" s="79"/>
      <c r="S29" s="79"/>
      <c r="T29" s="79"/>
      <c r="U29" s="80"/>
    </row>
    <row r="30" spans="1:28" s="83" customFormat="1" ht="13.2" x14ac:dyDescent="0.25">
      <c r="A30" s="134" t="s">
        <v>3</v>
      </c>
      <c r="B30" s="137" t="s">
        <v>126</v>
      </c>
      <c r="C30" s="137"/>
      <c r="D30" s="137"/>
      <c r="E30" s="137"/>
      <c r="F30" s="137"/>
      <c r="G30" s="137"/>
      <c r="H30" s="137"/>
      <c r="I30" s="137"/>
      <c r="J30" s="137"/>
      <c r="K30" s="137"/>
      <c r="L30" s="137"/>
      <c r="M30" s="137"/>
      <c r="N30" s="137"/>
      <c r="O30" s="137"/>
      <c r="P30" s="137"/>
      <c r="Q30" s="137"/>
      <c r="R30" s="137"/>
      <c r="S30" s="137"/>
      <c r="T30" s="137"/>
      <c r="U30" s="138"/>
    </row>
    <row r="31" spans="1:28" s="83" customFormat="1" ht="13.2" x14ac:dyDescent="0.25">
      <c r="A31" s="134"/>
      <c r="B31" s="137"/>
      <c r="C31" s="137"/>
      <c r="D31" s="137"/>
      <c r="E31" s="137"/>
      <c r="F31" s="137"/>
      <c r="G31" s="137"/>
      <c r="H31" s="137"/>
      <c r="I31" s="137"/>
      <c r="J31" s="137"/>
      <c r="K31" s="137"/>
      <c r="L31" s="137"/>
      <c r="M31" s="137"/>
      <c r="N31" s="137"/>
      <c r="O31" s="137"/>
      <c r="P31" s="137"/>
      <c r="Q31" s="137"/>
      <c r="R31" s="137"/>
      <c r="S31" s="137"/>
      <c r="T31" s="137"/>
      <c r="U31" s="138"/>
    </row>
    <row r="32" spans="1:28" s="83" customFormat="1" ht="13.2" x14ac:dyDescent="0.25">
      <c r="A32" s="134"/>
      <c r="B32" s="137"/>
      <c r="C32" s="137"/>
      <c r="D32" s="137"/>
      <c r="E32" s="137"/>
      <c r="F32" s="137"/>
      <c r="G32" s="137"/>
      <c r="H32" s="137"/>
      <c r="I32" s="137"/>
      <c r="J32" s="137"/>
      <c r="K32" s="137"/>
      <c r="L32" s="137"/>
      <c r="M32" s="137"/>
      <c r="N32" s="137"/>
      <c r="O32" s="137"/>
      <c r="P32" s="137"/>
      <c r="Q32" s="137"/>
      <c r="R32" s="137"/>
      <c r="S32" s="137"/>
      <c r="T32" s="137"/>
      <c r="U32" s="138"/>
    </row>
    <row r="33" spans="1:27" s="83" customFormat="1" ht="13.2" x14ac:dyDescent="0.25">
      <c r="A33" s="134" t="s">
        <v>4</v>
      </c>
      <c r="B33" s="139" t="s">
        <v>105</v>
      </c>
      <c r="C33" s="139"/>
      <c r="D33" s="139"/>
      <c r="E33" s="139"/>
      <c r="F33" s="139"/>
      <c r="G33" s="139"/>
      <c r="H33" s="139"/>
      <c r="I33" s="139"/>
      <c r="J33" s="139"/>
      <c r="K33" s="139"/>
      <c r="L33" s="139"/>
      <c r="M33" s="139"/>
      <c r="N33" s="139"/>
      <c r="O33" s="139"/>
      <c r="P33" s="139"/>
      <c r="Q33" s="139"/>
      <c r="R33" s="139"/>
      <c r="S33" s="139"/>
      <c r="T33" s="139"/>
      <c r="U33" s="140"/>
    </row>
    <row r="34" spans="1:27" s="83" customFormat="1" ht="13.2" x14ac:dyDescent="0.25">
      <c r="A34" s="134" t="s">
        <v>5</v>
      </c>
      <c r="B34" s="137" t="s">
        <v>68</v>
      </c>
      <c r="C34" s="137"/>
      <c r="D34" s="137"/>
      <c r="E34" s="137"/>
      <c r="F34" s="137"/>
      <c r="G34" s="137"/>
      <c r="H34" s="137"/>
      <c r="I34" s="137"/>
      <c r="J34" s="137"/>
      <c r="K34" s="137"/>
      <c r="L34" s="137"/>
      <c r="M34" s="137"/>
      <c r="N34" s="137"/>
      <c r="O34" s="137"/>
      <c r="P34" s="137"/>
      <c r="Q34" s="137"/>
      <c r="R34" s="137"/>
      <c r="S34" s="137"/>
      <c r="T34" s="137"/>
      <c r="U34" s="138"/>
    </row>
    <row r="35" spans="1:27" s="83" customFormat="1" ht="13.2" x14ac:dyDescent="0.25">
      <c r="A35" s="134" t="s">
        <v>6</v>
      </c>
      <c r="B35" s="119" t="s">
        <v>125</v>
      </c>
      <c r="C35" s="81"/>
      <c r="D35" s="81"/>
      <c r="E35" s="81"/>
      <c r="F35" s="81"/>
      <c r="G35" s="81"/>
      <c r="H35" s="81"/>
      <c r="I35" s="81"/>
      <c r="J35" s="81"/>
      <c r="K35" s="81"/>
      <c r="L35" s="81"/>
      <c r="M35" s="81"/>
      <c r="N35" s="81"/>
      <c r="O35" s="81"/>
      <c r="P35" s="81"/>
      <c r="Q35" s="81"/>
      <c r="R35" s="81"/>
      <c r="S35" s="81"/>
      <c r="T35" s="81"/>
      <c r="U35" s="82"/>
    </row>
    <row r="36" spans="1:27" s="83" customFormat="1" ht="13.2" x14ac:dyDescent="0.25">
      <c r="A36" s="132" t="s">
        <v>7</v>
      </c>
      <c r="B36" s="84" t="s">
        <v>8</v>
      </c>
      <c r="C36" s="85"/>
      <c r="D36" s="85"/>
      <c r="E36" s="85"/>
      <c r="F36" s="85"/>
      <c r="G36" s="85"/>
      <c r="H36" s="85"/>
      <c r="I36" s="84"/>
      <c r="J36" s="85"/>
      <c r="K36" s="85"/>
      <c r="L36" s="85"/>
      <c r="M36" s="85"/>
      <c r="N36" s="85"/>
      <c r="O36" s="85"/>
      <c r="P36" s="85"/>
      <c r="Q36" s="85"/>
      <c r="R36" s="85"/>
      <c r="S36" s="85"/>
      <c r="T36" s="85"/>
      <c r="U36" s="86"/>
    </row>
    <row r="37" spans="1:27" ht="16.8" x14ac:dyDescent="0.25">
      <c r="A37" s="87"/>
      <c r="B37" s="88"/>
      <c r="C37" s="88"/>
      <c r="D37" s="88"/>
      <c r="E37" s="88"/>
      <c r="F37" s="88"/>
      <c r="G37" s="88"/>
      <c r="H37" s="88"/>
      <c r="I37" s="88"/>
      <c r="J37" s="88"/>
      <c r="K37" s="88"/>
      <c r="L37" s="88"/>
      <c r="M37" s="88"/>
      <c r="N37" s="88"/>
      <c r="O37" s="88"/>
      <c r="P37" s="88"/>
      <c r="Q37" s="88"/>
      <c r="R37" s="88"/>
      <c r="S37" s="88"/>
      <c r="T37" s="88"/>
      <c r="U37" s="89"/>
    </row>
    <row r="38" spans="1:27" ht="16.8" x14ac:dyDescent="0.25">
      <c r="A38" s="90"/>
      <c r="B38" s="91"/>
      <c r="C38" s="91"/>
      <c r="D38" s="91"/>
      <c r="E38" s="91"/>
      <c r="F38" s="91"/>
      <c r="G38" s="91"/>
      <c r="H38" s="91"/>
      <c r="I38" s="91"/>
      <c r="J38" s="91"/>
      <c r="K38" s="91"/>
      <c r="L38" s="91"/>
      <c r="M38" s="91"/>
      <c r="N38" s="91"/>
      <c r="O38" s="91"/>
      <c r="P38" s="91"/>
      <c r="Q38" s="91"/>
      <c r="R38" s="91"/>
      <c r="S38" s="91"/>
      <c r="T38" s="91"/>
      <c r="U38" s="92"/>
    </row>
    <row r="39" spans="1:27" s="93" customFormat="1" ht="31.5" customHeight="1" x14ac:dyDescent="0.25">
      <c r="A39" s="55"/>
      <c r="B39" s="136" t="s">
        <v>94</v>
      </c>
      <c r="C39" s="136"/>
      <c r="D39" s="136"/>
      <c r="E39" s="136"/>
      <c r="F39" s="56"/>
      <c r="G39" s="57" t="s">
        <v>0</v>
      </c>
      <c r="H39" s="56"/>
      <c r="I39" s="136" t="s">
        <v>114</v>
      </c>
      <c r="J39" s="136"/>
      <c r="K39" s="136"/>
      <c r="L39" s="136"/>
      <c r="M39" s="56"/>
      <c r="N39" s="57" t="s">
        <v>115</v>
      </c>
      <c r="O39" s="58"/>
      <c r="P39" s="136" t="s">
        <v>114</v>
      </c>
      <c r="Q39" s="136"/>
      <c r="R39" s="136"/>
      <c r="S39" s="136"/>
      <c r="T39" s="59"/>
      <c r="U39" s="57" t="s">
        <v>116</v>
      </c>
      <c r="V39" s="61"/>
      <c r="W39" s="66"/>
      <c r="X39" s="66"/>
      <c r="Y39" s="66"/>
      <c r="Z39" s="66"/>
      <c r="AA39" s="66"/>
    </row>
    <row r="40" spans="1:27" s="93" customFormat="1" ht="27.6" x14ac:dyDescent="0.25">
      <c r="A40" s="55"/>
      <c r="B40" s="62" t="s">
        <v>95</v>
      </c>
      <c r="C40" s="63" t="s">
        <v>96</v>
      </c>
      <c r="D40" s="64" t="s">
        <v>97</v>
      </c>
      <c r="E40" s="64" t="s">
        <v>98</v>
      </c>
      <c r="F40" s="56"/>
      <c r="G40" s="63" t="str">
        <f>G11</f>
        <v>December 31, 2019</v>
      </c>
      <c r="H40" s="56"/>
      <c r="I40" s="63" t="str">
        <f>I11</f>
        <v>March 31, 2020</v>
      </c>
      <c r="J40" s="63" t="str">
        <f>J11</f>
        <v>June 30, 
2020</v>
      </c>
      <c r="K40" s="63" t="str">
        <f>K11</f>
        <v>September 30, 2020</v>
      </c>
      <c r="L40" s="63" t="str">
        <f>L11</f>
        <v>December 31, 2020</v>
      </c>
      <c r="M40" s="56"/>
      <c r="N40" s="63" t="str">
        <f>N11</f>
        <v>December 31, 2020</v>
      </c>
      <c r="O40" s="94"/>
      <c r="P40" s="63" t="str">
        <f>P11</f>
        <v>March 31, 2021</v>
      </c>
      <c r="Q40" s="63" t="str">
        <f>Q11</f>
        <v>June 30, 
2021</v>
      </c>
      <c r="R40" s="63" t="str">
        <f>R11</f>
        <v>September 30, 
2021</v>
      </c>
      <c r="S40" s="63">
        <f>S11</f>
        <v>44561</v>
      </c>
      <c r="T40" s="59"/>
      <c r="U40" s="63" t="str">
        <f>U11</f>
        <v>September 30, 
2021</v>
      </c>
      <c r="V40" s="66"/>
      <c r="W40" s="66"/>
      <c r="X40" s="66"/>
      <c r="Y40" s="66"/>
      <c r="Z40" s="66"/>
      <c r="AA40" s="66"/>
    </row>
    <row r="41" spans="1:27" x14ac:dyDescent="0.25">
      <c r="A41" s="69"/>
      <c r="B41" s="79"/>
      <c r="C41" s="79"/>
      <c r="D41" s="79"/>
      <c r="E41" s="79"/>
      <c r="F41" s="79"/>
      <c r="G41" s="79"/>
      <c r="H41" s="79"/>
      <c r="I41" s="79"/>
      <c r="J41" s="79"/>
      <c r="K41" s="79"/>
      <c r="L41" s="79"/>
      <c r="M41" s="79"/>
      <c r="N41" s="79"/>
      <c r="O41" s="79"/>
      <c r="P41" s="79"/>
      <c r="Q41" s="79"/>
      <c r="R41" s="79"/>
      <c r="S41" s="79"/>
      <c r="T41" s="79"/>
      <c r="U41" s="80"/>
    </row>
    <row r="42" spans="1:27" ht="14.4" x14ac:dyDescent="0.3">
      <c r="A42" s="67" t="s">
        <v>11</v>
      </c>
      <c r="B42" s="79"/>
      <c r="C42" s="79"/>
      <c r="D42" s="79"/>
      <c r="E42" s="79"/>
      <c r="F42" s="79"/>
      <c r="G42" s="79"/>
      <c r="H42" s="79"/>
      <c r="I42" s="79"/>
      <c r="J42" s="79"/>
      <c r="K42" s="79"/>
      <c r="L42" s="79"/>
      <c r="M42" s="79"/>
      <c r="N42" s="79"/>
      <c r="O42" s="79"/>
      <c r="P42" s="79"/>
      <c r="Q42" s="79"/>
      <c r="R42" s="79"/>
      <c r="S42" s="79"/>
      <c r="T42" s="79"/>
      <c r="U42" s="80"/>
    </row>
    <row r="43" spans="1:27" x14ac:dyDescent="0.25">
      <c r="A43" s="69"/>
      <c r="B43" s="79"/>
      <c r="C43" s="79"/>
      <c r="D43" s="79"/>
      <c r="E43" s="79"/>
      <c r="F43" s="79"/>
      <c r="G43" s="79"/>
      <c r="H43" s="79"/>
      <c r="I43" s="79"/>
      <c r="J43" s="79"/>
      <c r="K43" s="79"/>
      <c r="L43" s="79"/>
      <c r="M43" s="79"/>
      <c r="N43" s="79"/>
      <c r="O43" s="79"/>
      <c r="P43" s="79"/>
      <c r="Q43" s="79"/>
      <c r="R43" s="79"/>
      <c r="S43" s="79"/>
      <c r="T43" s="79"/>
      <c r="U43" s="80"/>
    </row>
    <row r="44" spans="1:27" x14ac:dyDescent="0.25">
      <c r="A44" s="69" t="s">
        <v>26</v>
      </c>
      <c r="B44" s="44">
        <v>714723</v>
      </c>
      <c r="C44" s="44">
        <v>957756</v>
      </c>
      <c r="D44" s="44">
        <v>821817</v>
      </c>
      <c r="E44" s="44">
        <v>788803</v>
      </c>
      <c r="F44" s="44"/>
      <c r="G44" s="44">
        <f>SUM(B44:E44)</f>
        <v>3283099</v>
      </c>
      <c r="H44" s="44"/>
      <c r="I44" s="44">
        <v>543616</v>
      </c>
      <c r="J44" s="44">
        <v>8974</v>
      </c>
      <c r="K44" s="44">
        <v>35478</v>
      </c>
      <c r="L44" s="44">
        <v>98242</v>
      </c>
      <c r="M44" s="44"/>
      <c r="N44" s="44">
        <f>SUM(I44:L44)</f>
        <v>686310</v>
      </c>
      <c r="O44" s="79"/>
      <c r="P44" s="44">
        <v>114361</v>
      </c>
      <c r="Q44" s="44">
        <v>294652</v>
      </c>
      <c r="R44" s="44">
        <v>434821</v>
      </c>
      <c r="S44" s="44"/>
      <c r="T44" s="44"/>
      <c r="U44" s="70">
        <f>SUM(P44:S44)</f>
        <v>843834</v>
      </c>
    </row>
    <row r="45" spans="1:27" ht="16.8" x14ac:dyDescent="0.25">
      <c r="A45" s="95" t="s">
        <v>113</v>
      </c>
      <c r="B45" s="96">
        <f>B28/B44</f>
        <v>0.21302518598114234</v>
      </c>
      <c r="C45" s="96">
        <f>C28/C44</f>
        <v>0.25553272440997499</v>
      </c>
      <c r="D45" s="96">
        <f>D28/D44</f>
        <v>0.20656423510343544</v>
      </c>
      <c r="E45" s="96">
        <f>E28/E44</f>
        <v>0.22603235535361807</v>
      </c>
      <c r="F45" s="96"/>
      <c r="G45" s="96">
        <f>G28/G44</f>
        <v>0.22693345525066408</v>
      </c>
      <c r="H45" s="96"/>
      <c r="I45" s="96">
        <f>I28/I44</f>
        <v>0.12179737167412291</v>
      </c>
      <c r="J45" s="97" t="s">
        <v>75</v>
      </c>
      <c r="K45" s="97" t="s">
        <v>75</v>
      </c>
      <c r="L45" s="97" t="s">
        <v>75</v>
      </c>
      <c r="M45" s="96"/>
      <c r="N45" s="97" t="s">
        <v>75</v>
      </c>
      <c r="O45" s="79"/>
      <c r="P45" s="97" t="s">
        <v>75</v>
      </c>
      <c r="Q45" s="97" t="s">
        <v>75</v>
      </c>
      <c r="R45" s="97" t="s">
        <v>75</v>
      </c>
      <c r="S45" s="97" t="s">
        <v>75</v>
      </c>
      <c r="T45" s="96"/>
      <c r="U45" s="98" t="s">
        <v>75</v>
      </c>
    </row>
    <row r="46" spans="1:27" s="83" customFormat="1" ht="13.2" x14ac:dyDescent="0.25">
      <c r="A46" s="124"/>
      <c r="B46" s="125"/>
      <c r="C46" s="125"/>
      <c r="D46" s="125"/>
      <c r="E46" s="125"/>
      <c r="F46" s="125"/>
      <c r="G46" s="125"/>
      <c r="H46" s="125"/>
      <c r="I46" s="125"/>
      <c r="J46" s="125"/>
      <c r="K46" s="125"/>
      <c r="L46" s="125"/>
      <c r="M46" s="125"/>
      <c r="N46" s="125"/>
      <c r="O46" s="125"/>
      <c r="P46" s="125"/>
      <c r="Q46" s="125"/>
      <c r="R46" s="125"/>
      <c r="S46" s="125"/>
      <c r="T46" s="125"/>
      <c r="U46" s="126"/>
    </row>
    <row r="47" spans="1:27" s="83" customFormat="1" ht="13.2" x14ac:dyDescent="0.25">
      <c r="A47" s="124"/>
      <c r="B47" s="125"/>
      <c r="C47" s="125"/>
      <c r="D47" s="125"/>
      <c r="E47" s="125"/>
      <c r="F47" s="125"/>
      <c r="G47" s="125"/>
      <c r="H47" s="125"/>
      <c r="I47" s="125"/>
      <c r="J47" s="125"/>
      <c r="K47" s="125"/>
      <c r="L47" s="125"/>
      <c r="M47" s="125"/>
      <c r="N47" s="125"/>
      <c r="O47" s="125"/>
      <c r="P47" s="125"/>
      <c r="Q47" s="125"/>
      <c r="R47" s="125"/>
      <c r="S47" s="125"/>
      <c r="T47" s="125"/>
      <c r="U47" s="126"/>
    </row>
    <row r="48" spans="1:27" s="121" customFormat="1" ht="13.2" x14ac:dyDescent="0.25">
      <c r="A48" s="134" t="s">
        <v>12</v>
      </c>
      <c r="B48" s="141" t="s">
        <v>117</v>
      </c>
      <c r="C48" s="141"/>
      <c r="D48" s="141"/>
      <c r="E48" s="141"/>
      <c r="F48" s="141"/>
      <c r="G48" s="141"/>
      <c r="H48" s="141"/>
      <c r="I48" s="141"/>
      <c r="J48" s="141"/>
      <c r="K48" s="141"/>
      <c r="L48" s="141"/>
      <c r="M48" s="141"/>
      <c r="N48" s="141"/>
      <c r="O48" s="141"/>
      <c r="P48" s="141"/>
      <c r="Q48" s="141"/>
      <c r="R48" s="141"/>
      <c r="S48" s="141"/>
      <c r="T48" s="141"/>
      <c r="U48" s="142"/>
    </row>
    <row r="49" spans="1:27" s="121" customFormat="1" ht="13.2" x14ac:dyDescent="0.25">
      <c r="A49" s="134"/>
      <c r="B49" s="141"/>
      <c r="C49" s="141"/>
      <c r="D49" s="141"/>
      <c r="E49" s="141"/>
      <c r="F49" s="141"/>
      <c r="G49" s="141"/>
      <c r="H49" s="141"/>
      <c r="I49" s="141"/>
      <c r="J49" s="141"/>
      <c r="K49" s="141"/>
      <c r="L49" s="141"/>
      <c r="M49" s="141"/>
      <c r="N49" s="141"/>
      <c r="O49" s="141"/>
      <c r="P49" s="141"/>
      <c r="Q49" s="141"/>
      <c r="R49" s="141"/>
      <c r="S49" s="141"/>
      <c r="T49" s="141"/>
      <c r="U49" s="142"/>
    </row>
    <row r="50" spans="1:27" s="121" customFormat="1" ht="13.2" x14ac:dyDescent="0.25">
      <c r="A50" s="132" t="s">
        <v>22</v>
      </c>
      <c r="B50" s="143" t="s">
        <v>31</v>
      </c>
      <c r="C50" s="143"/>
      <c r="D50" s="143"/>
      <c r="E50" s="143"/>
      <c r="F50" s="143"/>
      <c r="G50" s="143"/>
      <c r="H50" s="143"/>
      <c r="I50" s="143"/>
      <c r="J50" s="143"/>
      <c r="K50" s="143"/>
      <c r="L50" s="143"/>
      <c r="M50" s="143"/>
      <c r="N50" s="143"/>
      <c r="O50" s="143"/>
      <c r="P50" s="143"/>
      <c r="Q50" s="122"/>
      <c r="R50" s="122"/>
      <c r="S50" s="122"/>
      <c r="T50" s="122"/>
      <c r="U50" s="123"/>
    </row>
    <row r="51" spans="1:27" ht="16.8" x14ac:dyDescent="0.25">
      <c r="A51" s="87"/>
      <c r="B51" s="88"/>
      <c r="C51" s="88"/>
      <c r="D51" s="88"/>
      <c r="E51" s="88"/>
      <c r="F51" s="88"/>
      <c r="G51" s="88"/>
      <c r="H51" s="88"/>
      <c r="I51" s="88"/>
      <c r="J51" s="88"/>
      <c r="K51" s="88"/>
      <c r="L51" s="88"/>
      <c r="M51" s="88"/>
      <c r="N51" s="88"/>
      <c r="O51" s="88"/>
      <c r="P51" s="88"/>
      <c r="Q51" s="88"/>
      <c r="R51" s="88"/>
      <c r="S51" s="88"/>
      <c r="T51" s="88"/>
      <c r="U51" s="89"/>
    </row>
    <row r="52" spans="1:27" ht="16.8" x14ac:dyDescent="0.25">
      <c r="A52" s="90"/>
      <c r="B52" s="91"/>
      <c r="C52" s="91"/>
      <c r="D52" s="91"/>
      <c r="E52" s="91"/>
      <c r="F52" s="91"/>
      <c r="G52" s="91"/>
      <c r="H52" s="91"/>
      <c r="I52" s="91"/>
      <c r="J52" s="91"/>
      <c r="K52" s="91"/>
      <c r="L52" s="91"/>
      <c r="M52" s="91"/>
      <c r="N52" s="91"/>
      <c r="O52" s="91"/>
      <c r="P52" s="91"/>
      <c r="Q52" s="91"/>
      <c r="R52" s="91"/>
      <c r="S52" s="91"/>
      <c r="T52" s="91"/>
      <c r="U52" s="92"/>
    </row>
    <row r="53" spans="1:27" s="93" customFormat="1" ht="31.5" customHeight="1" x14ac:dyDescent="0.25">
      <c r="A53" s="55"/>
      <c r="B53" s="136" t="s">
        <v>94</v>
      </c>
      <c r="C53" s="136"/>
      <c r="D53" s="136"/>
      <c r="E53" s="136"/>
      <c r="F53" s="56"/>
      <c r="G53" s="57" t="s">
        <v>0</v>
      </c>
      <c r="H53" s="56"/>
      <c r="I53" s="136" t="s">
        <v>114</v>
      </c>
      <c r="J53" s="136"/>
      <c r="K53" s="136"/>
      <c r="L53" s="136"/>
      <c r="M53" s="56"/>
      <c r="N53" s="57" t="s">
        <v>115</v>
      </c>
      <c r="O53" s="58"/>
      <c r="P53" s="136" t="s">
        <v>114</v>
      </c>
      <c r="Q53" s="136"/>
      <c r="R53" s="136"/>
      <c r="S53" s="136"/>
      <c r="T53" s="59"/>
      <c r="U53" s="57" t="s">
        <v>116</v>
      </c>
      <c r="V53" s="61"/>
      <c r="W53" s="66"/>
      <c r="X53" s="66"/>
      <c r="Y53" s="66"/>
      <c r="Z53" s="66"/>
      <c r="AA53" s="66"/>
    </row>
    <row r="54" spans="1:27" s="93" customFormat="1" ht="27.6" x14ac:dyDescent="0.25">
      <c r="A54" s="55"/>
      <c r="B54" s="62" t="s">
        <v>95</v>
      </c>
      <c r="C54" s="63" t="s">
        <v>96</v>
      </c>
      <c r="D54" s="64" t="s">
        <v>97</v>
      </c>
      <c r="E54" s="64" t="s">
        <v>98</v>
      </c>
      <c r="F54" s="56"/>
      <c r="G54" s="64" t="s">
        <v>98</v>
      </c>
      <c r="H54" s="59"/>
      <c r="I54" s="62" t="s">
        <v>88</v>
      </c>
      <c r="J54" s="63" t="s">
        <v>90</v>
      </c>
      <c r="K54" s="64" t="s">
        <v>91</v>
      </c>
      <c r="L54" s="64" t="s">
        <v>92</v>
      </c>
      <c r="M54" s="59"/>
      <c r="N54" s="64" t="s">
        <v>92</v>
      </c>
      <c r="O54" s="65"/>
      <c r="P54" s="62" t="s">
        <v>89</v>
      </c>
      <c r="Q54" s="63" t="s">
        <v>93</v>
      </c>
      <c r="R54" s="63" t="str">
        <f>R40</f>
        <v>September 30, 
2021</v>
      </c>
      <c r="S54" s="63">
        <f>S25</f>
        <v>0</v>
      </c>
      <c r="T54" s="59"/>
      <c r="U54" s="63" t="str">
        <f>U40</f>
        <v>September 30, 
2021</v>
      </c>
      <c r="V54" s="66"/>
      <c r="W54" s="66"/>
      <c r="X54" s="66"/>
      <c r="Y54" s="66"/>
      <c r="Z54" s="66"/>
      <c r="AA54" s="66"/>
    </row>
    <row r="55" spans="1:27" x14ac:dyDescent="0.25">
      <c r="A55" s="69"/>
      <c r="B55" s="79"/>
      <c r="C55" s="79"/>
      <c r="D55" s="79"/>
      <c r="E55" s="79"/>
      <c r="F55" s="79"/>
      <c r="G55" s="79"/>
      <c r="H55" s="79"/>
      <c r="I55" s="79"/>
      <c r="J55" s="79"/>
      <c r="K55" s="79"/>
      <c r="L55" s="79"/>
      <c r="M55" s="79"/>
      <c r="N55" s="79"/>
      <c r="O55" s="79"/>
      <c r="P55" s="79"/>
      <c r="Q55" s="79"/>
      <c r="R55" s="79"/>
      <c r="S55" s="79"/>
      <c r="T55" s="79"/>
      <c r="U55" s="80"/>
    </row>
    <row r="56" spans="1:27" ht="14.4" x14ac:dyDescent="0.3">
      <c r="A56" s="67" t="s">
        <v>103</v>
      </c>
      <c r="B56" s="79"/>
      <c r="C56" s="79"/>
      <c r="D56" s="79"/>
      <c r="E56" s="79"/>
      <c r="F56" s="79"/>
      <c r="G56" s="79"/>
      <c r="H56" s="79"/>
      <c r="I56" s="79"/>
      <c r="J56" s="79"/>
      <c r="K56" s="79"/>
      <c r="L56" s="79"/>
      <c r="M56" s="79"/>
      <c r="N56" s="79"/>
      <c r="O56" s="79"/>
      <c r="P56" s="79"/>
      <c r="Q56" s="79"/>
      <c r="R56" s="79"/>
      <c r="S56" s="79"/>
      <c r="T56" s="79"/>
      <c r="U56" s="80"/>
    </row>
    <row r="57" spans="1:27" x14ac:dyDescent="0.25">
      <c r="A57" s="69"/>
      <c r="B57" s="79"/>
      <c r="C57" s="79"/>
      <c r="D57" s="79"/>
      <c r="E57" s="79"/>
      <c r="F57" s="79"/>
      <c r="G57" s="79"/>
      <c r="H57" s="79"/>
      <c r="I57" s="79"/>
      <c r="J57" s="79"/>
      <c r="K57" s="79"/>
      <c r="L57" s="79"/>
      <c r="M57" s="79"/>
      <c r="N57" s="79"/>
      <c r="O57" s="79"/>
      <c r="P57" s="79"/>
      <c r="Q57" s="79"/>
      <c r="R57" s="79"/>
      <c r="S57" s="79"/>
      <c r="T57" s="79"/>
      <c r="U57" s="80"/>
    </row>
    <row r="58" spans="1:27" x14ac:dyDescent="0.25">
      <c r="A58" s="69" t="s">
        <v>101</v>
      </c>
      <c r="B58" s="44">
        <v>104284</v>
      </c>
      <c r="C58" s="44">
        <v>199295</v>
      </c>
      <c r="D58" s="44">
        <v>93636</v>
      </c>
      <c r="E58" s="44">
        <f>561995-SUM(B58:D58)</f>
        <v>164780</v>
      </c>
      <c r="F58" s="44"/>
      <c r="G58" s="44">
        <f>SUM(B58:E58)</f>
        <v>561995</v>
      </c>
      <c r="H58" s="79"/>
      <c r="I58" s="44">
        <v>-15561</v>
      </c>
      <c r="J58" s="44">
        <f>-153870-I58</f>
        <v>-138309</v>
      </c>
      <c r="K58" s="44">
        <v>-13783</v>
      </c>
      <c r="L58" s="44">
        <f>-330098-SUM(I58:K58)</f>
        <v>-162445</v>
      </c>
      <c r="M58" s="44"/>
      <c r="N58" s="44">
        <f>SUM(I58:L58)</f>
        <v>-330098</v>
      </c>
      <c r="O58" s="79"/>
      <c r="P58" s="44">
        <v>-124079</v>
      </c>
      <c r="Q58" s="44">
        <v>102662</v>
      </c>
      <c r="R58" s="44">
        <v>-20786</v>
      </c>
      <c r="S58" s="44"/>
      <c r="T58" s="79"/>
      <c r="U58" s="70">
        <f>SUM(P58:S58)</f>
        <v>-42203</v>
      </c>
    </row>
    <row r="59" spans="1:27" x14ac:dyDescent="0.25">
      <c r="A59" s="95" t="s">
        <v>102</v>
      </c>
      <c r="B59" s="72">
        <v>57569</v>
      </c>
      <c r="C59" s="72">
        <v>57600</v>
      </c>
      <c r="D59" s="72">
        <v>71343</v>
      </c>
      <c r="E59" s="72">
        <f>303627-SUM(B59:D59)</f>
        <v>117115</v>
      </c>
      <c r="F59" s="72"/>
      <c r="G59" s="72">
        <f>SUM(B59:E59)</f>
        <v>303627</v>
      </c>
      <c r="H59" s="79"/>
      <c r="I59" s="72">
        <v>34143</v>
      </c>
      <c r="J59" s="99">
        <f>46959-I59</f>
        <v>12816</v>
      </c>
      <c r="K59" s="99">
        <v>20659</v>
      </c>
      <c r="L59" s="99">
        <f>83930-SUM(I59:K59)</f>
        <v>16312</v>
      </c>
      <c r="M59" s="72"/>
      <c r="N59" s="99">
        <f>SUM(I59:L59)</f>
        <v>83930</v>
      </c>
      <c r="O59" s="72"/>
      <c r="P59" s="99">
        <v>17680</v>
      </c>
      <c r="Q59" s="99">
        <v>15139</v>
      </c>
      <c r="R59" s="99">
        <v>24425</v>
      </c>
      <c r="S59" s="99"/>
      <c r="T59" s="79"/>
      <c r="U59" s="100">
        <f>SUM(P59:S59)</f>
        <v>57244</v>
      </c>
    </row>
    <row r="60" spans="1:27" ht="14.4" thickBot="1" x14ac:dyDescent="0.3">
      <c r="A60" s="69" t="s">
        <v>100</v>
      </c>
      <c r="B60" s="77">
        <f>B58-B59</f>
        <v>46715</v>
      </c>
      <c r="C60" s="77">
        <f t="shared" ref="C60:N60" si="3">C58-C59</f>
        <v>141695</v>
      </c>
      <c r="D60" s="77">
        <f t="shared" si="3"/>
        <v>22293</v>
      </c>
      <c r="E60" s="77">
        <f t="shared" si="3"/>
        <v>47665</v>
      </c>
      <c r="F60" s="77">
        <f t="shared" si="3"/>
        <v>0</v>
      </c>
      <c r="G60" s="77">
        <f t="shared" si="3"/>
        <v>258368</v>
      </c>
      <c r="H60" s="79"/>
      <c r="I60" s="77">
        <f t="shared" si="3"/>
        <v>-49704</v>
      </c>
      <c r="J60" s="77">
        <f t="shared" si="3"/>
        <v>-151125</v>
      </c>
      <c r="K60" s="77">
        <f t="shared" si="3"/>
        <v>-34442</v>
      </c>
      <c r="L60" s="77">
        <f t="shared" si="3"/>
        <v>-178757</v>
      </c>
      <c r="M60" s="77">
        <f t="shared" si="3"/>
        <v>0</v>
      </c>
      <c r="N60" s="77">
        <f t="shared" si="3"/>
        <v>-414028</v>
      </c>
      <c r="O60" s="44"/>
      <c r="P60" s="77">
        <f>P58-P59</f>
        <v>-141759</v>
      </c>
      <c r="Q60" s="77">
        <f>Q58-Q59</f>
        <v>87523</v>
      </c>
      <c r="R60" s="77">
        <f>R58-R59</f>
        <v>-45211</v>
      </c>
      <c r="S60" s="77">
        <f>SUM(S46:S59)</f>
        <v>0</v>
      </c>
      <c r="T60" s="79"/>
      <c r="U60" s="77">
        <f>U58-U59</f>
        <v>-99447</v>
      </c>
    </row>
    <row r="61" spans="1:27" ht="14.4" thickTop="1" x14ac:dyDescent="0.25">
      <c r="A61" s="69"/>
      <c r="B61" s="79"/>
      <c r="C61" s="79"/>
      <c r="D61" s="79"/>
      <c r="E61" s="79"/>
      <c r="F61" s="79"/>
      <c r="G61" s="79"/>
      <c r="H61" s="79"/>
      <c r="I61" s="79"/>
      <c r="J61" s="79"/>
      <c r="K61" s="79"/>
      <c r="L61" s="79"/>
      <c r="M61" s="79"/>
      <c r="N61" s="79"/>
      <c r="O61" s="79"/>
      <c r="P61" s="79"/>
      <c r="Q61" s="79"/>
      <c r="R61" s="79"/>
      <c r="S61" s="79"/>
      <c r="T61" s="79"/>
      <c r="U61" s="80"/>
    </row>
    <row r="62" spans="1:27" x14ac:dyDescent="0.25">
      <c r="A62" s="101"/>
      <c r="B62" s="102"/>
      <c r="C62" s="102"/>
      <c r="D62" s="102"/>
      <c r="E62" s="102"/>
      <c r="F62" s="102"/>
      <c r="G62" s="102"/>
      <c r="H62" s="102"/>
      <c r="I62" s="102"/>
      <c r="J62" s="102"/>
      <c r="K62" s="102"/>
      <c r="L62" s="102"/>
      <c r="M62" s="102"/>
      <c r="N62" s="102"/>
      <c r="O62" s="102"/>
      <c r="P62" s="102"/>
      <c r="Q62" s="102"/>
      <c r="R62" s="102"/>
      <c r="S62" s="102"/>
      <c r="T62" s="102"/>
      <c r="U62" s="103"/>
    </row>
    <row r="63" spans="1:27" x14ac:dyDescent="0.25">
      <c r="A63" s="69"/>
      <c r="B63" s="79"/>
      <c r="C63" s="79"/>
      <c r="D63" s="79"/>
      <c r="E63" s="79"/>
      <c r="F63" s="79"/>
      <c r="G63" s="79"/>
      <c r="H63" s="79"/>
      <c r="I63" s="79"/>
      <c r="J63" s="79"/>
      <c r="K63" s="79"/>
      <c r="L63" s="79"/>
      <c r="M63" s="79"/>
      <c r="N63" s="79"/>
      <c r="O63" s="79"/>
      <c r="P63" s="79"/>
      <c r="Q63" s="79"/>
      <c r="R63" s="79"/>
      <c r="S63" s="79"/>
      <c r="T63" s="79"/>
      <c r="U63" s="80"/>
    </row>
    <row r="64" spans="1:27" s="54" customFormat="1" ht="30.6" x14ac:dyDescent="0.25">
      <c r="A64" s="51"/>
      <c r="B64" s="135" t="s">
        <v>94</v>
      </c>
      <c r="C64" s="135"/>
      <c r="D64" s="135"/>
      <c r="E64" s="135"/>
      <c r="F64" s="52"/>
      <c r="G64" s="57" t="s">
        <v>0</v>
      </c>
      <c r="H64" s="52"/>
      <c r="I64" s="136" t="s">
        <v>114</v>
      </c>
      <c r="J64" s="136"/>
      <c r="K64" s="136"/>
      <c r="L64" s="136"/>
      <c r="M64" s="56"/>
      <c r="N64" s="57" t="s">
        <v>115</v>
      </c>
      <c r="O64" s="58"/>
      <c r="P64" s="136" t="s">
        <v>114</v>
      </c>
      <c r="Q64" s="136"/>
      <c r="R64" s="136"/>
      <c r="S64" s="136"/>
      <c r="T64" s="59"/>
      <c r="U64" s="57" t="s">
        <v>116</v>
      </c>
      <c r="V64" s="69"/>
      <c r="W64" s="43"/>
      <c r="X64" s="43"/>
      <c r="Y64" s="43"/>
      <c r="Z64" s="43"/>
      <c r="AA64" s="43"/>
    </row>
    <row r="65" spans="1:27" s="93" customFormat="1" ht="27.6" x14ac:dyDescent="0.25">
      <c r="A65" s="55"/>
      <c r="B65" s="63" t="str">
        <f>B40</f>
        <v>March 31, 2019</v>
      </c>
      <c r="C65" s="63" t="str">
        <f>C40</f>
        <v>June 30, 
2019</v>
      </c>
      <c r="D65" s="63" t="str">
        <f>D40</f>
        <v>September 30, 2019</v>
      </c>
      <c r="E65" s="63" t="str">
        <f>E40</f>
        <v>December 31, 2019</v>
      </c>
      <c r="F65" s="56"/>
      <c r="G65" s="64" t="s">
        <v>98</v>
      </c>
      <c r="H65" s="56"/>
      <c r="I65" s="63" t="str">
        <f>I40</f>
        <v>March 31, 2020</v>
      </c>
      <c r="J65" s="63" t="str">
        <f>J40</f>
        <v>June 30, 
2020</v>
      </c>
      <c r="K65" s="63" t="str">
        <f>K40</f>
        <v>September 30, 2020</v>
      </c>
      <c r="L65" s="63" t="str">
        <f>L40</f>
        <v>December 31, 2020</v>
      </c>
      <c r="M65" s="56"/>
      <c r="N65" s="64" t="s">
        <v>92</v>
      </c>
      <c r="O65" s="94"/>
      <c r="P65" s="63" t="str">
        <f>P11</f>
        <v>March 31, 2021</v>
      </c>
      <c r="Q65" s="63" t="str">
        <f>Q11</f>
        <v>June 30, 
2021</v>
      </c>
      <c r="R65" s="63" t="str">
        <f>R11</f>
        <v>September 30, 
2021</v>
      </c>
      <c r="S65" s="63">
        <f>S40</f>
        <v>44561</v>
      </c>
      <c r="T65" s="59"/>
      <c r="U65" s="63" t="str">
        <f>U11</f>
        <v>September 30, 
2021</v>
      </c>
      <c r="V65" s="66"/>
      <c r="W65" s="66"/>
      <c r="X65" s="66"/>
      <c r="Y65" s="66"/>
      <c r="Z65" s="66"/>
      <c r="AA65" s="66"/>
    </row>
    <row r="66" spans="1:27" x14ac:dyDescent="0.25">
      <c r="A66" s="69"/>
      <c r="B66" s="79"/>
      <c r="C66" s="79"/>
      <c r="D66" s="79"/>
      <c r="E66" s="79"/>
      <c r="F66" s="79"/>
      <c r="G66" s="79"/>
      <c r="H66" s="79"/>
      <c r="I66" s="79"/>
      <c r="J66" s="79"/>
      <c r="K66" s="79"/>
      <c r="L66" s="79"/>
      <c r="M66" s="79"/>
      <c r="N66" s="79"/>
      <c r="O66" s="79"/>
      <c r="P66" s="79"/>
      <c r="Q66" s="79"/>
      <c r="R66" s="79"/>
      <c r="S66" s="79"/>
      <c r="T66" s="79"/>
      <c r="U66" s="80"/>
    </row>
    <row r="67" spans="1:27" ht="17.399999999999999" x14ac:dyDescent="0.3">
      <c r="A67" s="67" t="s">
        <v>118</v>
      </c>
      <c r="B67" s="79"/>
      <c r="C67" s="79"/>
      <c r="D67" s="79"/>
      <c r="E67" s="79"/>
      <c r="F67" s="79"/>
      <c r="G67" s="79"/>
      <c r="H67" s="79"/>
      <c r="I67" s="79"/>
      <c r="J67" s="79"/>
      <c r="K67" s="79"/>
      <c r="L67" s="79"/>
      <c r="M67" s="79"/>
      <c r="N67" s="79"/>
      <c r="O67" s="79"/>
      <c r="P67" s="79"/>
      <c r="Q67" s="79"/>
      <c r="R67" s="79"/>
      <c r="S67" s="79"/>
      <c r="T67" s="79"/>
      <c r="U67" s="80"/>
    </row>
    <row r="68" spans="1:27" x14ac:dyDescent="0.25">
      <c r="A68" s="69"/>
      <c r="B68" s="79"/>
      <c r="C68" s="79"/>
      <c r="D68" s="79"/>
      <c r="E68" s="79"/>
      <c r="F68" s="79"/>
      <c r="G68" s="79"/>
      <c r="H68" s="79"/>
      <c r="I68" s="79"/>
      <c r="J68" s="79"/>
      <c r="K68" s="79"/>
      <c r="L68" s="79"/>
      <c r="M68" s="79"/>
      <c r="N68" s="79"/>
      <c r="O68" s="79"/>
      <c r="P68" s="79"/>
      <c r="Q68" s="79"/>
      <c r="R68" s="79"/>
      <c r="S68" s="79"/>
      <c r="T68" s="79"/>
      <c r="U68" s="80"/>
    </row>
    <row r="69" spans="1:27" x14ac:dyDescent="0.25">
      <c r="A69" s="104" t="s">
        <v>76</v>
      </c>
      <c r="B69" s="79"/>
      <c r="C69" s="79"/>
      <c r="D69" s="79"/>
      <c r="E69" s="79"/>
      <c r="F69" s="79"/>
      <c r="G69" s="79"/>
      <c r="H69" s="79"/>
      <c r="I69" s="79"/>
      <c r="J69" s="79"/>
      <c r="K69" s="79"/>
      <c r="L69" s="79"/>
      <c r="M69" s="79"/>
      <c r="N69" s="79"/>
      <c r="O69" s="79"/>
      <c r="P69" s="79"/>
      <c r="Q69" s="79"/>
      <c r="R69" s="79"/>
      <c r="S69" s="79"/>
      <c r="T69" s="79"/>
      <c r="U69" s="80"/>
    </row>
    <row r="70" spans="1:27" x14ac:dyDescent="0.25">
      <c r="A70" s="69"/>
      <c r="B70" s="79"/>
      <c r="C70" s="79"/>
      <c r="D70" s="79"/>
      <c r="E70" s="79"/>
      <c r="F70" s="79"/>
      <c r="G70" s="79"/>
      <c r="H70" s="79"/>
      <c r="I70" s="79"/>
      <c r="J70" s="79"/>
      <c r="K70" s="79"/>
      <c r="L70" s="79"/>
      <c r="M70" s="79"/>
      <c r="N70" s="79"/>
      <c r="O70" s="79"/>
      <c r="P70" s="79"/>
      <c r="Q70" s="79"/>
      <c r="R70" s="79"/>
      <c r="S70" s="79"/>
      <c r="T70" s="79"/>
      <c r="U70" s="80"/>
    </row>
    <row r="71" spans="1:27" x14ac:dyDescent="0.25">
      <c r="A71" s="71" t="s">
        <v>13</v>
      </c>
      <c r="B71" s="105">
        <v>86.7</v>
      </c>
      <c r="C71" s="105">
        <v>114.1</v>
      </c>
      <c r="D71" s="105">
        <v>103.4</v>
      </c>
      <c r="E71" s="105">
        <v>69.3</v>
      </c>
      <c r="F71" s="105"/>
      <c r="G71" s="105">
        <f>SUM(B71:E71)</f>
        <v>373.50000000000006</v>
      </c>
      <c r="H71" s="105"/>
      <c r="I71" s="105">
        <v>60.2</v>
      </c>
      <c r="J71" s="106">
        <v>0</v>
      </c>
      <c r="K71" s="105">
        <v>0.1</v>
      </c>
      <c r="L71" s="105">
        <v>4.7000000000000028</v>
      </c>
      <c r="M71" s="105"/>
      <c r="N71" s="105">
        <f>SUM(I71:L71)</f>
        <v>65</v>
      </c>
      <c r="O71" s="107"/>
      <c r="P71" s="105">
        <v>7.6</v>
      </c>
      <c r="Q71" s="108">
        <v>12.9</v>
      </c>
      <c r="R71" s="105">
        <v>30.200000000000003</v>
      </c>
      <c r="S71" s="105"/>
      <c r="T71" s="105"/>
      <c r="U71" s="109">
        <f>SUM(P71:S71)</f>
        <v>50.7</v>
      </c>
    </row>
    <row r="72" spans="1:27" x14ac:dyDescent="0.25">
      <c r="A72" s="71" t="s">
        <v>14</v>
      </c>
      <c r="B72" s="110">
        <v>51.9</v>
      </c>
      <c r="C72" s="110">
        <v>70.400000000000006</v>
      </c>
      <c r="D72" s="110">
        <v>59.1</v>
      </c>
      <c r="E72" s="110">
        <v>43.5</v>
      </c>
      <c r="F72" s="110"/>
      <c r="G72" s="110">
        <f t="shared" ref="G72:G73" si="4">SUM(B72:E72)</f>
        <v>224.9</v>
      </c>
      <c r="H72" s="110"/>
      <c r="I72" s="110">
        <v>37.6</v>
      </c>
      <c r="J72" s="110">
        <v>0.10000000000000142</v>
      </c>
      <c r="K72" s="110">
        <v>0.3</v>
      </c>
      <c r="L72" s="110">
        <v>3.6000000000000014</v>
      </c>
      <c r="M72" s="110"/>
      <c r="N72" s="110">
        <f t="shared" ref="N72:N73" si="5">SUM(I72:L72)</f>
        <v>41.6</v>
      </c>
      <c r="O72" s="110"/>
      <c r="P72" s="110">
        <v>6.5</v>
      </c>
      <c r="Q72" s="110">
        <v>10.4</v>
      </c>
      <c r="R72" s="110">
        <v>21.6</v>
      </c>
      <c r="S72" s="110"/>
      <c r="T72" s="110"/>
      <c r="U72" s="111">
        <f>SUM(P72:S72)</f>
        <v>38.5</v>
      </c>
    </row>
    <row r="73" spans="1:27" x14ac:dyDescent="0.25">
      <c r="A73" s="71" t="s">
        <v>15</v>
      </c>
      <c r="B73" s="110">
        <v>21.3</v>
      </c>
      <c r="C73" s="110">
        <v>30.3</v>
      </c>
      <c r="D73" s="110">
        <v>26.3</v>
      </c>
      <c r="E73" s="110">
        <v>25.9</v>
      </c>
      <c r="F73" s="110"/>
      <c r="G73" s="110">
        <f t="shared" si="4"/>
        <v>103.80000000000001</v>
      </c>
      <c r="H73" s="110"/>
      <c r="I73" s="110">
        <v>18.399999999999999</v>
      </c>
      <c r="J73" s="110">
        <v>0.80000000000000071</v>
      </c>
      <c r="K73" s="110">
        <v>0.7</v>
      </c>
      <c r="L73" s="110">
        <v>3.1000000000000014</v>
      </c>
      <c r="M73" s="110"/>
      <c r="N73" s="110">
        <f t="shared" si="5"/>
        <v>23</v>
      </c>
      <c r="O73" s="110"/>
      <c r="P73" s="110">
        <v>3.2</v>
      </c>
      <c r="Q73" s="110">
        <v>2</v>
      </c>
      <c r="R73" s="110">
        <v>7.4999999999999991</v>
      </c>
      <c r="S73" s="110"/>
      <c r="T73" s="110"/>
      <c r="U73" s="111">
        <f t="shared" ref="U73" si="6">SUM(P73:S73)</f>
        <v>12.7</v>
      </c>
    </row>
    <row r="74" spans="1:27" ht="14.4" thickBot="1" x14ac:dyDescent="0.3">
      <c r="A74" s="95" t="s">
        <v>16</v>
      </c>
      <c r="B74" s="112">
        <f t="shared" ref="B74:E74" si="7">SUM(B71:B73)</f>
        <v>159.9</v>
      </c>
      <c r="C74" s="112">
        <f t="shared" si="7"/>
        <v>214.8</v>
      </c>
      <c r="D74" s="112">
        <f t="shared" si="7"/>
        <v>188.8</v>
      </c>
      <c r="E74" s="112">
        <f t="shared" si="7"/>
        <v>138.69999999999999</v>
      </c>
      <c r="F74" s="112"/>
      <c r="G74" s="112">
        <f t="shared" ref="G74" si="8">SUM(G71:G73)</f>
        <v>702.2</v>
      </c>
      <c r="H74" s="112"/>
      <c r="I74" s="112">
        <f t="shared" ref="I74:L74" si="9">SUM(I71:I73)</f>
        <v>116.20000000000002</v>
      </c>
      <c r="J74" s="112">
        <f t="shared" si="9"/>
        <v>0.90000000000000213</v>
      </c>
      <c r="K74" s="112">
        <f t="shared" si="9"/>
        <v>1.1000000000000001</v>
      </c>
      <c r="L74" s="112">
        <f t="shared" si="9"/>
        <v>11.400000000000006</v>
      </c>
      <c r="M74" s="112"/>
      <c r="N74" s="112">
        <f t="shared" ref="N74" si="10">SUM(N71:N73)</f>
        <v>129.6</v>
      </c>
      <c r="O74" s="107"/>
      <c r="P74" s="112">
        <f t="shared" ref="P74" si="11">SUM(P71:P73)</f>
        <v>17.3</v>
      </c>
      <c r="Q74" s="112">
        <f t="shared" ref="Q74:U74" si="12">SUM(Q71:Q73)</f>
        <v>25.3</v>
      </c>
      <c r="R74" s="112">
        <f t="shared" ref="R74:S74" si="13">SUM(R71:R73)</f>
        <v>59.300000000000004</v>
      </c>
      <c r="S74" s="112">
        <f t="shared" si="13"/>
        <v>0</v>
      </c>
      <c r="T74" s="112"/>
      <c r="U74" s="113">
        <f t="shared" si="12"/>
        <v>101.9</v>
      </c>
    </row>
    <row r="75" spans="1:27" ht="14.4" thickTop="1" x14ac:dyDescent="0.25">
      <c r="A75" s="69"/>
      <c r="B75" s="79"/>
      <c r="C75" s="79"/>
      <c r="D75" s="79"/>
      <c r="E75" s="79"/>
      <c r="F75" s="79"/>
      <c r="G75" s="79"/>
      <c r="H75" s="79"/>
      <c r="I75" s="79"/>
      <c r="J75" s="79"/>
      <c r="K75" s="79"/>
      <c r="L75" s="79"/>
      <c r="M75" s="79"/>
      <c r="N75" s="79"/>
      <c r="O75" s="79"/>
      <c r="P75" s="79"/>
      <c r="Q75" s="79"/>
      <c r="R75" s="79"/>
      <c r="S75" s="79"/>
      <c r="T75" s="79"/>
      <c r="U75" s="80"/>
    </row>
    <row r="76" spans="1:27" x14ac:dyDescent="0.25">
      <c r="A76" s="71" t="s">
        <v>17</v>
      </c>
      <c r="B76" s="105">
        <v>40.9</v>
      </c>
      <c r="C76" s="105">
        <v>57.1</v>
      </c>
      <c r="D76" s="105">
        <v>51.4</v>
      </c>
      <c r="E76" s="105">
        <v>34.799999999999997</v>
      </c>
      <c r="F76" s="105"/>
      <c r="G76" s="105">
        <f t="shared" ref="G76:G80" si="14">SUM(B76:E76)</f>
        <v>184.2</v>
      </c>
      <c r="H76" s="105"/>
      <c r="I76" s="105">
        <v>28.6</v>
      </c>
      <c r="J76" s="105">
        <v>0.19999999999999929</v>
      </c>
      <c r="K76" s="105">
        <v>0.1</v>
      </c>
      <c r="L76" s="105">
        <v>2.6000000000000014</v>
      </c>
      <c r="M76" s="105"/>
      <c r="N76" s="105">
        <f t="shared" ref="N76:N80" si="15">SUM(I76:L76)</f>
        <v>31.500000000000004</v>
      </c>
      <c r="O76" s="79"/>
      <c r="P76" s="105">
        <v>3.9</v>
      </c>
      <c r="Q76" s="105">
        <v>6.2999999999999989</v>
      </c>
      <c r="R76" s="105">
        <v>15.100000000000001</v>
      </c>
      <c r="S76" s="105"/>
      <c r="T76" s="105"/>
      <c r="U76" s="109">
        <f t="shared" ref="U76:U80" si="16">SUM(P76:S76)</f>
        <v>25.3</v>
      </c>
    </row>
    <row r="77" spans="1:27" x14ac:dyDescent="0.25">
      <c r="A77" s="71" t="s">
        <v>18</v>
      </c>
      <c r="B77" s="105">
        <v>11.1</v>
      </c>
      <c r="C77" s="105">
        <v>15.7</v>
      </c>
      <c r="D77" s="105">
        <v>12.9</v>
      </c>
      <c r="E77" s="105">
        <v>9.9</v>
      </c>
      <c r="F77" s="105"/>
      <c r="G77" s="105">
        <f t="shared" si="14"/>
        <v>49.599999999999994</v>
      </c>
      <c r="H77" s="105"/>
      <c r="I77" s="105">
        <v>9.1999999999999993</v>
      </c>
      <c r="J77" s="105">
        <v>0.90000000000000036</v>
      </c>
      <c r="K77" s="105">
        <v>0.4</v>
      </c>
      <c r="L77" s="105">
        <v>1.1999999999999993</v>
      </c>
      <c r="M77" s="105"/>
      <c r="N77" s="105">
        <f t="shared" si="15"/>
        <v>11.7</v>
      </c>
      <c r="O77" s="79"/>
      <c r="P77" s="105">
        <v>1.7</v>
      </c>
      <c r="Q77" s="105">
        <v>2.7</v>
      </c>
      <c r="R77" s="105">
        <v>5.1999999999999993</v>
      </c>
      <c r="S77" s="105"/>
      <c r="T77" s="105"/>
      <c r="U77" s="109">
        <f t="shared" si="16"/>
        <v>9.6</v>
      </c>
    </row>
    <row r="78" spans="1:27" x14ac:dyDescent="0.25">
      <c r="A78" s="71" t="s">
        <v>19</v>
      </c>
      <c r="B78" s="105">
        <v>19.3</v>
      </c>
      <c r="C78" s="105">
        <v>21.5</v>
      </c>
      <c r="D78" s="105">
        <v>20.100000000000001</v>
      </c>
      <c r="E78" s="105">
        <v>18</v>
      </c>
      <c r="F78" s="105"/>
      <c r="G78" s="105">
        <f t="shared" si="14"/>
        <v>78.900000000000006</v>
      </c>
      <c r="H78" s="105"/>
      <c r="I78" s="105">
        <v>16.399999999999999</v>
      </c>
      <c r="J78" s="105">
        <v>5.4000000000000021</v>
      </c>
      <c r="K78" s="105">
        <v>4.3</v>
      </c>
      <c r="L78" s="105">
        <v>5.0999999999999979</v>
      </c>
      <c r="M78" s="105"/>
      <c r="N78" s="105">
        <f t="shared" si="15"/>
        <v>31.2</v>
      </c>
      <c r="O78" s="79"/>
      <c r="P78" s="105">
        <v>6.3</v>
      </c>
      <c r="Q78" s="105">
        <v>6.8999999999999995</v>
      </c>
      <c r="R78" s="105">
        <v>9.6000000000000014</v>
      </c>
      <c r="S78" s="105"/>
      <c r="T78" s="105"/>
      <c r="U78" s="109">
        <f t="shared" si="16"/>
        <v>22.8</v>
      </c>
    </row>
    <row r="79" spans="1:27" x14ac:dyDescent="0.25">
      <c r="A79" s="71" t="s">
        <v>20</v>
      </c>
      <c r="B79" s="105">
        <v>20.7</v>
      </c>
      <c r="C79" s="105">
        <v>24.8</v>
      </c>
      <c r="D79" s="105">
        <v>22.9</v>
      </c>
      <c r="E79" s="105">
        <v>17.899999999999999</v>
      </c>
      <c r="F79" s="105"/>
      <c r="G79" s="105">
        <f t="shared" si="14"/>
        <v>86.300000000000011</v>
      </c>
      <c r="H79" s="105"/>
      <c r="I79" s="105">
        <v>16.8</v>
      </c>
      <c r="J79" s="105">
        <v>5.3999999999999986</v>
      </c>
      <c r="K79" s="105">
        <v>6.3</v>
      </c>
      <c r="L79" s="105">
        <v>4.2999999999999972</v>
      </c>
      <c r="M79" s="105"/>
      <c r="N79" s="105">
        <f t="shared" si="15"/>
        <v>32.799999999999997</v>
      </c>
      <c r="O79" s="79"/>
      <c r="P79" s="105">
        <v>5.8</v>
      </c>
      <c r="Q79" s="105">
        <v>7.3</v>
      </c>
      <c r="R79" s="105">
        <v>10.000000000000002</v>
      </c>
      <c r="S79" s="105"/>
      <c r="T79" s="105"/>
      <c r="U79" s="109">
        <f t="shared" si="16"/>
        <v>23.1</v>
      </c>
    </row>
    <row r="80" spans="1:27" x14ac:dyDescent="0.25">
      <c r="A80" s="71" t="s">
        <v>21</v>
      </c>
      <c r="B80" s="105">
        <v>30.8</v>
      </c>
      <c r="C80" s="105">
        <v>33.4</v>
      </c>
      <c r="D80" s="105">
        <v>32.200000000000003</v>
      </c>
      <c r="E80" s="105">
        <v>30.1</v>
      </c>
      <c r="F80" s="105"/>
      <c r="G80" s="105">
        <f t="shared" si="14"/>
        <v>126.5</v>
      </c>
      <c r="H80" s="105"/>
      <c r="I80" s="105">
        <v>25.5</v>
      </c>
      <c r="J80" s="105">
        <v>6.1000000000000014</v>
      </c>
      <c r="K80" s="105">
        <v>6.8</v>
      </c>
      <c r="L80" s="105">
        <v>10.79999999999999</v>
      </c>
      <c r="M80" s="105"/>
      <c r="N80" s="105">
        <f t="shared" si="15"/>
        <v>49.199999999999989</v>
      </c>
      <c r="O80" s="79"/>
      <c r="P80" s="105">
        <v>9.1</v>
      </c>
      <c r="Q80" s="105">
        <v>8.2999999999999989</v>
      </c>
      <c r="R80" s="105">
        <v>13.600000000000001</v>
      </c>
      <c r="S80" s="105"/>
      <c r="T80" s="105"/>
      <c r="U80" s="109">
        <f t="shared" si="16"/>
        <v>31</v>
      </c>
    </row>
    <row r="81" spans="1:28" x14ac:dyDescent="0.25">
      <c r="A81" s="69"/>
      <c r="B81" s="79"/>
      <c r="C81" s="79"/>
      <c r="D81" s="79"/>
      <c r="E81" s="79"/>
      <c r="F81" s="79"/>
      <c r="G81" s="79"/>
      <c r="H81" s="79"/>
      <c r="I81" s="79"/>
      <c r="J81" s="79"/>
      <c r="K81" s="79"/>
      <c r="L81" s="79"/>
      <c r="M81" s="79"/>
      <c r="N81" s="79"/>
      <c r="O81" s="79"/>
      <c r="P81" s="79"/>
      <c r="Q81" s="79"/>
      <c r="R81" s="79"/>
      <c r="S81" s="79"/>
      <c r="T81" s="79"/>
      <c r="U81" s="80"/>
    </row>
    <row r="82" spans="1:28" ht="16.8" x14ac:dyDescent="0.25">
      <c r="A82" s="104" t="s">
        <v>119</v>
      </c>
      <c r="B82" s="79"/>
      <c r="C82" s="79"/>
      <c r="D82" s="79"/>
      <c r="E82" s="79"/>
      <c r="F82" s="79"/>
      <c r="G82" s="79"/>
      <c r="H82" s="79"/>
      <c r="I82" s="79"/>
      <c r="J82" s="79"/>
      <c r="K82" s="79"/>
      <c r="L82" s="79"/>
      <c r="M82" s="79"/>
      <c r="N82" s="79"/>
      <c r="O82" s="79"/>
      <c r="P82" s="79"/>
      <c r="Q82" s="79"/>
      <c r="R82" s="79"/>
      <c r="S82" s="79"/>
      <c r="T82" s="79"/>
      <c r="U82" s="80"/>
    </row>
    <row r="83" spans="1:28" x14ac:dyDescent="0.25">
      <c r="A83" s="69"/>
      <c r="B83" s="79"/>
      <c r="C83" s="79"/>
      <c r="D83" s="79"/>
      <c r="E83" s="79"/>
      <c r="F83" s="79"/>
      <c r="G83" s="79"/>
      <c r="H83" s="79"/>
      <c r="I83" s="79"/>
      <c r="J83" s="79"/>
      <c r="K83" s="79"/>
      <c r="L83" s="79"/>
      <c r="M83" s="79"/>
      <c r="N83" s="79"/>
      <c r="O83" s="79"/>
      <c r="P83" s="79"/>
      <c r="Q83" s="79"/>
      <c r="R83" s="79"/>
      <c r="S83" s="79"/>
      <c r="T83" s="79"/>
      <c r="U83" s="80"/>
    </row>
    <row r="84" spans="1:28" x14ac:dyDescent="0.25">
      <c r="A84" s="71" t="s">
        <v>13</v>
      </c>
      <c r="B84" s="105"/>
      <c r="C84" s="105"/>
      <c r="D84" s="105"/>
      <c r="E84" s="105"/>
      <c r="F84" s="105"/>
      <c r="G84" s="105"/>
      <c r="H84" s="105"/>
      <c r="I84" s="105"/>
      <c r="J84" s="105"/>
      <c r="K84" s="105"/>
      <c r="L84" s="105"/>
      <c r="M84" s="105"/>
      <c r="N84" s="105"/>
      <c r="O84" s="107"/>
      <c r="P84" s="105">
        <v>8.6</v>
      </c>
      <c r="Q84" s="108">
        <v>13.299999999999999</v>
      </c>
      <c r="R84" s="105">
        <v>32.200000000000003</v>
      </c>
      <c r="S84" s="105"/>
      <c r="T84" s="105"/>
      <c r="U84" s="109">
        <f t="shared" ref="U84:U86" si="17">SUM(P84:S84)</f>
        <v>54.1</v>
      </c>
    </row>
    <row r="85" spans="1:28" x14ac:dyDescent="0.25">
      <c r="A85" s="71" t="s">
        <v>14</v>
      </c>
      <c r="B85" s="105"/>
      <c r="C85" s="105"/>
      <c r="D85" s="105"/>
      <c r="E85" s="105"/>
      <c r="F85" s="105"/>
      <c r="G85" s="105"/>
      <c r="H85" s="105"/>
      <c r="I85" s="105"/>
      <c r="J85" s="105"/>
      <c r="K85" s="105"/>
      <c r="L85" s="105"/>
      <c r="M85" s="105"/>
      <c r="N85" s="105"/>
      <c r="O85" s="110"/>
      <c r="P85" s="110">
        <v>7.1</v>
      </c>
      <c r="Q85" s="110">
        <v>10.700000000000001</v>
      </c>
      <c r="R85" s="110">
        <v>22.999999999999996</v>
      </c>
      <c r="S85" s="110"/>
      <c r="T85" s="110"/>
      <c r="U85" s="111">
        <f t="shared" si="17"/>
        <v>40.799999999999997</v>
      </c>
    </row>
    <row r="86" spans="1:28" x14ac:dyDescent="0.25">
      <c r="A86" s="71" t="s">
        <v>15</v>
      </c>
      <c r="B86" s="105"/>
      <c r="C86" s="105"/>
      <c r="D86" s="105"/>
      <c r="E86" s="105"/>
      <c r="F86" s="105"/>
      <c r="G86" s="105"/>
      <c r="H86" s="105"/>
      <c r="I86" s="105"/>
      <c r="J86" s="105"/>
      <c r="K86" s="105"/>
      <c r="L86" s="105"/>
      <c r="M86" s="105"/>
      <c r="N86" s="105"/>
      <c r="O86" s="110"/>
      <c r="P86" s="110">
        <v>3.7</v>
      </c>
      <c r="Q86" s="110">
        <v>2.2999999999999998</v>
      </c>
      <c r="R86" s="110">
        <v>7.9</v>
      </c>
      <c r="S86" s="110"/>
      <c r="T86" s="110"/>
      <c r="U86" s="111">
        <f t="shared" si="17"/>
        <v>13.9</v>
      </c>
    </row>
    <row r="87" spans="1:28" ht="14.4" thickBot="1" x14ac:dyDescent="0.3">
      <c r="A87" s="95" t="s">
        <v>16</v>
      </c>
      <c r="B87" s="105"/>
      <c r="C87" s="105"/>
      <c r="D87" s="105"/>
      <c r="E87" s="105"/>
      <c r="F87" s="105"/>
      <c r="G87" s="105"/>
      <c r="H87" s="105"/>
      <c r="I87" s="105"/>
      <c r="J87" s="105"/>
      <c r="K87" s="105"/>
      <c r="L87" s="105"/>
      <c r="M87" s="105"/>
      <c r="N87" s="105"/>
      <c r="O87" s="107"/>
      <c r="P87" s="112">
        <f>SUM(P84:P86)</f>
        <v>19.399999999999999</v>
      </c>
      <c r="Q87" s="112">
        <f>SUM(Q84:Q86)</f>
        <v>26.3</v>
      </c>
      <c r="R87" s="112">
        <f>SUM(R84:R86)</f>
        <v>63.1</v>
      </c>
      <c r="S87" s="112">
        <f>SUM(S84:S86)</f>
        <v>0</v>
      </c>
      <c r="T87" s="112"/>
      <c r="U87" s="113">
        <f t="shared" ref="U87" si="18">SUM(U84:U86)</f>
        <v>108.80000000000001</v>
      </c>
    </row>
    <row r="88" spans="1:28" ht="14.4" thickTop="1" x14ac:dyDescent="0.25">
      <c r="A88" s="69"/>
      <c r="B88" s="105"/>
      <c r="C88" s="105"/>
      <c r="D88" s="105"/>
      <c r="E88" s="105"/>
      <c r="F88" s="105"/>
      <c r="G88" s="105"/>
      <c r="H88" s="105"/>
      <c r="I88" s="105"/>
      <c r="J88" s="105"/>
      <c r="K88" s="105"/>
      <c r="L88" s="105"/>
      <c r="M88" s="105"/>
      <c r="N88" s="105"/>
      <c r="O88" s="79"/>
      <c r="P88" s="79"/>
      <c r="Q88" s="79"/>
      <c r="R88" s="79"/>
      <c r="S88" s="79"/>
      <c r="T88" s="79"/>
      <c r="U88" s="80"/>
    </row>
    <row r="89" spans="1:28" x14ac:dyDescent="0.25">
      <c r="A89" s="71" t="s">
        <v>17</v>
      </c>
      <c r="B89" s="105"/>
      <c r="C89" s="105"/>
      <c r="D89" s="105"/>
      <c r="E89" s="105"/>
      <c r="F89" s="105"/>
      <c r="G89" s="105"/>
      <c r="H89" s="105"/>
      <c r="I89" s="105"/>
      <c r="J89" s="105"/>
      <c r="K89" s="105"/>
      <c r="L89" s="105"/>
      <c r="M89" s="105"/>
      <c r="N89" s="105"/>
      <c r="O89" s="79"/>
      <c r="P89" s="105">
        <v>4.4000000000000004</v>
      </c>
      <c r="Q89" s="105">
        <v>6.6</v>
      </c>
      <c r="R89" s="105">
        <v>16.2</v>
      </c>
      <c r="S89" s="105"/>
      <c r="T89" s="105"/>
      <c r="U89" s="109">
        <f t="shared" ref="U89:U93" si="19">SUM(P89:S89)</f>
        <v>27.2</v>
      </c>
    </row>
    <row r="90" spans="1:28" x14ac:dyDescent="0.25">
      <c r="A90" s="71" t="s">
        <v>18</v>
      </c>
      <c r="B90" s="110"/>
      <c r="C90" s="110"/>
      <c r="D90" s="110"/>
      <c r="E90" s="110"/>
      <c r="F90" s="110"/>
      <c r="G90" s="110"/>
      <c r="H90" s="110"/>
      <c r="I90" s="110"/>
      <c r="J90" s="110"/>
      <c r="K90" s="110"/>
      <c r="L90" s="110"/>
      <c r="M90" s="110"/>
      <c r="N90" s="110"/>
      <c r="O90" s="79"/>
      <c r="P90" s="105">
        <v>1.9</v>
      </c>
      <c r="Q90" s="105">
        <v>2.6999999999999997</v>
      </c>
      <c r="R90" s="105">
        <v>5.6</v>
      </c>
      <c r="S90" s="105"/>
      <c r="T90" s="105"/>
      <c r="U90" s="109">
        <f t="shared" si="19"/>
        <v>10.199999999999999</v>
      </c>
    </row>
    <row r="91" spans="1:28" x14ac:dyDescent="0.25">
      <c r="A91" s="71" t="s">
        <v>19</v>
      </c>
      <c r="B91" s="110"/>
      <c r="C91" s="110"/>
      <c r="D91" s="110"/>
      <c r="E91" s="110"/>
      <c r="F91" s="110"/>
      <c r="G91" s="110"/>
      <c r="H91" s="110"/>
      <c r="I91" s="110"/>
      <c r="J91" s="110"/>
      <c r="K91" s="110"/>
      <c r="L91" s="110"/>
      <c r="M91" s="110"/>
      <c r="N91" s="110"/>
      <c r="O91" s="79"/>
      <c r="P91" s="105">
        <v>7.2</v>
      </c>
      <c r="Q91" s="105">
        <v>7.2</v>
      </c>
      <c r="R91" s="105">
        <v>10.1</v>
      </c>
      <c r="S91" s="105"/>
      <c r="T91" s="105"/>
      <c r="U91" s="109">
        <f t="shared" si="19"/>
        <v>24.5</v>
      </c>
    </row>
    <row r="92" spans="1:28" x14ac:dyDescent="0.25">
      <c r="A92" s="71" t="s">
        <v>20</v>
      </c>
      <c r="B92" s="110"/>
      <c r="C92" s="110"/>
      <c r="D92" s="110"/>
      <c r="E92" s="110"/>
      <c r="F92" s="110"/>
      <c r="G92" s="110"/>
      <c r="H92" s="110"/>
      <c r="I92" s="110"/>
      <c r="J92" s="110"/>
      <c r="K92" s="110"/>
      <c r="L92" s="110"/>
      <c r="M92" s="110"/>
      <c r="N92" s="110"/>
      <c r="O92" s="79"/>
      <c r="P92" s="105">
        <v>6.3</v>
      </c>
      <c r="Q92" s="105">
        <v>7.3</v>
      </c>
      <c r="R92" s="105">
        <v>10.4</v>
      </c>
      <c r="S92" s="105"/>
      <c r="T92" s="105"/>
      <c r="U92" s="109">
        <f t="shared" si="19"/>
        <v>24</v>
      </c>
    </row>
    <row r="93" spans="1:28" x14ac:dyDescent="0.25">
      <c r="A93" s="71" t="s">
        <v>21</v>
      </c>
      <c r="B93" s="110"/>
      <c r="C93" s="110"/>
      <c r="D93" s="110"/>
      <c r="E93" s="110"/>
      <c r="F93" s="110"/>
      <c r="G93" s="110"/>
      <c r="H93" s="110"/>
      <c r="I93" s="110"/>
      <c r="J93" s="110"/>
      <c r="K93" s="110"/>
      <c r="L93" s="110"/>
      <c r="M93" s="110"/>
      <c r="N93" s="110"/>
      <c r="O93" s="79"/>
      <c r="P93" s="105">
        <v>10.5</v>
      </c>
      <c r="Q93" s="105">
        <v>8.5</v>
      </c>
      <c r="R93" s="105">
        <v>14.399999999999999</v>
      </c>
      <c r="S93" s="105"/>
      <c r="T93" s="105"/>
      <c r="U93" s="109">
        <f t="shared" si="19"/>
        <v>33.4</v>
      </c>
    </row>
    <row r="94" spans="1:28" x14ac:dyDescent="0.25">
      <c r="A94" s="69"/>
      <c r="B94" s="79"/>
      <c r="C94" s="79"/>
      <c r="D94" s="79"/>
      <c r="E94" s="79"/>
      <c r="F94" s="79"/>
      <c r="G94" s="79"/>
      <c r="H94" s="79"/>
      <c r="I94" s="79"/>
      <c r="J94" s="79"/>
      <c r="K94" s="79"/>
      <c r="L94" s="79"/>
      <c r="M94" s="79"/>
      <c r="N94" s="79"/>
      <c r="O94" s="79"/>
      <c r="P94" s="79"/>
      <c r="Q94" s="79"/>
      <c r="R94" s="79"/>
      <c r="S94" s="79"/>
      <c r="T94" s="79"/>
      <c r="U94" s="80"/>
    </row>
    <row r="95" spans="1:28" s="83" customFormat="1" ht="13.2" x14ac:dyDescent="0.25">
      <c r="A95" s="133" t="s">
        <v>78</v>
      </c>
      <c r="B95" s="139" t="s">
        <v>120</v>
      </c>
      <c r="C95" s="139"/>
      <c r="D95" s="139"/>
      <c r="E95" s="139"/>
      <c r="F95" s="139"/>
      <c r="G95" s="139"/>
      <c r="H95" s="139"/>
      <c r="I95" s="139"/>
      <c r="J95" s="139"/>
      <c r="K95" s="139"/>
      <c r="L95" s="139"/>
      <c r="M95" s="139"/>
      <c r="N95" s="139"/>
      <c r="O95" s="139"/>
      <c r="P95" s="139"/>
      <c r="Q95" s="139"/>
      <c r="R95" s="139"/>
      <c r="S95" s="139"/>
      <c r="T95" s="139"/>
      <c r="U95" s="140"/>
      <c r="V95" s="128"/>
    </row>
    <row r="96" spans="1:28" s="83" customFormat="1" ht="13.2" x14ac:dyDescent="0.25">
      <c r="A96" s="133" t="s">
        <v>121</v>
      </c>
      <c r="B96" s="137" t="s">
        <v>99</v>
      </c>
      <c r="C96" s="137"/>
      <c r="D96" s="137"/>
      <c r="E96" s="137"/>
      <c r="F96" s="137"/>
      <c r="G96" s="137"/>
      <c r="H96" s="137"/>
      <c r="I96" s="137"/>
      <c r="J96" s="137"/>
      <c r="K96" s="137"/>
      <c r="L96" s="137"/>
      <c r="M96" s="137"/>
      <c r="N96" s="137"/>
      <c r="O96" s="137"/>
      <c r="P96" s="137"/>
      <c r="Q96" s="137"/>
      <c r="R96" s="137"/>
      <c r="S96" s="137"/>
      <c r="T96" s="137"/>
      <c r="U96" s="138"/>
      <c r="AB96" s="83" t="s">
        <v>23</v>
      </c>
    </row>
    <row r="97" spans="1:21" s="83" customFormat="1" ht="15.6" x14ac:dyDescent="0.25">
      <c r="A97" s="127"/>
      <c r="B97" s="137"/>
      <c r="C97" s="137"/>
      <c r="D97" s="137"/>
      <c r="E97" s="137"/>
      <c r="F97" s="137"/>
      <c r="G97" s="137"/>
      <c r="H97" s="137"/>
      <c r="I97" s="137"/>
      <c r="J97" s="137"/>
      <c r="K97" s="137"/>
      <c r="L97" s="137"/>
      <c r="M97" s="137"/>
      <c r="N97" s="137"/>
      <c r="O97" s="137"/>
      <c r="P97" s="137"/>
      <c r="Q97" s="137"/>
      <c r="R97" s="137"/>
      <c r="S97" s="137"/>
      <c r="T97" s="137"/>
      <c r="U97" s="138"/>
    </row>
    <row r="98" spans="1:21" s="83" customFormat="1" ht="15.6" x14ac:dyDescent="0.25">
      <c r="A98" s="129"/>
      <c r="B98" s="144"/>
      <c r="C98" s="144"/>
      <c r="D98" s="144"/>
      <c r="E98" s="144"/>
      <c r="F98" s="144"/>
      <c r="G98" s="144"/>
      <c r="H98" s="144"/>
      <c r="I98" s="144"/>
      <c r="J98" s="144"/>
      <c r="K98" s="144"/>
      <c r="L98" s="144"/>
      <c r="M98" s="144"/>
      <c r="N98" s="144"/>
      <c r="O98" s="144"/>
      <c r="P98" s="144"/>
      <c r="Q98" s="144"/>
      <c r="R98" s="144"/>
      <c r="S98" s="144"/>
      <c r="T98" s="144"/>
      <c r="U98" s="145"/>
    </row>
    <row r="99" spans="1:21" x14ac:dyDescent="0.25">
      <c r="A99" s="101"/>
      <c r="B99" s="102"/>
      <c r="C99" s="102"/>
      <c r="D99" s="102"/>
      <c r="E99" s="114"/>
      <c r="F99" s="114"/>
      <c r="G99" s="114"/>
      <c r="H99" s="114"/>
      <c r="I99" s="102"/>
      <c r="J99" s="102"/>
      <c r="K99" s="102"/>
      <c r="L99" s="114"/>
      <c r="M99" s="114"/>
      <c r="N99" s="114"/>
      <c r="O99" s="49"/>
      <c r="P99" s="102"/>
      <c r="Q99" s="114"/>
      <c r="R99" s="114"/>
      <c r="S99" s="114"/>
      <c r="T99" s="114"/>
      <c r="U99" s="115"/>
    </row>
    <row r="100" spans="1:21" x14ac:dyDescent="0.25">
      <c r="A100" s="69"/>
      <c r="B100" s="135" t="s">
        <v>24</v>
      </c>
      <c r="C100" s="135"/>
      <c r="D100" s="79"/>
      <c r="E100" s="52"/>
      <c r="F100" s="52"/>
      <c r="G100" s="52"/>
      <c r="H100" s="52"/>
      <c r="K100" s="79"/>
      <c r="L100" s="52"/>
      <c r="M100" s="52"/>
      <c r="N100" s="52"/>
      <c r="O100" s="79"/>
      <c r="P100" s="79"/>
      <c r="Q100" s="52"/>
      <c r="R100" s="52"/>
      <c r="S100" s="52"/>
      <c r="T100" s="52"/>
      <c r="U100" s="53"/>
    </row>
    <row r="101" spans="1:21" ht="27.6" x14ac:dyDescent="0.25">
      <c r="A101" s="69"/>
      <c r="B101" s="64" t="s">
        <v>92</v>
      </c>
      <c r="C101" s="63" t="str">
        <f>U11</f>
        <v>September 30, 
2021</v>
      </c>
      <c r="D101" s="79"/>
      <c r="E101" s="52"/>
      <c r="F101" s="52"/>
      <c r="G101" s="52"/>
      <c r="H101" s="52"/>
      <c r="K101" s="79"/>
      <c r="L101" s="52"/>
      <c r="M101" s="52"/>
      <c r="N101" s="52"/>
      <c r="O101" s="79"/>
      <c r="P101" s="79"/>
      <c r="Q101" s="52"/>
      <c r="R101" s="52"/>
      <c r="S101" s="52"/>
      <c r="T101" s="52"/>
      <c r="U101" s="53"/>
    </row>
    <row r="102" spans="1:21" x14ac:dyDescent="0.25">
      <c r="A102" s="69"/>
      <c r="B102" s="116"/>
      <c r="C102" s="116"/>
      <c r="D102" s="79"/>
      <c r="E102" s="52"/>
      <c r="F102" s="52"/>
      <c r="G102" s="52"/>
      <c r="H102" s="52"/>
      <c r="K102" s="79"/>
      <c r="L102" s="52"/>
      <c r="M102" s="52"/>
      <c r="N102" s="52"/>
      <c r="O102" s="79"/>
      <c r="P102" s="79"/>
      <c r="Q102" s="52"/>
      <c r="R102" s="52"/>
      <c r="S102" s="52"/>
      <c r="T102" s="52"/>
      <c r="U102" s="53"/>
    </row>
    <row r="103" spans="1:21" ht="14.4" x14ac:dyDescent="0.3">
      <c r="A103" s="67" t="s">
        <v>30</v>
      </c>
      <c r="B103" s="116"/>
      <c r="C103" s="116"/>
      <c r="D103" s="79"/>
      <c r="E103" s="52"/>
      <c r="F103" s="52"/>
      <c r="G103" s="52"/>
      <c r="H103" s="52"/>
      <c r="K103" s="79"/>
      <c r="L103" s="52"/>
      <c r="M103" s="52"/>
      <c r="N103" s="52"/>
      <c r="O103" s="79"/>
      <c r="P103" s="79"/>
      <c r="Q103" s="52"/>
      <c r="R103" s="52"/>
      <c r="S103" s="52"/>
      <c r="T103" s="52"/>
      <c r="U103" s="53"/>
    </row>
    <row r="104" spans="1:21" x14ac:dyDescent="0.25">
      <c r="A104" s="69"/>
      <c r="B104" s="79"/>
      <c r="C104" s="79"/>
      <c r="D104" s="79"/>
      <c r="E104" s="52"/>
      <c r="F104" s="52"/>
      <c r="G104" s="52"/>
      <c r="H104" s="52"/>
      <c r="K104" s="79"/>
      <c r="L104" s="52"/>
      <c r="M104" s="52"/>
      <c r="N104" s="52"/>
      <c r="O104" s="79"/>
      <c r="P104" s="79"/>
      <c r="Q104" s="52"/>
      <c r="R104" s="52"/>
      <c r="S104" s="52"/>
      <c r="T104" s="52"/>
      <c r="U104" s="53"/>
    </row>
    <row r="105" spans="1:21" x14ac:dyDescent="0.25">
      <c r="A105" s="95" t="s">
        <v>27</v>
      </c>
      <c r="B105" s="44">
        <v>18056</v>
      </c>
      <c r="C105" s="44">
        <v>20288</v>
      </c>
      <c r="D105" s="79"/>
      <c r="E105" s="52"/>
      <c r="F105" s="52"/>
      <c r="G105" s="52"/>
      <c r="H105" s="52"/>
      <c r="K105" s="79"/>
      <c r="L105" s="52"/>
      <c r="M105" s="52"/>
      <c r="N105" s="52"/>
      <c r="O105" s="79"/>
      <c r="P105" s="79"/>
      <c r="Q105" s="52"/>
      <c r="R105" s="52"/>
      <c r="S105" s="52"/>
      <c r="T105" s="52"/>
      <c r="U105" s="53"/>
    </row>
    <row r="106" spans="1:21" ht="16.8" x14ac:dyDescent="0.25">
      <c r="A106" s="95" t="s">
        <v>127</v>
      </c>
      <c r="B106" s="72">
        <f>2527900-B105</f>
        <v>2509844</v>
      </c>
      <c r="C106" s="72">
        <v>2522810</v>
      </c>
      <c r="D106" s="79"/>
      <c r="E106" s="52"/>
      <c r="F106" s="52"/>
      <c r="G106" s="52"/>
      <c r="H106" s="52"/>
      <c r="K106" s="79"/>
      <c r="L106" s="52"/>
      <c r="M106" s="52"/>
      <c r="N106" s="52"/>
      <c r="O106" s="79"/>
      <c r="P106" s="79"/>
      <c r="Q106" s="52"/>
      <c r="R106" s="52"/>
      <c r="S106" s="52"/>
      <c r="T106" s="52"/>
      <c r="U106" s="53"/>
    </row>
    <row r="107" spans="1:21" x14ac:dyDescent="0.25">
      <c r="A107" s="95" t="s">
        <v>69</v>
      </c>
      <c r="B107" s="72">
        <v>16407</v>
      </c>
      <c r="C107" s="72">
        <v>14406</v>
      </c>
      <c r="D107" s="79"/>
      <c r="E107" s="52"/>
      <c r="F107" s="52"/>
      <c r="G107" s="52"/>
      <c r="H107" s="52"/>
      <c r="K107" s="79"/>
      <c r="L107" s="52"/>
      <c r="M107" s="52"/>
      <c r="N107" s="52"/>
      <c r="O107" s="79"/>
      <c r="P107" s="79"/>
      <c r="Q107" s="52"/>
      <c r="R107" s="52"/>
      <c r="S107" s="52"/>
      <c r="T107" s="52"/>
      <c r="U107" s="53"/>
    </row>
    <row r="108" spans="1:21" x14ac:dyDescent="0.25">
      <c r="A108" s="95" t="s">
        <v>70</v>
      </c>
      <c r="B108" s="72">
        <v>124609</v>
      </c>
      <c r="C108" s="72">
        <v>105688</v>
      </c>
      <c r="D108" s="79"/>
      <c r="E108" s="52"/>
      <c r="F108" s="52"/>
      <c r="G108" s="52"/>
      <c r="H108" s="52"/>
      <c r="K108" s="79"/>
      <c r="L108" s="52"/>
      <c r="M108" s="52"/>
      <c r="N108" s="52"/>
      <c r="O108" s="79"/>
      <c r="P108" s="79"/>
      <c r="Q108" s="52"/>
      <c r="R108" s="52"/>
      <c r="S108" s="52"/>
      <c r="T108" s="52"/>
      <c r="U108" s="53"/>
    </row>
    <row r="109" spans="1:21" x14ac:dyDescent="0.25">
      <c r="A109" s="95" t="s">
        <v>28</v>
      </c>
      <c r="B109" s="72">
        <v>-655338</v>
      </c>
      <c r="C109" s="72">
        <v>-543013</v>
      </c>
      <c r="D109" s="79"/>
      <c r="E109" s="52"/>
      <c r="F109" s="52"/>
      <c r="G109" s="52"/>
      <c r="H109" s="52"/>
      <c r="K109" s="79"/>
      <c r="L109" s="52"/>
      <c r="M109" s="52"/>
      <c r="N109" s="52"/>
      <c r="O109" s="79"/>
      <c r="P109" s="79"/>
      <c r="Q109" s="52"/>
      <c r="R109" s="52"/>
      <c r="S109" s="52"/>
      <c r="T109" s="52"/>
      <c r="U109" s="53"/>
    </row>
    <row r="110" spans="1:21" x14ac:dyDescent="0.25">
      <c r="A110" s="117" t="s">
        <v>29</v>
      </c>
      <c r="B110" s="44">
        <f>SUM(B105:B109)</f>
        <v>2013578</v>
      </c>
      <c r="C110" s="44">
        <f>SUM(C105:C109)</f>
        <v>2120179</v>
      </c>
      <c r="D110" s="79"/>
      <c r="E110" s="52"/>
      <c r="F110" s="52"/>
      <c r="G110" s="52"/>
      <c r="H110" s="52"/>
      <c r="K110" s="79"/>
      <c r="L110" s="52"/>
      <c r="M110" s="52"/>
      <c r="N110" s="52"/>
      <c r="O110" s="79"/>
      <c r="P110" s="79"/>
      <c r="Q110" s="52"/>
      <c r="R110" s="52"/>
      <c r="S110" s="52"/>
      <c r="T110" s="52"/>
      <c r="U110" s="53"/>
    </row>
    <row r="111" spans="1:21" s="83" customFormat="1" ht="18.75" customHeight="1" x14ac:dyDescent="0.25">
      <c r="A111" s="134" t="s">
        <v>122</v>
      </c>
      <c r="B111" s="125" t="s">
        <v>123</v>
      </c>
      <c r="C111" s="125"/>
      <c r="D111" s="125"/>
      <c r="E111" s="125"/>
      <c r="F111" s="125"/>
      <c r="G111" s="130"/>
      <c r="H111" s="125"/>
      <c r="I111" s="125"/>
      <c r="J111" s="125"/>
      <c r="K111" s="125"/>
      <c r="L111" s="125"/>
      <c r="M111" s="125"/>
      <c r="N111" s="130"/>
      <c r="O111" s="125"/>
      <c r="P111" s="125"/>
      <c r="Q111" s="125"/>
      <c r="R111" s="125"/>
      <c r="S111" s="125"/>
      <c r="T111" s="125"/>
      <c r="U111" s="131"/>
    </row>
    <row r="112" spans="1:21" s="83" customFormat="1" ht="18.75" customHeight="1" x14ac:dyDescent="0.3">
      <c r="A112" s="132" t="s">
        <v>128</v>
      </c>
      <c r="B112" s="125" t="s">
        <v>129</v>
      </c>
      <c r="C112" s="125"/>
      <c r="D112" s="125"/>
      <c r="E112" s="125"/>
      <c r="F112" s="125"/>
      <c r="G112" s="130"/>
      <c r="H112" s="125"/>
      <c r="I112" s="125"/>
      <c r="J112" s="125"/>
      <c r="K112" s="125"/>
      <c r="L112" s="125"/>
      <c r="M112" s="125"/>
      <c r="N112" s="130"/>
      <c r="O112" s="125"/>
      <c r="P112" s="125"/>
      <c r="Q112" s="125"/>
      <c r="R112" s="125"/>
      <c r="S112" s="125"/>
      <c r="T112" s="125"/>
      <c r="U112" s="131"/>
    </row>
    <row r="113" spans="2:21" x14ac:dyDescent="0.25">
      <c r="B113" s="118"/>
      <c r="C113" s="118"/>
      <c r="D113" s="118"/>
      <c r="E113" s="118"/>
      <c r="F113" s="118"/>
      <c r="G113" s="118"/>
      <c r="H113" s="118"/>
      <c r="I113" s="118"/>
      <c r="J113" s="118"/>
      <c r="K113" s="118"/>
      <c r="L113" s="118"/>
      <c r="M113" s="118"/>
      <c r="N113" s="118"/>
      <c r="O113" s="118"/>
      <c r="P113" s="118"/>
      <c r="Q113" s="79"/>
      <c r="R113" s="79"/>
      <c r="S113" s="79"/>
      <c r="T113" s="118"/>
      <c r="U113" s="118"/>
    </row>
    <row r="114" spans="2:21" x14ac:dyDescent="0.25">
      <c r="B114" s="118"/>
      <c r="C114" s="118"/>
      <c r="D114" s="118"/>
      <c r="E114" s="118"/>
      <c r="F114" s="118"/>
      <c r="G114" s="118"/>
      <c r="H114" s="118"/>
      <c r="I114" s="118"/>
      <c r="J114" s="118"/>
      <c r="K114" s="118"/>
      <c r="L114" s="118"/>
      <c r="M114" s="118"/>
      <c r="N114" s="118"/>
      <c r="O114" s="118"/>
      <c r="P114" s="118"/>
      <c r="Q114" s="79"/>
      <c r="R114" s="79"/>
      <c r="S114" s="79"/>
      <c r="T114" s="118"/>
      <c r="U114" s="118"/>
    </row>
    <row r="115" spans="2:21" x14ac:dyDescent="0.25">
      <c r="B115" s="118"/>
      <c r="C115" s="118"/>
      <c r="D115" s="118"/>
      <c r="E115" s="118"/>
      <c r="F115" s="118"/>
      <c r="G115" s="118"/>
      <c r="H115" s="118"/>
      <c r="I115" s="118"/>
      <c r="J115" s="118"/>
      <c r="K115" s="118"/>
      <c r="L115" s="118"/>
      <c r="M115" s="118"/>
      <c r="N115" s="118"/>
      <c r="O115" s="118"/>
      <c r="P115" s="118"/>
      <c r="Q115" s="79"/>
      <c r="R115" s="79"/>
      <c r="S115" s="79"/>
      <c r="T115" s="118"/>
      <c r="U115" s="118"/>
    </row>
    <row r="116" spans="2:21" x14ac:dyDescent="0.25">
      <c r="B116" s="118"/>
      <c r="C116" s="118"/>
      <c r="D116" s="118"/>
      <c r="E116" s="118"/>
      <c r="F116" s="118"/>
      <c r="G116" s="118"/>
      <c r="H116" s="118"/>
      <c r="I116" s="118"/>
      <c r="J116" s="118"/>
      <c r="K116" s="118"/>
      <c r="L116" s="118"/>
      <c r="M116" s="118"/>
      <c r="N116" s="118"/>
      <c r="O116" s="118"/>
      <c r="P116" s="118"/>
      <c r="Q116" s="79"/>
      <c r="R116" s="79"/>
      <c r="S116" s="79"/>
      <c r="T116" s="118"/>
      <c r="U116" s="118"/>
    </row>
    <row r="117" spans="2:21" x14ac:dyDescent="0.25">
      <c r="B117" s="118"/>
      <c r="C117" s="118"/>
      <c r="D117" s="118"/>
      <c r="E117" s="118"/>
      <c r="F117" s="118"/>
      <c r="G117" s="118"/>
      <c r="H117" s="118"/>
      <c r="I117" s="118"/>
      <c r="J117" s="118"/>
      <c r="K117" s="118"/>
      <c r="L117" s="118"/>
      <c r="M117" s="118"/>
      <c r="N117" s="118"/>
      <c r="O117" s="118"/>
      <c r="P117" s="118"/>
      <c r="Q117" s="79"/>
      <c r="R117" s="79"/>
      <c r="S117" s="79"/>
      <c r="T117" s="118"/>
      <c r="U117" s="118"/>
    </row>
    <row r="118" spans="2:21" x14ac:dyDescent="0.25">
      <c r="B118" s="118"/>
      <c r="C118" s="118"/>
      <c r="D118" s="118"/>
      <c r="E118" s="118"/>
      <c r="F118" s="118"/>
      <c r="G118" s="118"/>
      <c r="H118" s="118"/>
      <c r="I118" s="118"/>
      <c r="J118" s="118"/>
      <c r="K118" s="118"/>
      <c r="L118" s="118"/>
      <c r="M118" s="118"/>
      <c r="N118" s="118"/>
      <c r="O118" s="118"/>
      <c r="P118" s="118"/>
      <c r="Q118" s="118"/>
      <c r="R118" s="118"/>
      <c r="S118" s="118"/>
      <c r="T118" s="118"/>
      <c r="U118" s="118"/>
    </row>
    <row r="119" spans="2:21" x14ac:dyDescent="0.25">
      <c r="B119" s="118"/>
      <c r="C119" s="118"/>
      <c r="D119" s="118"/>
      <c r="E119" s="118"/>
      <c r="F119" s="118"/>
      <c r="G119" s="118"/>
      <c r="H119" s="118"/>
      <c r="I119" s="118"/>
      <c r="J119" s="118"/>
      <c r="K119" s="118"/>
      <c r="L119" s="118"/>
      <c r="M119" s="118"/>
      <c r="N119" s="118"/>
      <c r="O119" s="118"/>
      <c r="P119" s="118"/>
      <c r="Q119" s="118"/>
      <c r="R119" s="118"/>
      <c r="S119" s="118"/>
      <c r="T119" s="118"/>
      <c r="U119" s="118"/>
    </row>
    <row r="120" spans="2:21" x14ac:dyDescent="0.25">
      <c r="B120" s="118"/>
      <c r="C120" s="118"/>
      <c r="D120" s="118"/>
      <c r="E120" s="118"/>
      <c r="F120" s="118"/>
      <c r="G120" s="118"/>
      <c r="H120" s="118"/>
      <c r="I120" s="118"/>
      <c r="J120" s="118"/>
      <c r="K120" s="118"/>
      <c r="L120" s="118"/>
      <c r="M120" s="118"/>
      <c r="N120" s="118"/>
      <c r="O120" s="118"/>
      <c r="P120" s="118"/>
      <c r="Q120" s="118"/>
      <c r="R120" s="118"/>
      <c r="S120" s="118"/>
      <c r="T120" s="118"/>
      <c r="U120" s="118"/>
    </row>
    <row r="121" spans="2:21" x14ac:dyDescent="0.25">
      <c r="B121" s="118"/>
      <c r="C121" s="118"/>
      <c r="D121" s="118"/>
      <c r="E121" s="118"/>
      <c r="F121" s="118"/>
      <c r="G121" s="118"/>
      <c r="H121" s="118"/>
      <c r="I121" s="118"/>
      <c r="J121" s="118"/>
      <c r="K121" s="118"/>
      <c r="L121" s="118"/>
      <c r="M121" s="118"/>
      <c r="N121" s="118"/>
      <c r="O121" s="118"/>
      <c r="P121" s="118"/>
      <c r="Q121" s="118"/>
      <c r="R121" s="118"/>
      <c r="S121" s="118"/>
      <c r="T121" s="118"/>
      <c r="U121" s="118"/>
    </row>
    <row r="122" spans="2:21" x14ac:dyDescent="0.25">
      <c r="C122" s="118"/>
      <c r="D122" s="118"/>
      <c r="E122" s="118"/>
      <c r="F122" s="118"/>
      <c r="G122" s="118"/>
      <c r="H122" s="118"/>
      <c r="J122" s="118"/>
      <c r="K122" s="118"/>
      <c r="L122" s="118"/>
      <c r="M122" s="118"/>
      <c r="N122" s="118"/>
      <c r="O122" s="118"/>
      <c r="P122" s="118"/>
      <c r="Q122" s="118"/>
      <c r="R122" s="118"/>
      <c r="S122" s="118"/>
      <c r="T122" s="118"/>
      <c r="U122" s="118"/>
    </row>
    <row r="123" spans="2:21" x14ac:dyDescent="0.25">
      <c r="C123" s="118"/>
      <c r="D123" s="118"/>
      <c r="E123" s="118"/>
      <c r="F123" s="118"/>
      <c r="G123" s="118"/>
      <c r="H123" s="118"/>
      <c r="J123" s="118"/>
      <c r="K123" s="118"/>
      <c r="L123" s="118"/>
      <c r="M123" s="118"/>
      <c r="N123" s="118"/>
      <c r="O123" s="118"/>
      <c r="P123" s="118"/>
      <c r="Q123" s="118"/>
      <c r="R123" s="118"/>
      <c r="S123" s="118"/>
      <c r="T123" s="118"/>
      <c r="U123" s="118"/>
    </row>
    <row r="124" spans="2:21" x14ac:dyDescent="0.25">
      <c r="C124" s="118"/>
      <c r="D124" s="118"/>
      <c r="E124" s="118"/>
      <c r="F124" s="118"/>
      <c r="G124" s="118"/>
      <c r="H124" s="118"/>
      <c r="J124" s="118"/>
      <c r="K124" s="118"/>
      <c r="L124" s="118"/>
      <c r="M124" s="118"/>
      <c r="N124" s="118"/>
      <c r="O124" s="118"/>
      <c r="P124" s="118"/>
      <c r="Q124" s="118"/>
      <c r="R124" s="118"/>
      <c r="S124" s="118"/>
      <c r="T124" s="118"/>
      <c r="U124" s="118"/>
    </row>
    <row r="125" spans="2:21" x14ac:dyDescent="0.25">
      <c r="C125" s="118"/>
      <c r="D125" s="118"/>
      <c r="E125" s="118"/>
      <c r="F125" s="118"/>
      <c r="G125" s="118"/>
      <c r="H125" s="118"/>
      <c r="J125" s="118"/>
      <c r="K125" s="118"/>
      <c r="L125" s="118"/>
      <c r="M125" s="118"/>
      <c r="N125" s="118"/>
      <c r="O125" s="118"/>
      <c r="P125" s="118"/>
      <c r="Q125" s="118"/>
      <c r="R125" s="118"/>
      <c r="S125" s="118"/>
      <c r="T125" s="118"/>
      <c r="U125" s="118"/>
    </row>
    <row r="126" spans="2:21" x14ac:dyDescent="0.25">
      <c r="C126" s="118"/>
      <c r="D126" s="118"/>
      <c r="E126" s="118"/>
      <c r="F126" s="118"/>
      <c r="G126" s="118"/>
      <c r="H126" s="118"/>
      <c r="J126" s="118"/>
      <c r="K126" s="118"/>
      <c r="L126" s="118"/>
      <c r="M126" s="118"/>
      <c r="N126" s="118"/>
      <c r="O126" s="118"/>
      <c r="P126" s="118"/>
      <c r="Q126" s="118"/>
      <c r="R126" s="118"/>
      <c r="S126" s="118"/>
      <c r="T126" s="118"/>
      <c r="U126" s="118"/>
    </row>
    <row r="127" spans="2:21" x14ac:dyDescent="0.25">
      <c r="C127" s="118"/>
      <c r="D127" s="118"/>
      <c r="E127" s="118"/>
      <c r="F127" s="118"/>
      <c r="G127" s="118"/>
      <c r="H127" s="118"/>
      <c r="J127" s="118"/>
      <c r="K127" s="118"/>
      <c r="L127" s="118"/>
      <c r="M127" s="118"/>
      <c r="N127" s="118"/>
      <c r="O127" s="118"/>
      <c r="P127" s="118"/>
      <c r="Q127" s="118"/>
      <c r="R127" s="118"/>
      <c r="S127" s="118"/>
      <c r="T127" s="118"/>
      <c r="U127" s="118"/>
    </row>
    <row r="128" spans="2:21" x14ac:dyDescent="0.25">
      <c r="C128" s="118"/>
      <c r="D128" s="118"/>
      <c r="E128" s="118"/>
      <c r="F128" s="118"/>
      <c r="G128" s="118"/>
      <c r="H128" s="118"/>
      <c r="J128" s="118"/>
      <c r="K128" s="118"/>
      <c r="L128" s="118"/>
      <c r="M128" s="118"/>
      <c r="N128" s="118"/>
      <c r="O128" s="118"/>
      <c r="P128" s="118"/>
      <c r="Q128" s="118"/>
      <c r="R128" s="118"/>
      <c r="S128" s="118"/>
      <c r="T128" s="118"/>
      <c r="U128" s="118"/>
    </row>
    <row r="129" spans="3:27" x14ac:dyDescent="0.25">
      <c r="C129" s="118"/>
      <c r="D129" s="118"/>
      <c r="E129" s="118"/>
      <c r="F129" s="118"/>
      <c r="G129" s="118"/>
      <c r="H129" s="118"/>
      <c r="J129" s="118"/>
      <c r="K129" s="118"/>
      <c r="L129" s="118"/>
      <c r="M129" s="118"/>
      <c r="N129" s="118"/>
      <c r="O129" s="118"/>
      <c r="P129" s="118"/>
      <c r="Q129" s="118"/>
      <c r="R129" s="118"/>
      <c r="S129" s="118"/>
      <c r="T129" s="118"/>
      <c r="U129" s="118"/>
      <c r="V129" s="118"/>
      <c r="W129" s="118"/>
      <c r="X129" s="118"/>
      <c r="Y129" s="118"/>
      <c r="Z129" s="118"/>
      <c r="AA129" s="118"/>
    </row>
    <row r="130" spans="3:27" x14ac:dyDescent="0.25">
      <c r="C130" s="118"/>
      <c r="D130" s="118"/>
      <c r="E130" s="118"/>
      <c r="F130" s="118"/>
      <c r="G130" s="118"/>
      <c r="H130" s="118"/>
      <c r="J130" s="118"/>
      <c r="K130" s="118"/>
      <c r="L130" s="118"/>
      <c r="M130" s="118"/>
      <c r="N130" s="118"/>
      <c r="O130" s="118"/>
      <c r="P130" s="118"/>
      <c r="Q130" s="118"/>
      <c r="R130" s="118"/>
      <c r="S130" s="118"/>
      <c r="T130" s="118"/>
      <c r="U130" s="118"/>
      <c r="V130" s="118"/>
      <c r="W130" s="118"/>
      <c r="X130" s="118"/>
      <c r="Y130" s="118"/>
      <c r="Z130" s="118"/>
      <c r="AA130" s="118"/>
    </row>
    <row r="131" spans="3:27" x14ac:dyDescent="0.25">
      <c r="C131" s="118"/>
      <c r="D131" s="118"/>
      <c r="E131" s="118"/>
      <c r="F131" s="118"/>
      <c r="G131" s="118"/>
      <c r="H131" s="118"/>
      <c r="J131" s="118"/>
      <c r="K131" s="118"/>
      <c r="L131" s="118"/>
      <c r="M131" s="118"/>
      <c r="N131" s="118"/>
      <c r="O131" s="118"/>
      <c r="P131" s="118"/>
      <c r="Q131" s="118"/>
      <c r="R131" s="118"/>
      <c r="S131" s="118"/>
      <c r="T131" s="118"/>
      <c r="U131" s="118"/>
      <c r="V131" s="118"/>
      <c r="W131" s="118"/>
      <c r="X131" s="118"/>
      <c r="Y131" s="118"/>
      <c r="Z131" s="118"/>
      <c r="AA131" s="118"/>
    </row>
    <row r="132" spans="3:27" x14ac:dyDescent="0.25">
      <c r="O132" s="118"/>
    </row>
    <row r="133" spans="3:27" x14ac:dyDescent="0.25">
      <c r="O133" s="118"/>
    </row>
    <row r="134" spans="3:27" x14ac:dyDescent="0.25">
      <c r="O134" s="118"/>
    </row>
    <row r="135" spans="3:27" x14ac:dyDescent="0.25">
      <c r="O135" s="118"/>
    </row>
    <row r="136" spans="3:27" x14ac:dyDescent="0.25">
      <c r="O136" s="118"/>
    </row>
    <row r="137" spans="3:27" x14ac:dyDescent="0.25">
      <c r="O137" s="118"/>
    </row>
    <row r="138" spans="3:27" x14ac:dyDescent="0.25">
      <c r="O138" s="118"/>
    </row>
    <row r="139" spans="3:27" x14ac:dyDescent="0.25">
      <c r="O139" s="118"/>
    </row>
    <row r="140" spans="3:27" x14ac:dyDescent="0.25">
      <c r="O140" s="118"/>
    </row>
    <row r="141" spans="3:27" x14ac:dyDescent="0.25">
      <c r="O141" s="118"/>
    </row>
  </sheetData>
  <sheetProtection algorithmName="SHA-512" hashValue="XeoExNicRkpwcl1+brAwHZh1nMiMSmV0TzE7HFpVokaGAU+qhZXc2oE84B/k28P2aNZBY6xLZwGQ/Kr5G8FfXg==" saltValue="bENgpG85tm99ZwtPjsZf4Q==" spinCount="100000" sheet="1" objects="1" scenarios="1"/>
  <mergeCells count="21">
    <mergeCell ref="A4:U6"/>
    <mergeCell ref="P10:S10"/>
    <mergeCell ref="I39:L39"/>
    <mergeCell ref="I64:L64"/>
    <mergeCell ref="P39:S39"/>
    <mergeCell ref="P64:S64"/>
    <mergeCell ref="B100:C100"/>
    <mergeCell ref="B10:E10"/>
    <mergeCell ref="B39:E39"/>
    <mergeCell ref="B64:E64"/>
    <mergeCell ref="B30:U32"/>
    <mergeCell ref="B33:U33"/>
    <mergeCell ref="B34:U34"/>
    <mergeCell ref="B48:U49"/>
    <mergeCell ref="B50:P50"/>
    <mergeCell ref="B95:U95"/>
    <mergeCell ref="B96:U98"/>
    <mergeCell ref="B53:E53"/>
    <mergeCell ref="I53:L53"/>
    <mergeCell ref="P53:S53"/>
    <mergeCell ref="I10:L10"/>
  </mergeCells>
  <pageMargins left="0.7" right="0.7" top="0.75" bottom="0.75" header="0.3" footer="0.3"/>
  <pageSetup paperSize="5" scale="59" fitToHeight="0" orientation="landscape" r:id="rId1"/>
  <rowBreaks count="3" manualBreakCount="3">
    <brk id="36" max="16383" man="1"/>
    <brk id="61" max="16383" man="1"/>
    <brk id="98" max="16383" man="1"/>
  </rowBreaks>
  <ignoredErrors>
    <ignoredError sqref="A30 A62:A66 A102:A105 A32:A34 A68:A81 A83:A94 A97:A100 A107:A1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4"/>
  <sheetViews>
    <sheetView showGridLines="0" zoomScale="85" zoomScaleNormal="85" workbookViewId="0">
      <pane xSplit="3" ySplit="5" topLeftCell="F6" activePane="bottomRight" state="frozen"/>
      <selection pane="topRight" activeCell="D1" sqref="D1"/>
      <selection pane="bottomLeft" activeCell="A7" sqref="A7"/>
      <selection pane="bottomRight" sqref="A1:XFD1048576"/>
    </sheetView>
  </sheetViews>
  <sheetFormatPr defaultColWidth="9.109375" defaultRowHeight="14.4" x14ac:dyDescent="0.3"/>
  <cols>
    <col min="1" max="1" width="4.88671875" style="7" customWidth="1"/>
    <col min="2" max="2" width="3.5546875" style="7" customWidth="1"/>
    <col min="3" max="3" width="42.33203125" style="7" customWidth="1"/>
    <col min="4" max="14" width="9.44140625" style="7" customWidth="1"/>
    <col min="15" max="16384" width="9.109375" style="7"/>
  </cols>
  <sheetData>
    <row r="1" spans="1:15" ht="15.6" x14ac:dyDescent="0.3">
      <c r="A1" s="30" t="s">
        <v>9</v>
      </c>
      <c r="B1" s="30"/>
      <c r="C1" s="30"/>
      <c r="D1" s="16"/>
      <c r="E1" s="16"/>
      <c r="F1" s="16"/>
      <c r="G1" s="16"/>
      <c r="H1" s="16"/>
      <c r="I1" s="16"/>
      <c r="J1" s="16"/>
      <c r="K1" s="16"/>
      <c r="L1" s="16"/>
      <c r="M1" s="16"/>
      <c r="N1" s="16"/>
      <c r="O1" s="16"/>
    </row>
    <row r="2" spans="1:15" ht="15.6" x14ac:dyDescent="0.3">
      <c r="A2" s="30" t="s">
        <v>52</v>
      </c>
      <c r="B2" s="30"/>
      <c r="C2" s="30"/>
      <c r="D2" s="16"/>
      <c r="E2" s="16"/>
      <c r="F2" s="16"/>
      <c r="G2" s="16"/>
      <c r="H2" s="16"/>
      <c r="I2" s="16"/>
      <c r="J2" s="16"/>
      <c r="K2" s="16"/>
      <c r="L2" s="16"/>
      <c r="M2" s="16"/>
      <c r="N2" s="16"/>
      <c r="O2" s="16"/>
    </row>
    <row r="3" spans="1:15" ht="15.6" x14ac:dyDescent="0.3">
      <c r="A3" s="30"/>
      <c r="B3" s="30"/>
      <c r="C3" s="30"/>
      <c r="D3" s="16"/>
      <c r="E3" s="16"/>
      <c r="F3" s="16"/>
      <c r="G3" s="16"/>
      <c r="H3" s="16"/>
      <c r="I3" s="16"/>
      <c r="J3" s="16"/>
      <c r="K3" s="16"/>
      <c r="L3" s="16"/>
      <c r="M3" s="16"/>
      <c r="N3" s="16"/>
      <c r="O3" s="16"/>
    </row>
    <row r="4" spans="1:15" s="9" customFormat="1" ht="15.6" x14ac:dyDescent="0.3">
      <c r="A4" s="30"/>
      <c r="B4" s="30"/>
      <c r="C4" s="30"/>
      <c r="D4" s="147" t="s">
        <v>24</v>
      </c>
      <c r="E4" s="147"/>
      <c r="F4" s="147"/>
      <c r="G4" s="147"/>
      <c r="H4" s="147"/>
      <c r="I4" s="147"/>
      <c r="J4" s="147"/>
      <c r="K4" s="147"/>
      <c r="L4" s="147"/>
      <c r="M4" s="147"/>
      <c r="N4" s="148"/>
      <c r="O4" s="14"/>
    </row>
    <row r="5" spans="1:15" s="9" customFormat="1" ht="31.2" x14ac:dyDescent="0.3">
      <c r="A5" s="14"/>
      <c r="B5" s="14"/>
      <c r="C5" s="14"/>
      <c r="D5" s="29" t="s">
        <v>64</v>
      </c>
      <c r="E5" s="29" t="s">
        <v>65</v>
      </c>
      <c r="F5" s="29" t="s">
        <v>66</v>
      </c>
      <c r="G5" s="29" t="s">
        <v>67</v>
      </c>
      <c r="H5" s="29" t="s">
        <v>73</v>
      </c>
      <c r="I5" s="29" t="s">
        <v>77</v>
      </c>
      <c r="J5" s="29" t="s">
        <v>80</v>
      </c>
      <c r="K5" s="29" t="s">
        <v>81</v>
      </c>
      <c r="L5" s="29" t="s">
        <v>84</v>
      </c>
      <c r="M5" s="29" t="s">
        <v>85</v>
      </c>
      <c r="N5" s="29" t="s">
        <v>112</v>
      </c>
      <c r="O5" s="14"/>
    </row>
    <row r="6" spans="1:15" ht="7.5" customHeight="1" x14ac:dyDescent="0.3">
      <c r="A6" s="31"/>
      <c r="B6" s="14"/>
      <c r="C6" s="14"/>
      <c r="D6" s="32"/>
      <c r="E6" s="33"/>
      <c r="F6" s="33"/>
      <c r="G6" s="34"/>
      <c r="H6" s="33"/>
      <c r="I6" s="33"/>
      <c r="J6" s="33"/>
      <c r="K6" s="34"/>
      <c r="L6" s="34"/>
      <c r="M6" s="34"/>
      <c r="N6" s="34"/>
      <c r="O6" s="16"/>
    </row>
    <row r="7" spans="1:15" ht="15.6" x14ac:dyDescent="0.3">
      <c r="A7" s="12" t="s">
        <v>62</v>
      </c>
      <c r="B7" s="13"/>
      <c r="C7" s="13"/>
      <c r="D7" s="15"/>
      <c r="E7" s="17"/>
      <c r="F7" s="17"/>
      <c r="G7" s="35"/>
      <c r="H7" s="17"/>
      <c r="I7" s="17"/>
      <c r="J7" s="17"/>
      <c r="K7" s="35"/>
      <c r="L7" s="35"/>
      <c r="M7" s="35"/>
      <c r="N7" s="35"/>
      <c r="O7" s="16"/>
    </row>
    <row r="8" spans="1:15" ht="15.6" x14ac:dyDescent="0.3">
      <c r="A8" s="18"/>
      <c r="B8" s="13" t="s">
        <v>40</v>
      </c>
      <c r="C8" s="13"/>
      <c r="D8" s="19">
        <v>342</v>
      </c>
      <c r="E8" s="20">
        <v>344</v>
      </c>
      <c r="F8" s="20">
        <v>344</v>
      </c>
      <c r="G8" s="36">
        <v>345</v>
      </c>
      <c r="H8" s="20">
        <v>345</v>
      </c>
      <c r="I8" s="20">
        <v>332</v>
      </c>
      <c r="J8" s="20">
        <v>331</v>
      </c>
      <c r="K8" s="36">
        <v>331</v>
      </c>
      <c r="L8" s="36">
        <v>325</v>
      </c>
      <c r="M8" s="36">
        <v>323</v>
      </c>
      <c r="N8" s="36">
        <v>324</v>
      </c>
      <c r="O8" s="16"/>
    </row>
    <row r="9" spans="1:15" ht="15.6" x14ac:dyDescent="0.3">
      <c r="A9" s="18"/>
      <c r="B9" s="13" t="s">
        <v>41</v>
      </c>
      <c r="C9" s="13"/>
      <c r="D9" s="21">
        <v>4596</v>
      </c>
      <c r="E9" s="22">
        <v>4630</v>
      </c>
      <c r="F9" s="22">
        <v>4630</v>
      </c>
      <c r="G9" s="37">
        <v>4645</v>
      </c>
      <c r="H9" s="22">
        <v>4649</v>
      </c>
      <c r="I9" s="22">
        <v>4522</v>
      </c>
      <c r="J9" s="22">
        <v>4517</v>
      </c>
      <c r="K9" s="37">
        <v>4507</v>
      </c>
      <c r="L9" s="37">
        <v>4436</v>
      </c>
      <c r="M9" s="37">
        <v>4426</v>
      </c>
      <c r="N9" s="37">
        <v>4440</v>
      </c>
      <c r="O9" s="16"/>
    </row>
    <row r="10" spans="1:15" ht="7.5" customHeight="1" x14ac:dyDescent="0.3">
      <c r="A10" s="18"/>
      <c r="B10" s="13"/>
      <c r="C10" s="13"/>
      <c r="D10" s="23"/>
      <c r="E10" s="24"/>
      <c r="F10" s="24"/>
      <c r="G10" s="38"/>
      <c r="H10" s="24"/>
      <c r="I10" s="24"/>
      <c r="J10" s="24"/>
      <c r="K10" s="38"/>
      <c r="L10" s="38"/>
      <c r="M10" s="38"/>
      <c r="N10" s="38"/>
      <c r="O10" s="16"/>
    </row>
    <row r="11" spans="1:15" ht="15.6" x14ac:dyDescent="0.3">
      <c r="A11" s="12" t="s">
        <v>63</v>
      </c>
      <c r="B11" s="13"/>
      <c r="C11" s="13"/>
      <c r="D11" s="23"/>
      <c r="E11" s="24"/>
      <c r="F11" s="24"/>
      <c r="G11" s="38"/>
      <c r="H11" s="24"/>
      <c r="I11" s="24"/>
      <c r="J11" s="24"/>
      <c r="K11" s="38"/>
      <c r="L11" s="38"/>
      <c r="M11" s="38"/>
      <c r="N11" s="38"/>
      <c r="O11" s="16"/>
    </row>
    <row r="12" spans="1:15" ht="15.6" x14ac:dyDescent="0.3">
      <c r="A12" s="18"/>
      <c r="B12" s="13" t="s">
        <v>40</v>
      </c>
      <c r="C12" s="13"/>
      <c r="D12" s="23"/>
      <c r="E12" s="24"/>
      <c r="F12" s="24"/>
      <c r="G12" s="38"/>
      <c r="H12" s="24"/>
      <c r="I12" s="24"/>
      <c r="J12" s="24"/>
      <c r="K12" s="38"/>
      <c r="L12" s="38"/>
      <c r="M12" s="38"/>
      <c r="N12" s="38"/>
      <c r="O12" s="16"/>
    </row>
    <row r="13" spans="1:15" ht="15.6" x14ac:dyDescent="0.3">
      <c r="A13" s="18"/>
      <c r="B13" s="13"/>
      <c r="C13" s="13" t="s">
        <v>42</v>
      </c>
      <c r="D13" s="25">
        <v>84</v>
      </c>
      <c r="E13" s="26">
        <v>84</v>
      </c>
      <c r="F13" s="26">
        <v>84</v>
      </c>
      <c r="G13" s="39">
        <v>86</v>
      </c>
      <c r="H13" s="26">
        <v>86</v>
      </c>
      <c r="I13" s="26">
        <v>86</v>
      </c>
      <c r="J13" s="26">
        <v>86</v>
      </c>
      <c r="K13" s="39">
        <v>86</v>
      </c>
      <c r="L13" s="39">
        <v>86</v>
      </c>
      <c r="M13" s="39">
        <v>86</v>
      </c>
      <c r="N13" s="39">
        <v>86</v>
      </c>
      <c r="O13" s="16"/>
    </row>
    <row r="14" spans="1:15" ht="15.6" x14ac:dyDescent="0.3">
      <c r="A14" s="18"/>
      <c r="B14" s="13"/>
      <c r="C14" s="13" t="s">
        <v>43</v>
      </c>
      <c r="D14" s="25">
        <v>22</v>
      </c>
      <c r="E14" s="26">
        <v>22</v>
      </c>
      <c r="F14" s="26">
        <v>22</v>
      </c>
      <c r="G14" s="39">
        <v>22</v>
      </c>
      <c r="H14" s="26">
        <v>22</v>
      </c>
      <c r="I14" s="26">
        <v>22</v>
      </c>
      <c r="J14" s="26">
        <v>22</v>
      </c>
      <c r="K14" s="39">
        <v>22</v>
      </c>
      <c r="L14" s="39">
        <v>22</v>
      </c>
      <c r="M14" s="39">
        <v>22</v>
      </c>
      <c r="N14" s="39">
        <v>22</v>
      </c>
      <c r="O14" s="16"/>
    </row>
    <row r="15" spans="1:15" ht="15.6" x14ac:dyDescent="0.3">
      <c r="A15" s="18"/>
      <c r="B15" s="13"/>
      <c r="C15" s="13" t="s">
        <v>44</v>
      </c>
      <c r="D15" s="25">
        <v>36</v>
      </c>
      <c r="E15" s="26">
        <v>36</v>
      </c>
      <c r="F15" s="26">
        <v>35</v>
      </c>
      <c r="G15" s="39">
        <v>36</v>
      </c>
      <c r="H15" s="26">
        <v>36</v>
      </c>
      <c r="I15" s="26">
        <v>31</v>
      </c>
      <c r="J15" s="26">
        <v>31</v>
      </c>
      <c r="K15" s="39">
        <v>31</v>
      </c>
      <c r="L15" s="39">
        <v>31</v>
      </c>
      <c r="M15" s="39">
        <v>30</v>
      </c>
      <c r="N15" s="39">
        <v>30</v>
      </c>
      <c r="O15" s="16"/>
    </row>
    <row r="16" spans="1:15" ht="15.6" x14ac:dyDescent="0.3">
      <c r="A16" s="18"/>
      <c r="B16" s="13"/>
      <c r="C16" s="13" t="s">
        <v>45</v>
      </c>
      <c r="D16" s="25">
        <v>19</v>
      </c>
      <c r="E16" s="26">
        <v>19</v>
      </c>
      <c r="F16" s="26">
        <v>19</v>
      </c>
      <c r="G16" s="39">
        <v>19</v>
      </c>
      <c r="H16" s="26">
        <v>20</v>
      </c>
      <c r="I16" s="26">
        <v>20</v>
      </c>
      <c r="J16" s="26">
        <v>20</v>
      </c>
      <c r="K16" s="39">
        <v>20</v>
      </c>
      <c r="L16" s="39">
        <v>19</v>
      </c>
      <c r="M16" s="39">
        <v>19</v>
      </c>
      <c r="N16" s="39">
        <v>20</v>
      </c>
      <c r="O16" s="16"/>
    </row>
    <row r="17" spans="1:15" ht="15.6" x14ac:dyDescent="0.3">
      <c r="A17" s="18"/>
      <c r="B17" s="13"/>
      <c r="C17" s="13" t="s">
        <v>46</v>
      </c>
      <c r="D17" s="25">
        <v>20</v>
      </c>
      <c r="E17" s="26">
        <v>20</v>
      </c>
      <c r="F17" s="26">
        <v>20</v>
      </c>
      <c r="G17" s="39">
        <v>21</v>
      </c>
      <c r="H17" s="26">
        <v>21</v>
      </c>
      <c r="I17" s="26">
        <v>18</v>
      </c>
      <c r="J17" s="26">
        <v>18</v>
      </c>
      <c r="K17" s="39">
        <v>18</v>
      </c>
      <c r="L17" s="39">
        <v>17</v>
      </c>
      <c r="M17" s="39">
        <v>18</v>
      </c>
      <c r="N17" s="39">
        <v>18</v>
      </c>
      <c r="O17" s="16"/>
    </row>
    <row r="18" spans="1:15" ht="15.6" x14ac:dyDescent="0.3">
      <c r="A18" s="18"/>
      <c r="B18" s="13"/>
      <c r="C18" s="13" t="s">
        <v>47</v>
      </c>
      <c r="D18" s="25">
        <v>13</v>
      </c>
      <c r="E18" s="26">
        <v>13</v>
      </c>
      <c r="F18" s="26">
        <v>13</v>
      </c>
      <c r="G18" s="39">
        <v>14</v>
      </c>
      <c r="H18" s="26">
        <v>14</v>
      </c>
      <c r="I18" s="26">
        <v>14</v>
      </c>
      <c r="J18" s="26">
        <v>14</v>
      </c>
      <c r="K18" s="39">
        <v>12</v>
      </c>
      <c r="L18" s="39">
        <v>12</v>
      </c>
      <c r="M18" s="39">
        <v>12</v>
      </c>
      <c r="N18" s="39">
        <v>13</v>
      </c>
      <c r="O18" s="16"/>
    </row>
    <row r="19" spans="1:15" ht="15.6" x14ac:dyDescent="0.3">
      <c r="A19" s="18"/>
      <c r="B19" s="13"/>
      <c r="C19" s="13" t="s">
        <v>48</v>
      </c>
      <c r="D19" s="25">
        <v>8</v>
      </c>
      <c r="E19" s="26">
        <v>8</v>
      </c>
      <c r="F19" s="26">
        <v>8</v>
      </c>
      <c r="G19" s="39">
        <v>8</v>
      </c>
      <c r="H19" s="26">
        <v>8</v>
      </c>
      <c r="I19" s="26">
        <v>8</v>
      </c>
      <c r="J19" s="26">
        <v>8</v>
      </c>
      <c r="K19" s="39">
        <v>8</v>
      </c>
      <c r="L19" s="39">
        <v>8</v>
      </c>
      <c r="M19" s="39">
        <v>8</v>
      </c>
      <c r="N19" s="39">
        <v>8</v>
      </c>
      <c r="O19" s="16"/>
    </row>
    <row r="20" spans="1:15" ht="15.6" x14ac:dyDescent="0.3">
      <c r="A20" s="18"/>
      <c r="B20" s="13"/>
      <c r="C20" s="13" t="s">
        <v>49</v>
      </c>
      <c r="D20" s="25">
        <v>1</v>
      </c>
      <c r="E20" s="26">
        <v>1</v>
      </c>
      <c r="F20" s="26">
        <v>1</v>
      </c>
      <c r="G20" s="39">
        <v>1</v>
      </c>
      <c r="H20" s="26">
        <v>1</v>
      </c>
      <c r="I20" s="26">
        <v>1</v>
      </c>
      <c r="J20" s="26">
        <v>1</v>
      </c>
      <c r="K20" s="39">
        <v>1</v>
      </c>
      <c r="L20" s="39">
        <v>1</v>
      </c>
      <c r="M20" s="39">
        <v>1</v>
      </c>
      <c r="N20" s="39">
        <v>1</v>
      </c>
      <c r="O20" s="16"/>
    </row>
    <row r="21" spans="1:15" ht="15.6" x14ac:dyDescent="0.3">
      <c r="A21" s="18"/>
      <c r="B21" s="13"/>
      <c r="C21" s="13" t="s">
        <v>50</v>
      </c>
      <c r="D21" s="25">
        <v>1</v>
      </c>
      <c r="E21" s="26">
        <v>1</v>
      </c>
      <c r="F21" s="26">
        <v>1</v>
      </c>
      <c r="G21" s="39">
        <v>1</v>
      </c>
      <c r="H21" s="26">
        <v>1</v>
      </c>
      <c r="I21" s="26">
        <v>1</v>
      </c>
      <c r="J21" s="26">
        <v>1</v>
      </c>
      <c r="K21" s="39">
        <v>1</v>
      </c>
      <c r="L21" s="39">
        <v>1</v>
      </c>
      <c r="M21" s="39">
        <v>1</v>
      </c>
      <c r="N21" s="39">
        <v>1</v>
      </c>
      <c r="O21" s="16"/>
    </row>
    <row r="22" spans="1:15" ht="15.6" x14ac:dyDescent="0.3">
      <c r="A22" s="18"/>
      <c r="B22" s="13"/>
      <c r="C22" s="13" t="s">
        <v>51</v>
      </c>
      <c r="D22" s="28">
        <v>1</v>
      </c>
      <c r="E22" s="27">
        <v>1</v>
      </c>
      <c r="F22" s="27">
        <v>1</v>
      </c>
      <c r="G22" s="40">
        <v>1</v>
      </c>
      <c r="H22" s="27">
        <v>1</v>
      </c>
      <c r="I22" s="27">
        <v>1</v>
      </c>
      <c r="J22" s="27">
        <v>1</v>
      </c>
      <c r="K22" s="40">
        <v>1</v>
      </c>
      <c r="L22" s="40">
        <v>1</v>
      </c>
      <c r="M22" s="40">
        <v>1</v>
      </c>
      <c r="N22" s="40">
        <v>1</v>
      </c>
      <c r="O22" s="16"/>
    </row>
    <row r="23" spans="1:15" ht="15.6" x14ac:dyDescent="0.3">
      <c r="A23" s="18"/>
      <c r="B23" s="13"/>
      <c r="C23" s="13" t="s">
        <v>40</v>
      </c>
      <c r="D23" s="25">
        <f t="shared" ref="D23" si="0">SUM(D13:D22)</f>
        <v>205</v>
      </c>
      <c r="E23" s="26">
        <f t="shared" ref="E23:H23" si="1">SUM(E13:E22)</f>
        <v>205</v>
      </c>
      <c r="F23" s="26">
        <f t="shared" si="1"/>
        <v>204</v>
      </c>
      <c r="G23" s="39">
        <f t="shared" si="1"/>
        <v>209</v>
      </c>
      <c r="H23" s="26">
        <f t="shared" si="1"/>
        <v>210</v>
      </c>
      <c r="I23" s="26">
        <f t="shared" ref="I23:N23" si="2">SUM(I13:I22)</f>
        <v>202</v>
      </c>
      <c r="J23" s="26">
        <f t="shared" si="2"/>
        <v>202</v>
      </c>
      <c r="K23" s="39">
        <f t="shared" si="2"/>
        <v>200</v>
      </c>
      <c r="L23" s="39">
        <f t="shared" si="2"/>
        <v>198</v>
      </c>
      <c r="M23" s="39">
        <f t="shared" si="2"/>
        <v>198</v>
      </c>
      <c r="N23" s="39">
        <f t="shared" si="2"/>
        <v>200</v>
      </c>
      <c r="O23" s="16"/>
    </row>
    <row r="24" spans="1:15" ht="7.5" customHeight="1" x14ac:dyDescent="0.3">
      <c r="A24" s="18"/>
      <c r="B24" s="13"/>
      <c r="C24" s="13"/>
      <c r="D24" s="25"/>
      <c r="E24" s="26"/>
      <c r="F24" s="26"/>
      <c r="G24" s="39"/>
      <c r="H24" s="26"/>
      <c r="I24" s="26"/>
      <c r="J24" s="26"/>
      <c r="K24" s="39"/>
      <c r="L24" s="39"/>
      <c r="M24" s="39"/>
      <c r="N24" s="39"/>
      <c r="O24" s="16"/>
    </row>
    <row r="25" spans="1:15" ht="15.6" x14ac:dyDescent="0.3">
      <c r="A25" s="18"/>
      <c r="B25" s="13" t="s">
        <v>41</v>
      </c>
      <c r="C25" s="13"/>
      <c r="D25" s="25"/>
      <c r="E25" s="26"/>
      <c r="F25" s="26"/>
      <c r="G25" s="39"/>
      <c r="H25" s="26"/>
      <c r="I25" s="26"/>
      <c r="J25" s="26"/>
      <c r="K25" s="39"/>
      <c r="L25" s="39"/>
      <c r="M25" s="39"/>
      <c r="N25" s="39"/>
      <c r="O25" s="16"/>
    </row>
    <row r="26" spans="1:15" ht="15.6" x14ac:dyDescent="0.3">
      <c r="A26" s="18"/>
      <c r="B26" s="13"/>
      <c r="C26" s="13" t="s">
        <v>42</v>
      </c>
      <c r="D26" s="25">
        <v>623</v>
      </c>
      <c r="E26" s="26">
        <v>623</v>
      </c>
      <c r="F26" s="26">
        <v>623</v>
      </c>
      <c r="G26" s="39">
        <v>633</v>
      </c>
      <c r="H26" s="26">
        <v>633</v>
      </c>
      <c r="I26" s="26">
        <v>633</v>
      </c>
      <c r="J26" s="26">
        <v>633</v>
      </c>
      <c r="K26" s="39">
        <v>633</v>
      </c>
      <c r="L26" s="39">
        <v>631</v>
      </c>
      <c r="M26" s="39">
        <v>631</v>
      </c>
      <c r="N26" s="39">
        <v>631</v>
      </c>
      <c r="O26" s="16"/>
    </row>
    <row r="27" spans="1:15" ht="15.6" x14ac:dyDescent="0.3">
      <c r="A27" s="18"/>
      <c r="B27" s="13"/>
      <c r="C27" s="13" t="s">
        <v>43</v>
      </c>
      <c r="D27" s="25">
        <v>190</v>
      </c>
      <c r="E27" s="26">
        <v>190</v>
      </c>
      <c r="F27" s="26">
        <v>190</v>
      </c>
      <c r="G27" s="39">
        <v>191</v>
      </c>
      <c r="H27" s="26">
        <v>191</v>
      </c>
      <c r="I27" s="26">
        <v>191</v>
      </c>
      <c r="J27" s="26">
        <v>191</v>
      </c>
      <c r="K27" s="39">
        <v>191</v>
      </c>
      <c r="L27" s="39">
        <v>191</v>
      </c>
      <c r="M27" s="39">
        <v>191</v>
      </c>
      <c r="N27" s="39">
        <v>191</v>
      </c>
      <c r="O27" s="16"/>
    </row>
    <row r="28" spans="1:15" ht="15.6" x14ac:dyDescent="0.3">
      <c r="A28" s="18"/>
      <c r="B28" s="13"/>
      <c r="C28" s="13" t="s">
        <v>44</v>
      </c>
      <c r="D28" s="25">
        <v>202</v>
      </c>
      <c r="E28" s="26">
        <v>202</v>
      </c>
      <c r="F28" s="26">
        <v>198</v>
      </c>
      <c r="G28" s="39">
        <v>207</v>
      </c>
      <c r="H28" s="26">
        <v>207</v>
      </c>
      <c r="I28" s="26">
        <f>207-26</f>
        <v>181</v>
      </c>
      <c r="J28" s="26">
        <f>207-26</f>
        <v>181</v>
      </c>
      <c r="K28" s="39">
        <f>207-26</f>
        <v>181</v>
      </c>
      <c r="L28" s="39">
        <v>181</v>
      </c>
      <c r="M28" s="39">
        <v>177</v>
      </c>
      <c r="N28" s="39">
        <v>177</v>
      </c>
      <c r="O28" s="16"/>
    </row>
    <row r="29" spans="1:15" ht="15.6" x14ac:dyDescent="0.3">
      <c r="A29" s="18"/>
      <c r="B29" s="13"/>
      <c r="C29" s="13" t="s">
        <v>45</v>
      </c>
      <c r="D29" s="25">
        <v>126</v>
      </c>
      <c r="E29" s="26">
        <v>127</v>
      </c>
      <c r="F29" s="26">
        <v>127</v>
      </c>
      <c r="G29" s="39">
        <v>127</v>
      </c>
      <c r="H29" s="26">
        <v>136</v>
      </c>
      <c r="I29" s="26">
        <v>141</v>
      </c>
      <c r="J29" s="26">
        <v>141</v>
      </c>
      <c r="K29" s="39">
        <v>141</v>
      </c>
      <c r="L29" s="39">
        <v>135</v>
      </c>
      <c r="M29" s="39">
        <v>135</v>
      </c>
      <c r="N29" s="39">
        <v>142</v>
      </c>
      <c r="O29" s="16"/>
    </row>
    <row r="30" spans="1:15" ht="15.6" x14ac:dyDescent="0.3">
      <c r="A30" s="18"/>
      <c r="B30" s="13"/>
      <c r="C30" s="13" t="s">
        <v>46</v>
      </c>
      <c r="D30" s="25">
        <v>141</v>
      </c>
      <c r="E30" s="26">
        <v>141</v>
      </c>
      <c r="F30" s="26">
        <v>141</v>
      </c>
      <c r="G30" s="39">
        <v>147</v>
      </c>
      <c r="H30" s="26">
        <v>147</v>
      </c>
      <c r="I30" s="26">
        <v>127</v>
      </c>
      <c r="J30" s="26">
        <v>127</v>
      </c>
      <c r="K30" s="39">
        <v>127</v>
      </c>
      <c r="L30" s="39">
        <v>120</v>
      </c>
      <c r="M30" s="39">
        <v>126</v>
      </c>
      <c r="N30" s="39">
        <v>126</v>
      </c>
      <c r="O30" s="16"/>
    </row>
    <row r="31" spans="1:15" ht="15.6" x14ac:dyDescent="0.3">
      <c r="A31" s="18"/>
      <c r="B31" s="13"/>
      <c r="C31" s="13" t="s">
        <v>47</v>
      </c>
      <c r="D31" s="25">
        <v>93</v>
      </c>
      <c r="E31" s="26">
        <v>93</v>
      </c>
      <c r="F31" s="26">
        <v>93</v>
      </c>
      <c r="G31" s="39">
        <v>102</v>
      </c>
      <c r="H31" s="26">
        <v>102</v>
      </c>
      <c r="I31" s="26">
        <v>102</v>
      </c>
      <c r="J31" s="26">
        <v>104</v>
      </c>
      <c r="K31" s="39">
        <v>98</v>
      </c>
      <c r="L31" s="39">
        <v>98</v>
      </c>
      <c r="M31" s="39">
        <v>98</v>
      </c>
      <c r="N31" s="39">
        <v>110</v>
      </c>
      <c r="O31" s="16"/>
    </row>
    <row r="32" spans="1:15" ht="15.6" x14ac:dyDescent="0.3">
      <c r="A32" s="18"/>
      <c r="B32" s="13"/>
      <c r="C32" s="13" t="s">
        <v>48</v>
      </c>
      <c r="D32" s="25">
        <v>51</v>
      </c>
      <c r="E32" s="26">
        <v>51</v>
      </c>
      <c r="F32" s="26">
        <v>51</v>
      </c>
      <c r="G32" s="39">
        <v>51</v>
      </c>
      <c r="H32" s="26">
        <v>51</v>
      </c>
      <c r="I32" s="26">
        <v>51</v>
      </c>
      <c r="J32" s="26">
        <v>51</v>
      </c>
      <c r="K32" s="39">
        <v>51</v>
      </c>
      <c r="L32" s="39">
        <v>51</v>
      </c>
      <c r="M32" s="39">
        <v>51</v>
      </c>
      <c r="N32" s="39">
        <v>51</v>
      </c>
      <c r="O32" s="16"/>
    </row>
    <row r="33" spans="1:17" s="8" customFormat="1" ht="15.6" x14ac:dyDescent="0.3">
      <c r="A33" s="18"/>
      <c r="B33" s="18"/>
      <c r="C33" s="18" t="s">
        <v>49</v>
      </c>
      <c r="D33" s="25">
        <v>13</v>
      </c>
      <c r="E33" s="26">
        <v>13</v>
      </c>
      <c r="F33" s="26">
        <v>13</v>
      </c>
      <c r="G33" s="39">
        <v>13</v>
      </c>
      <c r="H33" s="26">
        <v>13</v>
      </c>
      <c r="I33" s="26">
        <v>13</v>
      </c>
      <c r="J33" s="26">
        <v>13</v>
      </c>
      <c r="K33" s="39">
        <v>13</v>
      </c>
      <c r="L33" s="39">
        <v>13</v>
      </c>
      <c r="M33" s="39">
        <v>13</v>
      </c>
      <c r="N33" s="39">
        <v>13</v>
      </c>
      <c r="O33" s="17"/>
    </row>
    <row r="34" spans="1:17" s="8" customFormat="1" ht="15.6" x14ac:dyDescent="0.3">
      <c r="A34" s="18"/>
      <c r="B34" s="18"/>
      <c r="C34" s="18" t="s">
        <v>50</v>
      </c>
      <c r="D34" s="25">
        <v>6</v>
      </c>
      <c r="E34" s="26">
        <v>6</v>
      </c>
      <c r="F34" s="26">
        <v>6</v>
      </c>
      <c r="G34" s="39">
        <v>6</v>
      </c>
      <c r="H34" s="26">
        <v>6</v>
      </c>
      <c r="I34" s="26">
        <v>6</v>
      </c>
      <c r="J34" s="26">
        <v>6</v>
      </c>
      <c r="K34" s="39">
        <v>6</v>
      </c>
      <c r="L34" s="39">
        <v>6</v>
      </c>
      <c r="M34" s="39">
        <v>6</v>
      </c>
      <c r="N34" s="39">
        <v>6</v>
      </c>
      <c r="O34" s="17"/>
    </row>
    <row r="35" spans="1:17" ht="15.6" x14ac:dyDescent="0.3">
      <c r="A35" s="18"/>
      <c r="B35" s="13"/>
      <c r="C35" s="13" t="s">
        <v>51</v>
      </c>
      <c r="D35" s="28">
        <v>10</v>
      </c>
      <c r="E35" s="27">
        <v>10</v>
      </c>
      <c r="F35" s="27">
        <v>10</v>
      </c>
      <c r="G35" s="40">
        <v>10</v>
      </c>
      <c r="H35" s="27">
        <v>10</v>
      </c>
      <c r="I35" s="27">
        <v>10</v>
      </c>
      <c r="J35" s="27">
        <v>10</v>
      </c>
      <c r="K35" s="40">
        <v>10</v>
      </c>
      <c r="L35" s="40">
        <v>10</v>
      </c>
      <c r="M35" s="40">
        <v>10</v>
      </c>
      <c r="N35" s="40">
        <v>10</v>
      </c>
      <c r="O35" s="16"/>
    </row>
    <row r="36" spans="1:17" ht="15.6" x14ac:dyDescent="0.3">
      <c r="A36" s="18"/>
      <c r="B36" s="13"/>
      <c r="C36" s="13" t="s">
        <v>41</v>
      </c>
      <c r="D36" s="25">
        <f t="shared" ref="D36:N36" si="3">SUM(D26:D35)</f>
        <v>1455</v>
      </c>
      <c r="E36" s="26">
        <f t="shared" si="3"/>
        <v>1456</v>
      </c>
      <c r="F36" s="26">
        <f t="shared" si="3"/>
        <v>1452</v>
      </c>
      <c r="G36" s="39">
        <f t="shared" si="3"/>
        <v>1487</v>
      </c>
      <c r="H36" s="26">
        <f t="shared" ref="H36:M36" si="4">SUM(H26:H35)</f>
        <v>1496</v>
      </c>
      <c r="I36" s="26">
        <f t="shared" si="4"/>
        <v>1455</v>
      </c>
      <c r="J36" s="26">
        <f t="shared" si="4"/>
        <v>1457</v>
      </c>
      <c r="K36" s="39">
        <f t="shared" si="4"/>
        <v>1451</v>
      </c>
      <c r="L36" s="39">
        <f t="shared" si="4"/>
        <v>1436</v>
      </c>
      <c r="M36" s="39">
        <f t="shared" si="4"/>
        <v>1438</v>
      </c>
      <c r="N36" s="39">
        <f t="shared" si="3"/>
        <v>1457</v>
      </c>
      <c r="O36" s="16"/>
    </row>
    <row r="37" spans="1:17" ht="7.5" customHeight="1" x14ac:dyDescent="0.3">
      <c r="A37" s="18"/>
      <c r="B37" s="13"/>
      <c r="C37" s="13"/>
      <c r="D37" s="25"/>
      <c r="E37" s="26"/>
      <c r="F37" s="26"/>
      <c r="G37" s="39"/>
      <c r="H37" s="26"/>
      <c r="I37" s="26"/>
      <c r="J37" s="26"/>
      <c r="K37" s="39"/>
      <c r="L37" s="39"/>
      <c r="M37" s="39"/>
      <c r="N37" s="39"/>
      <c r="O37" s="16"/>
    </row>
    <row r="38" spans="1:17" ht="15.6" x14ac:dyDescent="0.3">
      <c r="A38" s="12" t="s">
        <v>61</v>
      </c>
      <c r="B38" s="13"/>
      <c r="C38" s="13"/>
      <c r="D38" s="25"/>
      <c r="E38" s="26"/>
      <c r="F38" s="26"/>
      <c r="G38" s="39"/>
      <c r="H38" s="26"/>
      <c r="I38" s="26"/>
      <c r="J38" s="26"/>
      <c r="K38" s="39"/>
      <c r="L38" s="39"/>
      <c r="M38" s="39"/>
      <c r="N38" s="39"/>
      <c r="O38" s="16"/>
    </row>
    <row r="39" spans="1:17" ht="15.6" x14ac:dyDescent="0.3">
      <c r="A39" s="18"/>
      <c r="B39" s="13" t="s">
        <v>40</v>
      </c>
      <c r="C39" s="13"/>
      <c r="D39" s="21">
        <f t="shared" ref="D39" si="5">+D23+D8</f>
        <v>547</v>
      </c>
      <c r="E39" s="22">
        <f t="shared" ref="E39:G39" si="6">+E23+E8</f>
        <v>549</v>
      </c>
      <c r="F39" s="22">
        <f t="shared" si="6"/>
        <v>548</v>
      </c>
      <c r="G39" s="37">
        <f t="shared" si="6"/>
        <v>554</v>
      </c>
      <c r="H39" s="22">
        <f t="shared" ref="H39:N39" si="7">+H23+H8</f>
        <v>555</v>
      </c>
      <c r="I39" s="22">
        <f t="shared" si="7"/>
        <v>534</v>
      </c>
      <c r="J39" s="22">
        <f t="shared" si="7"/>
        <v>533</v>
      </c>
      <c r="K39" s="37">
        <f t="shared" si="7"/>
        <v>531</v>
      </c>
      <c r="L39" s="37">
        <f t="shared" si="7"/>
        <v>523</v>
      </c>
      <c r="M39" s="37">
        <f t="shared" ref="M39" si="8">+M23+M8</f>
        <v>521</v>
      </c>
      <c r="N39" s="37">
        <f t="shared" si="7"/>
        <v>524</v>
      </c>
      <c r="O39" s="16"/>
      <c r="Q39" s="41"/>
    </row>
    <row r="40" spans="1:17" ht="15.6" x14ac:dyDescent="0.3">
      <c r="A40" s="18"/>
      <c r="B40" s="13" t="s">
        <v>41</v>
      </c>
      <c r="C40" s="13"/>
      <c r="D40" s="21">
        <f t="shared" ref="D40" si="9">+D36+D9</f>
        <v>6051</v>
      </c>
      <c r="E40" s="22">
        <f t="shared" ref="E40:G40" si="10">+E36+E9</f>
        <v>6086</v>
      </c>
      <c r="F40" s="22">
        <f t="shared" si="10"/>
        <v>6082</v>
      </c>
      <c r="G40" s="37">
        <f t="shared" si="10"/>
        <v>6132</v>
      </c>
      <c r="H40" s="22">
        <f t="shared" ref="H40:N40" si="11">+H36+H9</f>
        <v>6145</v>
      </c>
      <c r="I40" s="22">
        <f t="shared" si="11"/>
        <v>5977</v>
      </c>
      <c r="J40" s="22">
        <f t="shared" si="11"/>
        <v>5974</v>
      </c>
      <c r="K40" s="37">
        <f t="shared" si="11"/>
        <v>5958</v>
      </c>
      <c r="L40" s="37">
        <f t="shared" si="11"/>
        <v>5872</v>
      </c>
      <c r="M40" s="37">
        <f t="shared" ref="M40" si="12">+M36+M9</f>
        <v>5864</v>
      </c>
      <c r="N40" s="37">
        <f t="shared" si="11"/>
        <v>5897</v>
      </c>
      <c r="O40" s="16"/>
      <c r="Q40" s="41"/>
    </row>
    <row r="41" spans="1:17" ht="7.5" customHeight="1" x14ac:dyDescent="0.3">
      <c r="A41" s="18"/>
      <c r="B41" s="13"/>
      <c r="C41" s="13"/>
      <c r="D41" s="17"/>
      <c r="E41" s="17"/>
      <c r="F41" s="17"/>
      <c r="G41" s="17"/>
      <c r="H41" s="17"/>
      <c r="I41" s="17"/>
      <c r="J41" s="17"/>
      <c r="K41" s="17"/>
      <c r="L41" s="17"/>
      <c r="M41" s="17"/>
      <c r="N41" s="17"/>
      <c r="O41" s="16"/>
    </row>
    <row r="42" spans="1:17" x14ac:dyDescent="0.3">
      <c r="A42" s="11"/>
      <c r="B42" s="10"/>
      <c r="C42" s="10"/>
    </row>
    <row r="43" spans="1:17" x14ac:dyDescent="0.3">
      <c r="A43" s="11"/>
      <c r="B43" s="10"/>
      <c r="C43" s="10"/>
    </row>
    <row r="44" spans="1:17" x14ac:dyDescent="0.3">
      <c r="A44" s="10"/>
      <c r="B44" s="10"/>
      <c r="C44" s="10"/>
    </row>
  </sheetData>
  <sheetProtection algorithmName="SHA-512" hashValue="M1mSxAWhwUbB1nz9jfNC/MkZ0FWI3vDF/EZEdp3deeCu/EkImRkLpBTO2WyUCbFbTtO5eMMlKtqO/BhLx/e0Uw==" saltValue="CW0hRbNYE7A5gtxnFQ2mGg==" spinCount="100000" sheet="1" objects="1" scenarios="1"/>
  <mergeCells count="1">
    <mergeCell ref="D4:N4"/>
  </mergeCells>
  <pageMargins left="0.7" right="0.7" top="0.75" bottom="0.75" header="0.3" footer="0.3"/>
  <pageSetup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5"/>
  <sheetViews>
    <sheetView showGridLines="0" zoomScale="85" zoomScaleNormal="85" workbookViewId="0">
      <selection sqref="A1:XFD1048576"/>
    </sheetView>
  </sheetViews>
  <sheetFormatPr defaultRowHeight="14.4" x14ac:dyDescent="0.3"/>
  <cols>
    <col min="1" max="1" width="32.109375" bestFit="1" customWidth="1"/>
    <col min="2" max="2" width="3.33203125" style="3" customWidth="1"/>
  </cols>
  <sheetData>
    <row r="1" spans="1:12" x14ac:dyDescent="0.3">
      <c r="A1" s="1" t="s">
        <v>9</v>
      </c>
    </row>
    <row r="2" spans="1:12" x14ac:dyDescent="0.3">
      <c r="A2" s="1" t="s">
        <v>32</v>
      </c>
    </row>
    <row r="4" spans="1:12" x14ac:dyDescent="0.3">
      <c r="A4" s="153" t="s">
        <v>54</v>
      </c>
      <c r="B4" s="153"/>
      <c r="C4" s="153"/>
      <c r="D4" s="153"/>
      <c r="E4" s="153"/>
      <c r="F4" s="153"/>
      <c r="G4" s="153"/>
      <c r="H4" s="153"/>
      <c r="I4" s="153"/>
      <c r="J4" s="153"/>
      <c r="K4" s="153"/>
      <c r="L4" s="153"/>
    </row>
    <row r="5" spans="1:12" x14ac:dyDescent="0.3">
      <c r="A5" s="153"/>
      <c r="B5" s="153"/>
      <c r="C5" s="153"/>
      <c r="D5" s="153"/>
      <c r="E5" s="153"/>
      <c r="F5" s="153"/>
      <c r="G5" s="153"/>
      <c r="H5" s="153"/>
      <c r="I5" s="153"/>
      <c r="J5" s="153"/>
      <c r="K5" s="153"/>
      <c r="L5" s="153"/>
    </row>
    <row r="7" spans="1:12" x14ac:dyDescent="0.3">
      <c r="A7" s="4" t="s">
        <v>33</v>
      </c>
      <c r="C7" s="150" t="s">
        <v>34</v>
      </c>
      <c r="D7" s="151"/>
      <c r="E7" s="151"/>
      <c r="F7" s="151"/>
      <c r="G7" s="151"/>
      <c r="H7" s="151"/>
      <c r="I7" s="151"/>
      <c r="J7" s="151"/>
      <c r="K7" s="151"/>
      <c r="L7" s="152"/>
    </row>
    <row r="9" spans="1:12" x14ac:dyDescent="0.3">
      <c r="A9" t="s">
        <v>38</v>
      </c>
      <c r="C9" s="149" t="s">
        <v>86</v>
      </c>
      <c r="D9" s="149"/>
      <c r="E9" s="149"/>
      <c r="F9" s="149"/>
      <c r="G9" s="149"/>
      <c r="H9" s="149"/>
      <c r="I9" s="149"/>
      <c r="J9" s="149"/>
      <c r="K9" s="149"/>
      <c r="L9" s="149"/>
    </row>
    <row r="10" spans="1:12" x14ac:dyDescent="0.3">
      <c r="C10" s="149"/>
      <c r="D10" s="149"/>
      <c r="E10" s="149"/>
      <c r="F10" s="149"/>
      <c r="G10" s="149"/>
      <c r="H10" s="149"/>
      <c r="I10" s="149"/>
      <c r="J10" s="149"/>
      <c r="K10" s="149"/>
      <c r="L10" s="149"/>
    </row>
    <row r="11" spans="1:12" x14ac:dyDescent="0.3">
      <c r="C11" s="149"/>
      <c r="D11" s="149"/>
      <c r="E11" s="149"/>
      <c r="F11" s="149"/>
      <c r="G11" s="149"/>
      <c r="H11" s="149"/>
      <c r="I11" s="149"/>
      <c r="J11" s="149"/>
      <c r="K11" s="149"/>
      <c r="L11" s="149"/>
    </row>
    <row r="12" spans="1:12" x14ac:dyDescent="0.3">
      <c r="C12" s="5"/>
      <c r="D12" s="5"/>
      <c r="E12" s="5"/>
      <c r="F12" s="5"/>
      <c r="G12" s="5"/>
      <c r="H12" s="5"/>
      <c r="I12" s="5"/>
      <c r="J12" s="5"/>
      <c r="K12" s="5"/>
      <c r="L12" s="5"/>
    </row>
    <row r="13" spans="1:12" x14ac:dyDescent="0.3">
      <c r="A13" t="s">
        <v>59</v>
      </c>
      <c r="C13" s="149" t="s">
        <v>60</v>
      </c>
      <c r="D13" s="149"/>
      <c r="E13" s="149"/>
      <c r="F13" s="149"/>
      <c r="G13" s="149"/>
      <c r="H13" s="149"/>
      <c r="I13" s="149"/>
      <c r="J13" s="149"/>
      <c r="K13" s="149"/>
      <c r="L13" s="149"/>
    </row>
    <row r="14" spans="1:12" x14ac:dyDescent="0.3">
      <c r="C14" s="149"/>
      <c r="D14" s="149"/>
      <c r="E14" s="149"/>
      <c r="F14" s="149"/>
      <c r="G14" s="149"/>
      <c r="H14" s="149"/>
      <c r="I14" s="149"/>
      <c r="J14" s="149"/>
      <c r="K14" s="149"/>
      <c r="L14" s="149"/>
    </row>
    <row r="15" spans="1:12" x14ac:dyDescent="0.3">
      <c r="C15" s="149"/>
      <c r="D15" s="149"/>
      <c r="E15" s="149"/>
      <c r="F15" s="149"/>
      <c r="G15" s="149"/>
      <c r="H15" s="149"/>
      <c r="I15" s="149"/>
      <c r="J15" s="149"/>
      <c r="K15" s="149"/>
      <c r="L15" s="149"/>
    </row>
    <row r="16" spans="1:12" x14ac:dyDescent="0.3">
      <c r="C16" s="149"/>
      <c r="D16" s="149"/>
      <c r="E16" s="149"/>
      <c r="F16" s="149"/>
      <c r="G16" s="149"/>
      <c r="H16" s="149"/>
      <c r="I16" s="149"/>
      <c r="J16" s="149"/>
      <c r="K16" s="149"/>
      <c r="L16" s="149"/>
    </row>
    <row r="17" spans="1:12" x14ac:dyDescent="0.3">
      <c r="C17" s="6"/>
      <c r="D17" s="6"/>
      <c r="E17" s="6"/>
      <c r="F17" s="6"/>
      <c r="G17" s="6"/>
      <c r="H17" s="6"/>
      <c r="I17" s="6"/>
      <c r="J17" s="6"/>
      <c r="K17" s="6"/>
      <c r="L17" s="6"/>
    </row>
    <row r="18" spans="1:12" x14ac:dyDescent="0.3">
      <c r="A18" t="s">
        <v>130</v>
      </c>
      <c r="C18" s="149" t="s">
        <v>53</v>
      </c>
      <c r="D18" s="149"/>
      <c r="E18" s="149"/>
      <c r="F18" s="149"/>
      <c r="G18" s="149"/>
      <c r="H18" s="149"/>
      <c r="I18" s="149"/>
      <c r="J18" s="149"/>
      <c r="K18" s="149"/>
      <c r="L18" s="149"/>
    </row>
    <row r="19" spans="1:12" x14ac:dyDescent="0.3">
      <c r="C19" s="149"/>
      <c r="D19" s="149"/>
      <c r="E19" s="149"/>
      <c r="F19" s="149"/>
      <c r="G19" s="149"/>
      <c r="H19" s="149"/>
      <c r="I19" s="149"/>
      <c r="J19" s="149"/>
      <c r="K19" s="149"/>
      <c r="L19" s="149"/>
    </row>
    <row r="20" spans="1:12" x14ac:dyDescent="0.3">
      <c r="C20" s="149"/>
      <c r="D20" s="149"/>
      <c r="E20" s="149"/>
      <c r="F20" s="149"/>
      <c r="G20" s="149"/>
      <c r="H20" s="149"/>
      <c r="I20" s="149"/>
      <c r="J20" s="149"/>
      <c r="K20" s="149"/>
      <c r="L20" s="149"/>
    </row>
    <row r="21" spans="1:12" x14ac:dyDescent="0.3">
      <c r="C21" s="5"/>
      <c r="D21" s="5"/>
      <c r="E21" s="5"/>
      <c r="F21" s="5"/>
      <c r="G21" s="5"/>
      <c r="H21" s="5"/>
      <c r="I21" s="5"/>
      <c r="J21" s="5"/>
      <c r="K21" s="5"/>
      <c r="L21" s="5"/>
    </row>
    <row r="22" spans="1:12" x14ac:dyDescent="0.3">
      <c r="A22" t="s">
        <v>35</v>
      </c>
      <c r="C22" s="149" t="s">
        <v>55</v>
      </c>
      <c r="D22" s="149"/>
      <c r="E22" s="149"/>
      <c r="F22" s="149"/>
      <c r="G22" s="149"/>
      <c r="H22" s="149"/>
      <c r="I22" s="149"/>
      <c r="J22" s="149"/>
      <c r="K22" s="149"/>
      <c r="L22" s="149"/>
    </row>
    <row r="23" spans="1:12" x14ac:dyDescent="0.3">
      <c r="C23" s="149"/>
      <c r="D23" s="149"/>
      <c r="E23" s="149"/>
      <c r="F23" s="149"/>
      <c r="G23" s="149"/>
      <c r="H23" s="149"/>
      <c r="I23" s="149"/>
      <c r="J23" s="149"/>
      <c r="K23" s="149"/>
      <c r="L23" s="149"/>
    </row>
    <row r="24" spans="1:12" x14ac:dyDescent="0.3">
      <c r="C24" s="5"/>
      <c r="D24" s="5"/>
      <c r="E24" s="5"/>
      <c r="F24" s="5"/>
      <c r="G24" s="5"/>
      <c r="H24" s="5"/>
      <c r="I24" s="5"/>
      <c r="J24" s="5"/>
      <c r="K24" s="5"/>
      <c r="L24" s="5"/>
    </row>
    <row r="25" spans="1:12" x14ac:dyDescent="0.3">
      <c r="A25" s="2" t="s">
        <v>36</v>
      </c>
      <c r="C25" s="149" t="s">
        <v>56</v>
      </c>
      <c r="D25" s="149"/>
      <c r="E25" s="149"/>
      <c r="F25" s="149"/>
      <c r="G25" s="149"/>
      <c r="H25" s="149"/>
      <c r="I25" s="149"/>
      <c r="J25" s="149"/>
      <c r="K25" s="149"/>
      <c r="L25" s="149"/>
    </row>
    <row r="26" spans="1:12" x14ac:dyDescent="0.3">
      <c r="A26" s="2"/>
      <c r="C26" s="149"/>
      <c r="D26" s="149"/>
      <c r="E26" s="149"/>
      <c r="F26" s="149"/>
      <c r="G26" s="149"/>
      <c r="H26" s="149"/>
      <c r="I26" s="149"/>
      <c r="J26" s="149"/>
      <c r="K26" s="149"/>
      <c r="L26" s="149"/>
    </row>
    <row r="27" spans="1:12" x14ac:dyDescent="0.3">
      <c r="A27" s="2"/>
      <c r="C27" s="149"/>
      <c r="D27" s="149"/>
      <c r="E27" s="149"/>
      <c r="F27" s="149"/>
      <c r="G27" s="149"/>
      <c r="H27" s="149"/>
      <c r="I27" s="149"/>
      <c r="J27" s="149"/>
      <c r="K27" s="149"/>
      <c r="L27" s="149"/>
    </row>
    <row r="28" spans="1:12" x14ac:dyDescent="0.3">
      <c r="C28" s="149"/>
      <c r="D28" s="149"/>
      <c r="E28" s="149"/>
      <c r="F28" s="149"/>
      <c r="G28" s="149"/>
      <c r="H28" s="149"/>
      <c r="I28" s="149"/>
      <c r="J28" s="149"/>
      <c r="K28" s="149"/>
      <c r="L28" s="149"/>
    </row>
    <row r="29" spans="1:12" x14ac:dyDescent="0.3">
      <c r="C29" s="5"/>
      <c r="D29" s="5"/>
      <c r="E29" s="5"/>
      <c r="F29" s="5"/>
      <c r="G29" s="5"/>
      <c r="H29" s="5"/>
      <c r="I29" s="5"/>
      <c r="J29" s="5"/>
      <c r="K29" s="5"/>
      <c r="L29" s="5"/>
    </row>
    <row r="30" spans="1:12" x14ac:dyDescent="0.3">
      <c r="A30" t="s">
        <v>39</v>
      </c>
      <c r="C30" s="149" t="s">
        <v>57</v>
      </c>
      <c r="D30" s="149"/>
      <c r="E30" s="149"/>
      <c r="F30" s="149"/>
      <c r="G30" s="149"/>
      <c r="H30" s="149"/>
      <c r="I30" s="149"/>
      <c r="J30" s="149"/>
      <c r="K30" s="149"/>
      <c r="L30" s="149"/>
    </row>
    <row r="31" spans="1:12" x14ac:dyDescent="0.3">
      <c r="C31" s="149"/>
      <c r="D31" s="149"/>
      <c r="E31" s="149"/>
      <c r="F31" s="149"/>
      <c r="G31" s="149"/>
      <c r="H31" s="149"/>
      <c r="I31" s="149"/>
      <c r="J31" s="149"/>
      <c r="K31" s="149"/>
      <c r="L31" s="149"/>
    </row>
    <row r="33" spans="1:12" x14ac:dyDescent="0.3">
      <c r="A33" t="s">
        <v>37</v>
      </c>
      <c r="C33" s="149" t="s">
        <v>58</v>
      </c>
      <c r="D33" s="149"/>
      <c r="E33" s="149"/>
      <c r="F33" s="149"/>
      <c r="G33" s="149"/>
      <c r="H33" s="149"/>
      <c r="I33" s="149"/>
      <c r="J33" s="149"/>
      <c r="K33" s="149"/>
      <c r="L33" s="149"/>
    </row>
    <row r="34" spans="1:12" x14ac:dyDescent="0.3">
      <c r="C34" s="149"/>
      <c r="D34" s="149"/>
      <c r="E34" s="149"/>
      <c r="F34" s="149"/>
      <c r="G34" s="149"/>
      <c r="H34" s="149"/>
      <c r="I34" s="149"/>
      <c r="J34" s="149"/>
      <c r="K34" s="149"/>
      <c r="L34" s="149"/>
    </row>
    <row r="35" spans="1:12" x14ac:dyDescent="0.3">
      <c r="C35" s="149"/>
      <c r="D35" s="149"/>
      <c r="E35" s="149"/>
      <c r="F35" s="149"/>
      <c r="G35" s="149"/>
      <c r="H35" s="149"/>
      <c r="I35" s="149"/>
      <c r="J35" s="149"/>
      <c r="K35" s="149"/>
      <c r="L35" s="149"/>
    </row>
  </sheetData>
  <sheetProtection algorithmName="SHA-512" hashValue="ieVj5LzBBhisMmt1CIIZaFTpVWLms2Ozmxpqkrk81TjXYGgLjxFATFg6l7bf/irbTXk8j9cU5w7pANP/xv2tFg==" saltValue="rNUbFM2tTykPtkze36sg/g==" spinCount="100000" sheet="1" objects="1" scenarios="1"/>
  <mergeCells count="9">
    <mergeCell ref="C33:L35"/>
    <mergeCell ref="C7:L7"/>
    <mergeCell ref="C18:L20"/>
    <mergeCell ref="A4:L5"/>
    <mergeCell ref="C22:L23"/>
    <mergeCell ref="C25:L28"/>
    <mergeCell ref="C13:L16"/>
    <mergeCell ref="C9:L11"/>
    <mergeCell ref="C30:L31"/>
  </mergeCells>
  <pageMargins left="0.7" right="0.7" top="0.75" bottom="0.75" header="0.3" footer="0.3"/>
  <pageSetup scale="7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5BE88B8752ED4A9A1E40EC4E88C09B" ma:contentTypeVersion="20" ma:contentTypeDescription="Create a new document." ma:contentTypeScope="" ma:versionID="f2e6ac71720fe0f0735fd65cdc4b6bb5">
  <xsd:schema xmlns:xsd="http://www.w3.org/2001/XMLSchema" xmlns:xs="http://www.w3.org/2001/XMLSchema" xmlns:p="http://schemas.microsoft.com/office/2006/metadata/properties" xmlns:ns2="69f2c524-8399-457d-a392-b97fdeef62b7" xmlns:ns3="af266bb1-4af6-492c-aeb7-80fbafeb5fbe" targetNamespace="http://schemas.microsoft.com/office/2006/metadata/properties" ma:root="true" ma:fieldsID="aa957074e52346db48f3713e9da90b11" ns2:_="" ns3:_="">
    <xsd:import namespace="69f2c524-8399-457d-a392-b97fdeef62b7"/>
    <xsd:import namespace="af266bb1-4af6-492c-aeb7-80fbafeb5fbe"/>
    <xsd:element name="properties">
      <xsd:complexType>
        <xsd:sequence>
          <xsd:element name="documentManagement">
            <xsd:complexType>
              <xsd:all>
                <xsd:element ref="ns2:SharedWithUsers" minOccurs="0"/>
                <xsd:element ref="ns2:SharedWithDetails" minOccurs="0"/>
                <xsd:element ref="ns2:SharingHintHash"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2c524-8399-457d-a392-b97fdeef62b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f266bb1-4af6-492c-aeb7-80fbafeb5fb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84B6B6-F2D1-44BC-8B4A-B4ED48FE298D}">
  <ds:schemaRefs>
    <ds:schemaRef ds:uri="http://schemas.openxmlformats.org/package/2006/metadata/core-properties"/>
    <ds:schemaRef ds:uri="http://purl.org/dc/dcmitype/"/>
    <ds:schemaRef ds:uri="http://schemas.microsoft.com/office/2006/documentManagement/types"/>
    <ds:schemaRef ds:uri="http://purl.org/dc/terms/"/>
    <ds:schemaRef ds:uri="http://schemas.microsoft.com/office/2006/metadata/properties"/>
    <ds:schemaRef ds:uri="http://purl.org/dc/elements/1.1/"/>
    <ds:schemaRef ds:uri="69f2c524-8399-457d-a392-b97fdeef62b7"/>
    <ds:schemaRef ds:uri="af266bb1-4af6-492c-aeb7-80fbafeb5fb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7E6B1617-EC87-4D58-A73F-3709363B56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f2c524-8399-457d-a392-b97fdeef62b7"/>
    <ds:schemaRef ds:uri="af266bb1-4af6-492c-aeb7-80fbafeb5f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9B74DD-F42E-44D6-8756-E310D09431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NON-GAAP Measures</vt:lpstr>
      <vt:lpstr>Theatres and Screens</vt:lpstr>
      <vt:lpstr>Certain Definitions</vt:lpstr>
      <vt:lpstr>'NON-GAAP Measures'!Print_Area</vt:lpstr>
      <vt:lpstr>'Theatres and Screens'!Print_Area</vt:lpstr>
      <vt:lpstr>'NON-GAAP Measures'!Print_Titles</vt:lpstr>
    </vt:vector>
  </TitlesOfParts>
  <Company>Cinemark USA,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Scott</dc:creator>
  <cp:lastModifiedBy>Chanda Brashears</cp:lastModifiedBy>
  <cp:lastPrinted>2021-11-04T05:04:41Z</cp:lastPrinted>
  <dcterms:created xsi:type="dcterms:W3CDTF">2016-10-28T16:26:14Z</dcterms:created>
  <dcterms:modified xsi:type="dcterms:W3CDTF">2021-11-04T23:52:32Z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0x010100205BE88B8752ED4A9A1E40EC4E88C09B</vt:lpwstr>
  </property>
</Properties>
</file>