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G:\Shared drives\Investor Relations\Earnings Materials\2019Q4\FINAL MATERIALS\"/>
    </mc:Choice>
  </mc:AlternateContent>
  <xr:revisionPtr revIDLastSave="0" documentId="13_ncr:1_{3522F579-159E-496B-9A9C-DA4C852CC6CD}" xr6:coauthVersionLast="45" xr6:coauthVersionMax="45" xr10:uidLastSave="{00000000-0000-0000-0000-000000000000}"/>
  <bookViews>
    <workbookView xWindow="-120" yWindow="-120" windowWidth="38640" windowHeight="21240" xr2:uid="{00000000-000D-0000-FFFF-FFFF00000000}"/>
  </bookViews>
  <sheets>
    <sheet name="Cover" sheetId="1" r:id="rId1"/>
    <sheet name="Model" sheetId="3" r:id="rId2"/>
    <sheet name="RecastReported" sheetId="5" r:id="rId3"/>
    <sheet name="Reported" sheetId="2" r:id="rId4"/>
    <sheet name="Definitions" sheetId="4" r:id="rId5"/>
  </sheets>
  <definedNames>
    <definedName name="_xlnm.Print_Area" localSheetId="1">Model!$A$1:$X$213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1" i="3" l="1"/>
  <c r="AB111" i="3"/>
  <c r="AC240" i="5"/>
  <c r="W109" i="3" l="1"/>
  <c r="V109" i="3"/>
  <c r="U109" i="3"/>
  <c r="T109" i="3"/>
  <c r="S109" i="3"/>
  <c r="R109" i="3"/>
  <c r="Q109" i="3"/>
  <c r="P109" i="3"/>
  <c r="O109" i="3"/>
  <c r="N109" i="3"/>
  <c r="M109" i="3"/>
  <c r="L109" i="3"/>
  <c r="K109" i="3"/>
  <c r="J109" i="3"/>
  <c r="I109" i="3"/>
  <c r="X109" i="3"/>
  <c r="Y109" i="3"/>
  <c r="Z109" i="3"/>
  <c r="AA109" i="3"/>
  <c r="AC109" i="3" l="1"/>
  <c r="AB109" i="3"/>
  <c r="AB196" i="5"/>
  <c r="AB199" i="5"/>
  <c r="AB200" i="5" s="1"/>
  <c r="AC196" i="5"/>
  <c r="AB107" i="3" l="1"/>
  <c r="AC244" i="5"/>
  <c r="AB199" i="3" l="1"/>
  <c r="AC199" i="3"/>
  <c r="AB201" i="3"/>
  <c r="AB87" i="3" l="1"/>
  <c r="AA87" i="3"/>
  <c r="Z87" i="3"/>
  <c r="Y176" i="5" l="1"/>
  <c r="AC243" i="5"/>
  <c r="AC239" i="5"/>
  <c r="AC87" i="3" s="1"/>
  <c r="AC235" i="5"/>
  <c r="AB232" i="5"/>
  <c r="AC199" i="5" l="1"/>
  <c r="AC200" i="5" s="1"/>
  <c r="AC230" i="5"/>
  <c r="AC229" i="5"/>
  <c r="AB184" i="5"/>
  <c r="AC186" i="5"/>
  <c r="AC185" i="5"/>
  <c r="AC55" i="3" l="1"/>
  <c r="AB55" i="3"/>
  <c r="AC54" i="3"/>
  <c r="AB54" i="3"/>
  <c r="AC50" i="3"/>
  <c r="AB50" i="3"/>
  <c r="AC47" i="3"/>
  <c r="AB47" i="3"/>
  <c r="AB45" i="3"/>
  <c r="AB44" i="3"/>
  <c r="AB40" i="3"/>
  <c r="AB39" i="3"/>
  <c r="AB38" i="3"/>
  <c r="AB37" i="3"/>
  <c r="AB30" i="3"/>
  <c r="AB29" i="3"/>
  <c r="AB17" i="3"/>
  <c r="AC16" i="3"/>
  <c r="AB16" i="3"/>
  <c r="AC15" i="3"/>
  <c r="AB15" i="3"/>
  <c r="AB14" i="3"/>
  <c r="AC13" i="3"/>
  <c r="AB13" i="3"/>
  <c r="AC12" i="3"/>
  <c r="AB12" i="3"/>
  <c r="AC76" i="3"/>
  <c r="AB76" i="3"/>
  <c r="AC75" i="3"/>
  <c r="AB75" i="3"/>
  <c r="AB74" i="3"/>
  <c r="AC70" i="3"/>
  <c r="AB70" i="3"/>
  <c r="AC69" i="3"/>
  <c r="AB69" i="3"/>
  <c r="AC68" i="3"/>
  <c r="AB68" i="3"/>
  <c r="AC67" i="3"/>
  <c r="AB67" i="3"/>
  <c r="AC65" i="3"/>
  <c r="AB65" i="3"/>
  <c r="AC64" i="3"/>
  <c r="AB64" i="3"/>
  <c r="AC62" i="3"/>
  <c r="AB62" i="3"/>
  <c r="AC61" i="3"/>
  <c r="AB61" i="3"/>
  <c r="AB63" i="3" s="1"/>
  <c r="AC60" i="3"/>
  <c r="AB60" i="3"/>
  <c r="AC110" i="3"/>
  <c r="AB110" i="3"/>
  <c r="AC108" i="3"/>
  <c r="AB108" i="3"/>
  <c r="AC107" i="3"/>
  <c r="AC106" i="3"/>
  <c r="AB106" i="3"/>
  <c r="AC105" i="3"/>
  <c r="AB105" i="3"/>
  <c r="AC104" i="3"/>
  <c r="AB104" i="3"/>
  <c r="AC94" i="3"/>
  <c r="AB94" i="3"/>
  <c r="AC153" i="3"/>
  <c r="AB153" i="3"/>
  <c r="AC151" i="3"/>
  <c r="AB151" i="3"/>
  <c r="AC150" i="3"/>
  <c r="AB150" i="3"/>
  <c r="AC149" i="3"/>
  <c r="AB149" i="3"/>
  <c r="AC147" i="3"/>
  <c r="AB147" i="3"/>
  <c r="AC146" i="3"/>
  <c r="AB146" i="3"/>
  <c r="AC145" i="3"/>
  <c r="AB145" i="3"/>
  <c r="AC144" i="3"/>
  <c r="AB144" i="3"/>
  <c r="AC143" i="3"/>
  <c r="AB143" i="3"/>
  <c r="AC142" i="3"/>
  <c r="AB142" i="3"/>
  <c r="AC141" i="3"/>
  <c r="AB141" i="3"/>
  <c r="AC140" i="3"/>
  <c r="AB140" i="3"/>
  <c r="AC139" i="3"/>
  <c r="AB139" i="3"/>
  <c r="AC138" i="3"/>
  <c r="AB138" i="3"/>
  <c r="AC137" i="3"/>
  <c r="AB137" i="3"/>
  <c r="AC136" i="3"/>
  <c r="AB136" i="3"/>
  <c r="AC133" i="3"/>
  <c r="AB133" i="3"/>
  <c r="AC132" i="3"/>
  <c r="AB132" i="3"/>
  <c r="AC131" i="3"/>
  <c r="AB131" i="3"/>
  <c r="AC130" i="3"/>
  <c r="AB130" i="3"/>
  <c r="AC129" i="3"/>
  <c r="AB129" i="3"/>
  <c r="AC128" i="3"/>
  <c r="AB128" i="3"/>
  <c r="AC127" i="3"/>
  <c r="AB127" i="3"/>
  <c r="AC126" i="3"/>
  <c r="AB126" i="3"/>
  <c r="AC125" i="3"/>
  <c r="AB125" i="3"/>
  <c r="AC124" i="3"/>
  <c r="AB124" i="3"/>
  <c r="AC123" i="3"/>
  <c r="AC116" i="3" s="1"/>
  <c r="AB123" i="3"/>
  <c r="W123" i="3"/>
  <c r="AC209" i="3"/>
  <c r="AC201" i="3"/>
  <c r="AC200" i="3"/>
  <c r="AB200" i="3"/>
  <c r="AC198" i="3"/>
  <c r="AB198" i="3"/>
  <c r="AC197" i="3"/>
  <c r="AB197" i="3"/>
  <c r="AC196" i="3"/>
  <c r="AB196" i="3"/>
  <c r="AC194" i="3"/>
  <c r="AB194" i="3"/>
  <c r="AC193" i="3"/>
  <c r="AB193" i="3"/>
  <c r="AC192" i="3"/>
  <c r="AB192" i="3"/>
  <c r="AC191" i="3"/>
  <c r="AB191" i="3"/>
  <c r="AC190" i="3"/>
  <c r="AB190" i="3"/>
  <c r="AB210" i="3" s="1"/>
  <c r="AC189" i="3"/>
  <c r="AB189" i="3"/>
  <c r="AC188" i="3"/>
  <c r="AB188" i="3"/>
  <c r="AC187" i="3"/>
  <c r="AB187" i="3"/>
  <c r="AC183" i="3"/>
  <c r="AB183" i="3"/>
  <c r="AC182" i="3"/>
  <c r="AB182" i="3"/>
  <c r="AC181" i="3"/>
  <c r="AB181" i="3"/>
  <c r="AC178" i="3"/>
  <c r="AB178" i="3"/>
  <c r="AC177" i="3"/>
  <c r="AB177" i="3"/>
  <c r="AC176" i="3"/>
  <c r="AB176" i="3"/>
  <c r="AC175" i="3"/>
  <c r="AB175" i="3"/>
  <c r="AC174" i="3"/>
  <c r="AB174" i="3"/>
  <c r="AC173" i="3"/>
  <c r="AB173" i="3"/>
  <c r="AC172" i="3"/>
  <c r="AB172" i="3"/>
  <c r="AC171" i="3"/>
  <c r="AB171" i="3"/>
  <c r="AC170" i="3"/>
  <c r="AB170" i="3"/>
  <c r="AC169" i="3"/>
  <c r="AB169" i="3"/>
  <c r="AC168" i="3"/>
  <c r="AB168" i="3"/>
  <c r="AC167" i="3"/>
  <c r="AB167" i="3"/>
  <c r="AC166" i="3"/>
  <c r="AB166" i="3"/>
  <c r="AC165" i="3"/>
  <c r="AB165" i="3"/>
  <c r="AC164" i="3"/>
  <c r="AB164" i="3"/>
  <c r="AC160" i="3"/>
  <c r="AC119" i="3"/>
  <c r="AC57" i="3"/>
  <c r="AC9" i="3"/>
  <c r="AC158" i="5"/>
  <c r="AB158" i="5"/>
  <c r="AC99" i="5"/>
  <c r="AB99" i="5"/>
  <c r="AB84" i="3" l="1"/>
  <c r="AC63" i="3"/>
  <c r="AC84" i="3" s="1"/>
  <c r="AB31" i="3"/>
  <c r="AB88" i="3"/>
  <c r="AB90" i="3"/>
  <c r="AB89" i="3"/>
  <c r="AB211" i="3"/>
  <c r="AB79" i="3"/>
  <c r="AB33" i="3"/>
  <c r="AB81" i="3"/>
  <c r="AB77" i="3"/>
  <c r="AB156" i="3"/>
  <c r="AB116" i="3"/>
  <c r="AC204" i="3"/>
  <c r="AC77" i="3"/>
  <c r="AB83" i="3"/>
  <c r="AC79" i="3"/>
  <c r="AB41" i="3"/>
  <c r="AB204" i="3"/>
  <c r="AB205" i="3" s="1"/>
  <c r="AB157" i="3"/>
  <c r="AB34" i="3"/>
  <c r="AC158" i="3"/>
  <c r="AB158" i="3"/>
  <c r="AC157" i="3"/>
  <c r="AC156" i="3"/>
  <c r="AC112" i="3"/>
  <c r="AC111" i="3"/>
  <c r="AB112" i="3"/>
  <c r="AC83" i="3"/>
  <c r="AC212" i="3"/>
  <c r="AC206" i="3"/>
  <c r="AC81" i="3"/>
  <c r="AB80" i="3"/>
  <c r="AC210" i="3"/>
  <c r="AC45" i="3"/>
  <c r="AB18" i="3"/>
  <c r="AB35" i="3" s="1"/>
  <c r="AC44" i="3"/>
  <c r="AC40" i="3"/>
  <c r="AC38" i="3"/>
  <c r="AC39" i="3"/>
  <c r="AC37" i="3"/>
  <c r="AC30" i="3"/>
  <c r="AC14" i="3"/>
  <c r="AB160" i="3"/>
  <c r="AB119" i="3"/>
  <c r="AB57" i="3"/>
  <c r="AB9" i="3"/>
  <c r="AB91" i="3" l="1"/>
  <c r="AB98" i="3" s="1"/>
  <c r="AB101" i="3" s="1"/>
  <c r="AC80" i="3"/>
  <c r="AB43" i="3"/>
  <c r="AB46" i="3" s="1"/>
  <c r="AB49" i="3" s="1"/>
  <c r="AB51" i="3" s="1"/>
  <c r="AB53" i="3" s="1"/>
  <c r="AC88" i="3"/>
  <c r="AC41" i="3"/>
  <c r="AC18" i="3"/>
  <c r="AC17" i="3"/>
  <c r="AC89" i="3"/>
  <c r="AC29" i="3"/>
  <c r="AB92" i="3"/>
  <c r="AB97" i="3"/>
  <c r="AB100" i="3" s="1"/>
  <c r="V148" i="5"/>
  <c r="AC90" i="3" l="1"/>
  <c r="AC91" i="3" s="1"/>
  <c r="AC34" i="3"/>
  <c r="AC31" i="3"/>
  <c r="AC33" i="3"/>
  <c r="AC49" i="3"/>
  <c r="AC51" i="3" s="1"/>
  <c r="AB37" i="5"/>
  <c r="AB36" i="5"/>
  <c r="V121" i="5"/>
  <c r="AC98" i="3" l="1"/>
  <c r="AC101" i="3" s="1"/>
  <c r="AC92" i="3"/>
  <c r="AC36" i="5"/>
  <c r="AC37" i="5"/>
  <c r="AC53" i="3" s="1"/>
  <c r="AC35" i="3"/>
  <c r="AC43" i="3"/>
  <c r="AC46" i="3" s="1"/>
  <c r="AA184" i="5"/>
  <c r="AA74" i="3" s="1"/>
  <c r="AA53" i="3"/>
  <c r="AA201" i="3"/>
  <c r="AA200" i="3"/>
  <c r="AA198" i="3"/>
  <c r="AA197" i="3"/>
  <c r="AA196" i="3"/>
  <c r="AA194" i="3"/>
  <c r="AA193" i="3"/>
  <c r="AA192" i="3"/>
  <c r="AA191" i="3"/>
  <c r="AA190" i="3"/>
  <c r="AA189" i="3"/>
  <c r="AA188" i="3"/>
  <c r="AA187" i="3"/>
  <c r="AA183" i="3"/>
  <c r="AA182" i="3"/>
  <c r="AA181" i="3"/>
  <c r="AA178" i="3"/>
  <c r="AA177" i="3"/>
  <c r="AA176" i="3"/>
  <c r="AA175" i="3"/>
  <c r="AA174" i="3"/>
  <c r="AA173" i="3"/>
  <c r="AA172" i="3"/>
  <c r="AA171" i="3"/>
  <c r="AA170" i="3"/>
  <c r="AA169" i="3"/>
  <c r="AA168" i="3"/>
  <c r="AA167" i="3"/>
  <c r="AA166" i="3"/>
  <c r="AA165" i="3"/>
  <c r="AA164" i="3"/>
  <c r="AA160" i="3"/>
  <c r="AA153" i="3"/>
  <c r="AA151" i="3"/>
  <c r="AA150" i="3"/>
  <c r="AA149" i="3"/>
  <c r="AA147" i="3"/>
  <c r="AA146" i="3"/>
  <c r="AA145" i="3"/>
  <c r="AA144" i="3"/>
  <c r="AA143" i="3"/>
  <c r="AA142" i="3"/>
  <c r="AA158" i="3" s="1"/>
  <c r="AA141" i="3"/>
  <c r="AA140" i="3"/>
  <c r="AA139" i="3"/>
  <c r="AA138" i="3"/>
  <c r="AA137" i="3"/>
  <c r="AA136" i="3"/>
  <c r="AA133" i="3"/>
  <c r="AA132" i="3"/>
  <c r="AA131" i="3"/>
  <c r="AA130" i="3"/>
  <c r="AA129" i="3"/>
  <c r="AA128" i="3"/>
  <c r="AA127" i="3"/>
  <c r="AA126" i="3"/>
  <c r="AA125" i="3"/>
  <c r="AA124" i="3"/>
  <c r="AA123" i="3"/>
  <c r="AA156" i="3" s="1"/>
  <c r="AA119" i="3"/>
  <c r="AA110" i="3"/>
  <c r="AA108" i="3"/>
  <c r="AA107" i="3"/>
  <c r="AA106" i="3"/>
  <c r="AA105" i="3"/>
  <c r="AA104" i="3"/>
  <c r="AA94" i="3"/>
  <c r="AA76" i="3"/>
  <c r="AA75" i="3"/>
  <c r="AA70" i="3"/>
  <c r="AA69" i="3"/>
  <c r="AA68" i="3"/>
  <c r="AA67" i="3"/>
  <c r="AA65" i="3"/>
  <c r="AA64" i="3"/>
  <c r="AA62" i="3"/>
  <c r="AA61" i="3"/>
  <c r="AA60" i="3"/>
  <c r="AA57" i="3"/>
  <c r="AA55" i="3"/>
  <c r="AA54" i="3"/>
  <c r="AA50" i="3"/>
  <c r="AA49" i="3"/>
  <c r="AA47" i="3"/>
  <c r="AA45" i="3"/>
  <c r="AA44" i="3"/>
  <c r="AA40" i="3"/>
  <c r="AA39" i="3"/>
  <c r="AA38" i="3"/>
  <c r="AA37" i="3"/>
  <c r="AA30" i="3"/>
  <c r="AA29" i="3"/>
  <c r="AA18" i="3"/>
  <c r="AA17" i="3"/>
  <c r="AA16" i="3"/>
  <c r="AA15" i="3"/>
  <c r="AA14" i="3"/>
  <c r="AA13" i="3"/>
  <c r="AA12" i="3"/>
  <c r="AA9" i="3"/>
  <c r="AA158" i="5"/>
  <c r="AA99" i="5"/>
  <c r="AA42" i="5"/>
  <c r="Z42" i="5"/>
  <c r="Z99" i="5"/>
  <c r="Z158" i="5"/>
  <c r="Z55" i="3"/>
  <c r="Z54" i="3"/>
  <c r="Z53" i="3"/>
  <c r="Z50" i="3"/>
  <c r="Z49" i="3"/>
  <c r="Z47" i="3"/>
  <c r="Z45" i="3"/>
  <c r="Z44" i="3"/>
  <c r="Z40" i="3"/>
  <c r="Z39" i="3"/>
  <c r="Z38" i="3"/>
  <c r="Z37" i="3"/>
  <c r="Z30" i="3"/>
  <c r="Z29" i="3"/>
  <c r="Z18" i="3"/>
  <c r="Z17" i="3"/>
  <c r="Z16" i="3"/>
  <c r="Z15" i="3"/>
  <c r="Z14" i="3"/>
  <c r="Z13" i="3"/>
  <c r="Z12" i="3"/>
  <c r="Z153" i="3"/>
  <c r="Z151" i="3"/>
  <c r="Z150" i="3"/>
  <c r="Z149" i="3"/>
  <c r="Z147" i="3"/>
  <c r="Z146" i="3"/>
  <c r="Z145" i="3"/>
  <c r="Z144" i="3"/>
  <c r="Z143" i="3"/>
  <c r="Z142" i="3"/>
  <c r="Z158" i="3" s="1"/>
  <c r="Z141" i="3"/>
  <c r="Z140" i="3"/>
  <c r="Z139" i="3"/>
  <c r="Z138" i="3"/>
  <c r="Z137" i="3"/>
  <c r="Z136" i="3"/>
  <c r="Z133" i="3"/>
  <c r="Z132" i="3"/>
  <c r="Z131" i="3"/>
  <c r="Z130" i="3"/>
  <c r="Z129" i="3"/>
  <c r="Z128" i="3"/>
  <c r="Z127" i="3"/>
  <c r="Z126" i="3"/>
  <c r="Z125" i="3"/>
  <c r="Z124" i="3"/>
  <c r="Z123" i="3"/>
  <c r="Z156" i="3" s="1"/>
  <c r="Z184" i="5"/>
  <c r="Z201" i="3"/>
  <c r="Z200" i="3"/>
  <c r="Z198" i="3"/>
  <c r="Z197" i="3"/>
  <c r="Z196" i="3"/>
  <c r="Z194" i="3"/>
  <c r="Z193" i="3"/>
  <c r="Z192" i="3"/>
  <c r="Z191" i="3"/>
  <c r="Z190" i="3"/>
  <c r="Z189" i="3"/>
  <c r="Z188" i="3"/>
  <c r="Z187" i="3"/>
  <c r="Z183" i="3"/>
  <c r="Z182" i="3"/>
  <c r="Z181" i="3"/>
  <c r="Z178" i="3"/>
  <c r="Z177" i="3"/>
  <c r="Z176" i="3"/>
  <c r="Z175" i="3"/>
  <c r="Z174" i="3"/>
  <c r="Z173" i="3"/>
  <c r="Z172" i="3"/>
  <c r="Z171" i="3"/>
  <c r="Z170" i="3"/>
  <c r="Z169" i="3"/>
  <c r="Z168" i="3"/>
  <c r="Z167" i="3"/>
  <c r="Z166" i="3"/>
  <c r="Z165" i="3"/>
  <c r="Z164" i="3"/>
  <c r="Z160" i="3"/>
  <c r="Z119" i="3"/>
  <c r="Z110" i="3"/>
  <c r="Z108" i="3"/>
  <c r="Z107" i="3"/>
  <c r="Z106" i="3"/>
  <c r="Z105" i="3"/>
  <c r="Z104" i="3"/>
  <c r="Z94" i="3"/>
  <c r="Z76" i="3"/>
  <c r="Z75" i="3"/>
  <c r="Z74" i="3"/>
  <c r="Z70" i="3"/>
  <c r="Z69" i="3"/>
  <c r="Z68" i="3"/>
  <c r="Z67" i="3"/>
  <c r="Z65" i="3"/>
  <c r="Z64" i="3"/>
  <c r="Z89" i="3" s="1"/>
  <c r="Z62" i="3"/>
  <c r="Z61" i="3"/>
  <c r="Z60" i="3"/>
  <c r="Z57" i="3"/>
  <c r="Z9" i="3"/>
  <c r="Y199" i="5"/>
  <c r="Y110" i="3" s="1"/>
  <c r="Y67" i="3"/>
  <c r="Y87" i="3"/>
  <c r="X232" i="5"/>
  <c r="Y184" i="5"/>
  <c r="Y150" i="5"/>
  <c r="X180" i="5"/>
  <c r="X70" i="3" s="1"/>
  <c r="Y201" i="3"/>
  <c r="Y200" i="3"/>
  <c r="Y198" i="3"/>
  <c r="Y197" i="3"/>
  <c r="Y196" i="3"/>
  <c r="Y194" i="3"/>
  <c r="Y193" i="3"/>
  <c r="Y192" i="3"/>
  <c r="Y191" i="3"/>
  <c r="Y190" i="3"/>
  <c r="Y189" i="3"/>
  <c r="Y188" i="3"/>
  <c r="Y187" i="3"/>
  <c r="Y183" i="3"/>
  <c r="Y182" i="3"/>
  <c r="Y181" i="3"/>
  <c r="Y178" i="3"/>
  <c r="Y177" i="3"/>
  <c r="Y176" i="3"/>
  <c r="Y175" i="3"/>
  <c r="Y174" i="3"/>
  <c r="Y173" i="3"/>
  <c r="Y172" i="3"/>
  <c r="Y171" i="3"/>
  <c r="Y170" i="3"/>
  <c r="Y169" i="3"/>
  <c r="Y168" i="3"/>
  <c r="Y167" i="3"/>
  <c r="Y166" i="3"/>
  <c r="Y165" i="3"/>
  <c r="Y164" i="3"/>
  <c r="Y160" i="3"/>
  <c r="Y153" i="3"/>
  <c r="Y151" i="3"/>
  <c r="Y150" i="3"/>
  <c r="Y149" i="3"/>
  <c r="Y147" i="3"/>
  <c r="Y146" i="3"/>
  <c r="Y145" i="3"/>
  <c r="Y144" i="3"/>
  <c r="Y143" i="3"/>
  <c r="Y142" i="3"/>
  <c r="Y158" i="3" s="1"/>
  <c r="Y141" i="3"/>
  <c r="Y140" i="3"/>
  <c r="Y139" i="3"/>
  <c r="Y138" i="3"/>
  <c r="Y137" i="3"/>
  <c r="Y136" i="3"/>
  <c r="Y133" i="3"/>
  <c r="Y132" i="3"/>
  <c r="Y131" i="3"/>
  <c r="Y130" i="3"/>
  <c r="Y129" i="3"/>
  <c r="Y128" i="3"/>
  <c r="Y127" i="3"/>
  <c r="Y126" i="3"/>
  <c r="Y125" i="3"/>
  <c r="Y124" i="3"/>
  <c r="Y123" i="3"/>
  <c r="Y156" i="3" s="1"/>
  <c r="Y119" i="3"/>
  <c r="Y108" i="3"/>
  <c r="Y107" i="3"/>
  <c r="Y106" i="3"/>
  <c r="Y105" i="3"/>
  <c r="Y104" i="3"/>
  <c r="Y94" i="3"/>
  <c r="Y76" i="3"/>
  <c r="Y75" i="3"/>
  <c r="Y70" i="3"/>
  <c r="Y69" i="3"/>
  <c r="Y65" i="3"/>
  <c r="Y64" i="3"/>
  <c r="Y62" i="3"/>
  <c r="Y61" i="3"/>
  <c r="Y60" i="3"/>
  <c r="Y57" i="3"/>
  <c r="Y55" i="3"/>
  <c r="Y54" i="3"/>
  <c r="Y53" i="3"/>
  <c r="Y50" i="3"/>
  <c r="Y49" i="3"/>
  <c r="Y47" i="3"/>
  <c r="Y45" i="3"/>
  <c r="Y44" i="3"/>
  <c r="Y40" i="3"/>
  <c r="Y39" i="3"/>
  <c r="Y38" i="3"/>
  <c r="Y37" i="3"/>
  <c r="Y30" i="3"/>
  <c r="Y29" i="3"/>
  <c r="Y18" i="3"/>
  <c r="Y17" i="3"/>
  <c r="Y16" i="3"/>
  <c r="Y15" i="3"/>
  <c r="Y14" i="3"/>
  <c r="Y13" i="3"/>
  <c r="Y12" i="3"/>
  <c r="Y9" i="3"/>
  <c r="Y99" i="5"/>
  <c r="Y158" i="5"/>
  <c r="X200" i="5"/>
  <c r="X151" i="5"/>
  <c r="X150" i="5"/>
  <c r="X186" i="5"/>
  <c r="X76" i="3" s="1"/>
  <c r="X185" i="5"/>
  <c r="X75" i="3" s="1"/>
  <c r="W199" i="5"/>
  <c r="W200" i="5" s="1"/>
  <c r="W184" i="5"/>
  <c r="X87" i="3"/>
  <c r="X235" i="5"/>
  <c r="X230" i="5"/>
  <c r="X229" i="5"/>
  <c r="X65" i="3"/>
  <c r="X81" i="3" s="1"/>
  <c r="X61" i="3"/>
  <c r="X62" i="3"/>
  <c r="X64" i="3"/>
  <c r="X60" i="3"/>
  <c r="X69" i="3"/>
  <c r="X68" i="3"/>
  <c r="X67" i="3"/>
  <c r="W9" i="3"/>
  <c r="X9" i="3"/>
  <c r="W12" i="3"/>
  <c r="AB21" i="3" s="1"/>
  <c r="X12" i="3"/>
  <c r="AC21" i="3" s="1"/>
  <c r="W13" i="3"/>
  <c r="AB22" i="3" s="1"/>
  <c r="X13" i="3"/>
  <c r="AC22" i="3" s="1"/>
  <c r="W14" i="3"/>
  <c r="AB23" i="3" s="1"/>
  <c r="X14" i="3"/>
  <c r="AC23" i="3" s="1"/>
  <c r="W15" i="3"/>
  <c r="AB24" i="3" s="1"/>
  <c r="X15" i="3"/>
  <c r="AC24" i="3" s="1"/>
  <c r="W16" i="3"/>
  <c r="AB25" i="3" s="1"/>
  <c r="X16" i="3"/>
  <c r="AC25" i="3" s="1"/>
  <c r="W17" i="3"/>
  <c r="AB26" i="3" s="1"/>
  <c r="X17" i="3"/>
  <c r="AC26" i="3" s="1"/>
  <c r="W18" i="3"/>
  <c r="AB27" i="3" s="1"/>
  <c r="X18" i="3"/>
  <c r="AC27" i="3" s="1"/>
  <c r="W29" i="3"/>
  <c r="X29" i="3"/>
  <c r="W30" i="3"/>
  <c r="X30" i="3"/>
  <c r="W37" i="3"/>
  <c r="X37" i="3"/>
  <c r="W38" i="3"/>
  <c r="X38" i="3"/>
  <c r="W39" i="3"/>
  <c r="X39" i="3"/>
  <c r="W40" i="3"/>
  <c r="X40" i="3"/>
  <c r="W44" i="3"/>
  <c r="X44" i="3"/>
  <c r="W45" i="3"/>
  <c r="X45" i="3"/>
  <c r="W47" i="3"/>
  <c r="X47" i="3"/>
  <c r="W50" i="3"/>
  <c r="X50" i="3"/>
  <c r="X53" i="3"/>
  <c r="W54" i="3"/>
  <c r="X54" i="3"/>
  <c r="W55" i="3"/>
  <c r="X55" i="3"/>
  <c r="W57" i="3"/>
  <c r="X57" i="3"/>
  <c r="W60" i="3"/>
  <c r="W61" i="3"/>
  <c r="W62" i="3"/>
  <c r="W64" i="3"/>
  <c r="W89" i="3" s="1"/>
  <c r="W65" i="3"/>
  <c r="W67" i="3"/>
  <c r="W69" i="3"/>
  <c r="W70" i="3"/>
  <c r="W74" i="3"/>
  <c r="W75" i="3"/>
  <c r="W76" i="3"/>
  <c r="W87" i="3"/>
  <c r="W94" i="3"/>
  <c r="X94" i="3"/>
  <c r="W104" i="3"/>
  <c r="X104" i="3"/>
  <c r="W105" i="3"/>
  <c r="X105" i="3"/>
  <c r="W106" i="3"/>
  <c r="X106" i="3"/>
  <c r="W107" i="3"/>
  <c r="X107" i="3"/>
  <c r="W108" i="3"/>
  <c r="X108" i="3"/>
  <c r="W110" i="3"/>
  <c r="X110" i="3"/>
  <c r="W119" i="3"/>
  <c r="X119" i="3"/>
  <c r="W156" i="3"/>
  <c r="X123" i="3"/>
  <c r="X116" i="3" s="1"/>
  <c r="W124" i="3"/>
  <c r="X124" i="3"/>
  <c r="W125" i="3"/>
  <c r="X125" i="3"/>
  <c r="W126" i="3"/>
  <c r="X126" i="3"/>
  <c r="W127" i="3"/>
  <c r="X127" i="3"/>
  <c r="W128" i="3"/>
  <c r="X128" i="3"/>
  <c r="W129" i="3"/>
  <c r="X129" i="3"/>
  <c r="W130" i="3"/>
  <c r="X130" i="3"/>
  <c r="W131" i="3"/>
  <c r="X131" i="3"/>
  <c r="W132" i="3"/>
  <c r="X132" i="3"/>
  <c r="W133" i="3"/>
  <c r="X133" i="3"/>
  <c r="W136" i="3"/>
  <c r="X136" i="3"/>
  <c r="W137" i="3"/>
  <c r="X137" i="3"/>
  <c r="W138" i="3"/>
  <c r="X138" i="3"/>
  <c r="W139" i="3"/>
  <c r="X139" i="3"/>
  <c r="W140" i="3"/>
  <c r="X140" i="3"/>
  <c r="W141" i="3"/>
  <c r="X141" i="3"/>
  <c r="W142" i="3"/>
  <c r="W158" i="3" s="1"/>
  <c r="X142" i="3"/>
  <c r="X158" i="3" s="1"/>
  <c r="W143" i="3"/>
  <c r="X143" i="3"/>
  <c r="W144" i="3"/>
  <c r="W157" i="3" s="1"/>
  <c r="X144" i="3"/>
  <c r="W145" i="3"/>
  <c r="X145" i="3"/>
  <c r="W146" i="3"/>
  <c r="X146" i="3"/>
  <c r="W147" i="3"/>
  <c r="X147" i="3"/>
  <c r="W149" i="3"/>
  <c r="X149" i="3"/>
  <c r="W150" i="3"/>
  <c r="X150" i="3"/>
  <c r="W151" i="3"/>
  <c r="X151" i="3"/>
  <c r="W153" i="3"/>
  <c r="X153" i="3"/>
  <c r="W160" i="3"/>
  <c r="X160" i="3"/>
  <c r="W164" i="3"/>
  <c r="X164" i="3"/>
  <c r="W165" i="3"/>
  <c r="X165" i="3"/>
  <c r="W166" i="3"/>
  <c r="X166" i="3"/>
  <c r="W167" i="3"/>
  <c r="X167" i="3"/>
  <c r="W168" i="3"/>
  <c r="X168" i="3"/>
  <c r="W169" i="3"/>
  <c r="X169" i="3"/>
  <c r="W170" i="3"/>
  <c r="X170" i="3"/>
  <c r="W171" i="3"/>
  <c r="X171" i="3"/>
  <c r="W172" i="3"/>
  <c r="X172" i="3"/>
  <c r="W173" i="3"/>
  <c r="X173" i="3"/>
  <c r="W174" i="3"/>
  <c r="X174" i="3"/>
  <c r="W175" i="3"/>
  <c r="X175" i="3"/>
  <c r="W176" i="3"/>
  <c r="X176" i="3"/>
  <c r="W177" i="3"/>
  <c r="X177" i="3"/>
  <c r="W178" i="3"/>
  <c r="X178" i="3"/>
  <c r="W181" i="3"/>
  <c r="X181" i="3"/>
  <c r="W182" i="3"/>
  <c r="X182" i="3"/>
  <c r="W183" i="3"/>
  <c r="X183" i="3"/>
  <c r="W187" i="3"/>
  <c r="X187" i="3"/>
  <c r="W188" i="3"/>
  <c r="X188" i="3"/>
  <c r="W189" i="3"/>
  <c r="X189" i="3"/>
  <c r="W190" i="3"/>
  <c r="W210" i="3" s="1"/>
  <c r="X190" i="3"/>
  <c r="W191" i="3"/>
  <c r="X191" i="3"/>
  <c r="W192" i="3"/>
  <c r="X192" i="3"/>
  <c r="W193" i="3"/>
  <c r="X193" i="3"/>
  <c r="W194" i="3"/>
  <c r="X194" i="3"/>
  <c r="W196" i="3"/>
  <c r="X196" i="3"/>
  <c r="W197" i="3"/>
  <c r="X197" i="3"/>
  <c r="W198" i="3"/>
  <c r="X198" i="3"/>
  <c r="W200" i="3"/>
  <c r="X200" i="3"/>
  <c r="W201" i="3"/>
  <c r="X201" i="3"/>
  <c r="X209" i="3"/>
  <c r="X210" i="3" s="1"/>
  <c r="X49" i="3"/>
  <c r="X51" i="3" s="1"/>
  <c r="X158" i="5"/>
  <c r="W158" i="5"/>
  <c r="X99" i="5"/>
  <c r="W99" i="5"/>
  <c r="V166" i="5"/>
  <c r="V209" i="5"/>
  <c r="V184" i="5"/>
  <c r="V74" i="3" s="1"/>
  <c r="V199" i="5"/>
  <c r="V200" i="5" s="1"/>
  <c r="V53" i="3"/>
  <c r="V47" i="3"/>
  <c r="V45" i="3"/>
  <c r="V44" i="3"/>
  <c r="V29" i="3"/>
  <c r="V14" i="3"/>
  <c r="V13" i="3"/>
  <c r="V12" i="3"/>
  <c r="V190" i="3"/>
  <c r="V60" i="3"/>
  <c r="V187" i="3"/>
  <c r="V193" i="3"/>
  <c r="V201" i="3"/>
  <c r="V200" i="3"/>
  <c r="V198" i="3"/>
  <c r="V197" i="3"/>
  <c r="V196" i="3"/>
  <c r="V194" i="3"/>
  <c r="V192" i="3"/>
  <c r="V191" i="3"/>
  <c r="V189" i="3"/>
  <c r="V188" i="3"/>
  <c r="V183" i="3"/>
  <c r="V182" i="3"/>
  <c r="V181" i="3"/>
  <c r="V178" i="3"/>
  <c r="V177" i="3"/>
  <c r="V176" i="3"/>
  <c r="V175" i="3"/>
  <c r="V174" i="3"/>
  <c r="V173" i="3"/>
  <c r="V172" i="3"/>
  <c r="V171" i="3"/>
  <c r="V170" i="3"/>
  <c r="V169" i="3"/>
  <c r="V168" i="3"/>
  <c r="V167" i="3"/>
  <c r="V166" i="3"/>
  <c r="V165" i="3"/>
  <c r="V164" i="3"/>
  <c r="V160" i="3"/>
  <c r="V142" i="3"/>
  <c r="V158" i="3" s="1"/>
  <c r="V143" i="3"/>
  <c r="V144" i="3"/>
  <c r="V123" i="3"/>
  <c r="V156" i="3" s="1"/>
  <c r="V153" i="3"/>
  <c r="V151" i="3"/>
  <c r="V150" i="3"/>
  <c r="V149" i="3"/>
  <c r="V147" i="3"/>
  <c r="V146" i="3"/>
  <c r="V145" i="3"/>
  <c r="V141" i="3"/>
  <c r="V140" i="3"/>
  <c r="V139" i="3"/>
  <c r="V138" i="3"/>
  <c r="V137" i="3"/>
  <c r="V136" i="3"/>
  <c r="V133" i="3"/>
  <c r="V132" i="3"/>
  <c r="V131" i="3"/>
  <c r="V130" i="3"/>
  <c r="V129" i="3"/>
  <c r="V128" i="3"/>
  <c r="V127" i="3"/>
  <c r="V126" i="3"/>
  <c r="V125" i="3"/>
  <c r="V124" i="3"/>
  <c r="V119" i="3"/>
  <c r="V106" i="3"/>
  <c r="V107" i="3"/>
  <c r="V108" i="3"/>
  <c r="V104" i="3"/>
  <c r="V105" i="3"/>
  <c r="V76" i="3"/>
  <c r="V87" i="3"/>
  <c r="V64" i="3"/>
  <c r="V17" i="3"/>
  <c r="V30" i="3"/>
  <c r="V61" i="3"/>
  <c r="V94" i="3"/>
  <c r="V15" i="3"/>
  <c r="V65" i="3"/>
  <c r="V62" i="3"/>
  <c r="V75" i="3"/>
  <c r="V70" i="3"/>
  <c r="V69" i="3"/>
  <c r="V67" i="3"/>
  <c r="V57" i="3"/>
  <c r="V18" i="3"/>
  <c r="V37" i="3"/>
  <c r="V38" i="3"/>
  <c r="V39" i="3"/>
  <c r="V40" i="3"/>
  <c r="V50" i="3"/>
  <c r="V55" i="3"/>
  <c r="V54" i="3"/>
  <c r="V49" i="3"/>
  <c r="V16" i="3"/>
  <c r="V9" i="3"/>
  <c r="V177" i="5"/>
  <c r="V68" i="3" s="1"/>
  <c r="V158" i="5"/>
  <c r="V99" i="5"/>
  <c r="U60" i="3"/>
  <c r="U64" i="3"/>
  <c r="U61" i="3"/>
  <c r="U62" i="3"/>
  <c r="U65" i="3"/>
  <c r="U199" i="5"/>
  <c r="U110" i="3" s="1"/>
  <c r="T200" i="3"/>
  <c r="S200" i="3"/>
  <c r="R200" i="3"/>
  <c r="Q200" i="3"/>
  <c r="P200" i="3"/>
  <c r="O200" i="3"/>
  <c r="N200" i="3"/>
  <c r="I200" i="3"/>
  <c r="J200" i="3"/>
  <c r="K200" i="3"/>
  <c r="L200" i="3"/>
  <c r="M200" i="3"/>
  <c r="U200" i="3"/>
  <c r="U87" i="3"/>
  <c r="U198" i="3"/>
  <c r="U197" i="3"/>
  <c r="U196" i="3"/>
  <c r="U194" i="3"/>
  <c r="U193" i="3"/>
  <c r="U192" i="3"/>
  <c r="U191" i="3"/>
  <c r="U190" i="3"/>
  <c r="U189" i="3"/>
  <c r="U188" i="3"/>
  <c r="U187" i="3"/>
  <c r="U183" i="3"/>
  <c r="U182" i="3"/>
  <c r="U181" i="3"/>
  <c r="U177" i="3"/>
  <c r="U176" i="3"/>
  <c r="U175" i="3"/>
  <c r="U174" i="3"/>
  <c r="U173" i="3"/>
  <c r="U172" i="3"/>
  <c r="U171" i="3"/>
  <c r="U170" i="3"/>
  <c r="U169" i="3"/>
  <c r="U168" i="3"/>
  <c r="U167" i="3"/>
  <c r="U166" i="3"/>
  <c r="U165" i="3"/>
  <c r="U164" i="3"/>
  <c r="U160" i="3"/>
  <c r="U153" i="3"/>
  <c r="U151" i="3"/>
  <c r="U150" i="3"/>
  <c r="U149" i="3"/>
  <c r="U147" i="3"/>
  <c r="U146" i="3"/>
  <c r="U145" i="3"/>
  <c r="U144" i="3"/>
  <c r="U143" i="3"/>
  <c r="U142" i="3"/>
  <c r="U158" i="3" s="1"/>
  <c r="U141" i="3"/>
  <c r="U140" i="3"/>
  <c r="U139" i="3"/>
  <c r="U138" i="3"/>
  <c r="U137" i="3"/>
  <c r="U136" i="3"/>
  <c r="U133" i="3"/>
  <c r="U132" i="3"/>
  <c r="U131" i="3"/>
  <c r="U130" i="3"/>
  <c r="U129" i="3"/>
  <c r="U128" i="3"/>
  <c r="U127" i="3"/>
  <c r="U126" i="3"/>
  <c r="U125" i="3"/>
  <c r="U124" i="3"/>
  <c r="U123" i="3"/>
  <c r="U116" i="3" s="1"/>
  <c r="U119" i="3"/>
  <c r="T87" i="3"/>
  <c r="U108" i="3"/>
  <c r="U107" i="3"/>
  <c r="U106" i="3"/>
  <c r="U105" i="3"/>
  <c r="U104" i="3"/>
  <c r="U94" i="3"/>
  <c r="U57" i="3"/>
  <c r="U76" i="3"/>
  <c r="U75" i="3"/>
  <c r="U74" i="3"/>
  <c r="U70" i="3"/>
  <c r="U69" i="3"/>
  <c r="U68" i="3"/>
  <c r="U67" i="3"/>
  <c r="U55" i="3"/>
  <c r="U54" i="3"/>
  <c r="U53" i="3"/>
  <c r="U50" i="3"/>
  <c r="U49" i="3"/>
  <c r="U47" i="3"/>
  <c r="U45" i="3"/>
  <c r="U44" i="3"/>
  <c r="U40" i="3"/>
  <c r="U39" i="3"/>
  <c r="U38" i="3"/>
  <c r="U37" i="3"/>
  <c r="U30" i="3"/>
  <c r="U29" i="3"/>
  <c r="U18" i="3"/>
  <c r="Z27" i="3" s="1"/>
  <c r="U17" i="3"/>
  <c r="U16" i="3"/>
  <c r="Z25" i="3" s="1"/>
  <c r="U15" i="3"/>
  <c r="U14" i="3"/>
  <c r="U13" i="3"/>
  <c r="U12" i="3"/>
  <c r="U9" i="3"/>
  <c r="U151" i="5"/>
  <c r="U152" i="5" s="1"/>
  <c r="V151" i="5" s="1"/>
  <c r="V152" i="5" s="1"/>
  <c r="W151" i="5" s="1"/>
  <c r="W152" i="5" s="1"/>
  <c r="Y151" i="5" s="1"/>
  <c r="U201" i="3"/>
  <c r="U178" i="3"/>
  <c r="U158" i="5"/>
  <c r="U99" i="5"/>
  <c r="N201" i="3"/>
  <c r="N198" i="3"/>
  <c r="N197" i="3"/>
  <c r="N196" i="3"/>
  <c r="N194" i="3"/>
  <c r="N193" i="3"/>
  <c r="N192" i="3"/>
  <c r="N191" i="3"/>
  <c r="N190" i="3"/>
  <c r="N189" i="3"/>
  <c r="N188" i="3"/>
  <c r="N187" i="3"/>
  <c r="N183" i="3"/>
  <c r="N182" i="3"/>
  <c r="N181" i="3"/>
  <c r="N178" i="3"/>
  <c r="N177" i="3"/>
  <c r="N176" i="3"/>
  <c r="N175" i="3"/>
  <c r="N174" i="3"/>
  <c r="N173" i="3"/>
  <c r="N172" i="3"/>
  <c r="N171" i="3"/>
  <c r="N170" i="3"/>
  <c r="N169" i="3"/>
  <c r="N168" i="3"/>
  <c r="N167" i="3"/>
  <c r="N166" i="3"/>
  <c r="N165" i="3"/>
  <c r="N164" i="3"/>
  <c r="T196" i="3"/>
  <c r="S196" i="3"/>
  <c r="R196" i="3"/>
  <c r="Q196" i="3"/>
  <c r="P196" i="3"/>
  <c r="T182" i="3"/>
  <c r="S182" i="3"/>
  <c r="R182" i="3"/>
  <c r="Q182" i="3"/>
  <c r="P182" i="3"/>
  <c r="T171" i="3"/>
  <c r="S171" i="3"/>
  <c r="R171" i="3"/>
  <c r="Q171" i="3"/>
  <c r="P171" i="3"/>
  <c r="S201" i="3"/>
  <c r="R201" i="3"/>
  <c r="Q201" i="3"/>
  <c r="P201" i="3"/>
  <c r="S198" i="3"/>
  <c r="R198" i="3"/>
  <c r="Q198" i="3"/>
  <c r="P198" i="3"/>
  <c r="S197" i="3"/>
  <c r="R197" i="3"/>
  <c r="Q197" i="3"/>
  <c r="P197" i="3"/>
  <c r="S194" i="3"/>
  <c r="R194" i="3"/>
  <c r="Q194" i="3"/>
  <c r="P194" i="3"/>
  <c r="S193" i="3"/>
  <c r="R193" i="3"/>
  <c r="Q193" i="3"/>
  <c r="P193" i="3"/>
  <c r="S192" i="3"/>
  <c r="R192" i="3"/>
  <c r="Q192" i="3"/>
  <c r="P192" i="3"/>
  <c r="S191" i="3"/>
  <c r="R191" i="3"/>
  <c r="Q191" i="3"/>
  <c r="P191" i="3"/>
  <c r="S190" i="3"/>
  <c r="R190" i="3"/>
  <c r="Q190" i="3"/>
  <c r="P190" i="3"/>
  <c r="S189" i="3"/>
  <c r="R189" i="3"/>
  <c r="Q189" i="3"/>
  <c r="P189" i="3"/>
  <c r="S188" i="3"/>
  <c r="R188" i="3"/>
  <c r="Q188" i="3"/>
  <c r="P188" i="3"/>
  <c r="S187" i="3"/>
  <c r="R187" i="3"/>
  <c r="Q187" i="3"/>
  <c r="P187" i="3"/>
  <c r="S183" i="3"/>
  <c r="R183" i="3"/>
  <c r="Q183" i="3"/>
  <c r="P183" i="3"/>
  <c r="S181" i="3"/>
  <c r="R181" i="3"/>
  <c r="Q181" i="3"/>
  <c r="P181" i="3"/>
  <c r="S178" i="3"/>
  <c r="R178" i="3"/>
  <c r="Q178" i="3"/>
  <c r="P178" i="3"/>
  <c r="S177" i="3"/>
  <c r="R177" i="3"/>
  <c r="Q177" i="3"/>
  <c r="P177" i="3"/>
  <c r="S176" i="3"/>
  <c r="R176" i="3"/>
  <c r="Q176" i="3"/>
  <c r="P176" i="3"/>
  <c r="S175" i="3"/>
  <c r="R175" i="3"/>
  <c r="Q175" i="3"/>
  <c r="P175" i="3"/>
  <c r="S174" i="3"/>
  <c r="R174" i="3"/>
  <c r="Q174" i="3"/>
  <c r="P174" i="3"/>
  <c r="S173" i="3"/>
  <c r="R173" i="3"/>
  <c r="Q173" i="3"/>
  <c r="P173" i="3"/>
  <c r="S172" i="3"/>
  <c r="R172" i="3"/>
  <c r="Q172" i="3"/>
  <c r="P172" i="3"/>
  <c r="S170" i="3"/>
  <c r="R170" i="3"/>
  <c r="Q170" i="3"/>
  <c r="P170" i="3"/>
  <c r="S169" i="3"/>
  <c r="R169" i="3"/>
  <c r="Q169" i="3"/>
  <c r="P169" i="3"/>
  <c r="S168" i="3"/>
  <c r="R168" i="3"/>
  <c r="Q168" i="3"/>
  <c r="P168" i="3"/>
  <c r="S167" i="3"/>
  <c r="R167" i="3"/>
  <c r="Q167" i="3"/>
  <c r="P167" i="3"/>
  <c r="S166" i="3"/>
  <c r="R166" i="3"/>
  <c r="Q166" i="3"/>
  <c r="P166" i="3"/>
  <c r="S165" i="3"/>
  <c r="R165" i="3"/>
  <c r="Q165" i="3"/>
  <c r="P165" i="3"/>
  <c r="S164" i="3"/>
  <c r="R164" i="3"/>
  <c r="Q164" i="3"/>
  <c r="P164" i="3"/>
  <c r="O164" i="3"/>
  <c r="N12" i="3"/>
  <c r="M12" i="3"/>
  <c r="L12" i="3"/>
  <c r="K12" i="3"/>
  <c r="F12" i="3"/>
  <c r="J12" i="3"/>
  <c r="I12" i="3"/>
  <c r="H12" i="3"/>
  <c r="G12" i="3"/>
  <c r="L21" i="3" s="1"/>
  <c r="E12" i="3"/>
  <c r="O201" i="3"/>
  <c r="O198" i="3"/>
  <c r="O197" i="3"/>
  <c r="O196" i="3"/>
  <c r="O194" i="3"/>
  <c r="O193" i="3"/>
  <c r="O192" i="3"/>
  <c r="O191" i="3"/>
  <c r="O190" i="3"/>
  <c r="O60" i="3"/>
  <c r="O74" i="3"/>
  <c r="O189" i="3"/>
  <c r="O188" i="3"/>
  <c r="O187" i="3"/>
  <c r="O183" i="3"/>
  <c r="O182" i="3"/>
  <c r="O181" i="3"/>
  <c r="O178" i="3"/>
  <c r="O177" i="3"/>
  <c r="O176" i="3"/>
  <c r="O175" i="3"/>
  <c r="O174" i="3"/>
  <c r="O173" i="3"/>
  <c r="O172" i="3"/>
  <c r="O171" i="3"/>
  <c r="O170" i="3"/>
  <c r="O169" i="3"/>
  <c r="O168" i="3"/>
  <c r="O167" i="3"/>
  <c r="O166" i="3"/>
  <c r="O165" i="3"/>
  <c r="T110" i="3"/>
  <c r="S110" i="3"/>
  <c r="R110" i="3"/>
  <c r="Q110" i="3"/>
  <c r="P110" i="3"/>
  <c r="O110" i="3"/>
  <c r="N110" i="3"/>
  <c r="M110" i="3"/>
  <c r="T99" i="5"/>
  <c r="E69" i="3"/>
  <c r="F69" i="3"/>
  <c r="G69" i="3"/>
  <c r="H69" i="3"/>
  <c r="I69" i="3"/>
  <c r="J69" i="3"/>
  <c r="K69" i="3"/>
  <c r="L69" i="3"/>
  <c r="M69" i="3"/>
  <c r="N69" i="3"/>
  <c r="O69" i="3"/>
  <c r="P69" i="3"/>
  <c r="Q69" i="3"/>
  <c r="R69" i="3"/>
  <c r="S69" i="3"/>
  <c r="T69" i="3"/>
  <c r="T68" i="3"/>
  <c r="S68" i="3"/>
  <c r="R68" i="3"/>
  <c r="Q68" i="3"/>
  <c r="P68" i="3"/>
  <c r="O68" i="3"/>
  <c r="T67" i="3"/>
  <c r="S67" i="3"/>
  <c r="R67" i="3"/>
  <c r="Q67" i="3"/>
  <c r="P67" i="3"/>
  <c r="N68" i="3"/>
  <c r="M68" i="3"/>
  <c r="L68" i="3"/>
  <c r="K68" i="3"/>
  <c r="J68" i="3"/>
  <c r="I68" i="3"/>
  <c r="H68" i="3"/>
  <c r="G68" i="3"/>
  <c r="F68" i="3"/>
  <c r="E68" i="3"/>
  <c r="O67" i="3"/>
  <c r="N67" i="3"/>
  <c r="M67" i="3"/>
  <c r="L67" i="3"/>
  <c r="K67" i="3"/>
  <c r="J67" i="3"/>
  <c r="I67" i="3"/>
  <c r="H67" i="3"/>
  <c r="G67" i="3"/>
  <c r="F67" i="3"/>
  <c r="E67" i="3"/>
  <c r="T158" i="5"/>
  <c r="T201" i="3"/>
  <c r="T198" i="3"/>
  <c r="T197" i="3"/>
  <c r="T194" i="3"/>
  <c r="T193" i="3"/>
  <c r="T192" i="3"/>
  <c r="T191" i="3"/>
  <c r="T190" i="3"/>
  <c r="T189" i="3"/>
  <c r="T188" i="3"/>
  <c r="T187" i="3"/>
  <c r="T183" i="3"/>
  <c r="T181" i="3"/>
  <c r="T178" i="3"/>
  <c r="T177" i="3"/>
  <c r="T176" i="3"/>
  <c r="T175" i="3"/>
  <c r="T174" i="3"/>
  <c r="T173" i="3"/>
  <c r="T172" i="3"/>
  <c r="T170" i="3"/>
  <c r="T169" i="3"/>
  <c r="T168" i="3"/>
  <c r="T167" i="3"/>
  <c r="T166" i="3"/>
  <c r="T165" i="3"/>
  <c r="T164" i="3"/>
  <c r="T153" i="3"/>
  <c r="S153" i="3"/>
  <c r="R153" i="3"/>
  <c r="Q153" i="3"/>
  <c r="P153" i="3"/>
  <c r="O153" i="3"/>
  <c r="N153" i="3"/>
  <c r="T151" i="3"/>
  <c r="S151" i="3"/>
  <c r="R151" i="3"/>
  <c r="Q151" i="3"/>
  <c r="P151" i="3"/>
  <c r="O151" i="3"/>
  <c r="N151" i="3"/>
  <c r="T150" i="3"/>
  <c r="S150" i="3"/>
  <c r="R150" i="3"/>
  <c r="Q150" i="3"/>
  <c r="P150" i="3"/>
  <c r="O150" i="3"/>
  <c r="N150" i="3"/>
  <c r="T149" i="3"/>
  <c r="S149" i="3"/>
  <c r="R149" i="3"/>
  <c r="Q149" i="3"/>
  <c r="P149" i="3"/>
  <c r="O149" i="3"/>
  <c r="N149" i="3"/>
  <c r="T147" i="3"/>
  <c r="S147" i="3"/>
  <c r="R147" i="3"/>
  <c r="Q147" i="3"/>
  <c r="P147" i="3"/>
  <c r="O147" i="3"/>
  <c r="N147" i="3"/>
  <c r="T146" i="3"/>
  <c r="S146" i="3"/>
  <c r="R146" i="3"/>
  <c r="Q146" i="3"/>
  <c r="P146" i="3"/>
  <c r="O146" i="3"/>
  <c r="N146" i="3"/>
  <c r="T145" i="3"/>
  <c r="S145" i="3"/>
  <c r="R145" i="3"/>
  <c r="Q145" i="3"/>
  <c r="P145" i="3"/>
  <c r="O145" i="3"/>
  <c r="N145" i="3"/>
  <c r="T144" i="3"/>
  <c r="S144" i="3"/>
  <c r="R144" i="3"/>
  <c r="Q144" i="3"/>
  <c r="P144" i="3"/>
  <c r="P143" i="3"/>
  <c r="O144" i="3"/>
  <c r="N144" i="3"/>
  <c r="T143" i="3"/>
  <c r="S143" i="3"/>
  <c r="S107" i="3" s="1"/>
  <c r="R143" i="3"/>
  <c r="R107" i="3" s="1"/>
  <c r="Q143" i="3"/>
  <c r="O143" i="3"/>
  <c r="N143" i="3"/>
  <c r="T142" i="3"/>
  <c r="T158" i="3" s="1"/>
  <c r="S142" i="3"/>
  <c r="S158" i="3" s="1"/>
  <c r="R142" i="3"/>
  <c r="R158" i="3" s="1"/>
  <c r="Q142" i="3"/>
  <c r="Q158" i="3" s="1"/>
  <c r="P142" i="3"/>
  <c r="P158" i="3" s="1"/>
  <c r="O142" i="3"/>
  <c r="O158" i="3" s="1"/>
  <c r="N142" i="3"/>
  <c r="N158" i="3" s="1"/>
  <c r="T141" i="3"/>
  <c r="S141" i="3"/>
  <c r="R141" i="3"/>
  <c r="Q141" i="3"/>
  <c r="P141" i="3"/>
  <c r="O141" i="3"/>
  <c r="N141" i="3"/>
  <c r="T140" i="3"/>
  <c r="S140" i="3"/>
  <c r="R140" i="3"/>
  <c r="Q140" i="3"/>
  <c r="P140" i="3"/>
  <c r="O140" i="3"/>
  <c r="N140" i="3"/>
  <c r="T139" i="3"/>
  <c r="S139" i="3"/>
  <c r="R139" i="3"/>
  <c r="Q139" i="3"/>
  <c r="P139" i="3"/>
  <c r="O139" i="3"/>
  <c r="N139" i="3"/>
  <c r="T138" i="3"/>
  <c r="S138" i="3"/>
  <c r="R138" i="3"/>
  <c r="Q138" i="3"/>
  <c r="P138" i="3"/>
  <c r="O138" i="3"/>
  <c r="N138" i="3"/>
  <c r="T137" i="3"/>
  <c r="S137" i="3"/>
  <c r="R137" i="3"/>
  <c r="Q137" i="3"/>
  <c r="P137" i="3"/>
  <c r="O137" i="3"/>
  <c r="N137" i="3"/>
  <c r="T136" i="3"/>
  <c r="S136" i="3"/>
  <c r="R136" i="3"/>
  <c r="Q136" i="3"/>
  <c r="P136" i="3"/>
  <c r="O136" i="3"/>
  <c r="N136" i="3"/>
  <c r="T133" i="3"/>
  <c r="S133" i="3"/>
  <c r="R133" i="3"/>
  <c r="Q133" i="3"/>
  <c r="P133" i="3"/>
  <c r="O133" i="3"/>
  <c r="N133" i="3"/>
  <c r="T132" i="3"/>
  <c r="S132" i="3"/>
  <c r="R132" i="3"/>
  <c r="Q132" i="3"/>
  <c r="P132" i="3"/>
  <c r="O132" i="3"/>
  <c r="N132" i="3"/>
  <c r="T131" i="3"/>
  <c r="S131" i="3"/>
  <c r="R131" i="3"/>
  <c r="Q131" i="3"/>
  <c r="P131" i="3"/>
  <c r="O131" i="3"/>
  <c r="N131" i="3"/>
  <c r="T130" i="3"/>
  <c r="S130" i="3"/>
  <c r="R130" i="3"/>
  <c r="Q130" i="3"/>
  <c r="P130" i="3"/>
  <c r="O130" i="3"/>
  <c r="N130" i="3"/>
  <c r="T129" i="3"/>
  <c r="S129" i="3"/>
  <c r="R129" i="3"/>
  <c r="Q129" i="3"/>
  <c r="P129" i="3"/>
  <c r="O129" i="3"/>
  <c r="N129" i="3"/>
  <c r="T128" i="3"/>
  <c r="S128" i="3"/>
  <c r="R128" i="3"/>
  <c r="Q128" i="3"/>
  <c r="P128" i="3"/>
  <c r="O128" i="3"/>
  <c r="N128" i="3"/>
  <c r="T127" i="3"/>
  <c r="S127" i="3"/>
  <c r="R127" i="3"/>
  <c r="Q127" i="3"/>
  <c r="P127" i="3"/>
  <c r="O127" i="3"/>
  <c r="N127" i="3"/>
  <c r="T126" i="3"/>
  <c r="S126" i="3"/>
  <c r="R126" i="3"/>
  <c r="Q126" i="3"/>
  <c r="P126" i="3"/>
  <c r="O126" i="3"/>
  <c r="N126" i="3"/>
  <c r="T125" i="3"/>
  <c r="S125" i="3"/>
  <c r="R125" i="3"/>
  <c r="Q125" i="3"/>
  <c r="P125" i="3"/>
  <c r="O125" i="3"/>
  <c r="N125" i="3"/>
  <c r="T124" i="3"/>
  <c r="S124" i="3"/>
  <c r="R124" i="3"/>
  <c r="Q124" i="3"/>
  <c r="P124" i="3"/>
  <c r="O124" i="3"/>
  <c r="N124" i="3"/>
  <c r="T123" i="3"/>
  <c r="T116" i="3" s="1"/>
  <c r="S123" i="3"/>
  <c r="S116" i="3" s="1"/>
  <c r="R123" i="3"/>
  <c r="R156" i="3" s="1"/>
  <c r="Q123" i="3"/>
  <c r="Q156" i="3" s="1"/>
  <c r="P123" i="3"/>
  <c r="P116" i="3" s="1"/>
  <c r="O123" i="3"/>
  <c r="O116" i="3" s="1"/>
  <c r="N123" i="3"/>
  <c r="N156" i="3" s="1"/>
  <c r="T108" i="3"/>
  <c r="T107" i="3"/>
  <c r="T106" i="3"/>
  <c r="T105" i="3"/>
  <c r="T104" i="3"/>
  <c r="T94" i="3"/>
  <c r="T76" i="3"/>
  <c r="T75" i="3"/>
  <c r="T70" i="3"/>
  <c r="T65" i="3"/>
  <c r="T64" i="3"/>
  <c r="T62" i="3"/>
  <c r="T61" i="3"/>
  <c r="T60" i="3"/>
  <c r="T210" i="3" s="1"/>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S29" i="3"/>
  <c r="S31" i="3" s="1"/>
  <c r="S14" i="3"/>
  <c r="R29" i="3"/>
  <c r="Q29" i="3"/>
  <c r="P29" i="3"/>
  <c r="O29" i="3"/>
  <c r="N29" i="3"/>
  <c r="S18" i="3"/>
  <c r="R18" i="3"/>
  <c r="M18" i="3"/>
  <c r="Q18" i="3"/>
  <c r="P18" i="3"/>
  <c r="O18" i="3"/>
  <c r="N18" i="3"/>
  <c r="T17" i="3"/>
  <c r="Y26" i="3" s="1"/>
  <c r="S17" i="3"/>
  <c r="R17" i="3"/>
  <c r="Q17" i="3"/>
  <c r="P17" i="3"/>
  <c r="O17" i="3"/>
  <c r="N17" i="3"/>
  <c r="T16" i="3"/>
  <c r="S16" i="3"/>
  <c r="R16" i="3"/>
  <c r="Q16" i="3"/>
  <c r="P16" i="3"/>
  <c r="O16" i="3"/>
  <c r="N16" i="3"/>
  <c r="T15" i="3"/>
  <c r="S15" i="3"/>
  <c r="R15" i="3"/>
  <c r="Q15" i="3"/>
  <c r="P15" i="3"/>
  <c r="O15" i="3"/>
  <c r="J15" i="3"/>
  <c r="N15" i="3"/>
  <c r="T14" i="3"/>
  <c r="R14" i="3"/>
  <c r="Q14" i="3"/>
  <c r="P14" i="3"/>
  <c r="O14" i="3"/>
  <c r="N14" i="3"/>
  <c r="T13" i="3"/>
  <c r="S13" i="3"/>
  <c r="R13" i="3"/>
  <c r="W22" i="3" s="1"/>
  <c r="Q13" i="3"/>
  <c r="P13" i="3"/>
  <c r="O13" i="3"/>
  <c r="N13" i="3"/>
  <c r="T12" i="3"/>
  <c r="O12" i="3"/>
  <c r="O21" i="3" s="1"/>
  <c r="S12" i="3"/>
  <c r="R12" i="3"/>
  <c r="W21" i="3" s="1"/>
  <c r="Q12" i="3"/>
  <c r="Q21" i="3" s="1"/>
  <c r="P12" i="3"/>
  <c r="T74" i="3"/>
  <c r="S158" i="5"/>
  <c r="R158" i="5"/>
  <c r="Q158" i="5"/>
  <c r="P158" i="5"/>
  <c r="O158" i="5"/>
  <c r="N158" i="5"/>
  <c r="M158" i="5"/>
  <c r="L158" i="5"/>
  <c r="K158" i="5"/>
  <c r="J158" i="5"/>
  <c r="I158" i="5"/>
  <c r="H158" i="5"/>
  <c r="G158" i="5"/>
  <c r="F158" i="5"/>
  <c r="E158" i="5"/>
  <c r="S99" i="5"/>
  <c r="R99" i="5"/>
  <c r="Q99" i="5"/>
  <c r="P99" i="5"/>
  <c r="O99" i="5"/>
  <c r="N99" i="5"/>
  <c r="M99" i="5"/>
  <c r="L99" i="5"/>
  <c r="K99" i="5"/>
  <c r="J99" i="5"/>
  <c r="I99" i="5"/>
  <c r="H99" i="5"/>
  <c r="G99" i="5"/>
  <c r="F99" i="5"/>
  <c r="E99" i="5"/>
  <c r="S42" i="5"/>
  <c r="R42" i="5"/>
  <c r="Q42" i="5"/>
  <c r="P42" i="5"/>
  <c r="O42" i="5"/>
  <c r="N42" i="5"/>
  <c r="M42" i="5"/>
  <c r="L42" i="5"/>
  <c r="K42" i="5"/>
  <c r="J42" i="5"/>
  <c r="I42" i="5"/>
  <c r="H42" i="5"/>
  <c r="G42" i="5"/>
  <c r="F42" i="5"/>
  <c r="E42" i="5"/>
  <c r="T160" i="3"/>
  <c r="T119" i="3"/>
  <c r="T57" i="3"/>
  <c r="T9" i="3"/>
  <c r="S70" i="3"/>
  <c r="R70" i="3"/>
  <c r="Q70" i="3"/>
  <c r="P70" i="3"/>
  <c r="O70" i="3"/>
  <c r="N70" i="3"/>
  <c r="M70" i="3"/>
  <c r="L70" i="3"/>
  <c r="K70" i="3"/>
  <c r="J70" i="3"/>
  <c r="I70" i="3"/>
  <c r="H200" i="3"/>
  <c r="G200" i="3"/>
  <c r="F200" i="3"/>
  <c r="E200" i="3"/>
  <c r="M189" i="3"/>
  <c r="L189" i="3"/>
  <c r="K189" i="3"/>
  <c r="J189" i="3"/>
  <c r="I189" i="3"/>
  <c r="H189" i="3"/>
  <c r="G189" i="3"/>
  <c r="F189" i="3"/>
  <c r="E189" i="3"/>
  <c r="Q87" i="3"/>
  <c r="P87" i="3"/>
  <c r="O87" i="3"/>
  <c r="M87" i="3"/>
  <c r="L87" i="3"/>
  <c r="K87" i="3"/>
  <c r="J87" i="3"/>
  <c r="H87" i="3"/>
  <c r="G87" i="3"/>
  <c r="F87" i="3"/>
  <c r="E87" i="3"/>
  <c r="R87" i="3"/>
  <c r="S94" i="3"/>
  <c r="R104" i="3"/>
  <c r="R105" i="3"/>
  <c r="M171" i="3"/>
  <c r="L171" i="3"/>
  <c r="K171" i="3"/>
  <c r="J171" i="3"/>
  <c r="I171" i="3"/>
  <c r="H171" i="3"/>
  <c r="G171" i="3"/>
  <c r="F171" i="3"/>
  <c r="E171" i="3"/>
  <c r="S209" i="3"/>
  <c r="R94" i="3"/>
  <c r="Q94" i="3"/>
  <c r="P94" i="3"/>
  <c r="O94" i="3"/>
  <c r="N94" i="3"/>
  <c r="M94" i="3"/>
  <c r="L94" i="3"/>
  <c r="K94" i="3"/>
  <c r="J94" i="3"/>
  <c r="H94" i="3"/>
  <c r="G94" i="3"/>
  <c r="R108" i="3"/>
  <c r="L107" i="3"/>
  <c r="M107" i="3"/>
  <c r="M104" i="3"/>
  <c r="M108" i="3"/>
  <c r="N107" i="3"/>
  <c r="O107" i="3"/>
  <c r="P107" i="3"/>
  <c r="Q107" i="3"/>
  <c r="L108" i="3"/>
  <c r="N108" i="3"/>
  <c r="O108" i="3"/>
  <c r="P108" i="3"/>
  <c r="Q108" i="3"/>
  <c r="L110" i="3"/>
  <c r="E107" i="3"/>
  <c r="F107" i="3"/>
  <c r="G107" i="3"/>
  <c r="H107" i="3"/>
  <c r="I107" i="3"/>
  <c r="I106" i="3"/>
  <c r="I108" i="3"/>
  <c r="I110" i="3"/>
  <c r="J107" i="3"/>
  <c r="K107" i="3"/>
  <c r="E108" i="3"/>
  <c r="F108" i="3"/>
  <c r="G108" i="3"/>
  <c r="H108" i="3"/>
  <c r="J108" i="3"/>
  <c r="J104" i="3"/>
  <c r="J110" i="3"/>
  <c r="K108" i="3"/>
  <c r="E110" i="3"/>
  <c r="F110" i="3"/>
  <c r="G110" i="3"/>
  <c r="H110" i="3"/>
  <c r="K110" i="3"/>
  <c r="K106" i="3"/>
  <c r="S108" i="3"/>
  <c r="S106" i="3"/>
  <c r="R106" i="3"/>
  <c r="Q106" i="3"/>
  <c r="P106" i="3"/>
  <c r="O106" i="3"/>
  <c r="N106" i="3"/>
  <c r="M106" i="3"/>
  <c r="L106" i="3"/>
  <c r="J106" i="3"/>
  <c r="H106" i="3"/>
  <c r="G106" i="3"/>
  <c r="F106" i="3"/>
  <c r="E106" i="3"/>
  <c r="S105" i="3"/>
  <c r="Q105" i="3"/>
  <c r="P105" i="3"/>
  <c r="O105" i="3"/>
  <c r="N105" i="3"/>
  <c r="M105" i="3"/>
  <c r="L105" i="3"/>
  <c r="K105" i="3"/>
  <c r="J105" i="3"/>
  <c r="I105" i="3"/>
  <c r="H105" i="3"/>
  <c r="S104" i="3"/>
  <c r="Q104" i="3"/>
  <c r="P104" i="3"/>
  <c r="O104" i="3"/>
  <c r="N104" i="3"/>
  <c r="L104" i="3"/>
  <c r="K104" i="3"/>
  <c r="I104" i="3"/>
  <c r="H104" i="3"/>
  <c r="S75" i="3"/>
  <c r="I76" i="3"/>
  <c r="I75" i="3"/>
  <c r="I74" i="3"/>
  <c r="N74" i="3"/>
  <c r="N75" i="3"/>
  <c r="N76" i="3"/>
  <c r="S74" i="3"/>
  <c r="S76" i="3"/>
  <c r="R76" i="3"/>
  <c r="Q76" i="3"/>
  <c r="P76" i="3"/>
  <c r="O76" i="3"/>
  <c r="M76" i="3"/>
  <c r="L76" i="3"/>
  <c r="K76" i="3"/>
  <c r="K60" i="3"/>
  <c r="K61" i="3"/>
  <c r="J76" i="3"/>
  <c r="H76" i="3"/>
  <c r="G76" i="3"/>
  <c r="F76" i="3"/>
  <c r="E76" i="3"/>
  <c r="R75" i="3"/>
  <c r="Q75" i="3"/>
  <c r="P75" i="3"/>
  <c r="O75" i="3"/>
  <c r="M75" i="3"/>
  <c r="L75" i="3"/>
  <c r="K75" i="3"/>
  <c r="J75" i="3"/>
  <c r="H75" i="3"/>
  <c r="G75" i="3"/>
  <c r="F75" i="3"/>
  <c r="E75" i="3"/>
  <c r="R74" i="3"/>
  <c r="Q74" i="3"/>
  <c r="P74" i="3"/>
  <c r="M74" i="3"/>
  <c r="L74" i="3"/>
  <c r="K74" i="3"/>
  <c r="J74" i="3"/>
  <c r="H74" i="3"/>
  <c r="G74" i="3"/>
  <c r="F74" i="3"/>
  <c r="E74" i="3"/>
  <c r="I171" i="2"/>
  <c r="I64" i="3" s="1"/>
  <c r="I170" i="2"/>
  <c r="I62" i="3" s="1"/>
  <c r="I168" i="2"/>
  <c r="I87" i="3" s="1"/>
  <c r="N65" i="3"/>
  <c r="N61" i="3"/>
  <c r="N171" i="2"/>
  <c r="N64" i="3" s="1"/>
  <c r="N170" i="2"/>
  <c r="N62" i="3" s="1"/>
  <c r="N168" i="2"/>
  <c r="N60" i="3" s="1"/>
  <c r="S65" i="3"/>
  <c r="S170" i="2"/>
  <c r="S62" i="3" s="1"/>
  <c r="S61" i="3"/>
  <c r="S168" i="2"/>
  <c r="S60" i="3" s="1"/>
  <c r="S171" i="2"/>
  <c r="S64" i="3" s="1"/>
  <c r="R65" i="3"/>
  <c r="Q65" i="3"/>
  <c r="Q61" i="3"/>
  <c r="P65" i="3"/>
  <c r="P61" i="3"/>
  <c r="O65" i="3"/>
  <c r="M65" i="3"/>
  <c r="L65" i="3"/>
  <c r="K65" i="3"/>
  <c r="J65" i="3"/>
  <c r="R64" i="3"/>
  <c r="Q64" i="3"/>
  <c r="Q60" i="3"/>
  <c r="P64" i="3"/>
  <c r="P89" i="3" s="1"/>
  <c r="O64" i="3"/>
  <c r="O89" i="3" s="1"/>
  <c r="M64" i="3"/>
  <c r="L64" i="3"/>
  <c r="L89" i="3" s="1"/>
  <c r="K64" i="3"/>
  <c r="K89" i="3" s="1"/>
  <c r="J64" i="3"/>
  <c r="J89" i="3" s="1"/>
  <c r="H64" i="3"/>
  <c r="H89" i="3" s="1"/>
  <c r="G64" i="3"/>
  <c r="G89" i="3" s="1"/>
  <c r="F64" i="3"/>
  <c r="F89" i="3" s="1"/>
  <c r="E64" i="3"/>
  <c r="E60" i="3"/>
  <c r="R62" i="3"/>
  <c r="Q62" i="3"/>
  <c r="P62" i="3"/>
  <c r="O62" i="3"/>
  <c r="M62" i="3"/>
  <c r="L62" i="3"/>
  <c r="K62" i="3"/>
  <c r="J62" i="3"/>
  <c r="J61" i="3"/>
  <c r="H62" i="3"/>
  <c r="G62" i="3"/>
  <c r="F62" i="3"/>
  <c r="E62" i="3"/>
  <c r="R61" i="3"/>
  <c r="O61" i="3"/>
  <c r="M61" i="3"/>
  <c r="L61" i="3"/>
  <c r="R60" i="3"/>
  <c r="R79" i="3" s="1"/>
  <c r="P60" i="3"/>
  <c r="M60" i="3"/>
  <c r="L60" i="3"/>
  <c r="J60" i="3"/>
  <c r="H60" i="3"/>
  <c r="G60" i="3"/>
  <c r="F60" i="3"/>
  <c r="M153" i="3"/>
  <c r="L153" i="3"/>
  <c r="K153" i="3"/>
  <c r="J153" i="3"/>
  <c r="I153" i="3"/>
  <c r="H153" i="3"/>
  <c r="G153" i="3"/>
  <c r="F153" i="3"/>
  <c r="M151" i="3"/>
  <c r="L151" i="3"/>
  <c r="K151" i="3"/>
  <c r="J151" i="3"/>
  <c r="I151" i="3"/>
  <c r="H151" i="3"/>
  <c r="G151" i="3"/>
  <c r="F151" i="3"/>
  <c r="M150" i="3"/>
  <c r="L150" i="3"/>
  <c r="K150" i="3"/>
  <c r="J150" i="3"/>
  <c r="I150" i="3"/>
  <c r="H150" i="3"/>
  <c r="G150" i="3"/>
  <c r="F150" i="3"/>
  <c r="M149" i="3"/>
  <c r="L149" i="3"/>
  <c r="K149" i="3"/>
  <c r="J149" i="3"/>
  <c r="I149" i="3"/>
  <c r="H149" i="3"/>
  <c r="G149" i="3"/>
  <c r="F149" i="3"/>
  <c r="M147" i="3"/>
  <c r="L147" i="3"/>
  <c r="K147" i="3"/>
  <c r="J147" i="3"/>
  <c r="I147" i="3"/>
  <c r="H147" i="3"/>
  <c r="G147" i="3"/>
  <c r="F147" i="3"/>
  <c r="M146" i="3"/>
  <c r="L146" i="3"/>
  <c r="K146" i="3"/>
  <c r="J146" i="3"/>
  <c r="I146" i="3"/>
  <c r="H146" i="3"/>
  <c r="G146" i="3"/>
  <c r="F146" i="3"/>
  <c r="M145" i="3"/>
  <c r="L145" i="3"/>
  <c r="K145" i="3"/>
  <c r="J145" i="3"/>
  <c r="I145" i="3"/>
  <c r="H145" i="3"/>
  <c r="G145" i="3"/>
  <c r="F145" i="3"/>
  <c r="M144" i="3"/>
  <c r="L144" i="3"/>
  <c r="K144" i="3"/>
  <c r="J144" i="3"/>
  <c r="I144" i="3"/>
  <c r="H144" i="3"/>
  <c r="G144" i="3"/>
  <c r="F144" i="3"/>
  <c r="F143" i="3"/>
  <c r="M143" i="3"/>
  <c r="L143" i="3"/>
  <c r="K143" i="3"/>
  <c r="J143" i="3"/>
  <c r="I143" i="3"/>
  <c r="H143" i="3"/>
  <c r="G143" i="3"/>
  <c r="M142" i="3"/>
  <c r="M158" i="3" s="1"/>
  <c r="L142" i="3"/>
  <c r="L158" i="3" s="1"/>
  <c r="K142" i="3"/>
  <c r="K158" i="3" s="1"/>
  <c r="J142" i="3"/>
  <c r="J158" i="3" s="1"/>
  <c r="I142" i="3"/>
  <c r="I158" i="3" s="1"/>
  <c r="H142" i="3"/>
  <c r="H158" i="3" s="1"/>
  <c r="G142" i="3"/>
  <c r="G158" i="3" s="1"/>
  <c r="F142" i="3"/>
  <c r="F158" i="3" s="1"/>
  <c r="M141" i="3"/>
  <c r="L141" i="3"/>
  <c r="K141" i="3"/>
  <c r="J141" i="3"/>
  <c r="I141" i="3"/>
  <c r="H141" i="3"/>
  <c r="G141" i="3"/>
  <c r="F141" i="3"/>
  <c r="M140" i="3"/>
  <c r="L140" i="3"/>
  <c r="K140" i="3"/>
  <c r="J140" i="3"/>
  <c r="I140" i="3"/>
  <c r="H140" i="3"/>
  <c r="G140" i="3"/>
  <c r="F140" i="3"/>
  <c r="M139" i="3"/>
  <c r="L139" i="3"/>
  <c r="K139" i="3"/>
  <c r="J139" i="3"/>
  <c r="I139" i="3"/>
  <c r="H139" i="3"/>
  <c r="G139" i="3"/>
  <c r="F139" i="3"/>
  <c r="M138" i="3"/>
  <c r="L138" i="3"/>
  <c r="K138" i="3"/>
  <c r="J138" i="3"/>
  <c r="I138" i="3"/>
  <c r="H138" i="3"/>
  <c r="G138" i="3"/>
  <c r="F138" i="3"/>
  <c r="M137" i="3"/>
  <c r="L137" i="3"/>
  <c r="K137" i="3"/>
  <c r="J137" i="3"/>
  <c r="I137" i="3"/>
  <c r="H137" i="3"/>
  <c r="G137" i="3"/>
  <c r="F137" i="3"/>
  <c r="M136" i="3"/>
  <c r="L136" i="3"/>
  <c r="K136" i="3"/>
  <c r="J136" i="3"/>
  <c r="I136" i="3"/>
  <c r="H136" i="3"/>
  <c r="G136" i="3"/>
  <c r="F136" i="3"/>
  <c r="M133" i="3"/>
  <c r="L133" i="3"/>
  <c r="K133" i="3"/>
  <c r="J133" i="3"/>
  <c r="I133" i="3"/>
  <c r="H133" i="3"/>
  <c r="G133" i="3"/>
  <c r="F133"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J129" i="3"/>
  <c r="I129" i="3"/>
  <c r="H129" i="3"/>
  <c r="G129" i="3"/>
  <c r="F129" i="3"/>
  <c r="M128" i="3"/>
  <c r="L128" i="3"/>
  <c r="K128" i="3"/>
  <c r="J128" i="3"/>
  <c r="I128" i="3"/>
  <c r="H128" i="3"/>
  <c r="G128" i="3"/>
  <c r="F128" i="3"/>
  <c r="M127" i="3"/>
  <c r="L127" i="3"/>
  <c r="K127" i="3"/>
  <c r="J127" i="3"/>
  <c r="I127" i="3"/>
  <c r="H127" i="3"/>
  <c r="G127" i="3"/>
  <c r="F127" i="3"/>
  <c r="M126" i="3"/>
  <c r="L126" i="3"/>
  <c r="K126" i="3"/>
  <c r="J126" i="3"/>
  <c r="I126" i="3"/>
  <c r="H126" i="3"/>
  <c r="G126" i="3"/>
  <c r="F126" i="3"/>
  <c r="M125" i="3"/>
  <c r="L125" i="3"/>
  <c r="K125" i="3"/>
  <c r="J125" i="3"/>
  <c r="I125" i="3"/>
  <c r="H125" i="3"/>
  <c r="G125" i="3"/>
  <c r="F125" i="3"/>
  <c r="M124" i="3"/>
  <c r="L124" i="3"/>
  <c r="K124" i="3"/>
  <c r="J124" i="3"/>
  <c r="I124" i="3"/>
  <c r="H124" i="3"/>
  <c r="G124" i="3"/>
  <c r="F124" i="3"/>
  <c r="M123" i="3"/>
  <c r="M116" i="3" s="1"/>
  <c r="L123" i="3"/>
  <c r="L116" i="3" s="1"/>
  <c r="K123" i="3"/>
  <c r="K156" i="3" s="1"/>
  <c r="J123" i="3"/>
  <c r="J116" i="3" s="1"/>
  <c r="I123" i="3"/>
  <c r="I116" i="3" s="1"/>
  <c r="H123" i="3"/>
  <c r="H116" i="3" s="1"/>
  <c r="G123" i="3"/>
  <c r="G116" i="3" s="1"/>
  <c r="F123" i="3"/>
  <c r="F156" i="3" s="1"/>
  <c r="E153" i="3"/>
  <c r="E151" i="3"/>
  <c r="E150" i="3"/>
  <c r="E149" i="3"/>
  <c r="E147" i="3"/>
  <c r="E146" i="3"/>
  <c r="E145" i="3"/>
  <c r="E144" i="3"/>
  <c r="E143" i="3"/>
  <c r="E142" i="3"/>
  <c r="E158" i="3" s="1"/>
  <c r="E141" i="3"/>
  <c r="E140" i="3"/>
  <c r="E139" i="3"/>
  <c r="E138" i="3"/>
  <c r="E137" i="3"/>
  <c r="E136" i="3"/>
  <c r="E133" i="3"/>
  <c r="E132" i="3"/>
  <c r="E131" i="3"/>
  <c r="E130" i="3"/>
  <c r="E129" i="3"/>
  <c r="E128" i="3"/>
  <c r="E127" i="3"/>
  <c r="E126" i="3"/>
  <c r="E125" i="3"/>
  <c r="E124" i="3"/>
  <c r="E123" i="3"/>
  <c r="E116" i="3" s="1"/>
  <c r="M201" i="3"/>
  <c r="L201" i="3"/>
  <c r="K201" i="3"/>
  <c r="J201" i="3"/>
  <c r="I201" i="3"/>
  <c r="G201" i="3"/>
  <c r="F201" i="3"/>
  <c r="E201" i="3"/>
  <c r="M198" i="3"/>
  <c r="L198" i="3"/>
  <c r="K198" i="3"/>
  <c r="J198" i="3"/>
  <c r="I198" i="3"/>
  <c r="G198" i="3"/>
  <c r="F198" i="3"/>
  <c r="E198" i="3"/>
  <c r="M197" i="3"/>
  <c r="L197" i="3"/>
  <c r="K197" i="3"/>
  <c r="J197" i="3"/>
  <c r="I197" i="3"/>
  <c r="G197" i="3"/>
  <c r="F197" i="3"/>
  <c r="E197" i="3"/>
  <c r="M196" i="3"/>
  <c r="L196" i="3"/>
  <c r="K196" i="3"/>
  <c r="J196" i="3"/>
  <c r="I196" i="3"/>
  <c r="G196" i="3"/>
  <c r="F196" i="3"/>
  <c r="E196" i="3"/>
  <c r="M194" i="3"/>
  <c r="L194" i="3"/>
  <c r="K194" i="3"/>
  <c r="J194" i="3"/>
  <c r="I194" i="3"/>
  <c r="G194" i="3"/>
  <c r="F194" i="3"/>
  <c r="E194" i="3"/>
  <c r="M193" i="3"/>
  <c r="L193" i="3"/>
  <c r="K193" i="3"/>
  <c r="K187" i="3"/>
  <c r="J193" i="3"/>
  <c r="I193" i="3"/>
  <c r="G193" i="3"/>
  <c r="G187" i="3"/>
  <c r="F193" i="3"/>
  <c r="E193" i="3"/>
  <c r="M192" i="3"/>
  <c r="L192" i="3"/>
  <c r="K192" i="3"/>
  <c r="J192" i="3"/>
  <c r="I192" i="3"/>
  <c r="G192" i="3"/>
  <c r="F192" i="3"/>
  <c r="E192" i="3"/>
  <c r="M191" i="3"/>
  <c r="L191" i="3"/>
  <c r="K191" i="3"/>
  <c r="J191" i="3"/>
  <c r="I191" i="3"/>
  <c r="G191" i="3"/>
  <c r="F191" i="3"/>
  <c r="E191" i="3"/>
  <c r="M190" i="3"/>
  <c r="L190" i="3"/>
  <c r="K190" i="3"/>
  <c r="K210" i="3" s="1"/>
  <c r="K211" i="3" s="1"/>
  <c r="J190" i="3"/>
  <c r="I190" i="3"/>
  <c r="G190" i="3"/>
  <c r="F190" i="3"/>
  <c r="E190" i="3"/>
  <c r="M188" i="3"/>
  <c r="L188" i="3"/>
  <c r="K188" i="3"/>
  <c r="J188" i="3"/>
  <c r="I188" i="3"/>
  <c r="G188" i="3"/>
  <c r="F188" i="3"/>
  <c r="E188" i="3"/>
  <c r="M187" i="3"/>
  <c r="L187" i="3"/>
  <c r="J187" i="3"/>
  <c r="I187" i="3"/>
  <c r="F187" i="3"/>
  <c r="E187" i="3"/>
  <c r="M183" i="3"/>
  <c r="L183" i="3"/>
  <c r="K183" i="3"/>
  <c r="J183" i="3"/>
  <c r="I183" i="3"/>
  <c r="G183" i="3"/>
  <c r="F183" i="3"/>
  <c r="E183" i="3"/>
  <c r="M182" i="3"/>
  <c r="L182" i="3"/>
  <c r="K182" i="3"/>
  <c r="J182" i="3"/>
  <c r="I182" i="3"/>
  <c r="G182" i="3"/>
  <c r="F182" i="3"/>
  <c r="E182" i="3"/>
  <c r="M181" i="3"/>
  <c r="L181" i="3"/>
  <c r="K181" i="3"/>
  <c r="J181" i="3"/>
  <c r="I181" i="3"/>
  <c r="G181" i="3"/>
  <c r="F181" i="3"/>
  <c r="E181" i="3"/>
  <c r="M178" i="3"/>
  <c r="L178" i="3"/>
  <c r="K178" i="3"/>
  <c r="J178" i="3"/>
  <c r="I178" i="3"/>
  <c r="G178" i="3"/>
  <c r="F178" i="3"/>
  <c r="E178" i="3"/>
  <c r="M177" i="3"/>
  <c r="L177" i="3"/>
  <c r="K177" i="3"/>
  <c r="J177" i="3"/>
  <c r="I177" i="3"/>
  <c r="G177" i="3"/>
  <c r="F177" i="3"/>
  <c r="E177" i="3"/>
  <c r="M176" i="3"/>
  <c r="L176" i="3"/>
  <c r="K176" i="3"/>
  <c r="J176" i="3"/>
  <c r="I176" i="3"/>
  <c r="G176" i="3"/>
  <c r="F176" i="3"/>
  <c r="E176" i="3"/>
  <c r="M175" i="3"/>
  <c r="L175" i="3"/>
  <c r="K175" i="3"/>
  <c r="J175" i="3"/>
  <c r="I175" i="3"/>
  <c r="G175" i="3"/>
  <c r="F175" i="3"/>
  <c r="E175" i="3"/>
  <c r="M174" i="3"/>
  <c r="L174" i="3"/>
  <c r="K174" i="3"/>
  <c r="J174" i="3"/>
  <c r="I174" i="3"/>
  <c r="G174" i="3"/>
  <c r="F174" i="3"/>
  <c r="E174" i="3"/>
  <c r="M173" i="3"/>
  <c r="L173" i="3"/>
  <c r="K173" i="3"/>
  <c r="J173" i="3"/>
  <c r="I173" i="3"/>
  <c r="G173" i="3"/>
  <c r="F173" i="3"/>
  <c r="E173" i="3"/>
  <c r="M172" i="3"/>
  <c r="L172" i="3"/>
  <c r="K172" i="3"/>
  <c r="J172" i="3"/>
  <c r="I172" i="3"/>
  <c r="G172" i="3"/>
  <c r="F172" i="3"/>
  <c r="E172" i="3"/>
  <c r="M170" i="3"/>
  <c r="L170" i="3"/>
  <c r="K170" i="3"/>
  <c r="J170" i="3"/>
  <c r="I170" i="3"/>
  <c r="G170" i="3"/>
  <c r="F170" i="3"/>
  <c r="E170" i="3"/>
  <c r="M169" i="3"/>
  <c r="L169" i="3"/>
  <c r="K169" i="3"/>
  <c r="J169" i="3"/>
  <c r="I169" i="3"/>
  <c r="G169" i="3"/>
  <c r="F169" i="3"/>
  <c r="E169" i="3"/>
  <c r="M168" i="3"/>
  <c r="L168" i="3"/>
  <c r="K168" i="3"/>
  <c r="J168" i="3"/>
  <c r="I168" i="3"/>
  <c r="G168" i="3"/>
  <c r="F168" i="3"/>
  <c r="E168" i="3"/>
  <c r="M167" i="3"/>
  <c r="L167" i="3"/>
  <c r="K167" i="3"/>
  <c r="J167" i="3"/>
  <c r="I167" i="3"/>
  <c r="G167" i="3"/>
  <c r="F167" i="3"/>
  <c r="E167" i="3"/>
  <c r="M166" i="3"/>
  <c r="L166" i="3"/>
  <c r="K166" i="3"/>
  <c r="J166" i="3"/>
  <c r="I166" i="3"/>
  <c r="G166" i="3"/>
  <c r="F166" i="3"/>
  <c r="E166" i="3"/>
  <c r="M165" i="3"/>
  <c r="L165" i="3"/>
  <c r="K165" i="3"/>
  <c r="J165" i="3"/>
  <c r="I165" i="3"/>
  <c r="G165" i="3"/>
  <c r="F165" i="3"/>
  <c r="E165" i="3"/>
  <c r="M164" i="3"/>
  <c r="L164" i="3"/>
  <c r="K164" i="3"/>
  <c r="J164" i="3"/>
  <c r="I164" i="3"/>
  <c r="G164" i="3"/>
  <c r="F164" i="3"/>
  <c r="E164" i="3"/>
  <c r="H201" i="3"/>
  <c r="H198" i="3"/>
  <c r="H197" i="3"/>
  <c r="H196" i="3"/>
  <c r="H194" i="3"/>
  <c r="H193" i="3"/>
  <c r="H192" i="3"/>
  <c r="H191" i="3"/>
  <c r="H190" i="3"/>
  <c r="H188" i="3"/>
  <c r="H187" i="3"/>
  <c r="H183" i="3"/>
  <c r="H182" i="3"/>
  <c r="H181" i="3"/>
  <c r="H178" i="3"/>
  <c r="H177" i="3"/>
  <c r="H176" i="3"/>
  <c r="H175" i="3"/>
  <c r="H174" i="3"/>
  <c r="H173" i="3"/>
  <c r="H172" i="3"/>
  <c r="H168" i="3"/>
  <c r="H170" i="3"/>
  <c r="H169" i="3"/>
  <c r="H167" i="3"/>
  <c r="H166" i="3"/>
  <c r="H165" i="3"/>
  <c r="H164"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M51" i="3" s="1"/>
  <c r="L49" i="3"/>
  <c r="K49" i="3"/>
  <c r="J49" i="3"/>
  <c r="I49" i="3"/>
  <c r="H49" i="3"/>
  <c r="G49" i="3"/>
  <c r="F49" i="3"/>
  <c r="F51" i="3" s="1"/>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F39" i="3"/>
  <c r="M38" i="3"/>
  <c r="L38" i="3"/>
  <c r="K38" i="3"/>
  <c r="J38" i="3"/>
  <c r="I38" i="3"/>
  <c r="H38" i="3"/>
  <c r="G38" i="3"/>
  <c r="F38" i="3"/>
  <c r="M37" i="3"/>
  <c r="M41" i="3" s="1"/>
  <c r="L37" i="3"/>
  <c r="K37" i="3"/>
  <c r="K41" i="3" s="1"/>
  <c r="J37" i="3"/>
  <c r="J41" i="3" s="1"/>
  <c r="I37" i="3"/>
  <c r="I41" i="3" s="1"/>
  <c r="H37" i="3"/>
  <c r="G37" i="3"/>
  <c r="F37" i="3"/>
  <c r="F41" i="3" s="1"/>
  <c r="M30" i="3"/>
  <c r="L30" i="3"/>
  <c r="K30" i="3"/>
  <c r="J30" i="3"/>
  <c r="J17" i="3"/>
  <c r="I30" i="3"/>
  <c r="H30" i="3"/>
  <c r="G30" i="3"/>
  <c r="F30" i="3"/>
  <c r="F31" i="3" s="1"/>
  <c r="M29" i="3"/>
  <c r="L29" i="3"/>
  <c r="K29" i="3"/>
  <c r="J29" i="3"/>
  <c r="I29" i="3"/>
  <c r="I31" i="3" s="1"/>
  <c r="H29" i="3"/>
  <c r="G29" i="3"/>
  <c r="G14" i="3"/>
  <c r="F29" i="3"/>
  <c r="L18" i="3"/>
  <c r="G18" i="3"/>
  <c r="K18" i="3"/>
  <c r="J18" i="3"/>
  <c r="I18" i="3"/>
  <c r="H18" i="3"/>
  <c r="F18" i="3"/>
  <c r="M17" i="3"/>
  <c r="L17" i="3"/>
  <c r="K17" i="3"/>
  <c r="F17" i="3"/>
  <c r="I17" i="3"/>
  <c r="I34" i="3" s="1"/>
  <c r="H17" i="3"/>
  <c r="G17" i="3"/>
  <c r="M16" i="3"/>
  <c r="L16" i="3"/>
  <c r="G16" i="3"/>
  <c r="K16" i="3"/>
  <c r="J16" i="3"/>
  <c r="I16" i="3"/>
  <c r="H16" i="3"/>
  <c r="F16" i="3"/>
  <c r="M15" i="3"/>
  <c r="M83" i="3" s="1"/>
  <c r="L15" i="3"/>
  <c r="L83" i="3" s="1"/>
  <c r="K15" i="3"/>
  <c r="I15" i="3"/>
  <c r="H15" i="3"/>
  <c r="G15" i="3"/>
  <c r="F15" i="3"/>
  <c r="M14" i="3"/>
  <c r="H14" i="3"/>
  <c r="L14" i="3"/>
  <c r="Q23" i="3" s="1"/>
  <c r="K14" i="3"/>
  <c r="J14" i="3"/>
  <c r="O23" i="3" s="1"/>
  <c r="I14" i="3"/>
  <c r="F14" i="3"/>
  <c r="F33" i="3" s="1"/>
  <c r="M13" i="3"/>
  <c r="L13" i="3"/>
  <c r="K13" i="3"/>
  <c r="K22" i="3" s="1"/>
  <c r="J13" i="3"/>
  <c r="I13" i="3"/>
  <c r="H13" i="3"/>
  <c r="G13" i="3"/>
  <c r="F13" i="3"/>
  <c r="E50" i="3"/>
  <c r="E49" i="3"/>
  <c r="E47" i="3"/>
  <c r="E45" i="3"/>
  <c r="E44" i="3"/>
  <c r="E40" i="3"/>
  <c r="E39" i="3"/>
  <c r="E38" i="3"/>
  <c r="E37" i="3"/>
  <c r="E30" i="3"/>
  <c r="E29" i="3"/>
  <c r="E18" i="3"/>
  <c r="E17" i="3"/>
  <c r="E16" i="3"/>
  <c r="E15" i="3"/>
  <c r="E14" i="3"/>
  <c r="E13" i="3"/>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60" i="3"/>
  <c r="R160" i="3"/>
  <c r="Q160" i="3"/>
  <c r="P160" i="3"/>
  <c r="O160" i="3"/>
  <c r="N160" i="3"/>
  <c r="M160" i="3"/>
  <c r="L160" i="3"/>
  <c r="K160" i="3"/>
  <c r="J160" i="3"/>
  <c r="I160" i="3"/>
  <c r="H160" i="3"/>
  <c r="G160" i="3"/>
  <c r="F160" i="3"/>
  <c r="E160" i="3"/>
  <c r="S119" i="3"/>
  <c r="R119" i="3"/>
  <c r="Q119" i="3"/>
  <c r="P119" i="3"/>
  <c r="O119" i="3"/>
  <c r="N119" i="3"/>
  <c r="M119" i="3"/>
  <c r="L119" i="3"/>
  <c r="K119" i="3"/>
  <c r="J119" i="3"/>
  <c r="I119" i="3"/>
  <c r="H119" i="3"/>
  <c r="G119" i="3"/>
  <c r="F119" i="3"/>
  <c r="E119" i="3"/>
  <c r="S57" i="3"/>
  <c r="R57" i="3"/>
  <c r="Q57" i="3"/>
  <c r="P57" i="3"/>
  <c r="O57" i="3"/>
  <c r="N57" i="3"/>
  <c r="M57" i="3"/>
  <c r="L57" i="3"/>
  <c r="K57" i="3"/>
  <c r="J57" i="3"/>
  <c r="I57" i="3"/>
  <c r="H57" i="3"/>
  <c r="G57" i="3"/>
  <c r="F57" i="3"/>
  <c r="E57" i="3"/>
  <c r="I60" i="3"/>
  <c r="O210" i="3"/>
  <c r="V157" i="3"/>
  <c r="W177" i="5"/>
  <c r="Y177" i="5" s="1"/>
  <c r="Y68" i="3" s="1"/>
  <c r="I157" i="3"/>
  <c r="O79" i="3"/>
  <c r="Q157" i="3"/>
  <c r="L33" i="3"/>
  <c r="P21" i="3"/>
  <c r="G156" i="3"/>
  <c r="L51" i="3"/>
  <c r="M156" i="3"/>
  <c r="S87" i="3"/>
  <c r="V116" i="3"/>
  <c r="J22" i="3" l="1"/>
  <c r="P88" i="3"/>
  <c r="Q33" i="3"/>
  <c r="N27" i="3"/>
  <c r="R88" i="3"/>
  <c r="Q79" i="3"/>
  <c r="J111" i="3"/>
  <c r="N25" i="3"/>
  <c r="M21" i="3"/>
  <c r="Q88" i="3"/>
  <c r="L79" i="3"/>
  <c r="Z23" i="3"/>
  <c r="G90" i="3"/>
  <c r="G91" i="3" s="1"/>
  <c r="V210" i="3"/>
  <c r="E83" i="3"/>
  <c r="L210" i="3"/>
  <c r="L211" i="3" s="1"/>
  <c r="G88" i="3"/>
  <c r="T25" i="3"/>
  <c r="X26" i="3"/>
  <c r="O31" i="3"/>
  <c r="X184" i="5"/>
  <c r="X74" i="3" s="1"/>
  <c r="X211" i="3" s="1"/>
  <c r="G83" i="3"/>
  <c r="J27" i="3"/>
  <c r="J112" i="3"/>
  <c r="H90" i="3"/>
  <c r="E33" i="3"/>
  <c r="M25" i="3"/>
  <c r="L23" i="3"/>
  <c r="G51" i="3"/>
  <c r="P210" i="3"/>
  <c r="P211" i="3" s="1"/>
  <c r="N26" i="3"/>
  <c r="P31" i="3"/>
  <c r="P35" i="3" s="1"/>
  <c r="U88" i="3"/>
  <c r="R89" i="3"/>
  <c r="P34" i="3"/>
  <c r="E31" i="3"/>
  <c r="E35" i="3" s="1"/>
  <c r="I33" i="3"/>
  <c r="M24" i="3"/>
  <c r="F34" i="3"/>
  <c r="I43" i="3"/>
  <c r="I46" i="3" s="1"/>
  <c r="G157" i="3"/>
  <c r="F157" i="3"/>
  <c r="F88" i="3"/>
  <c r="J63" i="3"/>
  <c r="J80" i="3" s="1"/>
  <c r="R63" i="3"/>
  <c r="R80" i="3" s="1"/>
  <c r="I112" i="3"/>
  <c r="N33" i="3"/>
  <c r="J21" i="3"/>
  <c r="Q116" i="3"/>
  <c r="Q117" i="3" s="1"/>
  <c r="H51" i="3"/>
  <c r="Q89" i="3"/>
  <c r="K31" i="3"/>
  <c r="K35" i="3" s="1"/>
  <c r="H157" i="3"/>
  <c r="Q77" i="3"/>
  <c r="G111" i="3"/>
  <c r="R26" i="3"/>
  <c r="E34" i="3"/>
  <c r="L25" i="3"/>
  <c r="L34" i="3"/>
  <c r="L31" i="3"/>
  <c r="L35" i="3" s="1"/>
  <c r="M210" i="3"/>
  <c r="M211" i="3" s="1"/>
  <c r="H88" i="3"/>
  <c r="O77" i="3"/>
  <c r="M63" i="3"/>
  <c r="M84" i="3" s="1"/>
  <c r="G112" i="3"/>
  <c r="O22" i="3"/>
  <c r="J156" i="3"/>
  <c r="L156" i="3"/>
  <c r="P63" i="3"/>
  <c r="P84" i="3" s="1"/>
  <c r="S21" i="3"/>
  <c r="O34" i="3"/>
  <c r="U89" i="3"/>
  <c r="Y22" i="3"/>
  <c r="T21" i="3"/>
  <c r="T24" i="3"/>
  <c r="X23" i="3"/>
  <c r="N157" i="3"/>
  <c r="V31" i="3"/>
  <c r="V35" i="3" s="1"/>
  <c r="X157" i="3"/>
  <c r="T23" i="3"/>
  <c r="T81" i="3"/>
  <c r="T112" i="3"/>
  <c r="V33" i="3"/>
  <c r="W77" i="3"/>
  <c r="W83" i="3"/>
  <c r="W24" i="3"/>
  <c r="T157" i="3"/>
  <c r="R33" i="3"/>
  <c r="X63" i="3"/>
  <c r="X80" i="3" s="1"/>
  <c r="O90" i="3"/>
  <c r="T156" i="3"/>
  <c r="O81" i="3"/>
  <c r="K21" i="3"/>
  <c r="U63" i="3"/>
  <c r="S26" i="3"/>
  <c r="AA51" i="3"/>
  <c r="T33" i="3"/>
  <c r="Y152" i="5"/>
  <c r="G204" i="3"/>
  <c r="G205" i="3" s="1"/>
  <c r="V110" i="3"/>
  <c r="V112" i="3" s="1"/>
  <c r="K51" i="3"/>
  <c r="X90" i="3"/>
  <c r="W68" i="3"/>
  <c r="O211" i="3"/>
  <c r="S34" i="3"/>
  <c r="H210" i="3"/>
  <c r="H211" i="3" s="1"/>
  <c r="AC117" i="3"/>
  <c r="P83" i="3"/>
  <c r="Q25" i="3"/>
  <c r="R90" i="3"/>
  <c r="L77" i="3"/>
  <c r="H204" i="3"/>
  <c r="H205" i="3" s="1"/>
  <c r="T22" i="3"/>
  <c r="Q24" i="3"/>
  <c r="N41" i="3"/>
  <c r="Q111" i="3"/>
  <c r="V41" i="3"/>
  <c r="V43" i="3" s="1"/>
  <c r="V46" i="3" s="1"/>
  <c r="K111" i="3"/>
  <c r="K112" i="3"/>
  <c r="U31" i="3"/>
  <c r="U35" i="3" s="1"/>
  <c r="Z210" i="3"/>
  <c r="Z211" i="3" s="1"/>
  <c r="R34" i="3"/>
  <c r="V24" i="3"/>
  <c r="P22" i="3"/>
  <c r="R24" i="3"/>
  <c r="X34" i="3"/>
  <c r="O33" i="3"/>
  <c r="Y24" i="3"/>
  <c r="AA27" i="3"/>
  <c r="N22" i="3"/>
  <c r="S51" i="3"/>
  <c r="Y51" i="3"/>
  <c r="W23" i="3"/>
  <c r="P24" i="3"/>
  <c r="W88" i="3"/>
  <c r="U81" i="3"/>
  <c r="Z21" i="3"/>
  <c r="W31" i="3"/>
  <c r="W35" i="3" s="1"/>
  <c r="Y74" i="3"/>
  <c r="AC184" i="5"/>
  <c r="AC74" i="3" s="1"/>
  <c r="K33" i="3"/>
  <c r="Q112" i="3"/>
  <c r="Z51" i="3"/>
  <c r="S25" i="3"/>
  <c r="T31" i="3"/>
  <c r="T35" i="3" s="1"/>
  <c r="T51" i="3"/>
  <c r="V204" i="3"/>
  <c r="V205" i="3" s="1"/>
  <c r="S24" i="3"/>
  <c r="Z24" i="3"/>
  <c r="AB206" i="3"/>
  <c r="M33" i="3"/>
  <c r="G33" i="3"/>
  <c r="Y83" i="3"/>
  <c r="Z34" i="3"/>
  <c r="U204" i="3"/>
  <c r="U205" i="3" s="1"/>
  <c r="V63" i="3"/>
  <c r="V80" i="3" s="1"/>
  <c r="X204" i="3"/>
  <c r="X205" i="3" s="1"/>
  <c r="AB212" i="3"/>
  <c r="P25" i="3"/>
  <c r="Q90" i="3"/>
  <c r="Q31" i="3"/>
  <c r="Q35" i="3" s="1"/>
  <c r="O51" i="3"/>
  <c r="P204" i="3"/>
  <c r="P205" i="3" s="1"/>
  <c r="U22" i="3"/>
  <c r="Z157" i="3"/>
  <c r="Z31" i="3"/>
  <c r="Z35" i="3" s="1"/>
  <c r="O212" i="3"/>
  <c r="O213" i="3" s="1"/>
  <c r="F90" i="3"/>
  <c r="J90" i="3"/>
  <c r="E210" i="3"/>
  <c r="P41" i="3"/>
  <c r="P111" i="3"/>
  <c r="Q204" i="3"/>
  <c r="Q205" i="3" s="1"/>
  <c r="Y31" i="3"/>
  <c r="Y35" i="3" s="1"/>
  <c r="Y157" i="3"/>
  <c r="K26" i="3"/>
  <c r="Q34" i="3"/>
  <c r="K204" i="3"/>
  <c r="K205" i="3" s="1"/>
  <c r="N63" i="3"/>
  <c r="N84" i="3" s="1"/>
  <c r="K79" i="3"/>
  <c r="R77" i="3"/>
  <c r="Q83" i="3"/>
  <c r="U24" i="3"/>
  <c r="U77" i="3"/>
  <c r="U200" i="5"/>
  <c r="V34" i="3"/>
  <c r="X41" i="3"/>
  <c r="X79" i="3"/>
  <c r="V79" i="3"/>
  <c r="L63" i="3"/>
  <c r="L80" i="3" s="1"/>
  <c r="U26" i="3"/>
  <c r="U84" i="3"/>
  <c r="X206" i="3"/>
  <c r="K25" i="3"/>
  <c r="M27" i="3"/>
  <c r="E204" i="3"/>
  <c r="E205" i="3" s="1"/>
  <c r="L157" i="3"/>
  <c r="K157" i="3"/>
  <c r="Q210" i="3"/>
  <c r="Q211" i="3" s="1"/>
  <c r="Y90" i="3"/>
  <c r="W212" i="3"/>
  <c r="W213" i="3" s="1"/>
  <c r="M22" i="3"/>
  <c r="I35" i="3"/>
  <c r="H31" i="3"/>
  <c r="H35" i="3" s="1"/>
  <c r="G41" i="3"/>
  <c r="F204" i="3"/>
  <c r="F205" i="3" s="1"/>
  <c r="O112" i="3"/>
  <c r="S22" i="3"/>
  <c r="U157" i="3"/>
  <c r="V83" i="3"/>
  <c r="X212" i="3"/>
  <c r="W79" i="3"/>
  <c r="R81" i="3"/>
  <c r="U210" i="3"/>
  <c r="U211" i="3" s="1"/>
  <c r="R116" i="3"/>
  <c r="R117" i="3" s="1"/>
  <c r="X156" i="3"/>
  <c r="L24" i="3"/>
  <c r="J81" i="3"/>
  <c r="Q81" i="3"/>
  <c r="R31" i="3"/>
  <c r="T63" i="3"/>
  <c r="T84" i="3" s="1"/>
  <c r="T111" i="3"/>
  <c r="R23" i="3"/>
  <c r="X24" i="3"/>
  <c r="T79" i="3"/>
  <c r="T34" i="3"/>
  <c r="U79" i="3"/>
  <c r="V26" i="3"/>
  <c r="P112" i="3"/>
  <c r="T83" i="3"/>
  <c r="V27" i="3"/>
  <c r="AA25" i="3"/>
  <c r="V77" i="3"/>
  <c r="AA212" i="3"/>
  <c r="Y21" i="3"/>
  <c r="U156" i="3"/>
  <c r="S156" i="3"/>
  <c r="R157" i="3"/>
  <c r="Q22" i="3"/>
  <c r="N24" i="3"/>
  <c r="Y23" i="3"/>
  <c r="Y25" i="3"/>
  <c r="V88" i="3"/>
  <c r="Y34" i="3"/>
  <c r="Y81" i="3"/>
  <c r="Z116" i="3"/>
  <c r="Z79" i="3"/>
  <c r="Z112" i="3"/>
  <c r="Z204" i="3"/>
  <c r="Z205" i="3" s="1"/>
  <c r="Z33" i="3"/>
  <c r="Q27" i="3"/>
  <c r="N111" i="3"/>
  <c r="X31" i="3"/>
  <c r="X35" i="3" s="1"/>
  <c r="X22" i="3"/>
  <c r="N77" i="3"/>
  <c r="N210" i="3"/>
  <c r="N211" i="3" s="1"/>
  <c r="N212" i="3"/>
  <c r="N213" i="3" s="1"/>
  <c r="N79" i="3"/>
  <c r="J26" i="3"/>
  <c r="E41" i="3"/>
  <c r="E51" i="3"/>
  <c r="K90" i="3"/>
  <c r="G31" i="3"/>
  <c r="G35" i="3" s="1"/>
  <c r="J51" i="3"/>
  <c r="E156" i="3"/>
  <c r="N87" i="3"/>
  <c r="Q206" i="3"/>
  <c r="Q207" i="3" s="1"/>
  <c r="X111" i="3"/>
  <c r="X84" i="3"/>
  <c r="Z63" i="3"/>
  <c r="Z84" i="3" s="1"/>
  <c r="AA83" i="3"/>
  <c r="T211" i="3"/>
  <c r="R22" i="3"/>
  <c r="U41" i="3"/>
  <c r="V51" i="3"/>
  <c r="AA24" i="3"/>
  <c r="V22" i="3"/>
  <c r="W111" i="3"/>
  <c r="W211" i="3"/>
  <c r="Z77" i="3"/>
  <c r="Q26" i="3"/>
  <c r="K88" i="3"/>
  <c r="K81" i="3"/>
  <c r="O88" i="3"/>
  <c r="K116" i="3"/>
  <c r="K23" i="3"/>
  <c r="H91" i="3"/>
  <c r="H98" i="3" s="1"/>
  <c r="E90" i="3"/>
  <c r="L111" i="3"/>
  <c r="N112" i="3"/>
  <c r="I111" i="3"/>
  <c r="L112" i="3"/>
  <c r="U21" i="3"/>
  <c r="T27" i="3"/>
  <c r="R35" i="3"/>
  <c r="O41" i="3"/>
  <c r="O43" i="3" s="1"/>
  <c r="O46" i="3" s="1"/>
  <c r="T41" i="3"/>
  <c r="R41" i="3"/>
  <c r="R43" i="3" s="1"/>
  <c r="R46" i="3" s="1"/>
  <c r="R49" i="3" s="1"/>
  <c r="R51" i="3" s="1"/>
  <c r="R53" i="3" s="1"/>
  <c r="P51" i="3"/>
  <c r="N51" i="3"/>
  <c r="T77" i="3"/>
  <c r="U51" i="3"/>
  <c r="Y89" i="3"/>
  <c r="Y41" i="3"/>
  <c r="Y88" i="3"/>
  <c r="Z90" i="3"/>
  <c r="Z111" i="3"/>
  <c r="Z83" i="3"/>
  <c r="AA22" i="3"/>
  <c r="AA34" i="3"/>
  <c r="AA77" i="3"/>
  <c r="AA112" i="3"/>
  <c r="M212" i="3"/>
  <c r="M213" i="3" s="1"/>
  <c r="F83" i="3"/>
  <c r="K34" i="3"/>
  <c r="F116" i="3"/>
  <c r="I210" i="3"/>
  <c r="I211" i="3" s="1"/>
  <c r="M23" i="3"/>
  <c r="O25" i="3"/>
  <c r="F210" i="3"/>
  <c r="F211" i="3" s="1"/>
  <c r="M204" i="3"/>
  <c r="M205" i="3" s="1"/>
  <c r="E157" i="3"/>
  <c r="J157" i="3"/>
  <c r="M157" i="3"/>
  <c r="M88" i="3"/>
  <c r="S63" i="3"/>
  <c r="S84" i="3" s="1"/>
  <c r="J83" i="3"/>
  <c r="R83" i="3"/>
  <c r="R25" i="3"/>
  <c r="P27" i="3"/>
  <c r="S33" i="3"/>
  <c r="Q41" i="3"/>
  <c r="S41" i="3"/>
  <c r="S43" i="3" s="1"/>
  <c r="S46" i="3" s="1"/>
  <c r="Q51" i="3"/>
  <c r="P157" i="3"/>
  <c r="N21" i="3"/>
  <c r="R204" i="3"/>
  <c r="R205" i="3" s="1"/>
  <c r="U212" i="3"/>
  <c r="U213" i="3" s="1"/>
  <c r="U33" i="3"/>
  <c r="X83" i="3"/>
  <c r="X89" i="3"/>
  <c r="X152" i="5"/>
  <c r="Y33" i="3"/>
  <c r="Z212" i="3"/>
  <c r="Y112" i="3"/>
  <c r="Z88" i="3"/>
  <c r="AA210" i="3"/>
  <c r="AA211" i="3" s="1"/>
  <c r="AA63" i="3"/>
  <c r="AA84" i="3" s="1"/>
  <c r="AA31" i="3"/>
  <c r="AA35" i="3" s="1"/>
  <c r="AA26" i="3"/>
  <c r="AA157" i="3"/>
  <c r="AA116" i="3"/>
  <c r="AB117" i="3" s="1"/>
  <c r="S90" i="3"/>
  <c r="S89" i="3"/>
  <c r="S81" i="3"/>
  <c r="U112" i="3"/>
  <c r="U111" i="3"/>
  <c r="N88" i="3"/>
  <c r="N89" i="3"/>
  <c r="N81" i="3"/>
  <c r="X25" i="3"/>
  <c r="U27" i="3"/>
  <c r="K63" i="3"/>
  <c r="S23" i="3"/>
  <c r="E89" i="3"/>
  <c r="H34" i="3"/>
  <c r="W33" i="3"/>
  <c r="J204" i="3"/>
  <c r="J205" i="3" s="1"/>
  <c r="H83" i="3"/>
  <c r="Y27" i="3"/>
  <c r="U117" i="3"/>
  <c r="W25" i="3"/>
  <c r="AA88" i="3"/>
  <c r="AA41" i="3"/>
  <c r="L27" i="3"/>
  <c r="R27" i="3"/>
  <c r="K24" i="3"/>
  <c r="P81" i="3"/>
  <c r="N23" i="3"/>
  <c r="M26" i="3"/>
  <c r="O111" i="3"/>
  <c r="V23" i="3"/>
  <c r="J23" i="3"/>
  <c r="O157" i="3"/>
  <c r="T206" i="3"/>
  <c r="T207" i="3" s="1"/>
  <c r="R21" i="3"/>
  <c r="N204" i="3"/>
  <c r="N205" i="3" s="1"/>
  <c r="U83" i="3"/>
  <c r="X88" i="3"/>
  <c r="Y111" i="3"/>
  <c r="Y204" i="3"/>
  <c r="AA90" i="3"/>
  <c r="AA204" i="3"/>
  <c r="AA205" i="3" s="1"/>
  <c r="N116" i="3"/>
  <c r="O117" i="3" s="1"/>
  <c r="G34" i="3"/>
  <c r="H156" i="3"/>
  <c r="R210" i="3"/>
  <c r="R211" i="3" s="1"/>
  <c r="K83" i="3"/>
  <c r="M77" i="3"/>
  <c r="V25" i="3"/>
  <c r="O83" i="3"/>
  <c r="L206" i="3"/>
  <c r="L207" i="3" s="1"/>
  <c r="G210" i="3"/>
  <c r="G211" i="3" s="1"/>
  <c r="J206" i="3"/>
  <c r="J207" i="3" s="1"/>
  <c r="S35" i="3"/>
  <c r="U34" i="3"/>
  <c r="W63" i="3"/>
  <c r="W80" i="3" s="1"/>
  <c r="W41" i="3"/>
  <c r="W34" i="3"/>
  <c r="Y77" i="3"/>
  <c r="AA79" i="3"/>
  <c r="AA23" i="3"/>
  <c r="X33" i="3"/>
  <c r="R206" i="3"/>
  <c r="R207" i="3" s="1"/>
  <c r="W112" i="3"/>
  <c r="Q212" i="3"/>
  <c r="Q213" i="3" s="1"/>
  <c r="L26" i="3"/>
  <c r="W27" i="3"/>
  <c r="T90" i="3"/>
  <c r="T26" i="3"/>
  <c r="Y212" i="3"/>
  <c r="H41" i="3"/>
  <c r="L41" i="3"/>
  <c r="K77" i="3"/>
  <c r="E112" i="3"/>
  <c r="H111" i="3"/>
  <c r="F112" i="3"/>
  <c r="M111" i="3"/>
  <c r="P23" i="3"/>
  <c r="Z81" i="3"/>
  <c r="R212" i="3"/>
  <c r="R213" i="3" s="1"/>
  <c r="T212" i="3"/>
  <c r="T213" i="3" s="1"/>
  <c r="J34" i="3"/>
  <c r="O63" i="3"/>
  <c r="O80" i="3" s="1"/>
  <c r="T89" i="3"/>
  <c r="E88" i="3"/>
  <c r="T88" i="3"/>
  <c r="U25" i="3"/>
  <c r="L22" i="3"/>
  <c r="F43" i="3"/>
  <c r="F46" i="3" s="1"/>
  <c r="J33" i="3"/>
  <c r="M90" i="3"/>
  <c r="I51" i="3"/>
  <c r="N90" i="3"/>
  <c r="X112" i="3"/>
  <c r="V117" i="3"/>
  <c r="J24" i="3"/>
  <c r="O204" i="3"/>
  <c r="O205" i="3" s="1"/>
  <c r="O24" i="3"/>
  <c r="V211" i="3"/>
  <c r="X21" i="3"/>
  <c r="Y116" i="3"/>
  <c r="Z41" i="3"/>
  <c r="O27" i="3"/>
  <c r="P212" i="3"/>
  <c r="P213" i="3" s="1"/>
  <c r="O26" i="3"/>
  <c r="O35" i="3"/>
  <c r="L88" i="3"/>
  <c r="Q63" i="3"/>
  <c r="S157" i="3"/>
  <c r="M79" i="3"/>
  <c r="L81" i="3"/>
  <c r="AA206" i="3"/>
  <c r="L90" i="3"/>
  <c r="O156" i="3"/>
  <c r="I83" i="3"/>
  <c r="V21" i="3"/>
  <c r="L84" i="3"/>
  <c r="Z22" i="3"/>
  <c r="P117" i="3"/>
  <c r="N83" i="3"/>
  <c r="X117" i="3"/>
  <c r="AA213" i="3"/>
  <c r="T117" i="3"/>
  <c r="S111" i="3"/>
  <c r="S112" i="3"/>
  <c r="V212" i="3"/>
  <c r="V213" i="3" s="1"/>
  <c r="S206" i="3"/>
  <c r="S207" i="3" s="1"/>
  <c r="S79" i="3"/>
  <c r="S212" i="3"/>
  <c r="S213" i="3" s="1"/>
  <c r="S88" i="3"/>
  <c r="S77" i="3"/>
  <c r="S210" i="3"/>
  <c r="S211" i="3" s="1"/>
  <c r="S204" i="3"/>
  <c r="S205" i="3" s="1"/>
  <c r="X77" i="3"/>
  <c r="S83" i="3"/>
  <c r="I90" i="3"/>
  <c r="I89" i="3"/>
  <c r="I88" i="3"/>
  <c r="R112" i="3"/>
  <c r="R111" i="3"/>
  <c r="O84" i="3"/>
  <c r="L212" i="3"/>
  <c r="L213" i="3" s="1"/>
  <c r="J88" i="3"/>
  <c r="Y206" i="3"/>
  <c r="AA81" i="3"/>
  <c r="O206" i="3"/>
  <c r="O207" i="3" s="1"/>
  <c r="N206" i="3"/>
  <c r="N207" i="3" s="1"/>
  <c r="P26" i="3"/>
  <c r="S27" i="3"/>
  <c r="Z206" i="3"/>
  <c r="K206" i="3"/>
  <c r="K207" i="3" s="1"/>
  <c r="W26" i="3"/>
  <c r="V206" i="3"/>
  <c r="V207" i="3" s="1"/>
  <c r="M112" i="3"/>
  <c r="W90" i="3"/>
  <c r="W91" i="3" s="1"/>
  <c r="I156" i="3"/>
  <c r="P77" i="3"/>
  <c r="M89" i="3"/>
  <c r="P156" i="3"/>
  <c r="Z26" i="3"/>
  <c r="V89" i="3"/>
  <c r="AA21" i="3"/>
  <c r="W116" i="3"/>
  <c r="W117" i="3" s="1"/>
  <c r="AA33" i="3"/>
  <c r="AA89" i="3"/>
  <c r="U80" i="3"/>
  <c r="P79" i="3"/>
  <c r="I212" i="3"/>
  <c r="I213" i="3" s="1"/>
  <c r="M206" i="3"/>
  <c r="M207" i="3" s="1"/>
  <c r="W206" i="3"/>
  <c r="W207" i="3" s="1"/>
  <c r="P90" i="3"/>
  <c r="P91" i="3" s="1"/>
  <c r="W81" i="3"/>
  <c r="H112" i="3"/>
  <c r="K27" i="3"/>
  <c r="V81" i="3"/>
  <c r="H33" i="3"/>
  <c r="N34" i="3"/>
  <c r="Y210" i="3"/>
  <c r="Y63" i="3"/>
  <c r="J79" i="3"/>
  <c r="K212" i="3"/>
  <c r="K213" i="3" s="1"/>
  <c r="P33" i="3"/>
  <c r="U90" i="3"/>
  <c r="J31" i="3"/>
  <c r="L204" i="3"/>
  <c r="L205" i="3" s="1"/>
  <c r="I206" i="3"/>
  <c r="I207" i="3" s="1"/>
  <c r="W204" i="3"/>
  <c r="W205" i="3" s="1"/>
  <c r="F111" i="3"/>
  <c r="N31" i="3"/>
  <c r="M81" i="3"/>
  <c r="Y79" i="3"/>
  <c r="P206" i="3"/>
  <c r="P207" i="3" s="1"/>
  <c r="J210" i="3"/>
  <c r="J211" i="3" s="1"/>
  <c r="F35" i="3"/>
  <c r="U23" i="3"/>
  <c r="X27" i="3"/>
  <c r="I204" i="3"/>
  <c r="I205" i="3" s="1"/>
  <c r="J25" i="3"/>
  <c r="V90" i="3"/>
  <c r="J77" i="3"/>
  <c r="T204" i="3"/>
  <c r="T205" i="3" s="1"/>
  <c r="J212" i="3"/>
  <c r="J213" i="3" s="1"/>
  <c r="M31" i="3"/>
  <c r="M34" i="3"/>
  <c r="U206" i="3"/>
  <c r="U207" i="3" s="1"/>
  <c r="R84" i="3" l="1"/>
  <c r="AA207" i="3"/>
  <c r="X213" i="3"/>
  <c r="X207" i="3"/>
  <c r="F91" i="3"/>
  <c r="F98" i="3" s="1"/>
  <c r="M80" i="3"/>
  <c r="P43" i="3"/>
  <c r="P46" i="3" s="1"/>
  <c r="N80" i="3"/>
  <c r="Q91" i="3"/>
  <c r="Q92" i="3" s="1"/>
  <c r="P80" i="3"/>
  <c r="O91" i="3"/>
  <c r="O97" i="3" s="1"/>
  <c r="O100" i="3" s="1"/>
  <c r="G43" i="3"/>
  <c r="G46" i="3" s="1"/>
  <c r="R91" i="3"/>
  <c r="R97" i="3" s="1"/>
  <c r="R100" i="3" s="1"/>
  <c r="L43" i="3"/>
  <c r="L46" i="3" s="1"/>
  <c r="E43" i="3"/>
  <c r="E46" i="3" s="1"/>
  <c r="J84" i="3"/>
  <c r="K43" i="3"/>
  <c r="K46" i="3" s="1"/>
  <c r="H97" i="3"/>
  <c r="V111" i="3"/>
  <c r="R98" i="3"/>
  <c r="R101" i="3" s="1"/>
  <c r="R92" i="3"/>
  <c r="U91" i="3"/>
  <c r="U92" i="3" s="1"/>
  <c r="T80" i="3"/>
  <c r="Q43" i="3"/>
  <c r="Q46" i="3" s="1"/>
  <c r="U43" i="3"/>
  <c r="U46" i="3" s="1"/>
  <c r="Z91" i="3"/>
  <c r="Z97" i="3" s="1"/>
  <c r="Z100" i="3" s="1"/>
  <c r="J91" i="3"/>
  <c r="J92" i="3" s="1"/>
  <c r="X43" i="3"/>
  <c r="X46" i="3" s="1"/>
  <c r="V84" i="3"/>
  <c r="S80" i="3"/>
  <c r="X91" i="3"/>
  <c r="X92" i="3" s="1"/>
  <c r="I91" i="3"/>
  <c r="I97" i="3" s="1"/>
  <c r="W84" i="3"/>
  <c r="AA43" i="3"/>
  <c r="AA46" i="3" s="1"/>
  <c r="Z80" i="3"/>
  <c r="T43" i="3"/>
  <c r="T46" i="3" s="1"/>
  <c r="H43" i="3"/>
  <c r="H46" i="3" s="1"/>
  <c r="Z117" i="3"/>
  <c r="E91" i="3"/>
  <c r="E98" i="3" s="1"/>
  <c r="W43" i="3"/>
  <c r="W46" i="3" s="1"/>
  <c r="W49" i="3" s="1"/>
  <c r="W51" i="3" s="1"/>
  <c r="W53" i="3" s="1"/>
  <c r="Z207" i="3"/>
  <c r="Y207" i="3"/>
  <c r="Y43" i="3"/>
  <c r="Y46" i="3" s="1"/>
  <c r="Y211" i="3"/>
  <c r="Y205" i="3"/>
  <c r="Z43" i="3"/>
  <c r="Z46" i="3" s="1"/>
  <c r="AB213" i="3"/>
  <c r="AA80" i="3"/>
  <c r="Y213" i="3"/>
  <c r="Z213" i="3"/>
  <c r="AA117" i="3"/>
  <c r="AB207" i="3"/>
  <c r="K91" i="3"/>
  <c r="K98" i="3" s="1"/>
  <c r="K101" i="3" s="1"/>
  <c r="M91" i="3"/>
  <c r="M97" i="3" s="1"/>
  <c r="M100" i="3" s="1"/>
  <c r="AC211" i="3"/>
  <c r="AC213" i="3"/>
  <c r="AC207" i="3"/>
  <c r="AC97" i="3"/>
  <c r="AC100" i="3" s="1"/>
  <c r="AC205" i="3"/>
  <c r="N117" i="3"/>
  <c r="S117" i="3"/>
  <c r="N91" i="3"/>
  <c r="Y91" i="3"/>
  <c r="T91" i="3"/>
  <c r="T92" i="3" s="1"/>
  <c r="L91" i="3"/>
  <c r="L92" i="3" s="1"/>
  <c r="AA91" i="3"/>
  <c r="AA98" i="3" s="1"/>
  <c r="AA101" i="3" s="1"/>
  <c r="Y117" i="3"/>
  <c r="V91" i="3"/>
  <c r="V92" i="3" s="1"/>
  <c r="Q84" i="3"/>
  <c r="Q80" i="3"/>
  <c r="G97" i="3"/>
  <c r="G98" i="3"/>
  <c r="S91" i="3"/>
  <c r="S97" i="3" s="1"/>
  <c r="S100" i="3" s="1"/>
  <c r="K84" i="3"/>
  <c r="K80" i="3"/>
  <c r="P98" i="3"/>
  <c r="P101" i="3" s="1"/>
  <c r="P97" i="3"/>
  <c r="P100" i="3" s="1"/>
  <c r="P92" i="3"/>
  <c r="J97" i="3"/>
  <c r="J100" i="3" s="1"/>
  <c r="J98" i="3"/>
  <c r="J101" i="3" s="1"/>
  <c r="M35" i="3"/>
  <c r="M43" i="3"/>
  <c r="M46" i="3" s="1"/>
  <c r="J43" i="3"/>
  <c r="J46" i="3" s="1"/>
  <c r="J35" i="3"/>
  <c r="N43" i="3"/>
  <c r="N46" i="3" s="1"/>
  <c r="N35" i="3"/>
  <c r="Y84" i="3"/>
  <c r="Y80" i="3"/>
  <c r="W97" i="3"/>
  <c r="W100" i="3" s="1"/>
  <c r="W98" i="3"/>
  <c r="W101" i="3" s="1"/>
  <c r="W92" i="3"/>
  <c r="U98" i="3" l="1"/>
  <c r="U101" i="3" s="1"/>
  <c r="F97" i="3"/>
  <c r="O98" i="3"/>
  <c r="O101" i="3" s="1"/>
  <c r="Q97" i="3"/>
  <c r="Q100" i="3" s="1"/>
  <c r="O92" i="3"/>
  <c r="Q98" i="3"/>
  <c r="Q101" i="3" s="1"/>
  <c r="M98" i="3"/>
  <c r="M101" i="3" s="1"/>
  <c r="K97" i="3"/>
  <c r="K100" i="3" s="1"/>
  <c r="M92" i="3"/>
  <c r="K92" i="3"/>
  <c r="U97" i="3"/>
  <c r="U100" i="3" s="1"/>
  <c r="X98" i="3"/>
  <c r="X101" i="3" s="1"/>
  <c r="Z98" i="3"/>
  <c r="Z101" i="3" s="1"/>
  <c r="Z92" i="3"/>
  <c r="E97" i="3"/>
  <c r="I98" i="3"/>
  <c r="X97" i="3"/>
  <c r="X100" i="3" s="1"/>
  <c r="AA97" i="3"/>
  <c r="AA100" i="3" s="1"/>
  <c r="AA92" i="3"/>
  <c r="T97" i="3"/>
  <c r="T100" i="3" s="1"/>
  <c r="N98" i="3"/>
  <c r="N101" i="3" s="1"/>
  <c r="N97" i="3"/>
  <c r="N100" i="3" s="1"/>
  <c r="N92" i="3"/>
  <c r="S98" i="3"/>
  <c r="S101" i="3" s="1"/>
  <c r="S92" i="3"/>
  <c r="T98" i="3"/>
  <c r="T101" i="3" s="1"/>
  <c r="Y92" i="3"/>
  <c r="Y97" i="3"/>
  <c r="Y100" i="3" s="1"/>
  <c r="Y98" i="3"/>
  <c r="Y101" i="3" s="1"/>
  <c r="V97" i="3"/>
  <c r="V100" i="3" s="1"/>
  <c r="L98" i="3"/>
  <c r="L101" i="3" s="1"/>
  <c r="L97" i="3"/>
  <c r="L100" i="3" s="1"/>
  <c r="V98" i="3"/>
  <c r="V101" i="3" s="1"/>
</calcChain>
</file>

<file path=xl/sharedStrings.xml><?xml version="1.0" encoding="utf-8"?>
<sst xmlns="http://schemas.openxmlformats.org/spreadsheetml/2006/main" count="707" uniqueCount="357">
  <si>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</si>
  <si>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</si>
  <si>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</si>
  <si>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</si>
  <si>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</si>
  <si>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</si>
  <si>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</si>
  <si>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</si>
  <si>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</si>
  <si>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</si>
  <si>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</si>
  <si>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</si>
  <si>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</si>
  <si>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</si>
  <si>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</si>
  <si>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</si>
  <si>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</si>
  <si>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</si>
  <si>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</si>
  <si>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Gross Earning Assets, contracted</t>
  </si>
  <si>
    <t>Gross Earning Assets, renewal</t>
  </si>
  <si>
    <t>Total Gross Earning Assets</t>
  </si>
  <si>
    <t>Customers Deployed, leases</t>
  </si>
  <si>
    <t>Customers Deployed, cash sales</t>
  </si>
  <si>
    <t>Cumulative MWs Deployed, leases</t>
  </si>
  <si>
    <t>Cumulative MWs Deployed, cash sales</t>
  </si>
  <si>
    <t>KEY METRICS</t>
  </si>
  <si>
    <t>Project Value, contracted ($/watt)</t>
  </si>
  <si>
    <t>Project Value, renewal ($/watt)</t>
  </si>
  <si>
    <t>Project Value ($/watt)</t>
  </si>
  <si>
    <t>Pro-forma Debt Adjustment</t>
  </si>
  <si>
    <t>Less Project Debt</t>
  </si>
  <si>
    <t>Net Earning Assets, contracted</t>
  </si>
  <si>
    <t>Net Earning Assets, total</t>
  </si>
  <si>
    <t>Creation Costs:</t>
  </si>
  <si>
    <t>Recourse Debt</t>
  </si>
  <si>
    <t>Installation Costs</t>
  </si>
  <si>
    <t>Sales &amp; Marketing Costs ($/watt)</t>
  </si>
  <si>
    <t>General &amp; Administrative Costs ($/watt)</t>
  </si>
  <si>
    <t>Platform Services Margin ($/watt)</t>
  </si>
  <si>
    <t>Total Creation Costs ($/watt)</t>
  </si>
  <si>
    <t>Customers Deployed, total</t>
  </si>
  <si>
    <t>Cumulative MWs Deployed, total</t>
  </si>
  <si>
    <t>Total Cash Balance (incl. restricted)</t>
  </si>
  <si>
    <t>Customer Value:</t>
  </si>
  <si>
    <t>Volumes:</t>
  </si>
  <si>
    <t>Cash (incl. restricted)</t>
  </si>
  <si>
    <t>Cash System ASP ($/watt)</t>
  </si>
  <si>
    <t>Cash System ASP ($/customer)</t>
  </si>
  <si>
    <t>Summary Balance Sheet Items &amp; Calculations:</t>
  </si>
  <si>
    <t>Cash, Gross &amp; Net Earning Assets ($ millions):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</si>
  <si>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</si>
  <si>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</si>
  <si>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</si>
  <si>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</si>
  <si>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</si>
  <si>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</si>
  <si>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</si>
  <si>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</si>
  <si>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</si>
  <si>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</si>
  <si>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</si>
  <si>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</si>
  <si>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</si>
  <si>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</si>
  <si>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</si>
  <si>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</si>
  <si>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</si>
  <si>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</si>
  <si>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</si>
  <si>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</si>
  <si>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</si>
  <si>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</si>
  <si>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NPV:</t>
  </si>
  <si>
    <t>Unlevered NPV per watt, contracted</t>
  </si>
  <si>
    <t>Unlevered NPV per watt, total</t>
  </si>
  <si>
    <t>Unlevered NPV per leased customer, contracted</t>
  </si>
  <si>
    <t>Unlevered NPV per leased customer, total</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</si>
  <si>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</si>
  <si>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</si>
  <si>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</si>
  <si>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</si>
  <si>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</si>
  <si>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</si>
  <si>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</si>
  <si>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</si>
  <si>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</si>
  <si>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</si>
  <si>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</si>
  <si>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</si>
  <si>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</si>
  <si>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</si>
  <si>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</si>
  <si>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</si>
  <si>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</si>
  <si>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</si>
  <si>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</si>
  <si>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</si>
  <si>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</si>
  <si>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</si>
  <si>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</si>
  <si>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</si>
  <si>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</si>
  <si>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</si>
  <si>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</si>
  <si>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</si>
  <si>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</si>
  <si>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</si>
  <si>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</si>
  <si>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</si>
  <si>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</si>
  <si>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</si>
  <si>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</si>
  <si>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</si>
  <si>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</si>
  <si>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</si>
  <si>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</si>
  <si>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</si>
  <si>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</si>
  <si>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</si>
  <si>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</si>
  <si>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</si>
  <si>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</si>
  <si>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</si>
  <si>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</si>
  <si>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</si>
  <si>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</si>
  <si>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</si>
  <si>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</si>
  <si>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</si>
  <si>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</si>
  <si>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</si>
  <si>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</si>
  <si>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</si>
  <si>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</si>
  <si>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</si>
  <si>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</si>
  <si>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</si>
  <si>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</si>
  <si>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</si>
  <si>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</si>
  <si>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</si>
  <si>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</si>
  <si>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</si>
  <si>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</si>
  <si>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</si>
  <si>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</si>
  <si>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</si>
  <si>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</si>
  <si>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</si>
  <si>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</si>
  <si>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</si>
  <si>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</si>
  <si>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</si>
  <si>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</si>
  <si>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</si>
  <si>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</si>
  <si>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</si>
  <si>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</si>
  <si>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</si>
  <si>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</si>
  <si>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</si>
  <si>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</si>
  <si>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</si>
  <si>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</si>
  <si>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</si>
  <si>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</si>
  <si>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</si>
  <si>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</si>
  <si>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</si>
  <si>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</si>
  <si>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</si>
  <si>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</si>
  <si>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</si>
  <si>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</si>
  <si>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</si>
  <si>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</si>
  <si>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</si>
  <si>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</si>
  <si>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</si>
  <si>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</si>
  <si>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</si>
  <si>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</si>
  <si>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</si>
  <si>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</si>
  <si>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</si>
  <si>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</si>
  <si>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</si>
  <si>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</si>
  <si>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</si>
  <si>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</si>
  <si>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</si>
  <si>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</si>
  <si>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</si>
  <si>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</si>
  <si>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</si>
  <si>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</si>
  <si>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</si>
  <si>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</si>
  <si>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</si>
  <si>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</si>
  <si>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</si>
  <si>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</si>
  <si>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</si>
  <si>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</si>
  <si>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</si>
  <si>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</si>
  <si>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</si>
  <si>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</si>
  <si>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</si>
  <si>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</si>
  <si>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</si>
  <si>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</si>
  <si>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</si>
  <si>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</si>
  <si>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</si>
  <si>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</si>
  <si>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</si>
  <si>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</si>
  <si>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</si>
  <si>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</si>
  <si>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</si>
  <si>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</si>
  <si>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</si>
  <si>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</si>
  <si>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</si>
  <si>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</si>
  <si>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</si>
  <si>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</si>
  <si>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</si>
  <si>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</si>
  <si>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</si>
  <si>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</si>
  <si>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Average Leased System Size (KW per customer)</t>
  </si>
  <si>
    <t>Average Cash Sale System Size (KW per customer)</t>
  </si>
  <si>
    <t>Average System Size (KW per customer)</t>
  </si>
  <si>
    <t>as % of Contracted Project Value</t>
  </si>
  <si>
    <t>Less Lease Pass Through Financing</t>
  </si>
  <si>
    <t>Net Earning Assets</t>
  </si>
  <si>
    <t>System &amp; Product Gross Margin (%)</t>
  </si>
  <si>
    <t>Proceeds from Non-Recourse Debt per Leased Watt Deployed in period</t>
  </si>
  <si>
    <t>Parent fundraising:</t>
  </si>
  <si>
    <t>Asset fundraising:</t>
  </si>
  <si>
    <t>2014A</t>
  </si>
  <si>
    <t>Acquisition of noncontrolling interests</t>
  </si>
  <si>
    <t>Revenue Growth (y/y):</t>
  </si>
  <si>
    <t>Proceeds from Non-Recourse Debt per Leased Watt TTM Deployed, trailing 12 months</t>
  </si>
  <si>
    <t>Cumulative Customers, total</t>
  </si>
  <si>
    <t>Memo:  Sunrun Built Installation Cost</t>
  </si>
  <si>
    <t>Creation Cost per Leased Customer</t>
  </si>
  <si>
    <t>Acquisition of Non-controlling interests</t>
  </si>
  <si>
    <t>Cash (incl. Restricted Cash)</t>
  </si>
  <si>
    <t>Distributions payable to NCI</t>
  </si>
  <si>
    <t>Memo: Sunrun Built Installation Cost</t>
  </si>
  <si>
    <t>Summary Cash Flow Items &amp; Advance Rates:</t>
  </si>
  <si>
    <t>MWs Deployed, leases (in period)</t>
  </si>
  <si>
    <t>Customers Deployed, leases (in period)</t>
  </si>
  <si>
    <t>MWs Deployed, cash sales (in period)</t>
  </si>
  <si>
    <t>MWs Deployed, total (in period)</t>
  </si>
  <si>
    <t>approx 96,000</t>
  </si>
  <si>
    <t>Customers Deployed, total (in period)</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</si>
  <si>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</si>
  <si>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</si>
  <si>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</si>
  <si>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</si>
  <si>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</si>
  <si>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</si>
  <si>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</si>
  <si>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</si>
  <si>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Refinancing Proceeds in Period (not comprehensive; includes select refinancings for easier comparison or adjustments for specific debt draw timing)</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</si>
  <si>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</si>
  <si>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</si>
  <si>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</si>
  <si>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</si>
  <si>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</si>
  <si>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</si>
  <si>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</si>
  <si>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</si>
  <si>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</si>
  <si>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Other Adjustments to G&amp;A</t>
  </si>
  <si>
    <t xml:space="preserve">Items presented below represent financials and metrics as reported from 1Q18 onward, including any restatements or adjustments to prior periods. </t>
  </si>
  <si>
    <t>Cost of revenues - solar energy customer agreements and incentives</t>
  </si>
  <si>
    <t>Solar Energy Systems &amp; CTOC (from notes after financial statements)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</si>
  <si>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</si>
  <si>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</si>
  <si>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</si>
  <si>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</si>
  <si>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</si>
  <si>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</si>
  <si>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</si>
  <si>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</si>
  <si>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</si>
  <si>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</si>
  <si>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</si>
  <si>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</si>
  <si>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</si>
  <si>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</si>
  <si>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</si>
  <si>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</si>
  <si>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</si>
  <si>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</si>
  <si>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</si>
  <si>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</si>
  <si>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Project Value ($/customer)</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</si>
  <si>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</si>
  <si>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</si>
  <si>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</si>
  <si>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</si>
  <si>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</si>
  <si>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</si>
  <si>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</si>
  <si>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</si>
  <si>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Less project debt (non-recourse debt)</t>
  </si>
  <si>
    <t>Less project debt</t>
  </si>
  <si>
    <t>Less pro forma pass-through financing(1)(2)</t>
  </si>
  <si>
    <t xml:space="preserve">(1) Pass-through Financing Obgliation for periods from 4Q16 through 4Q17 reflect recast financials following the adoption of certain accounting standards. Prior periods are presented as orginally reported for total Lease Pass-Through Financing Obligations. </t>
  </si>
  <si>
    <t xml:space="preserve">(2) The pass-through financing obligated used to calculate Net Earning Assets is adjusted to reflect a timing difference between when the pass-through investor receives certain tax attributes and the liability reflected on the balance sheet. 
</t>
  </si>
  <si>
    <t>Proceeds from pass-through financing and other obligations</t>
  </si>
  <si>
    <t>Less pro-forma pass-through financing</t>
  </si>
  <si>
    <t>Proceeds: Tax Equity, Project Equity and PTF per Leased Watt Deployed in period</t>
  </si>
  <si>
    <t>TTM Proceeds: Tax Equity, Project Equity and PTF per Leased Watt Deployed (trailing 12 months)</t>
  </si>
  <si>
    <t>3Q18A</t>
  </si>
  <si>
    <t>4Q18A</t>
  </si>
  <si>
    <t>2018A</t>
  </si>
  <si>
    <t>1Q19A</t>
  </si>
  <si>
    <t>Adjustment for Fund Buy-in of Pre-paid Systems Previously Accounted for as System Sales</t>
  </si>
  <si>
    <t>Other Adjustments to Fixed Assets for Creation Cost Calculation ($ thousands)</t>
  </si>
  <si>
    <t>Other Assets: Cost to Obtain Customer (CTOC) - customer agreements</t>
  </si>
  <si>
    <t>Early repayment of pass-through financing obligation</t>
  </si>
  <si>
    <t>Proceeds from pass-through financing obligations</t>
  </si>
  <si>
    <t>2Q19A</t>
  </si>
  <si>
    <t>investors@sunrun.com</t>
  </si>
  <si>
    <t>investors.sunrun.com</t>
  </si>
  <si>
    <t>415-373-5206</t>
  </si>
  <si>
    <t>3Q19A</t>
  </si>
  <si>
    <t>Megawatts Deployed, leases</t>
  </si>
  <si>
    <t>Megawatts Deployed, total</t>
  </si>
  <si>
    <t>Cumulative Megawatts Deployed, leases*</t>
  </si>
  <si>
    <t>Cumulative Megawatts Deployed, cash sales*</t>
  </si>
  <si>
    <t>Cumulative Megawatts Deployed, total</t>
  </si>
  <si>
    <t>*Cumulative Leased Megawatts Deployed was increased by 6.3 MWs following a fund buy-in during 1Q19. Cumulative Leased Megawatts Deployed were reduced by 6.3 MW in 1Q18 following accounting standard changes implemented in 1Q18 based on transactions prior to 2015. These adjustments have no effect on Cumulative Megawatts Deployed.</t>
  </si>
  <si>
    <t>Megawatts Deployed, leases (in period)</t>
  </si>
  <si>
    <t>Megawatts Deployed, total (in period)</t>
  </si>
  <si>
    <t xml:space="preserve">Adjustment to Cumulative Leased Megawatt Deployed </t>
  </si>
  <si>
    <t>*Cumulative Leased Megawatt Deployed was increased by 6.3 MWs following a fund buy-in during 1Q19. Cumulative Leased Megawatt Deployed was reduced by 6.3 MWs in 1Q18 following accounting standard changes implemented in 1Q18 based on transactions prior to 2015. These adjustments have no effect on Cumulative Megawatt Deployed.</t>
  </si>
  <si>
    <t>Megawatts Deployed, cash sales (in period)</t>
  </si>
  <si>
    <t xml:space="preserve">Adjustment for Business Acquisition </t>
  </si>
  <si>
    <t>Megawatts Deployed, cash sales</t>
  </si>
  <si>
    <t>Other Adjustments for Cash Generation</t>
  </si>
  <si>
    <t>Cash Generation</t>
  </si>
  <si>
    <t>4Q19A</t>
  </si>
  <si>
    <t>2019A</t>
  </si>
  <si>
    <t>Repurchase of common stock</t>
  </si>
  <si>
    <t>Adjustment for Safe Harboring Activities</t>
  </si>
  <si>
    <t>Pro-forma debt adjustment for safe harboring activities</t>
  </si>
  <si>
    <t>Pro-forma debt adjustment for debt within project equity funds</t>
  </si>
  <si>
    <t>Model Date:  February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</si>
</sst>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_(* \(#,##0\)%;_(* &quot;   -&quot;?_)"/>
    <numFmt numFmtId="174" formatCode="_(* #,##0.0000_);_(* \(#,##0.0000\);_(* &quot;   -&quot;?_);_(@_)"/>
    <numFmt numFmtId="175" formatCode="_(* #,##0.0_);_(* \(#,##0.0\);_(* &quot;-&quot;?_);_(@_)"/>
    <numFmt numFmtId="176" formatCode="_(* #,##0_);_(* \(#,##0\);_(* &quot;-&quot;??_);_(@_)"/>
    <numFmt numFmtId="177" formatCode="_(* #,##0.000_);_(* \(#,##0.000\);_(* &quot;   -&quot;?_);_(@_)"/>
  </numFmts>
  <fonts count="8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0"/>
      <color indexed="12"/>
      <name val="Arial"/>
      <family val="2"/>
    </font>
    <font>
      <b/>
      <sz val="10"/>
      <name val="Arial"/>
      <family val="2"/>
    </font>
    <font>
      <b/>
      <sz val="10"/>
      <color rgb="FFFF000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sz val="9"/>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rgb="FFFFC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s>
  <cellStyleXfs count="53697">
    <xf numFmtId="0" fontId="0" fillId="0" borderId="0"/>
    <xf numFmtId="0" fontId="2" fillId="0" borderId="0"/>
    <xf numFmtId="44" fontId="2" fillId="0" borderId="0" applyFont="0" applyFill="0" applyBorder="0" applyAlignment="0" applyProtection="0"/>
    <xf numFmtId="0" fontId="12" fillId="0" borderId="0"/>
    <xf numFmtId="0" fontId="12" fillId="0" borderId="0"/>
    <xf numFmtId="0" fontId="2" fillId="0" borderId="0"/>
    <xf numFmtId="9" fontId="12" fillId="0" borderId="0" applyFont="0" applyFill="0" applyBorder="0" applyAlignment="0" applyProtection="0"/>
    <xf numFmtId="0" fontId="12" fillId="0" borderId="0">
      <alignment vertical="top"/>
    </xf>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2" fillId="0" borderId="0"/>
    <xf numFmtId="0" fontId="4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70" fontId="47" fillId="0" borderId="0"/>
    <xf numFmtId="170" fontId="47" fillId="0" borderId="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1" fillId="39"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12" fillId="0" borderId="0" applyFon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28" fillId="0" borderId="0" applyNumberFormat="0" applyFill="0" applyBorder="0" applyAlignment="0" applyProtection="0">
      <alignment vertical="top"/>
      <protection locked="0"/>
    </xf>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2" fillId="0" borderId="0"/>
    <xf numFmtId="170" fontId="12" fillId="0" borderId="0"/>
    <xf numFmtId="170" fontId="2" fillId="0" borderId="0"/>
    <xf numFmtId="170" fontId="2" fillId="0" borderId="0"/>
    <xf numFmtId="170" fontId="46"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2" fillId="0" borderId="0"/>
    <xf numFmtId="170" fontId="2" fillId="0" borderId="0"/>
    <xf numFmtId="170" fontId="1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9"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2" fillId="0" borderId="0"/>
    <xf numFmtId="170" fontId="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12" fillId="0" borderId="0"/>
    <xf numFmtId="0" fontId="12" fillId="0" borderId="0"/>
    <xf numFmtId="0" fontId="2" fillId="0" borderId="0"/>
    <xf numFmtId="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170" fontId="62" fillId="59" borderId="10" applyNumberFormat="0" applyFont="0" applyFill="0" applyBorder="0" applyAlignment="0">
      <alignment horizontal="center" vertical="center"/>
    </xf>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44" fontId="12" fillId="0" borderId="0" applyFon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57" fillId="42" borderId="12" applyNumberFormat="0" applyAlignment="0" applyProtection="0"/>
    <xf numFmtId="170" fontId="57" fillId="42" borderId="12" applyNumberFormat="0" applyAlignment="0" applyProtection="0"/>
    <xf numFmtId="170" fontId="61" fillId="56" borderId="18" applyNumberFormat="0" applyAlignment="0" applyProtection="0"/>
    <xf numFmtId="170" fontId="61" fillId="56" borderId="18" applyNumberFormat="0" applyAlignment="0" applyProtection="0"/>
    <xf numFmtId="170" fontId="50" fillId="56" borderId="12" applyNumberFormat="0" applyAlignment="0" applyProtection="0"/>
    <xf numFmtId="170" fontId="50" fillId="56" borderId="12" applyNumberFormat="0" applyAlignment="0" applyProtection="0"/>
    <xf numFmtId="170" fontId="54" fillId="0" borderId="14"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52" fillId="57" borderId="13" applyNumberFormat="0" applyAlignment="0" applyProtection="0"/>
    <xf numFmtId="170" fontId="63" fillId="0" borderId="0" applyNumberFormat="0" applyFill="0" applyBorder="0" applyAlignment="0" applyProtection="0"/>
    <xf numFmtId="170" fontId="59" fillId="58" borderId="0" applyNumberFormat="0" applyBorder="0" applyAlignment="0" applyProtection="0"/>
    <xf numFmtId="170" fontId="49" fillId="38" borderId="0" applyNumberFormat="0" applyBorder="0" applyAlignment="0" applyProtection="0"/>
    <xf numFmtId="170" fontId="53" fillId="0" borderId="0" applyNumberFormat="0" applyFill="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58" fillId="0" borderId="17" applyNumberFormat="0" applyFill="0" applyAlignment="0" applyProtection="0"/>
    <xf numFmtId="170" fontId="64" fillId="0" borderId="0" applyNumberFormat="0" applyFill="0" applyBorder="0" applyAlignment="0" applyProtection="0"/>
    <xf numFmtId="170" fontId="51" fillId="39" borderId="0" applyNumberFormat="0" applyBorder="0" applyAlignment="0" applyProtection="0"/>
    <xf numFmtId="0" fontId="2" fillId="0" borderId="0"/>
    <xf numFmtId="44" fontId="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65" fillId="0" borderId="0" applyNumberFormat="0" applyFill="0" applyBorder="0" applyAlignment="0" applyProtection="0"/>
    <xf numFmtId="0" fontId="6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67" fillId="8" borderId="0" applyNumberFormat="0" applyBorder="0" applyAlignment="0" applyProtection="0"/>
    <xf numFmtId="0" fontId="19" fillId="9" borderId="4" applyNumberFormat="0" applyAlignment="0" applyProtection="0"/>
    <xf numFmtId="0" fontId="20" fillId="10" borderId="5" applyNumberFormat="0" applyAlignment="0" applyProtection="0"/>
    <xf numFmtId="0" fontId="21" fillId="10" borderId="4" applyNumberFormat="0" applyAlignment="0" applyProtection="0"/>
    <xf numFmtId="0" fontId="22"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7" fillId="36" borderId="0" applyNumberFormat="0" applyBorder="0" applyAlignment="0" applyProtection="0"/>
    <xf numFmtId="0" fontId="2" fillId="0" borderId="0"/>
    <xf numFmtId="0" fontId="2" fillId="0" borderId="0"/>
    <xf numFmtId="0" fontId="2" fillId="0" borderId="0"/>
    <xf numFmtId="0" fontId="2" fillId="0" borderId="0"/>
    <xf numFmtId="0" fontId="2" fillId="12" borderId="8" applyNumberFormat="0" applyFont="0" applyAlignment="0" applyProtection="0"/>
    <xf numFmtId="0" fontId="2" fillId="0" borderId="0"/>
    <xf numFmtId="0" fontId="13" fillId="0" borderId="0" applyNumberFormat="0" applyFill="0" applyBorder="0" applyAlignment="0" applyProtection="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cellStyleXfs>
  <cellXfs count="192">
    <xf numFmtId="0" fontId="0" fillId="0" borderId="0" xfId="0"/>
    <xf numFmtId="0" fontId="5" fillId="0" borderId="0" xfId="0" applyFont="1"/>
    <xf numFmtId="0" fontId="0" fillId="2" borderId="0" xfId="0" applyFill="1"/>
    <xf numFmtId="0" fontId="5"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7" fillId="0" borderId="0" xfId="0" applyFont="1"/>
    <xf numFmtId="0" fontId="8" fillId="0" borderId="0" xfId="0" applyFont="1"/>
    <xf numFmtId="0" fontId="0" fillId="0" borderId="0" xfId="0" applyAlignment="1">
      <alignment horizontal="left" indent="2"/>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indent="1"/>
    </xf>
    <xf numFmtId="164" fontId="0" fillId="0" borderId="0" xfId="0" applyNumberFormat="1"/>
    <xf numFmtId="0" fontId="5" fillId="3" borderId="0" xfId="0" applyFont="1" applyFill="1"/>
    <xf numFmtId="0" fontId="0" fillId="3" borderId="0" xfId="0" applyFill="1" applyAlignment="1">
      <alignment horizontal="right"/>
    </xf>
    <xf numFmtId="0" fontId="3" fillId="0" borderId="0" xfId="0" applyFont="1" applyAlignment="1">
      <alignment horizontal="left" indent="1"/>
    </xf>
    <xf numFmtId="164" fontId="5" fillId="0" borderId="0" xfId="0" applyNumberFormat="1" applyFont="1"/>
    <xf numFmtId="0" fontId="4" fillId="4" borderId="0" xfId="0" applyFont="1" applyFill="1"/>
    <xf numFmtId="0" fontId="6" fillId="4" borderId="0" xfId="0" applyFont="1" applyFill="1" applyAlignment="1">
      <alignment horizontal="right"/>
    </xf>
    <xf numFmtId="0" fontId="6" fillId="4" borderId="0" xfId="0" applyFont="1" applyFill="1"/>
    <xf numFmtId="0" fontId="9" fillId="0" borderId="0" xfId="0" applyFont="1" applyAlignment="1">
      <alignment horizontal="left" indent="1"/>
    </xf>
    <xf numFmtId="164" fontId="10" fillId="0" borderId="0" xfId="0" applyNumberFormat="1" applyFont="1"/>
    <xf numFmtId="164" fontId="11" fillId="0" borderId="0" xfId="0" applyNumberFormat="1" applyFont="1"/>
    <xf numFmtId="0" fontId="10" fillId="0" borderId="0" xfId="0" applyFont="1"/>
    <xf numFmtId="166" fontId="10"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5" fillId="0" borderId="0" xfId="0" applyNumberFormat="1" applyFont="1" applyAlignment="1">
      <alignment horizontal="right"/>
    </xf>
    <xf numFmtId="169" fontId="5" fillId="0" borderId="0" xfId="0" applyNumberFormat="1" applyFont="1" applyAlignment="1">
      <alignment horizontal="right"/>
    </xf>
    <xf numFmtId="0" fontId="12" fillId="0" borderId="0" xfId="0" applyFont="1" applyAlignment="1">
      <alignment horizontal="left" indent="1"/>
    </xf>
    <xf numFmtId="0" fontId="7" fillId="0" borderId="0" xfId="0" applyFont="1" applyAlignment="1">
      <alignment horizontal="left"/>
    </xf>
    <xf numFmtId="0" fontId="0" fillId="5" borderId="0" xfId="0" applyFill="1"/>
    <xf numFmtId="0" fontId="0" fillId="5" borderId="0" xfId="0" applyFill="1" applyAlignment="1">
      <alignment horizontal="right"/>
    </xf>
    <xf numFmtId="0" fontId="5" fillId="5" borderId="0" xfId="0" applyFont="1" applyFill="1"/>
    <xf numFmtId="165" fontId="10" fillId="0" borderId="0" xfId="0" applyNumberFormat="1" applyFont="1"/>
    <xf numFmtId="164" fontId="0" fillId="0" borderId="0" xfId="0" applyNumberFormat="1" applyAlignment="1">
      <alignment horizontal="right"/>
    </xf>
    <xf numFmtId="172" fontId="0" fillId="0" borderId="0" xfId="0" applyNumberFormat="1" applyAlignment="1">
      <alignment horizontal="right"/>
    </xf>
    <xf numFmtId="169" fontId="0" fillId="0" borderId="0" xfId="0" applyNumberFormat="1" applyAlignment="1">
      <alignment horizontal="right"/>
    </xf>
    <xf numFmtId="169" fontId="10" fillId="0" borderId="0" xfId="0" applyNumberFormat="1" applyFont="1"/>
    <xf numFmtId="169" fontId="11" fillId="0" borderId="0" xfId="0" applyNumberFormat="1" applyFont="1"/>
    <xf numFmtId="172" fontId="5" fillId="0" borderId="0" xfId="0" applyNumberFormat="1" applyFont="1" applyAlignment="1">
      <alignment horizontal="right"/>
    </xf>
    <xf numFmtId="172" fontId="10" fillId="0" borderId="0" xfId="0" applyNumberFormat="1" applyFont="1"/>
    <xf numFmtId="164" fontId="5" fillId="0" borderId="0" xfId="0" applyNumberFormat="1" applyFont="1" applyAlignment="1">
      <alignment horizontal="right"/>
    </xf>
    <xf numFmtId="173" fontId="0" fillId="0" borderId="0" xfId="0" applyNumberFormat="1" applyAlignment="1">
      <alignment horizontal="right"/>
    </xf>
    <xf numFmtId="0" fontId="7" fillId="0" borderId="0" xfId="0" applyFont="1" applyAlignment="1">
      <alignment horizontal="left" indent="2"/>
    </xf>
    <xf numFmtId="0" fontId="7" fillId="0" borderId="0" xfId="0" applyFont="1" applyAlignment="1">
      <alignment horizontal="left" indent="1"/>
    </xf>
    <xf numFmtId="0" fontId="7" fillId="0" borderId="0" xfId="0" applyFont="1" applyAlignment="1">
      <alignment horizontal="left" indent="3"/>
    </xf>
    <xf numFmtId="168" fontId="7" fillId="0" borderId="0" xfId="0" applyNumberFormat="1" applyFont="1" applyAlignment="1">
      <alignment horizontal="right"/>
    </xf>
    <xf numFmtId="0" fontId="7" fillId="0" borderId="0" xfId="0" applyFont="1" applyAlignment="1">
      <alignment horizontal="right"/>
    </xf>
    <xf numFmtId="165" fontId="8" fillId="0" borderId="0" xfId="0" applyNumberFormat="1" applyFont="1" applyAlignment="1">
      <alignment horizontal="right"/>
    </xf>
    <xf numFmtId="43" fontId="0" fillId="0" borderId="0" xfId="0" applyNumberFormat="1"/>
    <xf numFmtId="164" fontId="10" fillId="0" borderId="0" xfId="0" applyNumberFormat="1" applyFont="1" applyAlignment="1">
      <alignment horizontal="left" indent="1"/>
    </xf>
    <xf numFmtId="169" fontId="12" fillId="0" borderId="0" xfId="0" applyNumberFormat="1" applyFont="1" applyAlignment="1">
      <alignment horizontal="right"/>
    </xf>
    <xf numFmtId="169" fontId="69"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6"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5" fillId="0" borderId="20" xfId="0" applyNumberFormat="1" applyFont="1" applyBorder="1" applyAlignment="1">
      <alignment horizontal="right"/>
    </xf>
    <xf numFmtId="165" fontId="8" fillId="0" borderId="20" xfId="0" applyNumberFormat="1" applyFont="1" applyBorder="1" applyAlignment="1">
      <alignment horizontal="right"/>
    </xf>
    <xf numFmtId="168" fontId="7" fillId="0" borderId="20" xfId="0" applyNumberFormat="1" applyFont="1" applyBorder="1" applyAlignment="1">
      <alignment horizontal="right"/>
    </xf>
    <xf numFmtId="169" fontId="5" fillId="0" borderId="20" xfId="0" applyNumberFormat="1" applyFont="1" applyBorder="1" applyAlignment="1">
      <alignment horizontal="right"/>
    </xf>
    <xf numFmtId="169" fontId="0" fillId="0" borderId="20" xfId="0" applyNumberFormat="1" applyBorder="1" applyAlignment="1">
      <alignment horizontal="right"/>
    </xf>
    <xf numFmtId="164" fontId="0" fillId="0" borderId="20" xfId="0" applyNumberFormat="1" applyBorder="1" applyAlignment="1">
      <alignment horizontal="right"/>
    </xf>
    <xf numFmtId="172" fontId="5" fillId="0" borderId="20" xfId="0" applyNumberFormat="1" applyFont="1" applyBorder="1" applyAlignment="1">
      <alignment horizontal="right"/>
    </xf>
    <xf numFmtId="172" fontId="0" fillId="0" borderId="20" xfId="0" applyNumberFormat="1" applyBorder="1" applyAlignment="1">
      <alignment horizontal="right"/>
    </xf>
    <xf numFmtId="169" fontId="12" fillId="0" borderId="20" xfId="0" applyNumberFormat="1" applyFont="1" applyBorder="1" applyAlignment="1">
      <alignment horizontal="right"/>
    </xf>
    <xf numFmtId="169" fontId="69" fillId="0" borderId="20" xfId="0" applyNumberFormat="1" applyFont="1" applyBorder="1" applyAlignment="1">
      <alignment horizontal="right"/>
    </xf>
    <xf numFmtId="174" fontId="0" fillId="0" borderId="20" xfId="0" applyNumberFormat="1" applyBorder="1" applyAlignment="1">
      <alignment horizontal="right"/>
    </xf>
    <xf numFmtId="164" fontId="5" fillId="0" borderId="20" xfId="0" applyNumberFormat="1" applyFont="1" applyBorder="1" applyAlignment="1">
      <alignment horizontal="right"/>
    </xf>
    <xf numFmtId="175" fontId="0" fillId="0" borderId="20" xfId="0" applyNumberFormat="1" applyBorder="1" applyAlignment="1">
      <alignment horizontal="right"/>
    </xf>
    <xf numFmtId="173" fontId="0" fillId="0" borderId="20" xfId="0" applyNumberFormat="1" applyBorder="1" applyAlignment="1">
      <alignment horizontal="right"/>
    </xf>
    <xf numFmtId="0" fontId="5" fillId="0" borderId="21" xfId="0" applyFont="1" applyBorder="1"/>
    <xf numFmtId="169" fontId="5" fillId="0" borderId="21" xfId="0" applyNumberFormat="1" applyFont="1" applyBorder="1" applyAlignment="1">
      <alignment horizontal="right"/>
    </xf>
    <xf numFmtId="169" fontId="5" fillId="0" borderId="22" xfId="0" applyNumberFormat="1" applyFont="1" applyBorder="1" applyAlignment="1">
      <alignment horizontal="right"/>
    </xf>
    <xf numFmtId="0" fontId="8" fillId="0" borderId="0" xfId="0" applyFont="1" applyAlignment="1">
      <alignment horizontal="left" indent="1"/>
    </xf>
    <xf numFmtId="168" fontId="8" fillId="0" borderId="0" xfId="0" applyNumberFormat="1" applyFont="1" applyAlignment="1">
      <alignment horizontal="right"/>
    </xf>
    <xf numFmtId="168" fontId="8" fillId="0" borderId="20" xfId="0" applyNumberFormat="1" applyFont="1" applyBorder="1" applyAlignment="1">
      <alignment horizontal="right"/>
    </xf>
    <xf numFmtId="0" fontId="8" fillId="0" borderId="0" xfId="0" applyFont="1" applyAlignment="1">
      <alignment horizontal="left" indent="2"/>
    </xf>
    <xf numFmtId="0" fontId="30" fillId="5" borderId="0" xfId="0" applyFont="1" applyFill="1"/>
    <xf numFmtId="0" fontId="12" fillId="0" borderId="0" xfId="0" applyFont="1" applyAlignment="1">
      <alignment horizontal="right"/>
    </xf>
    <xf numFmtId="168" fontId="0" fillId="0" borderId="0" xfId="0" applyNumberFormat="1"/>
    <xf numFmtId="0" fontId="70" fillId="5" borderId="0" xfId="0" applyFont="1" applyFill="1"/>
    <xf numFmtId="0" fontId="71" fillId="0" borderId="0" xfId="0" applyFont="1"/>
    <xf numFmtId="164" fontId="68" fillId="0" borderId="0" xfId="0" applyNumberFormat="1" applyFont="1" applyAlignment="1">
      <alignment horizontal="right"/>
    </xf>
    <xf numFmtId="175" fontId="0" fillId="0" borderId="0" xfId="0" applyNumberFormat="1"/>
    <xf numFmtId="0" fontId="72" fillId="5" borderId="0" xfId="0" applyFont="1" applyFill="1"/>
    <xf numFmtId="0" fontId="72" fillId="5" borderId="0" xfId="0" applyFont="1" applyFill="1" applyAlignment="1">
      <alignment horizontal="right"/>
    </xf>
    <xf numFmtId="0" fontId="71" fillId="3" borderId="0" xfId="0" applyFont="1" applyFill="1"/>
    <xf numFmtId="0" fontId="72" fillId="0" borderId="0" xfId="0" applyFont="1"/>
    <xf numFmtId="164" fontId="72" fillId="0" borderId="0" xfId="0" applyNumberFormat="1" applyFont="1"/>
    <xf numFmtId="0" fontId="72" fillId="0" borderId="0" xfId="0" applyFont="1" applyAlignment="1">
      <alignment horizontal="left" indent="1"/>
    </xf>
    <xf numFmtId="0" fontId="72" fillId="0" borderId="0" xfId="0" applyFont="1" applyAlignment="1">
      <alignment horizontal="left"/>
    </xf>
    <xf numFmtId="0" fontId="71" fillId="0" borderId="0" xfId="0" applyFont="1" applyAlignment="1">
      <alignment horizontal="left" indent="1"/>
    </xf>
    <xf numFmtId="0" fontId="73" fillId="0" borderId="0" xfId="0" applyFont="1"/>
    <xf numFmtId="175" fontId="72" fillId="0" borderId="0" xfId="0" applyNumberFormat="1" applyFont="1"/>
    <xf numFmtId="164" fontId="74" fillId="0" borderId="0" xfId="0" applyNumberFormat="1" applyFont="1"/>
    <xf numFmtId="166" fontId="74" fillId="0" borderId="0" xfId="0" applyNumberFormat="1" applyFont="1"/>
    <xf numFmtId="0" fontId="75" fillId="0" borderId="20" xfId="0" applyFont="1" applyBorder="1" applyAlignment="1">
      <alignment horizontal="right"/>
    </xf>
    <xf numFmtId="0" fontId="75" fillId="0" borderId="0" xfId="0" applyFont="1" applyAlignment="1">
      <alignment horizontal="right"/>
    </xf>
    <xf numFmtId="43" fontId="74" fillId="0" borderId="0" xfId="0" applyNumberFormat="1" applyFont="1"/>
    <xf numFmtId="0" fontId="12" fillId="3" borderId="0" xfId="0" applyFont="1" applyFill="1" applyAlignment="1">
      <alignment horizontal="right"/>
    </xf>
    <xf numFmtId="0" fontId="69" fillId="0" borderId="0" xfId="0" applyFont="1"/>
    <xf numFmtId="0" fontId="69" fillId="3" borderId="0" xfId="0" applyFont="1" applyFill="1"/>
    <xf numFmtId="0" fontId="12" fillId="0" borderId="0" xfId="0" applyFont="1"/>
    <xf numFmtId="0" fontId="12" fillId="0" borderId="0" xfId="0" applyFont="1" applyAlignment="1">
      <alignment horizontal="left" indent="2"/>
    </xf>
    <xf numFmtId="164" fontId="12" fillId="0" borderId="0" xfId="0" applyNumberFormat="1" applyFont="1"/>
    <xf numFmtId="43" fontId="12" fillId="0" borderId="0" xfId="0" applyNumberFormat="1" applyFont="1"/>
    <xf numFmtId="166" fontId="12" fillId="0" borderId="0" xfId="0" applyNumberFormat="1" applyFont="1"/>
    <xf numFmtId="164" fontId="69" fillId="0" borderId="0" xfId="0" applyNumberFormat="1" applyFont="1"/>
    <xf numFmtId="165" fontId="12" fillId="0" borderId="0" xfId="0" applyNumberFormat="1" applyFont="1"/>
    <xf numFmtId="175" fontId="12" fillId="0" borderId="0" xfId="0" applyNumberFormat="1" applyFont="1"/>
    <xf numFmtId="169" fontId="12" fillId="0" borderId="0" xfId="0" applyNumberFormat="1" applyFont="1"/>
    <xf numFmtId="169" fontId="69" fillId="0" borderId="0" xfId="0" applyNumberFormat="1" applyFont="1"/>
    <xf numFmtId="172" fontId="12" fillId="0" borderId="0" xfId="0" applyNumberFormat="1" applyFont="1"/>
    <xf numFmtId="164" fontId="12" fillId="0" borderId="0" xfId="0" applyNumberFormat="1" applyFont="1" applyAlignment="1">
      <alignment horizontal="left" indent="1"/>
    </xf>
    <xf numFmtId="164" fontId="77" fillId="0" borderId="0" xfId="0" applyNumberFormat="1" applyFont="1"/>
    <xf numFmtId="165" fontId="74" fillId="0" borderId="0" xfId="0" applyNumberFormat="1" applyFont="1"/>
    <xf numFmtId="169" fontId="74" fillId="0" borderId="0" xfId="0" applyNumberFormat="1" applyFont="1"/>
    <xf numFmtId="169" fontId="77" fillId="0" borderId="0" xfId="0" applyNumberFormat="1" applyFont="1"/>
    <xf numFmtId="172" fontId="74" fillId="0" borderId="0" xfId="0" applyNumberFormat="1" applyFont="1"/>
    <xf numFmtId="0" fontId="74" fillId="0" borderId="0" xfId="0" applyFont="1"/>
    <xf numFmtId="0" fontId="7" fillId="0" borderId="20" xfId="0" applyFont="1" applyBorder="1" applyAlignment="1">
      <alignment horizontal="right"/>
    </xf>
    <xf numFmtId="0" fontId="0" fillId="60" borderId="0" xfId="0" applyFill="1" applyAlignment="1">
      <alignment horizontal="right"/>
    </xf>
    <xf numFmtId="0" fontId="7" fillId="60" borderId="20" xfId="0" applyFont="1" applyFill="1" applyBorder="1" applyAlignment="1">
      <alignment horizontal="left"/>
    </xf>
    <xf numFmtId="0" fontId="7" fillId="60" borderId="0" xfId="0" applyFont="1" applyFill="1" applyAlignment="1">
      <alignment horizontal="left"/>
    </xf>
    <xf numFmtId="0" fontId="7" fillId="61" borderId="20" xfId="0" applyFont="1" applyFill="1" applyBorder="1" applyAlignment="1">
      <alignment horizontal="right"/>
    </xf>
    <xf numFmtId="0" fontId="7" fillId="61" borderId="0" xfId="0" applyFont="1" applyFill="1" applyAlignment="1">
      <alignment horizontal="right"/>
    </xf>
    <xf numFmtId="0" fontId="7" fillId="61" borderId="0" xfId="0" applyFont="1" applyFill="1" applyAlignment="1">
      <alignment horizontal="left"/>
    </xf>
    <xf numFmtId="0" fontId="7" fillId="0" borderId="20" xfId="0" applyFont="1" applyBorder="1" applyAlignment="1">
      <alignment horizontal="left"/>
    </xf>
    <xf numFmtId="0" fontId="0" fillId="62" borderId="0" xfId="0" applyFill="1" applyAlignment="1">
      <alignment horizontal="right"/>
    </xf>
    <xf numFmtId="0" fontId="7" fillId="62" borderId="20" xfId="0" applyFont="1" applyFill="1" applyBorder="1" applyAlignment="1">
      <alignment horizontal="left"/>
    </xf>
    <xf numFmtId="0" fontId="7" fillId="62" borderId="0" xfId="0" applyFont="1" applyFill="1" applyAlignment="1">
      <alignment horizontal="left"/>
    </xf>
    <xf numFmtId="0" fontId="76" fillId="0" borderId="0" xfId="0" applyFont="1" applyAlignment="1">
      <alignment horizontal="left" indent="1"/>
    </xf>
    <xf numFmtId="167" fontId="12" fillId="0" borderId="0" xfId="0" applyNumberFormat="1" applyFont="1" applyAlignment="1">
      <alignment horizontal="right"/>
    </xf>
    <xf numFmtId="167" fontId="12" fillId="0" borderId="20" xfId="0" applyNumberFormat="1" applyFont="1" applyBorder="1" applyAlignment="1">
      <alignment horizontal="right"/>
    </xf>
    <xf numFmtId="165" fontId="12" fillId="0" borderId="0" xfId="0" applyNumberFormat="1" applyFont="1" applyAlignment="1">
      <alignment horizontal="right"/>
    </xf>
    <xf numFmtId="165" fontId="12" fillId="0" borderId="20" xfId="0" applyNumberFormat="1" applyFont="1" applyBorder="1" applyAlignment="1">
      <alignment horizontal="right"/>
    </xf>
    <xf numFmtId="165" fontId="69" fillId="0" borderId="0" xfId="0" applyNumberFormat="1" applyFont="1" applyAlignment="1">
      <alignment horizontal="right"/>
    </xf>
    <xf numFmtId="165" fontId="69" fillId="0" borderId="20" xfId="0" applyNumberFormat="1" applyFont="1" applyBorder="1" applyAlignment="1">
      <alignment horizontal="right"/>
    </xf>
    <xf numFmtId="164" fontId="74" fillId="63" borderId="0" xfId="0" applyNumberFormat="1" applyFont="1" applyFill="1"/>
    <xf numFmtId="41" fontId="74" fillId="0" borderId="0" xfId="0" applyNumberFormat="1" applyFont="1"/>
    <xf numFmtId="0" fontId="7" fillId="61" borderId="20" xfId="0" applyFont="1" applyFill="1" applyBorder="1" applyAlignment="1">
      <alignment horizontal="left"/>
    </xf>
    <xf numFmtId="0" fontId="78" fillId="0" borderId="0" xfId="0" applyFont="1"/>
    <xf numFmtId="0" fontId="79" fillId="0" borderId="0" xfId="0" applyFont="1"/>
    <xf numFmtId="172" fontId="74" fillId="0" borderId="0" xfId="0" applyNumberFormat="1" applyFont="1" applyFill="1"/>
    <xf numFmtId="164" fontId="74" fillId="0" borderId="0" xfId="0" applyNumberFormat="1" applyFont="1" applyFill="1"/>
    <xf numFmtId="172" fontId="0" fillId="0" borderId="0" xfId="0" applyNumberFormat="1" applyFill="1" applyAlignment="1">
      <alignment horizontal="right"/>
    </xf>
    <xf numFmtId="164" fontId="0" fillId="0" borderId="0" xfId="0" applyNumberFormat="1" applyFill="1" applyAlignment="1">
      <alignment horizontal="right"/>
    </xf>
    <xf numFmtId="164" fontId="5" fillId="0" borderId="0" xfId="0" applyNumberFormat="1" applyFont="1" applyFill="1" applyAlignment="1">
      <alignment horizontal="right"/>
    </xf>
    <xf numFmtId="43" fontId="74" fillId="0" borderId="0" xfId="0" applyNumberFormat="1" applyFont="1" applyFill="1"/>
    <xf numFmtId="166" fontId="74" fillId="0" borderId="0" xfId="0" applyNumberFormat="1" applyFont="1" applyFill="1"/>
    <xf numFmtId="164" fontId="10" fillId="0" borderId="0" xfId="0" applyNumberFormat="1" applyFont="1" applyFill="1"/>
    <xf numFmtId="164" fontId="77" fillId="0" borderId="0" xfId="0" applyNumberFormat="1" applyFont="1" applyFill="1"/>
    <xf numFmtId="168" fontId="0" fillId="0" borderId="20" xfId="0" applyNumberFormat="1" applyBorder="1" applyAlignment="1">
      <alignment horizontal="right"/>
    </xf>
    <xf numFmtId="0" fontId="72" fillId="0" borderId="0" xfId="0" applyFont="1" applyFill="1"/>
    <xf numFmtId="0" fontId="80" fillId="0" borderId="0" xfId="0" applyFont="1" applyAlignment="1">
      <alignment horizontal="right"/>
    </xf>
    <xf numFmtId="164" fontId="72" fillId="0" borderId="0" xfId="0" applyNumberFormat="1" applyFont="1" applyFill="1"/>
    <xf numFmtId="169" fontId="74" fillId="0" borderId="0" xfId="0" applyNumberFormat="1" applyFont="1" applyFill="1"/>
    <xf numFmtId="169" fontId="77" fillId="0" borderId="0" xfId="0" applyNumberFormat="1" applyFont="1" applyFill="1"/>
    <xf numFmtId="176" fontId="74" fillId="0" borderId="0" xfId="0" applyNumberFormat="1" applyFont="1"/>
    <xf numFmtId="164" fontId="0" fillId="0" borderId="0" xfId="0" applyNumberFormat="1" applyFill="1"/>
    <xf numFmtId="41" fontId="74" fillId="0" borderId="0" xfId="0" applyNumberFormat="1" applyFont="1" applyFill="1"/>
    <xf numFmtId="164" fontId="11" fillId="0" borderId="0" xfId="0" applyNumberFormat="1" applyFont="1" applyFill="1"/>
    <xf numFmtId="167" fontId="0" fillId="0" borderId="0" xfId="0" applyNumberFormat="1" applyFill="1" applyAlignment="1">
      <alignment horizontal="right"/>
    </xf>
    <xf numFmtId="167" fontId="0" fillId="0" borderId="20" xfId="0" applyNumberFormat="1" applyFill="1" applyBorder="1" applyAlignment="1">
      <alignment horizontal="right"/>
    </xf>
    <xf numFmtId="165" fontId="0" fillId="0" borderId="0" xfId="0" applyNumberFormat="1" applyFill="1" applyAlignment="1">
      <alignment horizontal="right"/>
    </xf>
    <xf numFmtId="165" fontId="0" fillId="0" borderId="20" xfId="0" applyNumberFormat="1" applyFill="1" applyBorder="1" applyAlignment="1">
      <alignment horizontal="right"/>
    </xf>
    <xf numFmtId="165" fontId="5" fillId="0" borderId="0" xfId="0" applyNumberFormat="1" applyFont="1" applyFill="1" applyAlignment="1">
      <alignment horizontal="right"/>
    </xf>
    <xf numFmtId="165" fontId="5" fillId="0" borderId="20" xfId="0" applyNumberFormat="1" applyFont="1" applyFill="1" applyBorder="1" applyAlignment="1">
      <alignment horizontal="right"/>
    </xf>
    <xf numFmtId="0" fontId="0" fillId="0" borderId="0" xfId="0" applyFill="1" applyAlignment="1">
      <alignment horizontal="right"/>
    </xf>
    <xf numFmtId="0" fontId="0" fillId="0" borderId="20" xfId="0" applyFill="1" applyBorder="1" applyAlignment="1">
      <alignment horizontal="right"/>
    </xf>
    <xf numFmtId="175" fontId="0" fillId="0" borderId="0" xfId="0" applyNumberFormat="1" applyFill="1" applyAlignment="1">
      <alignment horizontal="right"/>
    </xf>
    <xf numFmtId="175" fontId="0" fillId="0" borderId="20" xfId="0" applyNumberFormat="1" applyFill="1" applyBorder="1" applyAlignment="1">
      <alignment horizontal="right"/>
    </xf>
    <xf numFmtId="169" fontId="0" fillId="0" borderId="0" xfId="0" applyNumberFormat="1" applyFill="1" applyAlignment="1">
      <alignment horizontal="right"/>
    </xf>
    <xf numFmtId="169" fontId="0" fillId="0" borderId="20" xfId="0" applyNumberFormat="1" applyFill="1" applyBorder="1" applyAlignment="1">
      <alignment horizontal="right"/>
    </xf>
    <xf numFmtId="173" fontId="0" fillId="0" borderId="0" xfId="0" applyNumberFormat="1" applyFill="1" applyAlignment="1">
      <alignment horizontal="right"/>
    </xf>
    <xf numFmtId="173" fontId="0" fillId="0" borderId="20" xfId="0" applyNumberFormat="1" applyFill="1" applyBorder="1" applyAlignment="1">
      <alignment horizontal="right"/>
    </xf>
    <xf numFmtId="164" fontId="68" fillId="0" borderId="0" xfId="0" applyNumberFormat="1" applyFont="1" applyFill="1" applyAlignment="1">
      <alignment horizontal="right"/>
    </xf>
    <xf numFmtId="164" fontId="0" fillId="0" borderId="20" xfId="0" applyNumberFormat="1" applyFill="1" applyBorder="1" applyAlignment="1">
      <alignment horizontal="right"/>
    </xf>
    <xf numFmtId="169" fontId="5" fillId="0" borderId="21" xfId="0" applyNumberFormat="1" applyFont="1" applyFill="1" applyBorder="1" applyAlignment="1">
      <alignment horizontal="right"/>
    </xf>
    <xf numFmtId="169" fontId="5" fillId="0" borderId="22" xfId="0" applyNumberFormat="1" applyFont="1" applyFill="1" applyBorder="1" applyAlignment="1">
      <alignment horizontal="right"/>
    </xf>
    <xf numFmtId="172" fontId="5" fillId="0" borderId="0" xfId="0" applyNumberFormat="1" applyFont="1" applyFill="1" applyAlignment="1">
      <alignment horizontal="right"/>
    </xf>
    <xf numFmtId="172" fontId="5" fillId="0" borderId="20" xfId="0" applyNumberFormat="1" applyFont="1" applyFill="1" applyBorder="1" applyAlignment="1">
      <alignment horizontal="right"/>
    </xf>
    <xf numFmtId="165" fontId="0" fillId="0" borderId="0" xfId="0" applyNumberFormat="1"/>
    <xf numFmtId="44" fontId="74" fillId="0" borderId="0" xfId="53696" applyFont="1"/>
    <xf numFmtId="177" fontId="0" fillId="0" borderId="0" xfId="0" applyNumberFormat="1"/>
    <xf numFmtId="177" fontId="10" fillId="0" borderId="0" xfId="0" applyNumberFormat="1" applyFont="1"/>
  </cellXfs>
  <cellStyles count="53697">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xfId="53696" builtinId="4"/>
    <cellStyle name="Currency [0] 2" xfId="27531" xr:uid="{00000000-0005-0000-0000-0000C96B0000}"/>
    <cellStyle name="Currency 10" xfId="2" xr:uid="{00000000-0005-0000-0000-0000CA6B0000}"/>
    <cellStyle name="Currency 13" xfId="10" xr:uid="{00000000-0005-0000-0000-0000CB6B0000}"/>
    <cellStyle name="Currency 2" xfId="27532" xr:uid="{00000000-0005-0000-0000-0000CC6B0000}"/>
    <cellStyle name="Currency 2 10" xfId="27533" xr:uid="{00000000-0005-0000-0000-0000CD6B0000}"/>
    <cellStyle name="Currency 2 100" xfId="27534" xr:uid="{00000000-0005-0000-0000-0000CE6B0000}"/>
    <cellStyle name="Currency 2 101" xfId="27535" xr:uid="{00000000-0005-0000-0000-0000CF6B0000}"/>
    <cellStyle name="Currency 2 102" xfId="27536" xr:uid="{00000000-0005-0000-0000-0000D06B0000}"/>
    <cellStyle name="Currency 2 103" xfId="27537" xr:uid="{00000000-0005-0000-0000-0000D16B0000}"/>
    <cellStyle name="Currency 2 104" xfId="27538" xr:uid="{00000000-0005-0000-0000-0000D26B0000}"/>
    <cellStyle name="Currency 2 105" xfId="27539" xr:uid="{00000000-0005-0000-0000-0000D36B0000}"/>
    <cellStyle name="Currency 2 106" xfId="27540" xr:uid="{00000000-0005-0000-0000-0000D46B0000}"/>
    <cellStyle name="Currency 2 107" xfId="27541" xr:uid="{00000000-0005-0000-0000-0000D56B0000}"/>
    <cellStyle name="Currency 2 108" xfId="27542" xr:uid="{00000000-0005-0000-0000-0000D66B0000}"/>
    <cellStyle name="Currency 2 109" xfId="27543" xr:uid="{00000000-0005-0000-0000-0000D76B0000}"/>
    <cellStyle name="Currency 2 11" xfId="27544" xr:uid="{00000000-0005-0000-0000-0000D86B0000}"/>
    <cellStyle name="Currency 2 110" xfId="27545" xr:uid="{00000000-0005-0000-0000-0000D96B0000}"/>
    <cellStyle name="Currency 2 111" xfId="27546" xr:uid="{00000000-0005-0000-0000-0000DA6B0000}"/>
    <cellStyle name="Currency 2 112" xfId="27547" xr:uid="{00000000-0005-0000-0000-0000DB6B0000}"/>
    <cellStyle name="Currency 2 113" xfId="27548" xr:uid="{00000000-0005-0000-0000-0000DC6B0000}"/>
    <cellStyle name="Currency 2 114" xfId="27549" xr:uid="{00000000-0005-0000-0000-0000DD6B0000}"/>
    <cellStyle name="Currency 2 115" xfId="27550" xr:uid="{00000000-0005-0000-0000-0000DE6B0000}"/>
    <cellStyle name="Currency 2 116" xfId="27551" xr:uid="{00000000-0005-0000-0000-0000DF6B0000}"/>
    <cellStyle name="Currency 2 117" xfId="27552" xr:uid="{00000000-0005-0000-0000-0000E06B0000}"/>
    <cellStyle name="Currency 2 118" xfId="27553" xr:uid="{00000000-0005-0000-0000-0000E16B0000}"/>
    <cellStyle name="Currency 2 119" xfId="27554" xr:uid="{00000000-0005-0000-0000-0000E26B0000}"/>
    <cellStyle name="Currency 2 12" xfId="27555" xr:uid="{00000000-0005-0000-0000-0000E36B0000}"/>
    <cellStyle name="Currency 2 120" xfId="27556" xr:uid="{00000000-0005-0000-0000-0000E46B0000}"/>
    <cellStyle name="Currency 2 121" xfId="27557" xr:uid="{00000000-0005-0000-0000-0000E56B0000}"/>
    <cellStyle name="Currency 2 122" xfId="27558" xr:uid="{00000000-0005-0000-0000-0000E66B0000}"/>
    <cellStyle name="Currency 2 123" xfId="27559" xr:uid="{00000000-0005-0000-0000-0000E76B0000}"/>
    <cellStyle name="Currency 2 124" xfId="27560" xr:uid="{00000000-0005-0000-0000-0000E86B0000}"/>
    <cellStyle name="Currency 2 125" xfId="27561" xr:uid="{00000000-0005-0000-0000-0000E96B0000}"/>
    <cellStyle name="Currency 2 126" xfId="27562" xr:uid="{00000000-0005-0000-0000-0000EA6B0000}"/>
    <cellStyle name="Currency 2 127" xfId="27563" xr:uid="{00000000-0005-0000-0000-0000EB6B0000}"/>
    <cellStyle name="Currency 2 128" xfId="27564" xr:uid="{00000000-0005-0000-0000-0000EC6B0000}"/>
    <cellStyle name="Currency 2 129" xfId="27565" xr:uid="{00000000-0005-0000-0000-0000ED6B0000}"/>
    <cellStyle name="Currency 2 13" xfId="27566" xr:uid="{00000000-0005-0000-0000-0000EE6B0000}"/>
    <cellStyle name="Currency 2 130" xfId="27567" xr:uid="{00000000-0005-0000-0000-0000EF6B0000}"/>
    <cellStyle name="Currency 2 131" xfId="27568" xr:uid="{00000000-0005-0000-0000-0000F06B0000}"/>
    <cellStyle name="Currency 2 132" xfId="27569" xr:uid="{00000000-0005-0000-0000-0000F16B0000}"/>
    <cellStyle name="Currency 2 133" xfId="27570" xr:uid="{00000000-0005-0000-0000-0000F26B0000}"/>
    <cellStyle name="Currency 2 134" xfId="27571" xr:uid="{00000000-0005-0000-0000-0000F36B0000}"/>
    <cellStyle name="Currency 2 135" xfId="27572" xr:uid="{00000000-0005-0000-0000-0000F46B0000}"/>
    <cellStyle name="Currency 2 136" xfId="27573" xr:uid="{00000000-0005-0000-0000-0000F56B0000}"/>
    <cellStyle name="Currency 2 137" xfId="27574" xr:uid="{00000000-0005-0000-0000-0000F66B0000}"/>
    <cellStyle name="Currency 2 138" xfId="27575" xr:uid="{00000000-0005-0000-0000-0000F76B0000}"/>
    <cellStyle name="Currency 2 139" xfId="27576" xr:uid="{00000000-0005-0000-0000-0000F86B0000}"/>
    <cellStyle name="Currency 2 14" xfId="27577" xr:uid="{00000000-0005-0000-0000-0000F96B0000}"/>
    <cellStyle name="Currency 2 140" xfId="27578" xr:uid="{00000000-0005-0000-0000-0000FA6B0000}"/>
    <cellStyle name="Currency 2 141" xfId="27579" xr:uid="{00000000-0005-0000-0000-0000FB6B0000}"/>
    <cellStyle name="Currency 2 142" xfId="27580" xr:uid="{00000000-0005-0000-0000-0000FC6B0000}"/>
    <cellStyle name="Currency 2 143" xfId="27581" xr:uid="{00000000-0005-0000-0000-0000FD6B0000}"/>
    <cellStyle name="Currency 2 144" xfId="27582" xr:uid="{00000000-0005-0000-0000-0000FE6B0000}"/>
    <cellStyle name="Currency 2 145" xfId="27583" xr:uid="{00000000-0005-0000-0000-0000FF6B0000}"/>
    <cellStyle name="Currency 2 146" xfId="27584" xr:uid="{00000000-0005-0000-0000-0000006C0000}"/>
    <cellStyle name="Currency 2 147" xfId="27585" xr:uid="{00000000-0005-0000-0000-0000016C0000}"/>
    <cellStyle name="Currency 2 148" xfId="27586" xr:uid="{00000000-0005-0000-0000-0000026C0000}"/>
    <cellStyle name="Currency 2 149" xfId="27587" xr:uid="{00000000-0005-0000-0000-0000036C0000}"/>
    <cellStyle name="Currency 2 15" xfId="27588" xr:uid="{00000000-0005-0000-0000-0000046C0000}"/>
    <cellStyle name="Currency 2 150" xfId="27589" xr:uid="{00000000-0005-0000-0000-0000056C0000}"/>
    <cellStyle name="Currency 2 151" xfId="27590" xr:uid="{00000000-0005-0000-0000-0000066C0000}"/>
    <cellStyle name="Currency 2 152" xfId="27591" xr:uid="{00000000-0005-0000-0000-0000076C0000}"/>
    <cellStyle name="Currency 2 153" xfId="27592" xr:uid="{00000000-0005-0000-0000-0000086C0000}"/>
    <cellStyle name="Currency 2 154" xfId="27593" xr:uid="{00000000-0005-0000-0000-0000096C0000}"/>
    <cellStyle name="Currency 2 155" xfId="27594" xr:uid="{00000000-0005-0000-0000-00000A6C0000}"/>
    <cellStyle name="Currency 2 156" xfId="27595" xr:uid="{00000000-0005-0000-0000-00000B6C0000}"/>
    <cellStyle name="Currency 2 157" xfId="27596" xr:uid="{00000000-0005-0000-0000-00000C6C0000}"/>
    <cellStyle name="Currency 2 158" xfId="27597" xr:uid="{00000000-0005-0000-0000-00000D6C0000}"/>
    <cellStyle name="Currency 2 159" xfId="27598" xr:uid="{00000000-0005-0000-0000-00000E6C0000}"/>
    <cellStyle name="Currency 2 16" xfId="27599" xr:uid="{00000000-0005-0000-0000-00000F6C0000}"/>
    <cellStyle name="Currency 2 160" xfId="27600" xr:uid="{00000000-0005-0000-0000-0000106C0000}"/>
    <cellStyle name="Currency 2 161" xfId="27601" xr:uid="{00000000-0005-0000-0000-0000116C0000}"/>
    <cellStyle name="Currency 2 162" xfId="27602" xr:uid="{00000000-0005-0000-0000-0000126C0000}"/>
    <cellStyle name="Currency 2 163" xfId="27603" xr:uid="{00000000-0005-0000-0000-0000136C0000}"/>
    <cellStyle name="Currency 2 164" xfId="27604" xr:uid="{00000000-0005-0000-0000-0000146C0000}"/>
    <cellStyle name="Currency 2 165" xfId="27605" xr:uid="{00000000-0005-0000-0000-0000156C0000}"/>
    <cellStyle name="Currency 2 166" xfId="27606" xr:uid="{00000000-0005-0000-0000-0000166C0000}"/>
    <cellStyle name="Currency 2 167" xfId="27607" xr:uid="{00000000-0005-0000-0000-0000176C0000}"/>
    <cellStyle name="Currency 2 168" xfId="27608" xr:uid="{00000000-0005-0000-0000-0000186C0000}"/>
    <cellStyle name="Currency 2 169" xfId="27609" xr:uid="{00000000-0005-0000-0000-0000196C0000}"/>
    <cellStyle name="Currency 2 17" xfId="27610" xr:uid="{00000000-0005-0000-0000-00001A6C0000}"/>
    <cellStyle name="Currency 2 170" xfId="27611" xr:uid="{00000000-0005-0000-0000-00001B6C0000}"/>
    <cellStyle name="Currency 2 171" xfId="27612" xr:uid="{00000000-0005-0000-0000-00001C6C0000}"/>
    <cellStyle name="Currency 2 172" xfId="27613" xr:uid="{00000000-0005-0000-0000-00001D6C0000}"/>
    <cellStyle name="Currency 2 173" xfId="27614" xr:uid="{00000000-0005-0000-0000-00001E6C0000}"/>
    <cellStyle name="Currency 2 174" xfId="27615" xr:uid="{00000000-0005-0000-0000-00001F6C0000}"/>
    <cellStyle name="Currency 2 175" xfId="27616" xr:uid="{00000000-0005-0000-0000-0000206C0000}"/>
    <cellStyle name="Currency 2 176" xfId="27617" xr:uid="{00000000-0005-0000-0000-0000216C0000}"/>
    <cellStyle name="Currency 2 177" xfId="27618" xr:uid="{00000000-0005-0000-0000-0000226C0000}"/>
    <cellStyle name="Currency 2 178" xfId="27619" xr:uid="{00000000-0005-0000-0000-0000236C0000}"/>
    <cellStyle name="Currency 2 179" xfId="27620" xr:uid="{00000000-0005-0000-0000-0000246C0000}"/>
    <cellStyle name="Currency 2 18" xfId="27621" xr:uid="{00000000-0005-0000-0000-0000256C0000}"/>
    <cellStyle name="Currency 2 180" xfId="27622" xr:uid="{00000000-0005-0000-0000-0000266C0000}"/>
    <cellStyle name="Currency 2 181" xfId="27623" xr:uid="{00000000-0005-0000-0000-0000276C0000}"/>
    <cellStyle name="Currency 2 182" xfId="27624" xr:uid="{00000000-0005-0000-0000-0000286C0000}"/>
    <cellStyle name="Currency 2 183" xfId="27625" xr:uid="{00000000-0005-0000-0000-0000296C0000}"/>
    <cellStyle name="Currency 2 184" xfId="27626" xr:uid="{00000000-0005-0000-0000-00002A6C0000}"/>
    <cellStyle name="Currency 2 185" xfId="27627" xr:uid="{00000000-0005-0000-0000-00002B6C0000}"/>
    <cellStyle name="Currency 2 186" xfId="27628" xr:uid="{00000000-0005-0000-0000-00002C6C0000}"/>
    <cellStyle name="Currency 2 187" xfId="27629" xr:uid="{00000000-0005-0000-0000-00002D6C0000}"/>
    <cellStyle name="Currency 2 188" xfId="27630" xr:uid="{00000000-0005-0000-0000-00002E6C0000}"/>
    <cellStyle name="Currency 2 189" xfId="27631" xr:uid="{00000000-0005-0000-0000-00002F6C0000}"/>
    <cellStyle name="Currency 2 19" xfId="27632" xr:uid="{00000000-0005-0000-0000-0000306C0000}"/>
    <cellStyle name="Currency 2 190" xfId="27633" xr:uid="{00000000-0005-0000-0000-0000316C0000}"/>
    <cellStyle name="Currency 2 191" xfId="27634" xr:uid="{00000000-0005-0000-0000-0000326C0000}"/>
    <cellStyle name="Currency 2 192" xfId="27635" xr:uid="{00000000-0005-0000-0000-0000336C0000}"/>
    <cellStyle name="Currency 2 193" xfId="27636" xr:uid="{00000000-0005-0000-0000-0000346C0000}"/>
    <cellStyle name="Currency 2 194" xfId="27637" xr:uid="{00000000-0005-0000-0000-0000356C0000}"/>
    <cellStyle name="Currency 2 195" xfId="27638" xr:uid="{00000000-0005-0000-0000-0000366C0000}"/>
    <cellStyle name="Currency 2 196" xfId="27639" xr:uid="{00000000-0005-0000-0000-0000376C0000}"/>
    <cellStyle name="Currency 2 197" xfId="27640" xr:uid="{00000000-0005-0000-0000-0000386C0000}"/>
    <cellStyle name="Currency 2 198" xfId="27641" xr:uid="{00000000-0005-0000-0000-0000396C0000}"/>
    <cellStyle name="Currency 2 199" xfId="27642" xr:uid="{00000000-0005-0000-0000-00003A6C0000}"/>
    <cellStyle name="Currency 2 2" xfId="21" xr:uid="{00000000-0005-0000-0000-00003B6C0000}"/>
    <cellStyle name="Currency 2 2 2" xfId="27644" xr:uid="{00000000-0005-0000-0000-00003C6C0000}"/>
    <cellStyle name="Currency 2 2 3" xfId="27643" xr:uid="{00000000-0005-0000-0000-00003D6C0000}"/>
    <cellStyle name="Currency 2 20" xfId="27645" xr:uid="{00000000-0005-0000-0000-00003E6C0000}"/>
    <cellStyle name="Currency 2 200" xfId="27646" xr:uid="{00000000-0005-0000-0000-00003F6C0000}"/>
    <cellStyle name="Currency 2 201" xfId="27647" xr:uid="{00000000-0005-0000-0000-0000406C0000}"/>
    <cellStyle name="Currency 2 202" xfId="27648" xr:uid="{00000000-0005-0000-0000-0000416C0000}"/>
    <cellStyle name="Currency 2 203" xfId="27649" xr:uid="{00000000-0005-0000-0000-0000426C0000}"/>
    <cellStyle name="Currency 2 204" xfId="27650" xr:uid="{00000000-0005-0000-0000-0000436C0000}"/>
    <cellStyle name="Currency 2 205" xfId="27651" xr:uid="{00000000-0005-0000-0000-0000446C0000}"/>
    <cellStyle name="Currency 2 206" xfId="27652" xr:uid="{00000000-0005-0000-0000-0000456C0000}"/>
    <cellStyle name="Currency 2 207" xfId="27653" xr:uid="{00000000-0005-0000-0000-0000466C0000}"/>
    <cellStyle name="Currency 2 208" xfId="27654" xr:uid="{00000000-0005-0000-0000-0000476C0000}"/>
    <cellStyle name="Currency 2 209" xfId="27655" xr:uid="{00000000-0005-0000-0000-0000486C0000}"/>
    <cellStyle name="Currency 2 21" xfId="27656" xr:uid="{00000000-0005-0000-0000-0000496C0000}"/>
    <cellStyle name="Currency 2 210" xfId="27657" xr:uid="{00000000-0005-0000-0000-00004A6C0000}"/>
    <cellStyle name="Currency 2 211" xfId="27658" xr:uid="{00000000-0005-0000-0000-00004B6C0000}"/>
    <cellStyle name="Currency 2 212" xfId="27659" xr:uid="{00000000-0005-0000-0000-00004C6C0000}"/>
    <cellStyle name="Currency 2 213" xfId="27660" xr:uid="{00000000-0005-0000-0000-00004D6C0000}"/>
    <cellStyle name="Currency 2 214" xfId="27661" xr:uid="{00000000-0005-0000-0000-00004E6C0000}"/>
    <cellStyle name="Currency 2 215" xfId="27662" xr:uid="{00000000-0005-0000-0000-00004F6C0000}"/>
    <cellStyle name="Currency 2 216" xfId="27663" xr:uid="{00000000-0005-0000-0000-0000506C0000}"/>
    <cellStyle name="Currency 2 217" xfId="27664" xr:uid="{00000000-0005-0000-0000-0000516C0000}"/>
    <cellStyle name="Currency 2 218" xfId="27665" xr:uid="{00000000-0005-0000-0000-0000526C0000}"/>
    <cellStyle name="Currency 2 219" xfId="27666" xr:uid="{00000000-0005-0000-0000-0000536C0000}"/>
    <cellStyle name="Currency 2 22" xfId="27667" xr:uid="{00000000-0005-0000-0000-0000546C0000}"/>
    <cellStyle name="Currency 2 220" xfId="27668" xr:uid="{00000000-0005-0000-0000-0000556C0000}"/>
    <cellStyle name="Currency 2 221" xfId="27669" xr:uid="{00000000-0005-0000-0000-0000566C0000}"/>
    <cellStyle name="Currency 2 222" xfId="27670" xr:uid="{00000000-0005-0000-0000-0000576C0000}"/>
    <cellStyle name="Currency 2 223" xfId="27671" xr:uid="{00000000-0005-0000-0000-0000586C0000}"/>
    <cellStyle name="Currency 2 224" xfId="27672" xr:uid="{00000000-0005-0000-0000-0000596C0000}"/>
    <cellStyle name="Currency 2 225" xfId="27673" xr:uid="{00000000-0005-0000-0000-00005A6C0000}"/>
    <cellStyle name="Currency 2 226" xfId="27674" xr:uid="{00000000-0005-0000-0000-00005B6C0000}"/>
    <cellStyle name="Currency 2 227" xfId="27675" xr:uid="{00000000-0005-0000-0000-00005C6C0000}"/>
    <cellStyle name="Currency 2 23" xfId="27676" xr:uid="{00000000-0005-0000-0000-00005D6C0000}"/>
    <cellStyle name="Currency 2 24" xfId="27677" xr:uid="{00000000-0005-0000-0000-00005E6C0000}"/>
    <cellStyle name="Currency 2 25" xfId="27678" xr:uid="{00000000-0005-0000-0000-00005F6C0000}"/>
    <cellStyle name="Currency 2 26" xfId="27679" xr:uid="{00000000-0005-0000-0000-0000606C0000}"/>
    <cellStyle name="Currency 2 27" xfId="27680" xr:uid="{00000000-0005-0000-0000-0000616C0000}"/>
    <cellStyle name="Currency 2 28" xfId="27681" xr:uid="{00000000-0005-0000-0000-0000626C0000}"/>
    <cellStyle name="Currency 2 29" xfId="27682" xr:uid="{00000000-0005-0000-0000-0000636C0000}"/>
    <cellStyle name="Currency 2 3" xfId="27683" xr:uid="{00000000-0005-0000-0000-0000646C0000}"/>
    <cellStyle name="Currency 2 30" xfId="27684" xr:uid="{00000000-0005-0000-0000-0000656C0000}"/>
    <cellStyle name="Currency 2 31" xfId="27685" xr:uid="{00000000-0005-0000-0000-0000666C0000}"/>
    <cellStyle name="Currency 2 32" xfId="27686" xr:uid="{00000000-0005-0000-0000-0000676C0000}"/>
    <cellStyle name="Currency 2 33" xfId="27687" xr:uid="{00000000-0005-0000-0000-0000686C0000}"/>
    <cellStyle name="Currency 2 34" xfId="27688" xr:uid="{00000000-0005-0000-0000-0000696C0000}"/>
    <cellStyle name="Currency 2 35" xfId="27689" xr:uid="{00000000-0005-0000-0000-00006A6C0000}"/>
    <cellStyle name="Currency 2 36" xfId="27690" xr:uid="{00000000-0005-0000-0000-00006B6C0000}"/>
    <cellStyle name="Currency 2 37" xfId="27691" xr:uid="{00000000-0005-0000-0000-00006C6C0000}"/>
    <cellStyle name="Currency 2 38" xfId="27692" xr:uid="{00000000-0005-0000-0000-00006D6C0000}"/>
    <cellStyle name="Currency 2 39" xfId="27693" xr:uid="{00000000-0005-0000-0000-00006E6C0000}"/>
    <cellStyle name="Currency 2 4" xfId="27694" xr:uid="{00000000-0005-0000-0000-00006F6C0000}"/>
    <cellStyle name="Currency 2 40" xfId="27695" xr:uid="{00000000-0005-0000-0000-0000706C0000}"/>
    <cellStyle name="Currency 2 41" xfId="27696" xr:uid="{00000000-0005-0000-0000-0000716C0000}"/>
    <cellStyle name="Currency 2 42" xfId="27697" xr:uid="{00000000-0005-0000-0000-0000726C0000}"/>
    <cellStyle name="Currency 2 43" xfId="27698" xr:uid="{00000000-0005-0000-0000-0000736C0000}"/>
    <cellStyle name="Currency 2 44" xfId="27699" xr:uid="{00000000-0005-0000-0000-0000746C0000}"/>
    <cellStyle name="Currency 2 45" xfId="27700" xr:uid="{00000000-0005-0000-0000-0000756C0000}"/>
    <cellStyle name="Currency 2 46" xfId="27701" xr:uid="{00000000-0005-0000-0000-0000766C0000}"/>
    <cellStyle name="Currency 2 47" xfId="27702" xr:uid="{00000000-0005-0000-0000-0000776C0000}"/>
    <cellStyle name="Currency 2 48" xfId="27703" xr:uid="{00000000-0005-0000-0000-0000786C0000}"/>
    <cellStyle name="Currency 2 49" xfId="27704" xr:uid="{00000000-0005-0000-0000-0000796C0000}"/>
    <cellStyle name="Currency 2 5" xfId="27705" xr:uid="{00000000-0005-0000-0000-00007A6C0000}"/>
    <cellStyle name="Currency 2 50" xfId="27706" xr:uid="{00000000-0005-0000-0000-00007B6C0000}"/>
    <cellStyle name="Currency 2 51" xfId="27707" xr:uid="{00000000-0005-0000-0000-00007C6C0000}"/>
    <cellStyle name="Currency 2 52" xfId="27708" xr:uid="{00000000-0005-0000-0000-00007D6C0000}"/>
    <cellStyle name="Currency 2 53" xfId="27709" xr:uid="{00000000-0005-0000-0000-00007E6C0000}"/>
    <cellStyle name="Currency 2 54" xfId="27710" xr:uid="{00000000-0005-0000-0000-00007F6C0000}"/>
    <cellStyle name="Currency 2 55" xfId="27711" xr:uid="{00000000-0005-0000-0000-0000806C0000}"/>
    <cellStyle name="Currency 2 56" xfId="27712" xr:uid="{00000000-0005-0000-0000-0000816C0000}"/>
    <cellStyle name="Currency 2 57" xfId="27713" xr:uid="{00000000-0005-0000-0000-0000826C0000}"/>
    <cellStyle name="Currency 2 58" xfId="27714" xr:uid="{00000000-0005-0000-0000-0000836C0000}"/>
    <cellStyle name="Currency 2 59" xfId="27715" xr:uid="{00000000-0005-0000-0000-0000846C0000}"/>
    <cellStyle name="Currency 2 6" xfId="27716" xr:uid="{00000000-0005-0000-0000-0000856C0000}"/>
    <cellStyle name="Currency 2 60" xfId="27717" xr:uid="{00000000-0005-0000-0000-0000866C0000}"/>
    <cellStyle name="Currency 2 61" xfId="27718" xr:uid="{00000000-0005-0000-0000-0000876C0000}"/>
    <cellStyle name="Currency 2 62" xfId="27719" xr:uid="{00000000-0005-0000-0000-0000886C0000}"/>
    <cellStyle name="Currency 2 63" xfId="27720" xr:uid="{00000000-0005-0000-0000-0000896C0000}"/>
    <cellStyle name="Currency 2 64" xfId="27721" xr:uid="{00000000-0005-0000-0000-00008A6C0000}"/>
    <cellStyle name="Currency 2 65" xfId="27722" xr:uid="{00000000-0005-0000-0000-00008B6C0000}"/>
    <cellStyle name="Currency 2 66" xfId="27723" xr:uid="{00000000-0005-0000-0000-00008C6C0000}"/>
    <cellStyle name="Currency 2 67" xfId="27724" xr:uid="{00000000-0005-0000-0000-00008D6C0000}"/>
    <cellStyle name="Currency 2 68" xfId="27725" xr:uid="{00000000-0005-0000-0000-00008E6C0000}"/>
    <cellStyle name="Currency 2 69" xfId="27726" xr:uid="{00000000-0005-0000-0000-00008F6C0000}"/>
    <cellStyle name="Currency 2 7" xfId="27727" xr:uid="{00000000-0005-0000-0000-0000906C0000}"/>
    <cellStyle name="Currency 2 70" xfId="27728" xr:uid="{00000000-0005-0000-0000-0000916C0000}"/>
    <cellStyle name="Currency 2 71" xfId="27729" xr:uid="{00000000-0005-0000-0000-0000926C0000}"/>
    <cellStyle name="Currency 2 72" xfId="27730" xr:uid="{00000000-0005-0000-0000-0000936C0000}"/>
    <cellStyle name="Currency 2 73" xfId="27731" xr:uid="{00000000-0005-0000-0000-0000946C0000}"/>
    <cellStyle name="Currency 2 74" xfId="27732" xr:uid="{00000000-0005-0000-0000-0000956C0000}"/>
    <cellStyle name="Currency 2 75" xfId="27733" xr:uid="{00000000-0005-0000-0000-0000966C0000}"/>
    <cellStyle name="Currency 2 76" xfId="27734" xr:uid="{00000000-0005-0000-0000-0000976C0000}"/>
    <cellStyle name="Currency 2 77" xfId="27735" xr:uid="{00000000-0005-0000-0000-0000986C0000}"/>
    <cellStyle name="Currency 2 78" xfId="27736" xr:uid="{00000000-0005-0000-0000-0000996C0000}"/>
    <cellStyle name="Currency 2 79" xfId="27737" xr:uid="{00000000-0005-0000-0000-00009A6C0000}"/>
    <cellStyle name="Currency 2 8" xfId="27738" xr:uid="{00000000-0005-0000-0000-00009B6C0000}"/>
    <cellStyle name="Currency 2 80" xfId="27739" xr:uid="{00000000-0005-0000-0000-00009C6C0000}"/>
    <cellStyle name="Currency 2 81" xfId="27740" xr:uid="{00000000-0005-0000-0000-00009D6C0000}"/>
    <cellStyle name="Currency 2 82" xfId="27741" xr:uid="{00000000-0005-0000-0000-00009E6C0000}"/>
    <cellStyle name="Currency 2 83" xfId="27742" xr:uid="{00000000-0005-0000-0000-00009F6C0000}"/>
    <cellStyle name="Currency 2 84" xfId="27743" xr:uid="{00000000-0005-0000-0000-0000A06C0000}"/>
    <cellStyle name="Currency 2 85" xfId="27744" xr:uid="{00000000-0005-0000-0000-0000A16C0000}"/>
    <cellStyle name="Currency 2 86" xfId="27745" xr:uid="{00000000-0005-0000-0000-0000A26C0000}"/>
    <cellStyle name="Currency 2 87" xfId="27746" xr:uid="{00000000-0005-0000-0000-0000A36C0000}"/>
    <cellStyle name="Currency 2 88" xfId="27747" xr:uid="{00000000-0005-0000-0000-0000A46C0000}"/>
    <cellStyle name="Currency 2 89" xfId="27748" xr:uid="{00000000-0005-0000-0000-0000A56C0000}"/>
    <cellStyle name="Currency 2 9" xfId="27749" xr:uid="{00000000-0005-0000-0000-0000A66C0000}"/>
    <cellStyle name="Currency 2 90" xfId="27750" xr:uid="{00000000-0005-0000-0000-0000A76C0000}"/>
    <cellStyle name="Currency 2 91" xfId="27751" xr:uid="{00000000-0005-0000-0000-0000A86C0000}"/>
    <cellStyle name="Currency 2 92" xfId="27752" xr:uid="{00000000-0005-0000-0000-0000A96C0000}"/>
    <cellStyle name="Currency 2 93" xfId="27753" xr:uid="{00000000-0005-0000-0000-0000AA6C0000}"/>
    <cellStyle name="Currency 2 94" xfId="27754" xr:uid="{00000000-0005-0000-0000-0000AB6C0000}"/>
    <cellStyle name="Currency 2 95" xfId="27755" xr:uid="{00000000-0005-0000-0000-0000AC6C0000}"/>
    <cellStyle name="Currency 2 96" xfId="27756" xr:uid="{00000000-0005-0000-0000-0000AD6C0000}"/>
    <cellStyle name="Currency 2 97" xfId="27757" xr:uid="{00000000-0005-0000-0000-0000AE6C0000}"/>
    <cellStyle name="Currency 2 98" xfId="27758" xr:uid="{00000000-0005-0000-0000-0000AF6C0000}"/>
    <cellStyle name="Currency 2 99" xfId="27759" xr:uid="{00000000-0005-0000-0000-0000B06C0000}"/>
    <cellStyle name="Currency 3" xfId="27760" xr:uid="{00000000-0005-0000-0000-0000B16C0000}"/>
    <cellStyle name="Currency 3 10" xfId="27761" xr:uid="{00000000-0005-0000-0000-0000B26C0000}"/>
    <cellStyle name="Currency 3 100" xfId="27762" xr:uid="{00000000-0005-0000-0000-0000B36C0000}"/>
    <cellStyle name="Currency 3 101" xfId="27763" xr:uid="{00000000-0005-0000-0000-0000B46C0000}"/>
    <cellStyle name="Currency 3 102" xfId="27764" xr:uid="{00000000-0005-0000-0000-0000B56C0000}"/>
    <cellStyle name="Currency 3 103" xfId="27765" xr:uid="{00000000-0005-0000-0000-0000B66C0000}"/>
    <cellStyle name="Currency 3 104" xfId="27766" xr:uid="{00000000-0005-0000-0000-0000B76C0000}"/>
    <cellStyle name="Currency 3 105" xfId="27767" xr:uid="{00000000-0005-0000-0000-0000B86C0000}"/>
    <cellStyle name="Currency 3 106" xfId="27768" xr:uid="{00000000-0005-0000-0000-0000B96C0000}"/>
    <cellStyle name="Currency 3 107" xfId="27769" xr:uid="{00000000-0005-0000-0000-0000BA6C0000}"/>
    <cellStyle name="Currency 3 108" xfId="27770" xr:uid="{00000000-0005-0000-0000-0000BB6C0000}"/>
    <cellStyle name="Currency 3 109" xfId="27771" xr:uid="{00000000-0005-0000-0000-0000BC6C0000}"/>
    <cellStyle name="Currency 3 11" xfId="27772" xr:uid="{00000000-0005-0000-0000-0000BD6C0000}"/>
    <cellStyle name="Currency 3 110" xfId="27773" xr:uid="{00000000-0005-0000-0000-0000BE6C0000}"/>
    <cellStyle name="Currency 3 111" xfId="27774" xr:uid="{00000000-0005-0000-0000-0000BF6C0000}"/>
    <cellStyle name="Currency 3 112" xfId="27775" xr:uid="{00000000-0005-0000-0000-0000C06C0000}"/>
    <cellStyle name="Currency 3 113" xfId="27776" xr:uid="{00000000-0005-0000-0000-0000C16C0000}"/>
    <cellStyle name="Currency 3 114" xfId="27777" xr:uid="{00000000-0005-0000-0000-0000C26C0000}"/>
    <cellStyle name="Currency 3 115" xfId="27778" xr:uid="{00000000-0005-0000-0000-0000C36C0000}"/>
    <cellStyle name="Currency 3 116" xfId="27779" xr:uid="{00000000-0005-0000-0000-0000C46C0000}"/>
    <cellStyle name="Currency 3 117" xfId="27780" xr:uid="{00000000-0005-0000-0000-0000C56C0000}"/>
    <cellStyle name="Currency 3 118" xfId="27781" xr:uid="{00000000-0005-0000-0000-0000C66C0000}"/>
    <cellStyle name="Currency 3 119" xfId="27782" xr:uid="{00000000-0005-0000-0000-0000C76C0000}"/>
    <cellStyle name="Currency 3 12" xfId="27783" xr:uid="{00000000-0005-0000-0000-0000C86C0000}"/>
    <cellStyle name="Currency 3 120" xfId="27784" xr:uid="{00000000-0005-0000-0000-0000C96C0000}"/>
    <cellStyle name="Currency 3 121" xfId="27785" xr:uid="{00000000-0005-0000-0000-0000CA6C0000}"/>
    <cellStyle name="Currency 3 122" xfId="27786" xr:uid="{00000000-0005-0000-0000-0000CB6C0000}"/>
    <cellStyle name="Currency 3 123" xfId="27787" xr:uid="{00000000-0005-0000-0000-0000CC6C0000}"/>
    <cellStyle name="Currency 3 124" xfId="27788" xr:uid="{00000000-0005-0000-0000-0000CD6C0000}"/>
    <cellStyle name="Currency 3 125" xfId="27789" xr:uid="{00000000-0005-0000-0000-0000CE6C0000}"/>
    <cellStyle name="Currency 3 126" xfId="27790" xr:uid="{00000000-0005-0000-0000-0000CF6C0000}"/>
    <cellStyle name="Currency 3 127" xfId="27791" xr:uid="{00000000-0005-0000-0000-0000D06C0000}"/>
    <cellStyle name="Currency 3 128" xfId="27792" xr:uid="{00000000-0005-0000-0000-0000D16C0000}"/>
    <cellStyle name="Currency 3 13" xfId="27793" xr:uid="{00000000-0005-0000-0000-0000D26C0000}"/>
    <cellStyle name="Currency 3 14" xfId="27794" xr:uid="{00000000-0005-0000-0000-0000D36C0000}"/>
    <cellStyle name="Currency 3 15" xfId="27795" xr:uid="{00000000-0005-0000-0000-0000D46C0000}"/>
    <cellStyle name="Currency 3 16" xfId="27796" xr:uid="{00000000-0005-0000-0000-0000D56C0000}"/>
    <cellStyle name="Currency 3 17" xfId="27797" xr:uid="{00000000-0005-0000-0000-0000D66C0000}"/>
    <cellStyle name="Currency 3 18" xfId="27798" xr:uid="{00000000-0005-0000-0000-0000D76C0000}"/>
    <cellStyle name="Currency 3 19" xfId="27799" xr:uid="{00000000-0005-0000-0000-0000D86C0000}"/>
    <cellStyle name="Currency 3 2" xfId="27800" xr:uid="{00000000-0005-0000-0000-0000D96C0000}"/>
    <cellStyle name="Currency 3 2 2" xfId="27801" xr:uid="{00000000-0005-0000-0000-0000DA6C0000}"/>
    <cellStyle name="Currency 3 20" xfId="27802" xr:uid="{00000000-0005-0000-0000-0000DB6C0000}"/>
    <cellStyle name="Currency 3 21" xfId="27803" xr:uid="{00000000-0005-0000-0000-0000DC6C0000}"/>
    <cellStyle name="Currency 3 22" xfId="27804" xr:uid="{00000000-0005-0000-0000-0000DD6C0000}"/>
    <cellStyle name="Currency 3 23" xfId="27805" xr:uid="{00000000-0005-0000-0000-0000DE6C0000}"/>
    <cellStyle name="Currency 3 24" xfId="27806" xr:uid="{00000000-0005-0000-0000-0000DF6C0000}"/>
    <cellStyle name="Currency 3 25" xfId="27807" xr:uid="{00000000-0005-0000-0000-0000E06C0000}"/>
    <cellStyle name="Currency 3 26" xfId="27808" xr:uid="{00000000-0005-0000-0000-0000E16C0000}"/>
    <cellStyle name="Currency 3 27" xfId="27809" xr:uid="{00000000-0005-0000-0000-0000E26C0000}"/>
    <cellStyle name="Currency 3 28" xfId="27810" xr:uid="{00000000-0005-0000-0000-0000E36C0000}"/>
    <cellStyle name="Currency 3 29" xfId="27811" xr:uid="{00000000-0005-0000-0000-0000E46C0000}"/>
    <cellStyle name="Currency 3 3" xfId="27812" xr:uid="{00000000-0005-0000-0000-0000E56C0000}"/>
    <cellStyle name="Currency 3 30" xfId="27813" xr:uid="{00000000-0005-0000-0000-0000E66C0000}"/>
    <cellStyle name="Currency 3 31" xfId="27814" xr:uid="{00000000-0005-0000-0000-0000E76C0000}"/>
    <cellStyle name="Currency 3 32" xfId="27815" xr:uid="{00000000-0005-0000-0000-0000E86C0000}"/>
    <cellStyle name="Currency 3 33" xfId="27816" xr:uid="{00000000-0005-0000-0000-0000E96C0000}"/>
    <cellStyle name="Currency 3 34" xfId="27817" xr:uid="{00000000-0005-0000-0000-0000EA6C0000}"/>
    <cellStyle name="Currency 3 35" xfId="27818" xr:uid="{00000000-0005-0000-0000-0000EB6C0000}"/>
    <cellStyle name="Currency 3 36" xfId="27819" xr:uid="{00000000-0005-0000-0000-0000EC6C0000}"/>
    <cellStyle name="Currency 3 37" xfId="27820" xr:uid="{00000000-0005-0000-0000-0000ED6C0000}"/>
    <cellStyle name="Currency 3 38" xfId="27821" xr:uid="{00000000-0005-0000-0000-0000EE6C0000}"/>
    <cellStyle name="Currency 3 39" xfId="27822" xr:uid="{00000000-0005-0000-0000-0000EF6C0000}"/>
    <cellStyle name="Currency 3 4" xfId="27823" xr:uid="{00000000-0005-0000-0000-0000F06C0000}"/>
    <cellStyle name="Currency 3 40" xfId="27824" xr:uid="{00000000-0005-0000-0000-0000F16C0000}"/>
    <cellStyle name="Currency 3 41" xfId="27825" xr:uid="{00000000-0005-0000-0000-0000F26C0000}"/>
    <cellStyle name="Currency 3 42" xfId="27826" xr:uid="{00000000-0005-0000-0000-0000F36C0000}"/>
    <cellStyle name="Currency 3 43" xfId="27827" xr:uid="{00000000-0005-0000-0000-0000F46C0000}"/>
    <cellStyle name="Currency 3 44" xfId="27828" xr:uid="{00000000-0005-0000-0000-0000F56C0000}"/>
    <cellStyle name="Currency 3 45" xfId="27829" xr:uid="{00000000-0005-0000-0000-0000F66C0000}"/>
    <cellStyle name="Currency 3 46" xfId="27830" xr:uid="{00000000-0005-0000-0000-0000F76C0000}"/>
    <cellStyle name="Currency 3 47" xfId="27831" xr:uid="{00000000-0005-0000-0000-0000F86C0000}"/>
    <cellStyle name="Currency 3 48" xfId="27832" xr:uid="{00000000-0005-0000-0000-0000F96C0000}"/>
    <cellStyle name="Currency 3 49" xfId="27833" xr:uid="{00000000-0005-0000-0000-0000FA6C0000}"/>
    <cellStyle name="Currency 3 5" xfId="27834" xr:uid="{00000000-0005-0000-0000-0000FB6C0000}"/>
    <cellStyle name="Currency 3 50" xfId="27835" xr:uid="{00000000-0005-0000-0000-0000FC6C0000}"/>
    <cellStyle name="Currency 3 51" xfId="27836" xr:uid="{00000000-0005-0000-0000-0000FD6C0000}"/>
    <cellStyle name="Currency 3 52" xfId="27837" xr:uid="{00000000-0005-0000-0000-0000FE6C0000}"/>
    <cellStyle name="Currency 3 53" xfId="27838" xr:uid="{00000000-0005-0000-0000-0000FF6C0000}"/>
    <cellStyle name="Currency 3 54" xfId="27839" xr:uid="{00000000-0005-0000-0000-0000006D0000}"/>
    <cellStyle name="Currency 3 55" xfId="27840" xr:uid="{00000000-0005-0000-0000-0000016D0000}"/>
    <cellStyle name="Currency 3 56" xfId="27841" xr:uid="{00000000-0005-0000-0000-0000026D0000}"/>
    <cellStyle name="Currency 3 57" xfId="27842" xr:uid="{00000000-0005-0000-0000-0000036D0000}"/>
    <cellStyle name="Currency 3 58" xfId="27843" xr:uid="{00000000-0005-0000-0000-0000046D0000}"/>
    <cellStyle name="Currency 3 59" xfId="27844" xr:uid="{00000000-0005-0000-0000-0000056D0000}"/>
    <cellStyle name="Currency 3 6" xfId="27845" xr:uid="{00000000-0005-0000-0000-0000066D0000}"/>
    <cellStyle name="Currency 3 60" xfId="27846" xr:uid="{00000000-0005-0000-0000-0000076D0000}"/>
    <cellStyle name="Currency 3 61" xfId="27847" xr:uid="{00000000-0005-0000-0000-0000086D0000}"/>
    <cellStyle name="Currency 3 62" xfId="27848" xr:uid="{00000000-0005-0000-0000-0000096D0000}"/>
    <cellStyle name="Currency 3 63" xfId="27849" xr:uid="{00000000-0005-0000-0000-00000A6D0000}"/>
    <cellStyle name="Currency 3 64" xfId="27850" xr:uid="{00000000-0005-0000-0000-00000B6D0000}"/>
    <cellStyle name="Currency 3 65" xfId="27851" xr:uid="{00000000-0005-0000-0000-00000C6D0000}"/>
    <cellStyle name="Currency 3 66" xfId="27852" xr:uid="{00000000-0005-0000-0000-00000D6D0000}"/>
    <cellStyle name="Currency 3 67" xfId="27853" xr:uid="{00000000-0005-0000-0000-00000E6D0000}"/>
    <cellStyle name="Currency 3 68" xfId="27854" xr:uid="{00000000-0005-0000-0000-00000F6D0000}"/>
    <cellStyle name="Currency 3 69" xfId="27855" xr:uid="{00000000-0005-0000-0000-0000106D0000}"/>
    <cellStyle name="Currency 3 7" xfId="27856" xr:uid="{00000000-0005-0000-0000-0000116D0000}"/>
    <cellStyle name="Currency 3 70" xfId="27857" xr:uid="{00000000-0005-0000-0000-0000126D0000}"/>
    <cellStyle name="Currency 3 71" xfId="27858" xr:uid="{00000000-0005-0000-0000-0000136D0000}"/>
    <cellStyle name="Currency 3 72" xfId="27859" xr:uid="{00000000-0005-0000-0000-0000146D0000}"/>
    <cellStyle name="Currency 3 73" xfId="27860" xr:uid="{00000000-0005-0000-0000-0000156D0000}"/>
    <cellStyle name="Currency 3 74" xfId="27861" xr:uid="{00000000-0005-0000-0000-0000166D0000}"/>
    <cellStyle name="Currency 3 75" xfId="27862" xr:uid="{00000000-0005-0000-0000-0000176D0000}"/>
    <cellStyle name="Currency 3 76" xfId="27863" xr:uid="{00000000-0005-0000-0000-0000186D0000}"/>
    <cellStyle name="Currency 3 77" xfId="27864" xr:uid="{00000000-0005-0000-0000-0000196D0000}"/>
    <cellStyle name="Currency 3 78" xfId="27865" xr:uid="{00000000-0005-0000-0000-00001A6D0000}"/>
    <cellStyle name="Currency 3 79" xfId="27866" xr:uid="{00000000-0005-0000-0000-00001B6D0000}"/>
    <cellStyle name="Currency 3 8" xfId="27867" xr:uid="{00000000-0005-0000-0000-00001C6D0000}"/>
    <cellStyle name="Currency 3 80" xfId="27868" xr:uid="{00000000-0005-0000-0000-00001D6D0000}"/>
    <cellStyle name="Currency 3 81" xfId="27869" xr:uid="{00000000-0005-0000-0000-00001E6D0000}"/>
    <cellStyle name="Currency 3 82" xfId="27870" xr:uid="{00000000-0005-0000-0000-00001F6D0000}"/>
    <cellStyle name="Currency 3 83" xfId="27871" xr:uid="{00000000-0005-0000-0000-0000206D0000}"/>
    <cellStyle name="Currency 3 84" xfId="27872" xr:uid="{00000000-0005-0000-0000-0000216D0000}"/>
    <cellStyle name="Currency 3 85" xfId="27873" xr:uid="{00000000-0005-0000-0000-0000226D0000}"/>
    <cellStyle name="Currency 3 86" xfId="27874" xr:uid="{00000000-0005-0000-0000-0000236D0000}"/>
    <cellStyle name="Currency 3 87" xfId="27875" xr:uid="{00000000-0005-0000-0000-0000246D0000}"/>
    <cellStyle name="Currency 3 88" xfId="27876" xr:uid="{00000000-0005-0000-0000-0000256D0000}"/>
    <cellStyle name="Currency 3 89" xfId="27877" xr:uid="{00000000-0005-0000-0000-0000266D0000}"/>
    <cellStyle name="Currency 3 9" xfId="27878" xr:uid="{00000000-0005-0000-0000-0000276D0000}"/>
    <cellStyle name="Currency 3 90" xfId="27879" xr:uid="{00000000-0005-0000-0000-0000286D0000}"/>
    <cellStyle name="Currency 3 91" xfId="27880" xr:uid="{00000000-0005-0000-0000-0000296D0000}"/>
    <cellStyle name="Currency 3 92" xfId="27881" xr:uid="{00000000-0005-0000-0000-00002A6D0000}"/>
    <cellStyle name="Currency 3 93" xfId="27882" xr:uid="{00000000-0005-0000-0000-00002B6D0000}"/>
    <cellStyle name="Currency 3 94" xfId="27883" xr:uid="{00000000-0005-0000-0000-00002C6D0000}"/>
    <cellStyle name="Currency 3 95" xfId="27884" xr:uid="{00000000-0005-0000-0000-00002D6D0000}"/>
    <cellStyle name="Currency 3 96" xfId="27885" xr:uid="{00000000-0005-0000-0000-00002E6D0000}"/>
    <cellStyle name="Currency 3 97" xfId="27886" xr:uid="{00000000-0005-0000-0000-00002F6D0000}"/>
    <cellStyle name="Currency 3 98" xfId="27887" xr:uid="{00000000-0005-0000-0000-0000306D0000}"/>
    <cellStyle name="Currency 3 99" xfId="27888" xr:uid="{00000000-0005-0000-0000-0000316D0000}"/>
    <cellStyle name="Currency 4" xfId="27889" xr:uid="{00000000-0005-0000-0000-0000326D0000}"/>
    <cellStyle name="Currency 4 2" xfId="27890" xr:uid="{00000000-0005-0000-0000-0000336D0000}"/>
    <cellStyle name="Currency 4 3" xfId="27891" xr:uid="{00000000-0005-0000-0000-0000346D0000}"/>
    <cellStyle name="Currency 4 4" xfId="27892" xr:uid="{00000000-0005-0000-0000-0000356D0000}"/>
    <cellStyle name="Currency 4 5" xfId="27893" xr:uid="{00000000-0005-0000-0000-0000366D0000}"/>
    <cellStyle name="Currency 4 6" xfId="27894" xr:uid="{00000000-0005-0000-0000-0000376D0000}"/>
    <cellStyle name="Currency 4 7" xfId="27895" xr:uid="{00000000-0005-0000-0000-0000386D0000}"/>
    <cellStyle name="Currency 5" xfId="27896" xr:uid="{00000000-0005-0000-0000-0000396D0000}"/>
    <cellStyle name="Currency 5 2" xfId="27897" xr:uid="{00000000-0005-0000-0000-00003A6D0000}"/>
    <cellStyle name="Currency 6" xfId="53569" xr:uid="{00000000-0005-0000-0000-00003B6D0000}"/>
    <cellStyle name="Currency 7" xfId="53571" xr:uid="{00000000-0005-0000-0000-00003C6D0000}"/>
    <cellStyle name="Currency 8" xfId="26" xr:uid="{00000000-0005-0000-0000-00003D6D0000}"/>
    <cellStyle name="Currency 9" xfId="13" xr:uid="{00000000-0005-0000-0000-00003E6D0000}"/>
    <cellStyle name="Dezimal_Business Plan SolGenix 2005 2009" xfId="27898" xr:uid="{00000000-0005-0000-0000-00003F6D0000}"/>
    <cellStyle name="Explanatory Text 10" xfId="27899" xr:uid="{00000000-0005-0000-0000-0000406D0000}"/>
    <cellStyle name="Explanatory Text 100" xfId="27900" xr:uid="{00000000-0005-0000-0000-0000416D0000}"/>
    <cellStyle name="Explanatory Text 101" xfId="27901" xr:uid="{00000000-0005-0000-0000-0000426D0000}"/>
    <cellStyle name="Explanatory Text 102" xfId="27902" xr:uid="{00000000-0005-0000-0000-0000436D0000}"/>
    <cellStyle name="Explanatory Text 103" xfId="27903" xr:uid="{00000000-0005-0000-0000-0000446D0000}"/>
    <cellStyle name="Explanatory Text 104" xfId="27904" xr:uid="{00000000-0005-0000-0000-0000456D0000}"/>
    <cellStyle name="Explanatory Text 105" xfId="27905" xr:uid="{00000000-0005-0000-0000-0000466D0000}"/>
    <cellStyle name="Explanatory Text 106" xfId="27906" xr:uid="{00000000-0005-0000-0000-0000476D0000}"/>
    <cellStyle name="Explanatory Text 107" xfId="27907" xr:uid="{00000000-0005-0000-0000-0000486D0000}"/>
    <cellStyle name="Explanatory Text 108" xfId="27908" xr:uid="{00000000-0005-0000-0000-0000496D0000}"/>
    <cellStyle name="Explanatory Text 109" xfId="27909" xr:uid="{00000000-0005-0000-0000-00004A6D0000}"/>
    <cellStyle name="Explanatory Text 11" xfId="27910" xr:uid="{00000000-0005-0000-0000-00004B6D0000}"/>
    <cellStyle name="Explanatory Text 110" xfId="27911" xr:uid="{00000000-0005-0000-0000-00004C6D0000}"/>
    <cellStyle name="Explanatory Text 111" xfId="27912" xr:uid="{00000000-0005-0000-0000-00004D6D0000}"/>
    <cellStyle name="Explanatory Text 112" xfId="27913" xr:uid="{00000000-0005-0000-0000-00004E6D0000}"/>
    <cellStyle name="Explanatory Text 113" xfId="27914" xr:uid="{00000000-0005-0000-0000-00004F6D0000}"/>
    <cellStyle name="Explanatory Text 114" xfId="27915" xr:uid="{00000000-0005-0000-0000-0000506D0000}"/>
    <cellStyle name="Explanatory Text 115" xfId="27916" xr:uid="{00000000-0005-0000-0000-0000516D0000}"/>
    <cellStyle name="Explanatory Text 116" xfId="27917" xr:uid="{00000000-0005-0000-0000-0000526D0000}"/>
    <cellStyle name="Explanatory Text 117" xfId="27918" xr:uid="{00000000-0005-0000-0000-0000536D0000}"/>
    <cellStyle name="Explanatory Text 118" xfId="27919" xr:uid="{00000000-0005-0000-0000-0000546D0000}"/>
    <cellStyle name="Explanatory Text 119" xfId="27920" xr:uid="{00000000-0005-0000-0000-0000556D0000}"/>
    <cellStyle name="Explanatory Text 12" xfId="27921" xr:uid="{00000000-0005-0000-0000-0000566D0000}"/>
    <cellStyle name="Explanatory Text 120" xfId="27922" xr:uid="{00000000-0005-0000-0000-0000576D0000}"/>
    <cellStyle name="Explanatory Text 121" xfId="27923" xr:uid="{00000000-0005-0000-0000-0000586D0000}"/>
    <cellStyle name="Explanatory Text 122" xfId="27924" xr:uid="{00000000-0005-0000-0000-0000596D0000}"/>
    <cellStyle name="Explanatory Text 123" xfId="27925" xr:uid="{00000000-0005-0000-0000-00005A6D0000}"/>
    <cellStyle name="Explanatory Text 124" xfId="27926" xr:uid="{00000000-0005-0000-0000-00005B6D0000}"/>
    <cellStyle name="Explanatory Text 125" xfId="27927" xr:uid="{00000000-0005-0000-0000-00005C6D0000}"/>
    <cellStyle name="Explanatory Text 126" xfId="27928" xr:uid="{00000000-0005-0000-0000-00005D6D0000}"/>
    <cellStyle name="Explanatory Text 127" xfId="27929" xr:uid="{00000000-0005-0000-0000-00005E6D0000}"/>
    <cellStyle name="Explanatory Text 128" xfId="27930" xr:uid="{00000000-0005-0000-0000-00005F6D0000}"/>
    <cellStyle name="Explanatory Text 129" xfId="27931" xr:uid="{00000000-0005-0000-0000-0000606D0000}"/>
    <cellStyle name="Explanatory Text 13" xfId="27932" xr:uid="{00000000-0005-0000-0000-0000616D0000}"/>
    <cellStyle name="Explanatory Text 130" xfId="27933" xr:uid="{00000000-0005-0000-0000-0000626D0000}"/>
    <cellStyle name="Explanatory Text 131" xfId="27934" xr:uid="{00000000-0005-0000-0000-0000636D0000}"/>
    <cellStyle name="Explanatory Text 132" xfId="27935" xr:uid="{00000000-0005-0000-0000-0000646D0000}"/>
    <cellStyle name="Explanatory Text 133" xfId="27936" xr:uid="{00000000-0005-0000-0000-0000656D0000}"/>
    <cellStyle name="Explanatory Text 134" xfId="27937" xr:uid="{00000000-0005-0000-0000-0000666D0000}"/>
    <cellStyle name="Explanatory Text 135" xfId="27938" xr:uid="{00000000-0005-0000-0000-0000676D0000}"/>
    <cellStyle name="Explanatory Text 136" xfId="27939" xr:uid="{00000000-0005-0000-0000-0000686D0000}"/>
    <cellStyle name="Explanatory Text 137" xfId="27940" xr:uid="{00000000-0005-0000-0000-0000696D0000}"/>
    <cellStyle name="Explanatory Text 138" xfId="27941" xr:uid="{00000000-0005-0000-0000-00006A6D0000}"/>
    <cellStyle name="Explanatory Text 139" xfId="27942" xr:uid="{00000000-0005-0000-0000-00006B6D0000}"/>
    <cellStyle name="Explanatory Text 14" xfId="27943" xr:uid="{00000000-0005-0000-0000-00006C6D0000}"/>
    <cellStyle name="Explanatory Text 140" xfId="27944" xr:uid="{00000000-0005-0000-0000-00006D6D0000}"/>
    <cellStyle name="Explanatory Text 141" xfId="27945" xr:uid="{00000000-0005-0000-0000-00006E6D0000}"/>
    <cellStyle name="Explanatory Text 142" xfId="27946" xr:uid="{00000000-0005-0000-0000-00006F6D0000}"/>
    <cellStyle name="Explanatory Text 143" xfId="27947" xr:uid="{00000000-0005-0000-0000-0000706D0000}"/>
    <cellStyle name="Explanatory Text 144" xfId="27948" xr:uid="{00000000-0005-0000-0000-0000716D0000}"/>
    <cellStyle name="Explanatory Text 145" xfId="27949" xr:uid="{00000000-0005-0000-0000-0000726D0000}"/>
    <cellStyle name="Explanatory Text 146" xfId="27950" xr:uid="{00000000-0005-0000-0000-0000736D0000}"/>
    <cellStyle name="Explanatory Text 147" xfId="27951" xr:uid="{00000000-0005-0000-0000-0000746D0000}"/>
    <cellStyle name="Explanatory Text 148" xfId="27952" xr:uid="{00000000-0005-0000-0000-0000756D0000}"/>
    <cellStyle name="Explanatory Text 149" xfId="27953" xr:uid="{00000000-0005-0000-0000-0000766D0000}"/>
    <cellStyle name="Explanatory Text 15" xfId="27954" xr:uid="{00000000-0005-0000-0000-0000776D0000}"/>
    <cellStyle name="Explanatory Text 150" xfId="27955" xr:uid="{00000000-0005-0000-0000-0000786D0000}"/>
    <cellStyle name="Explanatory Text 151" xfId="27956" xr:uid="{00000000-0005-0000-0000-0000796D0000}"/>
    <cellStyle name="Explanatory Text 152" xfId="27957" xr:uid="{00000000-0005-0000-0000-00007A6D0000}"/>
    <cellStyle name="Explanatory Text 153" xfId="27958" xr:uid="{00000000-0005-0000-0000-00007B6D0000}"/>
    <cellStyle name="Explanatory Text 154" xfId="27959" xr:uid="{00000000-0005-0000-0000-00007C6D0000}"/>
    <cellStyle name="Explanatory Text 155" xfId="27960" xr:uid="{00000000-0005-0000-0000-00007D6D0000}"/>
    <cellStyle name="Explanatory Text 156" xfId="27961" xr:uid="{00000000-0005-0000-0000-00007E6D0000}"/>
    <cellStyle name="Explanatory Text 157" xfId="27962" xr:uid="{00000000-0005-0000-0000-00007F6D0000}"/>
    <cellStyle name="Explanatory Text 158" xfId="27963" xr:uid="{00000000-0005-0000-0000-0000806D0000}"/>
    <cellStyle name="Explanatory Text 159" xfId="27964" xr:uid="{00000000-0005-0000-0000-0000816D0000}"/>
    <cellStyle name="Explanatory Text 16" xfId="27965" xr:uid="{00000000-0005-0000-0000-0000826D0000}"/>
    <cellStyle name="Explanatory Text 160" xfId="27966" xr:uid="{00000000-0005-0000-0000-0000836D0000}"/>
    <cellStyle name="Explanatory Text 161" xfId="27967" xr:uid="{00000000-0005-0000-0000-0000846D0000}"/>
    <cellStyle name="Explanatory Text 162" xfId="27968" xr:uid="{00000000-0005-0000-0000-0000856D0000}"/>
    <cellStyle name="Explanatory Text 163" xfId="27969" xr:uid="{00000000-0005-0000-0000-0000866D0000}"/>
    <cellStyle name="Explanatory Text 164" xfId="27970" xr:uid="{00000000-0005-0000-0000-0000876D0000}"/>
    <cellStyle name="Explanatory Text 165" xfId="27971" xr:uid="{00000000-0005-0000-0000-0000886D0000}"/>
    <cellStyle name="Explanatory Text 166" xfId="27972" xr:uid="{00000000-0005-0000-0000-0000896D0000}"/>
    <cellStyle name="Explanatory Text 167" xfId="27973" xr:uid="{00000000-0005-0000-0000-00008A6D0000}"/>
    <cellStyle name="Explanatory Text 168" xfId="27974" xr:uid="{00000000-0005-0000-0000-00008B6D0000}"/>
    <cellStyle name="Explanatory Text 169" xfId="27975" xr:uid="{00000000-0005-0000-0000-00008C6D0000}"/>
    <cellStyle name="Explanatory Text 17" xfId="27976" xr:uid="{00000000-0005-0000-0000-00008D6D0000}"/>
    <cellStyle name="Explanatory Text 170" xfId="27977" xr:uid="{00000000-0005-0000-0000-00008E6D0000}"/>
    <cellStyle name="Explanatory Text 171" xfId="27978" xr:uid="{00000000-0005-0000-0000-00008F6D0000}"/>
    <cellStyle name="Explanatory Text 172" xfId="27979" xr:uid="{00000000-0005-0000-0000-0000906D0000}"/>
    <cellStyle name="Explanatory Text 173" xfId="27980" xr:uid="{00000000-0005-0000-0000-0000916D0000}"/>
    <cellStyle name="Explanatory Text 174" xfId="27981" xr:uid="{00000000-0005-0000-0000-0000926D0000}"/>
    <cellStyle name="Explanatory Text 175" xfId="27982" xr:uid="{00000000-0005-0000-0000-0000936D0000}"/>
    <cellStyle name="Explanatory Text 176" xfId="27983" xr:uid="{00000000-0005-0000-0000-0000946D0000}"/>
    <cellStyle name="Explanatory Text 177" xfId="27984" xr:uid="{00000000-0005-0000-0000-0000956D0000}"/>
    <cellStyle name="Explanatory Text 178" xfId="27985" xr:uid="{00000000-0005-0000-0000-0000966D0000}"/>
    <cellStyle name="Explanatory Text 179" xfId="27986" xr:uid="{00000000-0005-0000-0000-0000976D0000}"/>
    <cellStyle name="Explanatory Text 18" xfId="27987" xr:uid="{00000000-0005-0000-0000-0000986D0000}"/>
    <cellStyle name="Explanatory Text 180" xfId="27988" xr:uid="{00000000-0005-0000-0000-0000996D0000}"/>
    <cellStyle name="Explanatory Text 181" xfId="27989" xr:uid="{00000000-0005-0000-0000-00009A6D0000}"/>
    <cellStyle name="Explanatory Text 182" xfId="27990" xr:uid="{00000000-0005-0000-0000-00009B6D0000}"/>
    <cellStyle name="Explanatory Text 183" xfId="53593" xr:uid="{00000000-0005-0000-0000-00009C6D0000}"/>
    <cellStyle name="Explanatory Text 19" xfId="27991" xr:uid="{00000000-0005-0000-0000-00009D6D0000}"/>
    <cellStyle name="Explanatory Text 19 2" xfId="27992" xr:uid="{00000000-0005-0000-0000-00009E6D0000}"/>
    <cellStyle name="Explanatory Text 19 3" xfId="27993" xr:uid="{00000000-0005-0000-0000-00009F6D0000}"/>
    <cellStyle name="Explanatory Text 19 4" xfId="27994" xr:uid="{00000000-0005-0000-0000-0000A06D0000}"/>
    <cellStyle name="Explanatory Text 19 5" xfId="27995" xr:uid="{00000000-0005-0000-0000-0000A16D0000}"/>
    <cellStyle name="Explanatory Text 19 6" xfId="27996" xr:uid="{00000000-0005-0000-0000-0000A26D0000}"/>
    <cellStyle name="Explanatory Text 2" xfId="27997" xr:uid="{00000000-0005-0000-0000-0000A36D0000}"/>
    <cellStyle name="Explanatory Text 2 10" xfId="27998" xr:uid="{00000000-0005-0000-0000-0000A46D0000}"/>
    <cellStyle name="Explanatory Text 2 100" xfId="27999" xr:uid="{00000000-0005-0000-0000-0000A56D0000}"/>
    <cellStyle name="Explanatory Text 2 101" xfId="28000" xr:uid="{00000000-0005-0000-0000-0000A66D0000}"/>
    <cellStyle name="Explanatory Text 2 102" xfId="28001" xr:uid="{00000000-0005-0000-0000-0000A76D0000}"/>
    <cellStyle name="Explanatory Text 2 103" xfId="28002" xr:uid="{00000000-0005-0000-0000-0000A86D0000}"/>
    <cellStyle name="Explanatory Text 2 104" xfId="28003" xr:uid="{00000000-0005-0000-0000-0000A96D0000}"/>
    <cellStyle name="Explanatory Text 2 105" xfId="28004" xr:uid="{00000000-0005-0000-0000-0000AA6D0000}"/>
    <cellStyle name="Explanatory Text 2 106" xfId="28005" xr:uid="{00000000-0005-0000-0000-0000AB6D0000}"/>
    <cellStyle name="Explanatory Text 2 107" xfId="28006" xr:uid="{00000000-0005-0000-0000-0000AC6D0000}"/>
    <cellStyle name="Explanatory Text 2 108" xfId="28007" xr:uid="{00000000-0005-0000-0000-0000AD6D0000}"/>
    <cellStyle name="Explanatory Text 2 109" xfId="28008" xr:uid="{00000000-0005-0000-0000-0000AE6D0000}"/>
    <cellStyle name="Explanatory Text 2 11" xfId="28009" xr:uid="{00000000-0005-0000-0000-0000AF6D0000}"/>
    <cellStyle name="Explanatory Text 2 110" xfId="28010" xr:uid="{00000000-0005-0000-0000-0000B06D0000}"/>
    <cellStyle name="Explanatory Text 2 111" xfId="28011" xr:uid="{00000000-0005-0000-0000-0000B16D0000}"/>
    <cellStyle name="Explanatory Text 2 112" xfId="28012" xr:uid="{00000000-0005-0000-0000-0000B26D0000}"/>
    <cellStyle name="Explanatory Text 2 113" xfId="28013" xr:uid="{00000000-0005-0000-0000-0000B36D0000}"/>
    <cellStyle name="Explanatory Text 2 114" xfId="28014" xr:uid="{00000000-0005-0000-0000-0000B46D0000}"/>
    <cellStyle name="Explanatory Text 2 115" xfId="28015" xr:uid="{00000000-0005-0000-0000-0000B56D0000}"/>
    <cellStyle name="Explanatory Text 2 12" xfId="28016" xr:uid="{00000000-0005-0000-0000-0000B66D0000}"/>
    <cellStyle name="Explanatory Text 2 13" xfId="28017" xr:uid="{00000000-0005-0000-0000-0000B76D0000}"/>
    <cellStyle name="Explanatory Text 2 14" xfId="28018" xr:uid="{00000000-0005-0000-0000-0000B86D0000}"/>
    <cellStyle name="Explanatory Text 2 15" xfId="28019" xr:uid="{00000000-0005-0000-0000-0000B96D0000}"/>
    <cellStyle name="Explanatory Text 2 16" xfId="28020" xr:uid="{00000000-0005-0000-0000-0000BA6D0000}"/>
    <cellStyle name="Explanatory Text 2 17" xfId="28021" xr:uid="{00000000-0005-0000-0000-0000BB6D0000}"/>
    <cellStyle name="Explanatory Text 2 18" xfId="28022" xr:uid="{00000000-0005-0000-0000-0000BC6D0000}"/>
    <cellStyle name="Explanatory Text 2 19" xfId="28023" xr:uid="{00000000-0005-0000-0000-0000BD6D0000}"/>
    <cellStyle name="Explanatory Text 2 2" xfId="28024" xr:uid="{00000000-0005-0000-0000-0000BE6D0000}"/>
    <cellStyle name="Explanatory Text 2 20" xfId="28025" xr:uid="{00000000-0005-0000-0000-0000BF6D0000}"/>
    <cellStyle name="Explanatory Text 2 21" xfId="28026" xr:uid="{00000000-0005-0000-0000-0000C06D0000}"/>
    <cellStyle name="Explanatory Text 2 22" xfId="28027" xr:uid="{00000000-0005-0000-0000-0000C16D0000}"/>
    <cellStyle name="Explanatory Text 2 23" xfId="28028" xr:uid="{00000000-0005-0000-0000-0000C26D0000}"/>
    <cellStyle name="Explanatory Text 2 24" xfId="28029" xr:uid="{00000000-0005-0000-0000-0000C36D0000}"/>
    <cellStyle name="Explanatory Text 2 25" xfId="28030" xr:uid="{00000000-0005-0000-0000-0000C46D0000}"/>
    <cellStyle name="Explanatory Text 2 26" xfId="28031" xr:uid="{00000000-0005-0000-0000-0000C56D0000}"/>
    <cellStyle name="Explanatory Text 2 27" xfId="28032" xr:uid="{00000000-0005-0000-0000-0000C66D0000}"/>
    <cellStyle name="Explanatory Text 2 28" xfId="28033" xr:uid="{00000000-0005-0000-0000-0000C76D0000}"/>
    <cellStyle name="Explanatory Text 2 29" xfId="28034" xr:uid="{00000000-0005-0000-0000-0000C86D0000}"/>
    <cellStyle name="Explanatory Text 2 3" xfId="28035" xr:uid="{00000000-0005-0000-0000-0000C96D0000}"/>
    <cellStyle name="Explanatory Text 2 30" xfId="28036" xr:uid="{00000000-0005-0000-0000-0000CA6D0000}"/>
    <cellStyle name="Explanatory Text 2 31" xfId="28037" xr:uid="{00000000-0005-0000-0000-0000CB6D0000}"/>
    <cellStyle name="Explanatory Text 2 32" xfId="28038" xr:uid="{00000000-0005-0000-0000-0000CC6D0000}"/>
    <cellStyle name="Explanatory Text 2 33" xfId="28039" xr:uid="{00000000-0005-0000-0000-0000CD6D0000}"/>
    <cellStyle name="Explanatory Text 2 34" xfId="28040" xr:uid="{00000000-0005-0000-0000-0000CE6D0000}"/>
    <cellStyle name="Explanatory Text 2 35" xfId="28041" xr:uid="{00000000-0005-0000-0000-0000CF6D0000}"/>
    <cellStyle name="Explanatory Text 2 36" xfId="28042" xr:uid="{00000000-0005-0000-0000-0000D06D0000}"/>
    <cellStyle name="Explanatory Text 2 37" xfId="28043" xr:uid="{00000000-0005-0000-0000-0000D16D0000}"/>
    <cellStyle name="Explanatory Text 2 38" xfId="28044" xr:uid="{00000000-0005-0000-0000-0000D26D0000}"/>
    <cellStyle name="Explanatory Text 2 39" xfId="28045" xr:uid="{00000000-0005-0000-0000-0000D36D0000}"/>
    <cellStyle name="Explanatory Text 2 4" xfId="28046" xr:uid="{00000000-0005-0000-0000-0000D46D0000}"/>
    <cellStyle name="Explanatory Text 2 40" xfId="28047" xr:uid="{00000000-0005-0000-0000-0000D56D0000}"/>
    <cellStyle name="Explanatory Text 2 41" xfId="28048" xr:uid="{00000000-0005-0000-0000-0000D66D0000}"/>
    <cellStyle name="Explanatory Text 2 42" xfId="28049" xr:uid="{00000000-0005-0000-0000-0000D76D0000}"/>
    <cellStyle name="Explanatory Text 2 43" xfId="28050" xr:uid="{00000000-0005-0000-0000-0000D86D0000}"/>
    <cellStyle name="Explanatory Text 2 44" xfId="28051" xr:uid="{00000000-0005-0000-0000-0000D96D0000}"/>
    <cellStyle name="Explanatory Text 2 45" xfId="28052" xr:uid="{00000000-0005-0000-0000-0000DA6D0000}"/>
    <cellStyle name="Explanatory Text 2 46" xfId="28053" xr:uid="{00000000-0005-0000-0000-0000DB6D0000}"/>
    <cellStyle name="Explanatory Text 2 47" xfId="28054" xr:uid="{00000000-0005-0000-0000-0000DC6D0000}"/>
    <cellStyle name="Explanatory Text 2 48" xfId="28055" xr:uid="{00000000-0005-0000-0000-0000DD6D0000}"/>
    <cellStyle name="Explanatory Text 2 49" xfId="28056" xr:uid="{00000000-0005-0000-0000-0000DE6D0000}"/>
    <cellStyle name="Explanatory Text 2 5" xfId="28057" xr:uid="{00000000-0005-0000-0000-0000DF6D0000}"/>
    <cellStyle name="Explanatory Text 2 50" xfId="28058" xr:uid="{00000000-0005-0000-0000-0000E06D0000}"/>
    <cellStyle name="Explanatory Text 2 51" xfId="28059" xr:uid="{00000000-0005-0000-0000-0000E16D0000}"/>
    <cellStyle name="Explanatory Text 2 52" xfId="28060" xr:uid="{00000000-0005-0000-0000-0000E26D0000}"/>
    <cellStyle name="Explanatory Text 2 53" xfId="28061" xr:uid="{00000000-0005-0000-0000-0000E36D0000}"/>
    <cellStyle name="Explanatory Text 2 54" xfId="28062" xr:uid="{00000000-0005-0000-0000-0000E46D0000}"/>
    <cellStyle name="Explanatory Text 2 55" xfId="28063" xr:uid="{00000000-0005-0000-0000-0000E56D0000}"/>
    <cellStyle name="Explanatory Text 2 56" xfId="28064" xr:uid="{00000000-0005-0000-0000-0000E66D0000}"/>
    <cellStyle name="Explanatory Text 2 57" xfId="28065" xr:uid="{00000000-0005-0000-0000-0000E76D0000}"/>
    <cellStyle name="Explanatory Text 2 58" xfId="28066" xr:uid="{00000000-0005-0000-0000-0000E86D0000}"/>
    <cellStyle name="Explanatory Text 2 59" xfId="28067" xr:uid="{00000000-0005-0000-0000-0000E96D0000}"/>
    <cellStyle name="Explanatory Text 2 6" xfId="28068" xr:uid="{00000000-0005-0000-0000-0000EA6D0000}"/>
    <cellStyle name="Explanatory Text 2 60" xfId="28069" xr:uid="{00000000-0005-0000-0000-0000EB6D0000}"/>
    <cellStyle name="Explanatory Text 2 61" xfId="28070" xr:uid="{00000000-0005-0000-0000-0000EC6D0000}"/>
    <cellStyle name="Explanatory Text 2 62" xfId="28071" xr:uid="{00000000-0005-0000-0000-0000ED6D0000}"/>
    <cellStyle name="Explanatory Text 2 63" xfId="28072" xr:uid="{00000000-0005-0000-0000-0000EE6D0000}"/>
    <cellStyle name="Explanatory Text 2 64" xfId="28073" xr:uid="{00000000-0005-0000-0000-0000EF6D0000}"/>
    <cellStyle name="Explanatory Text 2 65" xfId="28074" xr:uid="{00000000-0005-0000-0000-0000F06D0000}"/>
    <cellStyle name="Explanatory Text 2 66" xfId="28075" xr:uid="{00000000-0005-0000-0000-0000F16D0000}"/>
    <cellStyle name="Explanatory Text 2 67" xfId="28076" xr:uid="{00000000-0005-0000-0000-0000F26D0000}"/>
    <cellStyle name="Explanatory Text 2 68" xfId="28077" xr:uid="{00000000-0005-0000-0000-0000F36D0000}"/>
    <cellStyle name="Explanatory Text 2 69" xfId="28078" xr:uid="{00000000-0005-0000-0000-0000F46D0000}"/>
    <cellStyle name="Explanatory Text 2 7" xfId="28079" xr:uid="{00000000-0005-0000-0000-0000F56D0000}"/>
    <cellStyle name="Explanatory Text 2 70" xfId="28080" xr:uid="{00000000-0005-0000-0000-0000F66D0000}"/>
    <cellStyle name="Explanatory Text 2 71" xfId="28081" xr:uid="{00000000-0005-0000-0000-0000F76D0000}"/>
    <cellStyle name="Explanatory Text 2 72" xfId="28082" xr:uid="{00000000-0005-0000-0000-0000F86D0000}"/>
    <cellStyle name="Explanatory Text 2 73" xfId="28083" xr:uid="{00000000-0005-0000-0000-0000F96D0000}"/>
    <cellStyle name="Explanatory Text 2 74" xfId="28084" xr:uid="{00000000-0005-0000-0000-0000FA6D0000}"/>
    <cellStyle name="Explanatory Text 2 75" xfId="28085" xr:uid="{00000000-0005-0000-0000-0000FB6D0000}"/>
    <cellStyle name="Explanatory Text 2 76" xfId="28086" xr:uid="{00000000-0005-0000-0000-0000FC6D0000}"/>
    <cellStyle name="Explanatory Text 2 77" xfId="28087" xr:uid="{00000000-0005-0000-0000-0000FD6D0000}"/>
    <cellStyle name="Explanatory Text 2 78" xfId="28088" xr:uid="{00000000-0005-0000-0000-0000FE6D0000}"/>
    <cellStyle name="Explanatory Text 2 79" xfId="28089" xr:uid="{00000000-0005-0000-0000-0000FF6D0000}"/>
    <cellStyle name="Explanatory Text 2 8" xfId="28090" xr:uid="{00000000-0005-0000-0000-0000006E0000}"/>
    <cellStyle name="Explanatory Text 2 80" xfId="28091" xr:uid="{00000000-0005-0000-0000-0000016E0000}"/>
    <cellStyle name="Explanatory Text 2 81" xfId="28092" xr:uid="{00000000-0005-0000-0000-0000026E0000}"/>
    <cellStyle name="Explanatory Text 2 82" xfId="28093" xr:uid="{00000000-0005-0000-0000-0000036E0000}"/>
    <cellStyle name="Explanatory Text 2 83" xfId="28094" xr:uid="{00000000-0005-0000-0000-0000046E0000}"/>
    <cellStyle name="Explanatory Text 2 84" xfId="28095" xr:uid="{00000000-0005-0000-0000-0000056E0000}"/>
    <cellStyle name="Explanatory Text 2 85" xfId="28096" xr:uid="{00000000-0005-0000-0000-0000066E0000}"/>
    <cellStyle name="Explanatory Text 2 86" xfId="28097" xr:uid="{00000000-0005-0000-0000-0000076E0000}"/>
    <cellStyle name="Explanatory Text 2 87" xfId="28098" xr:uid="{00000000-0005-0000-0000-0000086E0000}"/>
    <cellStyle name="Explanatory Text 2 88" xfId="28099" xr:uid="{00000000-0005-0000-0000-0000096E0000}"/>
    <cellStyle name="Explanatory Text 2 89" xfId="28100" xr:uid="{00000000-0005-0000-0000-00000A6E0000}"/>
    <cellStyle name="Explanatory Text 2 9" xfId="28101" xr:uid="{00000000-0005-0000-0000-00000B6E0000}"/>
    <cellStyle name="Explanatory Text 2 90" xfId="28102" xr:uid="{00000000-0005-0000-0000-00000C6E0000}"/>
    <cellStyle name="Explanatory Text 2 91" xfId="28103" xr:uid="{00000000-0005-0000-0000-00000D6E0000}"/>
    <cellStyle name="Explanatory Text 2 92" xfId="28104" xr:uid="{00000000-0005-0000-0000-00000E6E0000}"/>
    <cellStyle name="Explanatory Text 2 93" xfId="28105" xr:uid="{00000000-0005-0000-0000-00000F6E0000}"/>
    <cellStyle name="Explanatory Text 2 94" xfId="28106" xr:uid="{00000000-0005-0000-0000-0000106E0000}"/>
    <cellStyle name="Explanatory Text 2 95" xfId="28107" xr:uid="{00000000-0005-0000-0000-0000116E0000}"/>
    <cellStyle name="Explanatory Text 2 96" xfId="28108" xr:uid="{00000000-0005-0000-0000-0000126E0000}"/>
    <cellStyle name="Explanatory Text 2 97" xfId="28109" xr:uid="{00000000-0005-0000-0000-0000136E0000}"/>
    <cellStyle name="Explanatory Text 2 98" xfId="28110" xr:uid="{00000000-0005-0000-0000-0000146E0000}"/>
    <cellStyle name="Explanatory Text 2 99" xfId="28111" xr:uid="{00000000-0005-0000-0000-0000156E0000}"/>
    <cellStyle name="Explanatory Text 20" xfId="28112" xr:uid="{00000000-0005-0000-0000-0000166E0000}"/>
    <cellStyle name="Explanatory Text 20 2" xfId="28113" xr:uid="{00000000-0005-0000-0000-0000176E0000}"/>
    <cellStyle name="Explanatory Text 20 3" xfId="28114" xr:uid="{00000000-0005-0000-0000-0000186E0000}"/>
    <cellStyle name="Explanatory Text 20 4" xfId="28115" xr:uid="{00000000-0005-0000-0000-0000196E0000}"/>
    <cellStyle name="Explanatory Text 20 5" xfId="28116" xr:uid="{00000000-0005-0000-0000-00001A6E0000}"/>
    <cellStyle name="Explanatory Text 20 6" xfId="28117" xr:uid="{00000000-0005-0000-0000-00001B6E0000}"/>
    <cellStyle name="Explanatory Text 21" xfId="28118" xr:uid="{00000000-0005-0000-0000-00001C6E0000}"/>
    <cellStyle name="Explanatory Text 22" xfId="28119" xr:uid="{00000000-0005-0000-0000-00001D6E0000}"/>
    <cellStyle name="Explanatory Text 23" xfId="28120" xr:uid="{00000000-0005-0000-0000-00001E6E0000}"/>
    <cellStyle name="Explanatory Text 24" xfId="28121" xr:uid="{00000000-0005-0000-0000-00001F6E0000}"/>
    <cellStyle name="Explanatory Text 25" xfId="28122" xr:uid="{00000000-0005-0000-0000-0000206E0000}"/>
    <cellStyle name="Explanatory Text 26" xfId="28123" xr:uid="{00000000-0005-0000-0000-0000216E0000}"/>
    <cellStyle name="Explanatory Text 27" xfId="28124" xr:uid="{00000000-0005-0000-0000-0000226E0000}"/>
    <cellStyle name="Explanatory Text 28" xfId="28125" xr:uid="{00000000-0005-0000-0000-0000236E0000}"/>
    <cellStyle name="Explanatory Text 29" xfId="28126" xr:uid="{00000000-0005-0000-0000-0000246E0000}"/>
    <cellStyle name="Explanatory Text 3" xfId="28127" xr:uid="{00000000-0005-0000-0000-0000256E0000}"/>
    <cellStyle name="Explanatory Text 30" xfId="28128" xr:uid="{00000000-0005-0000-0000-0000266E0000}"/>
    <cellStyle name="Explanatory Text 31" xfId="28129" xr:uid="{00000000-0005-0000-0000-0000276E0000}"/>
    <cellStyle name="Explanatory Text 32" xfId="28130" xr:uid="{00000000-0005-0000-0000-0000286E0000}"/>
    <cellStyle name="Explanatory Text 33" xfId="28131" xr:uid="{00000000-0005-0000-0000-0000296E0000}"/>
    <cellStyle name="Explanatory Text 34" xfId="28132" xr:uid="{00000000-0005-0000-0000-00002A6E0000}"/>
    <cellStyle name="Explanatory Text 35" xfId="28133" xr:uid="{00000000-0005-0000-0000-00002B6E0000}"/>
    <cellStyle name="Explanatory Text 36" xfId="28134" xr:uid="{00000000-0005-0000-0000-00002C6E0000}"/>
    <cellStyle name="Explanatory Text 37" xfId="28135" xr:uid="{00000000-0005-0000-0000-00002D6E0000}"/>
    <cellStyle name="Explanatory Text 38" xfId="28136" xr:uid="{00000000-0005-0000-0000-00002E6E0000}"/>
    <cellStyle name="Explanatory Text 39" xfId="28137" xr:uid="{00000000-0005-0000-0000-00002F6E0000}"/>
    <cellStyle name="Explanatory Text 4" xfId="28138" xr:uid="{00000000-0005-0000-0000-0000306E0000}"/>
    <cellStyle name="Explanatory Text 40" xfId="28139" xr:uid="{00000000-0005-0000-0000-0000316E0000}"/>
    <cellStyle name="Explanatory Text 41" xfId="28140" xr:uid="{00000000-0005-0000-0000-0000326E0000}"/>
    <cellStyle name="Explanatory Text 42" xfId="28141" xr:uid="{00000000-0005-0000-0000-0000336E0000}"/>
    <cellStyle name="Explanatory Text 43" xfId="28142" xr:uid="{00000000-0005-0000-0000-0000346E0000}"/>
    <cellStyle name="Explanatory Text 44" xfId="28143" xr:uid="{00000000-0005-0000-0000-0000356E0000}"/>
    <cellStyle name="Explanatory Text 45" xfId="28144" xr:uid="{00000000-0005-0000-0000-0000366E0000}"/>
    <cellStyle name="Explanatory Text 46" xfId="28145" xr:uid="{00000000-0005-0000-0000-0000376E0000}"/>
    <cellStyle name="Explanatory Text 47" xfId="28146" xr:uid="{00000000-0005-0000-0000-0000386E0000}"/>
    <cellStyle name="Explanatory Text 48" xfId="28147" xr:uid="{00000000-0005-0000-0000-0000396E0000}"/>
    <cellStyle name="Explanatory Text 49" xfId="28148" xr:uid="{00000000-0005-0000-0000-00003A6E0000}"/>
    <cellStyle name="Explanatory Text 5" xfId="28149" xr:uid="{00000000-0005-0000-0000-00003B6E0000}"/>
    <cellStyle name="Explanatory Text 50" xfId="28150" xr:uid="{00000000-0005-0000-0000-00003C6E0000}"/>
    <cellStyle name="Explanatory Text 51" xfId="28151" xr:uid="{00000000-0005-0000-0000-00003D6E0000}"/>
    <cellStyle name="Explanatory Text 52" xfId="28152" xr:uid="{00000000-0005-0000-0000-00003E6E0000}"/>
    <cellStyle name="Explanatory Text 53" xfId="28153" xr:uid="{00000000-0005-0000-0000-00003F6E0000}"/>
    <cellStyle name="Explanatory Text 54" xfId="28154" xr:uid="{00000000-0005-0000-0000-0000406E0000}"/>
    <cellStyle name="Explanatory Text 55" xfId="28155" xr:uid="{00000000-0005-0000-0000-0000416E0000}"/>
    <cellStyle name="Explanatory Text 56" xfId="28156" xr:uid="{00000000-0005-0000-0000-0000426E0000}"/>
    <cellStyle name="Explanatory Text 57" xfId="28157" xr:uid="{00000000-0005-0000-0000-0000436E0000}"/>
    <cellStyle name="Explanatory Text 58" xfId="28158" xr:uid="{00000000-0005-0000-0000-0000446E0000}"/>
    <cellStyle name="Explanatory Text 59" xfId="28159" xr:uid="{00000000-0005-0000-0000-0000456E0000}"/>
    <cellStyle name="Explanatory Text 6" xfId="28160" xr:uid="{00000000-0005-0000-0000-0000466E0000}"/>
    <cellStyle name="Explanatory Text 60" xfId="28161" xr:uid="{00000000-0005-0000-0000-0000476E0000}"/>
    <cellStyle name="Explanatory Text 61" xfId="28162" xr:uid="{00000000-0005-0000-0000-0000486E0000}"/>
    <cellStyle name="Explanatory Text 62" xfId="28163" xr:uid="{00000000-0005-0000-0000-0000496E0000}"/>
    <cellStyle name="Explanatory Text 63" xfId="28164" xr:uid="{00000000-0005-0000-0000-00004A6E0000}"/>
    <cellStyle name="Explanatory Text 64" xfId="28165" xr:uid="{00000000-0005-0000-0000-00004B6E0000}"/>
    <cellStyle name="Explanatory Text 65" xfId="28166" xr:uid="{00000000-0005-0000-0000-00004C6E0000}"/>
    <cellStyle name="Explanatory Text 66" xfId="28167" xr:uid="{00000000-0005-0000-0000-00004D6E0000}"/>
    <cellStyle name="Explanatory Text 67" xfId="28168" xr:uid="{00000000-0005-0000-0000-00004E6E0000}"/>
    <cellStyle name="Explanatory Text 68" xfId="28169" xr:uid="{00000000-0005-0000-0000-00004F6E0000}"/>
    <cellStyle name="Explanatory Text 69" xfId="28170" xr:uid="{00000000-0005-0000-0000-0000506E0000}"/>
    <cellStyle name="Explanatory Text 7" xfId="28171" xr:uid="{00000000-0005-0000-0000-0000516E0000}"/>
    <cellStyle name="Explanatory Text 70" xfId="28172" xr:uid="{00000000-0005-0000-0000-0000526E0000}"/>
    <cellStyle name="Explanatory Text 71" xfId="28173" xr:uid="{00000000-0005-0000-0000-0000536E0000}"/>
    <cellStyle name="Explanatory Text 72" xfId="28174" xr:uid="{00000000-0005-0000-0000-0000546E0000}"/>
    <cellStyle name="Explanatory Text 73" xfId="28175" xr:uid="{00000000-0005-0000-0000-0000556E0000}"/>
    <cellStyle name="Explanatory Text 74" xfId="28176" xr:uid="{00000000-0005-0000-0000-0000566E0000}"/>
    <cellStyle name="Explanatory Text 75" xfId="28177" xr:uid="{00000000-0005-0000-0000-0000576E0000}"/>
    <cellStyle name="Explanatory Text 76" xfId="28178" xr:uid="{00000000-0005-0000-0000-0000586E0000}"/>
    <cellStyle name="Explanatory Text 77" xfId="28179" xr:uid="{00000000-0005-0000-0000-0000596E0000}"/>
    <cellStyle name="Explanatory Text 78" xfId="28180" xr:uid="{00000000-0005-0000-0000-00005A6E0000}"/>
    <cellStyle name="Explanatory Text 79" xfId="28181" xr:uid="{00000000-0005-0000-0000-00005B6E0000}"/>
    <cellStyle name="Explanatory Text 8" xfId="28182" xr:uid="{00000000-0005-0000-0000-00005C6E0000}"/>
    <cellStyle name="Explanatory Text 80" xfId="28183" xr:uid="{00000000-0005-0000-0000-00005D6E0000}"/>
    <cellStyle name="Explanatory Text 81" xfId="28184" xr:uid="{00000000-0005-0000-0000-00005E6E0000}"/>
    <cellStyle name="Explanatory Text 82" xfId="28185" xr:uid="{00000000-0005-0000-0000-00005F6E0000}"/>
    <cellStyle name="Explanatory Text 83" xfId="28186" xr:uid="{00000000-0005-0000-0000-0000606E0000}"/>
    <cellStyle name="Explanatory Text 84" xfId="28187" xr:uid="{00000000-0005-0000-0000-0000616E0000}"/>
    <cellStyle name="Explanatory Text 85" xfId="28188" xr:uid="{00000000-0005-0000-0000-0000626E0000}"/>
    <cellStyle name="Explanatory Text 86" xfId="28189" xr:uid="{00000000-0005-0000-0000-0000636E0000}"/>
    <cellStyle name="Explanatory Text 87" xfId="28190" xr:uid="{00000000-0005-0000-0000-0000646E0000}"/>
    <cellStyle name="Explanatory Text 88" xfId="28191" xr:uid="{00000000-0005-0000-0000-0000656E0000}"/>
    <cellStyle name="Explanatory Text 89" xfId="28192" xr:uid="{00000000-0005-0000-0000-0000666E0000}"/>
    <cellStyle name="Explanatory Text 9" xfId="28193" xr:uid="{00000000-0005-0000-0000-0000676E0000}"/>
    <cellStyle name="Explanatory Text 90" xfId="28194" xr:uid="{00000000-0005-0000-0000-0000686E0000}"/>
    <cellStyle name="Explanatory Text 91" xfId="28195" xr:uid="{00000000-0005-0000-0000-0000696E0000}"/>
    <cellStyle name="Explanatory Text 92" xfId="28196" xr:uid="{00000000-0005-0000-0000-00006A6E0000}"/>
    <cellStyle name="Explanatory Text 93" xfId="28197" xr:uid="{00000000-0005-0000-0000-00006B6E0000}"/>
    <cellStyle name="Explanatory Text 94" xfId="28198" xr:uid="{00000000-0005-0000-0000-00006C6E0000}"/>
    <cellStyle name="Explanatory Text 95" xfId="28199" xr:uid="{00000000-0005-0000-0000-00006D6E0000}"/>
    <cellStyle name="Explanatory Text 96" xfId="28200" xr:uid="{00000000-0005-0000-0000-00006E6E0000}"/>
    <cellStyle name="Explanatory Text 97" xfId="28201" xr:uid="{00000000-0005-0000-0000-00006F6E0000}"/>
    <cellStyle name="Explanatory Text 98" xfId="28202" xr:uid="{00000000-0005-0000-0000-0000706E0000}"/>
    <cellStyle name="Explanatory Text 99" xfId="28203" xr:uid="{00000000-0005-0000-0000-0000716E0000}"/>
    <cellStyle name="Good 10" xfId="28204" xr:uid="{00000000-0005-0000-0000-0000726E0000}"/>
    <cellStyle name="Good 100" xfId="28205" xr:uid="{00000000-0005-0000-0000-0000736E0000}"/>
    <cellStyle name="Good 101" xfId="28206" xr:uid="{00000000-0005-0000-0000-0000746E0000}"/>
    <cellStyle name="Good 102" xfId="28207" xr:uid="{00000000-0005-0000-0000-0000756E0000}"/>
    <cellStyle name="Good 103" xfId="28208" xr:uid="{00000000-0005-0000-0000-0000766E0000}"/>
    <cellStyle name="Good 104" xfId="28209" xr:uid="{00000000-0005-0000-0000-0000776E0000}"/>
    <cellStyle name="Good 105" xfId="28210" xr:uid="{00000000-0005-0000-0000-0000786E0000}"/>
    <cellStyle name="Good 106" xfId="28211" xr:uid="{00000000-0005-0000-0000-0000796E0000}"/>
    <cellStyle name="Good 107" xfId="28212" xr:uid="{00000000-0005-0000-0000-00007A6E0000}"/>
    <cellStyle name="Good 108" xfId="28213" xr:uid="{00000000-0005-0000-0000-00007B6E0000}"/>
    <cellStyle name="Good 109" xfId="28214" xr:uid="{00000000-0005-0000-0000-00007C6E0000}"/>
    <cellStyle name="Good 11" xfId="28215" xr:uid="{00000000-0005-0000-0000-00007D6E0000}"/>
    <cellStyle name="Good 110" xfId="28216" xr:uid="{00000000-0005-0000-0000-00007E6E0000}"/>
    <cellStyle name="Good 111" xfId="28217" xr:uid="{00000000-0005-0000-0000-00007F6E0000}"/>
    <cellStyle name="Good 112" xfId="28218" xr:uid="{00000000-0005-0000-0000-0000806E0000}"/>
    <cellStyle name="Good 113" xfId="28219" xr:uid="{00000000-0005-0000-0000-0000816E0000}"/>
    <cellStyle name="Good 114" xfId="28220" xr:uid="{00000000-0005-0000-0000-0000826E0000}"/>
    <cellStyle name="Good 115" xfId="28221" xr:uid="{00000000-0005-0000-0000-0000836E0000}"/>
    <cellStyle name="Good 116" xfId="28222" xr:uid="{00000000-0005-0000-0000-0000846E0000}"/>
    <cellStyle name="Good 117" xfId="28223" xr:uid="{00000000-0005-0000-0000-0000856E0000}"/>
    <cellStyle name="Good 118" xfId="28224" xr:uid="{00000000-0005-0000-0000-0000866E0000}"/>
    <cellStyle name="Good 119" xfId="28225" xr:uid="{00000000-0005-0000-0000-0000876E0000}"/>
    <cellStyle name="Good 12" xfId="28226" xr:uid="{00000000-0005-0000-0000-0000886E0000}"/>
    <cellStyle name="Good 120" xfId="28227" xr:uid="{00000000-0005-0000-0000-0000896E0000}"/>
    <cellStyle name="Good 121" xfId="28228" xr:uid="{00000000-0005-0000-0000-00008A6E0000}"/>
    <cellStyle name="Good 122" xfId="28229" xr:uid="{00000000-0005-0000-0000-00008B6E0000}"/>
    <cellStyle name="Good 123" xfId="28230" xr:uid="{00000000-0005-0000-0000-00008C6E0000}"/>
    <cellStyle name="Good 124" xfId="28231" xr:uid="{00000000-0005-0000-0000-00008D6E0000}"/>
    <cellStyle name="Good 125" xfId="28232" xr:uid="{00000000-0005-0000-0000-00008E6E0000}"/>
    <cellStyle name="Good 126" xfId="28233" xr:uid="{00000000-0005-0000-0000-00008F6E0000}"/>
    <cellStyle name="Good 127" xfId="28234" xr:uid="{00000000-0005-0000-0000-0000906E0000}"/>
    <cellStyle name="Good 128" xfId="28235" xr:uid="{00000000-0005-0000-0000-0000916E0000}"/>
    <cellStyle name="Good 129" xfId="28236" xr:uid="{00000000-0005-0000-0000-0000926E0000}"/>
    <cellStyle name="Good 13" xfId="28237" xr:uid="{00000000-0005-0000-0000-0000936E0000}"/>
    <cellStyle name="Good 130" xfId="28238" xr:uid="{00000000-0005-0000-0000-0000946E0000}"/>
    <cellStyle name="Good 131" xfId="28239" xr:uid="{00000000-0005-0000-0000-0000956E0000}"/>
    <cellStyle name="Good 132" xfId="28240" xr:uid="{00000000-0005-0000-0000-0000966E0000}"/>
    <cellStyle name="Good 133" xfId="28241" xr:uid="{00000000-0005-0000-0000-0000976E0000}"/>
    <cellStyle name="Good 134" xfId="28242" xr:uid="{00000000-0005-0000-0000-0000986E0000}"/>
    <cellStyle name="Good 135" xfId="28243" xr:uid="{00000000-0005-0000-0000-0000996E0000}"/>
    <cellStyle name="Good 136" xfId="28244" xr:uid="{00000000-0005-0000-0000-00009A6E0000}"/>
    <cellStyle name="Good 137" xfId="28245" xr:uid="{00000000-0005-0000-0000-00009B6E0000}"/>
    <cellStyle name="Good 138" xfId="28246" xr:uid="{00000000-0005-0000-0000-00009C6E0000}"/>
    <cellStyle name="Good 139" xfId="28247" xr:uid="{00000000-0005-0000-0000-00009D6E0000}"/>
    <cellStyle name="Good 14" xfId="28248" xr:uid="{00000000-0005-0000-0000-00009E6E0000}"/>
    <cellStyle name="Good 140" xfId="28249" xr:uid="{00000000-0005-0000-0000-00009F6E0000}"/>
    <cellStyle name="Good 141" xfId="28250" xr:uid="{00000000-0005-0000-0000-0000A06E0000}"/>
    <cellStyle name="Good 142" xfId="28251" xr:uid="{00000000-0005-0000-0000-0000A16E0000}"/>
    <cellStyle name="Good 143" xfId="28252" xr:uid="{00000000-0005-0000-0000-0000A26E0000}"/>
    <cellStyle name="Good 144" xfId="28253" xr:uid="{00000000-0005-0000-0000-0000A36E0000}"/>
    <cellStyle name="Good 145" xfId="28254" xr:uid="{00000000-0005-0000-0000-0000A46E0000}"/>
    <cellStyle name="Good 146" xfId="28255" xr:uid="{00000000-0005-0000-0000-0000A56E0000}"/>
    <cellStyle name="Good 147" xfId="28256" xr:uid="{00000000-0005-0000-0000-0000A66E0000}"/>
    <cellStyle name="Good 148" xfId="28257" xr:uid="{00000000-0005-0000-0000-0000A76E0000}"/>
    <cellStyle name="Good 149" xfId="28258" xr:uid="{00000000-0005-0000-0000-0000A86E0000}"/>
    <cellStyle name="Good 15" xfId="28259" xr:uid="{00000000-0005-0000-0000-0000A96E0000}"/>
    <cellStyle name="Good 150" xfId="28260" xr:uid="{00000000-0005-0000-0000-0000AA6E0000}"/>
    <cellStyle name="Good 151" xfId="28261" xr:uid="{00000000-0005-0000-0000-0000AB6E0000}"/>
    <cellStyle name="Good 152" xfId="28262" xr:uid="{00000000-0005-0000-0000-0000AC6E0000}"/>
    <cellStyle name="Good 153" xfId="28263" xr:uid="{00000000-0005-0000-0000-0000AD6E0000}"/>
    <cellStyle name="Good 154" xfId="28264" xr:uid="{00000000-0005-0000-0000-0000AE6E0000}"/>
    <cellStyle name="Good 155" xfId="28265" xr:uid="{00000000-0005-0000-0000-0000AF6E0000}"/>
    <cellStyle name="Good 156" xfId="28266" xr:uid="{00000000-0005-0000-0000-0000B06E0000}"/>
    <cellStyle name="Good 157" xfId="28267" xr:uid="{00000000-0005-0000-0000-0000B16E0000}"/>
    <cellStyle name="Good 158" xfId="28268" xr:uid="{00000000-0005-0000-0000-0000B26E0000}"/>
    <cellStyle name="Good 159" xfId="28269" xr:uid="{00000000-0005-0000-0000-0000B36E0000}"/>
    <cellStyle name="Good 16" xfId="28270" xr:uid="{00000000-0005-0000-0000-0000B46E0000}"/>
    <cellStyle name="Good 160" xfId="28271" xr:uid="{00000000-0005-0000-0000-0000B56E0000}"/>
    <cellStyle name="Good 161" xfId="28272" xr:uid="{00000000-0005-0000-0000-0000B66E0000}"/>
    <cellStyle name="Good 162" xfId="28273" xr:uid="{00000000-0005-0000-0000-0000B76E0000}"/>
    <cellStyle name="Good 163" xfId="28274" xr:uid="{00000000-0005-0000-0000-0000B86E0000}"/>
    <cellStyle name="Good 164" xfId="28275" xr:uid="{00000000-0005-0000-0000-0000B96E0000}"/>
    <cellStyle name="Good 165" xfId="28276" xr:uid="{00000000-0005-0000-0000-0000BA6E0000}"/>
    <cellStyle name="Good 166" xfId="28277" xr:uid="{00000000-0005-0000-0000-0000BB6E0000}"/>
    <cellStyle name="Good 167" xfId="28278" xr:uid="{00000000-0005-0000-0000-0000BC6E0000}"/>
    <cellStyle name="Good 168" xfId="28279" xr:uid="{00000000-0005-0000-0000-0000BD6E0000}"/>
    <cellStyle name="Good 169" xfId="28280" xr:uid="{00000000-0005-0000-0000-0000BE6E0000}"/>
    <cellStyle name="Good 17" xfId="28281" xr:uid="{00000000-0005-0000-0000-0000BF6E0000}"/>
    <cellStyle name="Good 170" xfId="28282" xr:uid="{00000000-0005-0000-0000-0000C06E0000}"/>
    <cellStyle name="Good 171" xfId="28283" xr:uid="{00000000-0005-0000-0000-0000C16E0000}"/>
    <cellStyle name="Good 172" xfId="28284" xr:uid="{00000000-0005-0000-0000-0000C26E0000}"/>
    <cellStyle name="Good 173" xfId="28285" xr:uid="{00000000-0005-0000-0000-0000C36E0000}"/>
    <cellStyle name="Good 174" xfId="28286" xr:uid="{00000000-0005-0000-0000-0000C46E0000}"/>
    <cellStyle name="Good 175" xfId="28287" xr:uid="{00000000-0005-0000-0000-0000C56E0000}"/>
    <cellStyle name="Good 176" xfId="28288" xr:uid="{00000000-0005-0000-0000-0000C66E0000}"/>
    <cellStyle name="Good 177" xfId="28289" xr:uid="{00000000-0005-0000-0000-0000C76E0000}"/>
    <cellStyle name="Good 178" xfId="28290" xr:uid="{00000000-0005-0000-0000-0000C86E0000}"/>
    <cellStyle name="Good 179" xfId="28291" xr:uid="{00000000-0005-0000-0000-0000C96E0000}"/>
    <cellStyle name="Good 18" xfId="28292" xr:uid="{00000000-0005-0000-0000-0000CA6E0000}"/>
    <cellStyle name="Good 180" xfId="28293" xr:uid="{00000000-0005-0000-0000-0000CB6E0000}"/>
    <cellStyle name="Good 181" xfId="28294" xr:uid="{00000000-0005-0000-0000-0000CC6E0000}"/>
    <cellStyle name="Good 182" xfId="28295" xr:uid="{00000000-0005-0000-0000-0000CD6E0000}"/>
    <cellStyle name="Good 183" xfId="53584" xr:uid="{00000000-0005-0000-0000-0000CE6E0000}"/>
    <cellStyle name="Good 19" xfId="28296" xr:uid="{00000000-0005-0000-0000-0000CF6E0000}"/>
    <cellStyle name="Good 19 2" xfId="28297" xr:uid="{00000000-0005-0000-0000-0000D06E0000}"/>
    <cellStyle name="Good 19 3" xfId="28298" xr:uid="{00000000-0005-0000-0000-0000D16E0000}"/>
    <cellStyle name="Good 19 4" xfId="28299" xr:uid="{00000000-0005-0000-0000-0000D26E0000}"/>
    <cellStyle name="Good 19 5" xfId="28300" xr:uid="{00000000-0005-0000-0000-0000D36E0000}"/>
    <cellStyle name="Good 19 6" xfId="28301" xr:uid="{00000000-0005-0000-0000-0000D46E0000}"/>
    <cellStyle name="Good 2" xfId="28302" xr:uid="{00000000-0005-0000-0000-0000D56E0000}"/>
    <cellStyle name="Good 2 10" xfId="28303" xr:uid="{00000000-0005-0000-0000-0000D66E0000}"/>
    <cellStyle name="Good 2 100" xfId="28304" xr:uid="{00000000-0005-0000-0000-0000D76E0000}"/>
    <cellStyle name="Good 2 101" xfId="28305" xr:uid="{00000000-0005-0000-0000-0000D86E0000}"/>
    <cellStyle name="Good 2 102" xfId="28306" xr:uid="{00000000-0005-0000-0000-0000D96E0000}"/>
    <cellStyle name="Good 2 103" xfId="28307" xr:uid="{00000000-0005-0000-0000-0000DA6E0000}"/>
    <cellStyle name="Good 2 104" xfId="28308" xr:uid="{00000000-0005-0000-0000-0000DB6E0000}"/>
    <cellStyle name="Good 2 105" xfId="28309" xr:uid="{00000000-0005-0000-0000-0000DC6E0000}"/>
    <cellStyle name="Good 2 106" xfId="28310" xr:uid="{00000000-0005-0000-0000-0000DD6E0000}"/>
    <cellStyle name="Good 2 107" xfId="28311" xr:uid="{00000000-0005-0000-0000-0000DE6E0000}"/>
    <cellStyle name="Good 2 108" xfId="28312" xr:uid="{00000000-0005-0000-0000-0000DF6E0000}"/>
    <cellStyle name="Good 2 109" xfId="28313" xr:uid="{00000000-0005-0000-0000-0000E06E0000}"/>
    <cellStyle name="Good 2 11" xfId="28314" xr:uid="{00000000-0005-0000-0000-0000E16E0000}"/>
    <cellStyle name="Good 2 110" xfId="28315" xr:uid="{00000000-0005-0000-0000-0000E26E0000}"/>
    <cellStyle name="Good 2 111" xfId="28316" xr:uid="{00000000-0005-0000-0000-0000E36E0000}"/>
    <cellStyle name="Good 2 112" xfId="28317" xr:uid="{00000000-0005-0000-0000-0000E46E0000}"/>
    <cellStyle name="Good 2 113" xfId="28318" xr:uid="{00000000-0005-0000-0000-0000E56E0000}"/>
    <cellStyle name="Good 2 114" xfId="28319" xr:uid="{00000000-0005-0000-0000-0000E66E0000}"/>
    <cellStyle name="Good 2 115" xfId="28320" xr:uid="{00000000-0005-0000-0000-0000E76E0000}"/>
    <cellStyle name="Good 2 12" xfId="28321" xr:uid="{00000000-0005-0000-0000-0000E86E0000}"/>
    <cellStyle name="Good 2 13" xfId="28322" xr:uid="{00000000-0005-0000-0000-0000E96E0000}"/>
    <cellStyle name="Good 2 14" xfId="28323" xr:uid="{00000000-0005-0000-0000-0000EA6E0000}"/>
    <cellStyle name="Good 2 15" xfId="28324" xr:uid="{00000000-0005-0000-0000-0000EB6E0000}"/>
    <cellStyle name="Good 2 16" xfId="28325" xr:uid="{00000000-0005-0000-0000-0000EC6E0000}"/>
    <cellStyle name="Good 2 17" xfId="28326" xr:uid="{00000000-0005-0000-0000-0000ED6E0000}"/>
    <cellStyle name="Good 2 18" xfId="28327" xr:uid="{00000000-0005-0000-0000-0000EE6E0000}"/>
    <cellStyle name="Good 2 19" xfId="28328" xr:uid="{00000000-0005-0000-0000-0000EF6E0000}"/>
    <cellStyle name="Good 2 2" xfId="28329" xr:uid="{00000000-0005-0000-0000-0000F06E0000}"/>
    <cellStyle name="Good 2 20" xfId="28330" xr:uid="{00000000-0005-0000-0000-0000F16E0000}"/>
    <cellStyle name="Good 2 21" xfId="28331" xr:uid="{00000000-0005-0000-0000-0000F26E0000}"/>
    <cellStyle name="Good 2 22" xfId="28332" xr:uid="{00000000-0005-0000-0000-0000F36E0000}"/>
    <cellStyle name="Good 2 23" xfId="28333" xr:uid="{00000000-0005-0000-0000-0000F46E0000}"/>
    <cellStyle name="Good 2 24" xfId="28334" xr:uid="{00000000-0005-0000-0000-0000F56E0000}"/>
    <cellStyle name="Good 2 25" xfId="28335" xr:uid="{00000000-0005-0000-0000-0000F66E0000}"/>
    <cellStyle name="Good 2 26" xfId="28336" xr:uid="{00000000-0005-0000-0000-0000F76E0000}"/>
    <cellStyle name="Good 2 27" xfId="28337" xr:uid="{00000000-0005-0000-0000-0000F86E0000}"/>
    <cellStyle name="Good 2 28" xfId="28338" xr:uid="{00000000-0005-0000-0000-0000F96E0000}"/>
    <cellStyle name="Good 2 29" xfId="28339" xr:uid="{00000000-0005-0000-0000-0000FA6E0000}"/>
    <cellStyle name="Good 2 3" xfId="28340" xr:uid="{00000000-0005-0000-0000-0000FB6E0000}"/>
    <cellStyle name="Good 2 30" xfId="28341" xr:uid="{00000000-0005-0000-0000-0000FC6E0000}"/>
    <cellStyle name="Good 2 31" xfId="28342" xr:uid="{00000000-0005-0000-0000-0000FD6E0000}"/>
    <cellStyle name="Good 2 32" xfId="28343" xr:uid="{00000000-0005-0000-0000-0000FE6E0000}"/>
    <cellStyle name="Good 2 33" xfId="28344" xr:uid="{00000000-0005-0000-0000-0000FF6E0000}"/>
    <cellStyle name="Good 2 34" xfId="28345" xr:uid="{00000000-0005-0000-0000-0000006F0000}"/>
    <cellStyle name="Good 2 35" xfId="28346" xr:uid="{00000000-0005-0000-0000-0000016F0000}"/>
    <cellStyle name="Good 2 36" xfId="28347" xr:uid="{00000000-0005-0000-0000-0000026F0000}"/>
    <cellStyle name="Good 2 37" xfId="28348" xr:uid="{00000000-0005-0000-0000-0000036F0000}"/>
    <cellStyle name="Good 2 38" xfId="28349" xr:uid="{00000000-0005-0000-0000-0000046F0000}"/>
    <cellStyle name="Good 2 39" xfId="28350" xr:uid="{00000000-0005-0000-0000-0000056F0000}"/>
    <cellStyle name="Good 2 4" xfId="28351" xr:uid="{00000000-0005-0000-0000-0000066F0000}"/>
    <cellStyle name="Good 2 40" xfId="28352" xr:uid="{00000000-0005-0000-0000-0000076F0000}"/>
    <cellStyle name="Good 2 41" xfId="28353" xr:uid="{00000000-0005-0000-0000-0000086F0000}"/>
    <cellStyle name="Good 2 42" xfId="28354" xr:uid="{00000000-0005-0000-0000-0000096F0000}"/>
    <cellStyle name="Good 2 43" xfId="28355" xr:uid="{00000000-0005-0000-0000-00000A6F0000}"/>
    <cellStyle name="Good 2 44" xfId="28356" xr:uid="{00000000-0005-0000-0000-00000B6F0000}"/>
    <cellStyle name="Good 2 45" xfId="28357" xr:uid="{00000000-0005-0000-0000-00000C6F0000}"/>
    <cellStyle name="Good 2 46" xfId="28358" xr:uid="{00000000-0005-0000-0000-00000D6F0000}"/>
    <cellStyle name="Good 2 47" xfId="28359" xr:uid="{00000000-0005-0000-0000-00000E6F0000}"/>
    <cellStyle name="Good 2 48" xfId="28360" xr:uid="{00000000-0005-0000-0000-00000F6F0000}"/>
    <cellStyle name="Good 2 49" xfId="28361" xr:uid="{00000000-0005-0000-0000-0000106F0000}"/>
    <cellStyle name="Good 2 5" xfId="28362" xr:uid="{00000000-0005-0000-0000-0000116F0000}"/>
    <cellStyle name="Good 2 50" xfId="28363" xr:uid="{00000000-0005-0000-0000-0000126F0000}"/>
    <cellStyle name="Good 2 51" xfId="28364" xr:uid="{00000000-0005-0000-0000-0000136F0000}"/>
    <cellStyle name="Good 2 52" xfId="28365" xr:uid="{00000000-0005-0000-0000-0000146F0000}"/>
    <cellStyle name="Good 2 53" xfId="28366" xr:uid="{00000000-0005-0000-0000-0000156F0000}"/>
    <cellStyle name="Good 2 54" xfId="28367" xr:uid="{00000000-0005-0000-0000-0000166F0000}"/>
    <cellStyle name="Good 2 55" xfId="28368" xr:uid="{00000000-0005-0000-0000-0000176F0000}"/>
    <cellStyle name="Good 2 56" xfId="28369" xr:uid="{00000000-0005-0000-0000-0000186F0000}"/>
    <cellStyle name="Good 2 57" xfId="28370" xr:uid="{00000000-0005-0000-0000-0000196F0000}"/>
    <cellStyle name="Good 2 58" xfId="28371" xr:uid="{00000000-0005-0000-0000-00001A6F0000}"/>
    <cellStyle name="Good 2 59" xfId="28372" xr:uid="{00000000-0005-0000-0000-00001B6F0000}"/>
    <cellStyle name="Good 2 6" xfId="28373" xr:uid="{00000000-0005-0000-0000-00001C6F0000}"/>
    <cellStyle name="Good 2 60" xfId="28374" xr:uid="{00000000-0005-0000-0000-00001D6F0000}"/>
    <cellStyle name="Good 2 61" xfId="28375" xr:uid="{00000000-0005-0000-0000-00001E6F0000}"/>
    <cellStyle name="Good 2 62" xfId="28376" xr:uid="{00000000-0005-0000-0000-00001F6F0000}"/>
    <cellStyle name="Good 2 63" xfId="28377" xr:uid="{00000000-0005-0000-0000-0000206F0000}"/>
    <cellStyle name="Good 2 64" xfId="28378" xr:uid="{00000000-0005-0000-0000-0000216F0000}"/>
    <cellStyle name="Good 2 65" xfId="28379" xr:uid="{00000000-0005-0000-0000-0000226F0000}"/>
    <cellStyle name="Good 2 66" xfId="28380" xr:uid="{00000000-0005-0000-0000-0000236F0000}"/>
    <cellStyle name="Good 2 67" xfId="28381" xr:uid="{00000000-0005-0000-0000-0000246F0000}"/>
    <cellStyle name="Good 2 68" xfId="28382" xr:uid="{00000000-0005-0000-0000-0000256F0000}"/>
    <cellStyle name="Good 2 69" xfId="28383" xr:uid="{00000000-0005-0000-0000-0000266F0000}"/>
    <cellStyle name="Good 2 7" xfId="28384" xr:uid="{00000000-0005-0000-0000-0000276F0000}"/>
    <cellStyle name="Good 2 70" xfId="28385" xr:uid="{00000000-0005-0000-0000-0000286F0000}"/>
    <cellStyle name="Good 2 71" xfId="28386" xr:uid="{00000000-0005-0000-0000-0000296F0000}"/>
    <cellStyle name="Good 2 72" xfId="28387" xr:uid="{00000000-0005-0000-0000-00002A6F0000}"/>
    <cellStyle name="Good 2 73" xfId="28388" xr:uid="{00000000-0005-0000-0000-00002B6F0000}"/>
    <cellStyle name="Good 2 74" xfId="28389" xr:uid="{00000000-0005-0000-0000-00002C6F0000}"/>
    <cellStyle name="Good 2 75" xfId="28390" xr:uid="{00000000-0005-0000-0000-00002D6F0000}"/>
    <cellStyle name="Good 2 76" xfId="28391" xr:uid="{00000000-0005-0000-0000-00002E6F0000}"/>
    <cellStyle name="Good 2 77" xfId="28392" xr:uid="{00000000-0005-0000-0000-00002F6F0000}"/>
    <cellStyle name="Good 2 78" xfId="28393" xr:uid="{00000000-0005-0000-0000-0000306F0000}"/>
    <cellStyle name="Good 2 79" xfId="28394" xr:uid="{00000000-0005-0000-0000-0000316F0000}"/>
    <cellStyle name="Good 2 8" xfId="28395" xr:uid="{00000000-0005-0000-0000-0000326F0000}"/>
    <cellStyle name="Good 2 80" xfId="28396" xr:uid="{00000000-0005-0000-0000-0000336F0000}"/>
    <cellStyle name="Good 2 81" xfId="28397" xr:uid="{00000000-0005-0000-0000-0000346F0000}"/>
    <cellStyle name="Good 2 82" xfId="28398" xr:uid="{00000000-0005-0000-0000-0000356F0000}"/>
    <cellStyle name="Good 2 83" xfId="28399" xr:uid="{00000000-0005-0000-0000-0000366F0000}"/>
    <cellStyle name="Good 2 84" xfId="28400" xr:uid="{00000000-0005-0000-0000-0000376F0000}"/>
    <cellStyle name="Good 2 85" xfId="28401" xr:uid="{00000000-0005-0000-0000-0000386F0000}"/>
    <cellStyle name="Good 2 86" xfId="28402" xr:uid="{00000000-0005-0000-0000-0000396F0000}"/>
    <cellStyle name="Good 2 87" xfId="28403" xr:uid="{00000000-0005-0000-0000-00003A6F0000}"/>
    <cellStyle name="Good 2 88" xfId="28404" xr:uid="{00000000-0005-0000-0000-00003B6F0000}"/>
    <cellStyle name="Good 2 89" xfId="28405" xr:uid="{00000000-0005-0000-0000-00003C6F0000}"/>
    <cellStyle name="Good 2 9" xfId="28406" xr:uid="{00000000-0005-0000-0000-00003D6F0000}"/>
    <cellStyle name="Good 2 90" xfId="28407" xr:uid="{00000000-0005-0000-0000-00003E6F0000}"/>
    <cellStyle name="Good 2 91" xfId="28408" xr:uid="{00000000-0005-0000-0000-00003F6F0000}"/>
    <cellStyle name="Good 2 92" xfId="28409" xr:uid="{00000000-0005-0000-0000-0000406F0000}"/>
    <cellStyle name="Good 2 93" xfId="28410" xr:uid="{00000000-0005-0000-0000-0000416F0000}"/>
    <cellStyle name="Good 2 94" xfId="28411" xr:uid="{00000000-0005-0000-0000-0000426F0000}"/>
    <cellStyle name="Good 2 95" xfId="28412" xr:uid="{00000000-0005-0000-0000-0000436F0000}"/>
    <cellStyle name="Good 2 96" xfId="28413" xr:uid="{00000000-0005-0000-0000-0000446F0000}"/>
    <cellStyle name="Good 2 97" xfId="28414" xr:uid="{00000000-0005-0000-0000-0000456F0000}"/>
    <cellStyle name="Good 2 98" xfId="28415" xr:uid="{00000000-0005-0000-0000-0000466F0000}"/>
    <cellStyle name="Good 2 99" xfId="28416" xr:uid="{00000000-0005-0000-0000-0000476F0000}"/>
    <cellStyle name="Good 20" xfId="28417" xr:uid="{00000000-0005-0000-0000-0000486F0000}"/>
    <cellStyle name="Good 20 2" xfId="28418" xr:uid="{00000000-0005-0000-0000-0000496F0000}"/>
    <cellStyle name="Good 20 3" xfId="28419" xr:uid="{00000000-0005-0000-0000-00004A6F0000}"/>
    <cellStyle name="Good 20 4" xfId="28420" xr:uid="{00000000-0005-0000-0000-00004B6F0000}"/>
    <cellStyle name="Good 20 5" xfId="28421" xr:uid="{00000000-0005-0000-0000-00004C6F0000}"/>
    <cellStyle name="Good 20 6" xfId="28422" xr:uid="{00000000-0005-0000-0000-00004D6F0000}"/>
    <cellStyle name="Good 21" xfId="28423" xr:uid="{00000000-0005-0000-0000-00004E6F0000}"/>
    <cellStyle name="Good 22" xfId="28424" xr:uid="{00000000-0005-0000-0000-00004F6F0000}"/>
    <cellStyle name="Good 23" xfId="28425" xr:uid="{00000000-0005-0000-0000-0000506F0000}"/>
    <cellStyle name="Good 24" xfId="28426" xr:uid="{00000000-0005-0000-0000-0000516F0000}"/>
    <cellStyle name="Good 25" xfId="28427" xr:uid="{00000000-0005-0000-0000-0000526F0000}"/>
    <cellStyle name="Good 26" xfId="28428" xr:uid="{00000000-0005-0000-0000-0000536F0000}"/>
    <cellStyle name="Good 27" xfId="28429" xr:uid="{00000000-0005-0000-0000-0000546F0000}"/>
    <cellStyle name="Good 28" xfId="28430" xr:uid="{00000000-0005-0000-0000-0000556F0000}"/>
    <cellStyle name="Good 29" xfId="28431" xr:uid="{00000000-0005-0000-0000-0000566F0000}"/>
    <cellStyle name="Good 3" xfId="28432" xr:uid="{00000000-0005-0000-0000-0000576F0000}"/>
    <cellStyle name="Good 30" xfId="28433" xr:uid="{00000000-0005-0000-0000-0000586F0000}"/>
    <cellStyle name="Good 31" xfId="28434" xr:uid="{00000000-0005-0000-0000-0000596F0000}"/>
    <cellStyle name="Good 32" xfId="28435" xr:uid="{00000000-0005-0000-0000-00005A6F0000}"/>
    <cellStyle name="Good 33" xfId="28436" xr:uid="{00000000-0005-0000-0000-00005B6F0000}"/>
    <cellStyle name="Good 34" xfId="28437" xr:uid="{00000000-0005-0000-0000-00005C6F0000}"/>
    <cellStyle name="Good 35" xfId="28438" xr:uid="{00000000-0005-0000-0000-00005D6F0000}"/>
    <cellStyle name="Good 36" xfId="28439" xr:uid="{00000000-0005-0000-0000-00005E6F0000}"/>
    <cellStyle name="Good 37" xfId="28440" xr:uid="{00000000-0005-0000-0000-00005F6F0000}"/>
    <cellStyle name="Good 38" xfId="28441" xr:uid="{00000000-0005-0000-0000-0000606F0000}"/>
    <cellStyle name="Good 39" xfId="28442" xr:uid="{00000000-0005-0000-0000-0000616F0000}"/>
    <cellStyle name="Good 4" xfId="28443" xr:uid="{00000000-0005-0000-0000-0000626F0000}"/>
    <cellStyle name="Good 40" xfId="28444" xr:uid="{00000000-0005-0000-0000-0000636F0000}"/>
    <cellStyle name="Good 41" xfId="28445" xr:uid="{00000000-0005-0000-0000-0000646F0000}"/>
    <cellStyle name="Good 42" xfId="28446" xr:uid="{00000000-0005-0000-0000-0000656F0000}"/>
    <cellStyle name="Good 43" xfId="28447" xr:uid="{00000000-0005-0000-0000-0000666F0000}"/>
    <cellStyle name="Good 44" xfId="28448" xr:uid="{00000000-0005-0000-0000-0000676F0000}"/>
    <cellStyle name="Good 45" xfId="28449" xr:uid="{00000000-0005-0000-0000-0000686F0000}"/>
    <cellStyle name="Good 46" xfId="28450" xr:uid="{00000000-0005-0000-0000-0000696F0000}"/>
    <cellStyle name="Good 47" xfId="28451" xr:uid="{00000000-0005-0000-0000-00006A6F0000}"/>
    <cellStyle name="Good 48" xfId="28452" xr:uid="{00000000-0005-0000-0000-00006B6F0000}"/>
    <cellStyle name="Good 49" xfId="28453" xr:uid="{00000000-0005-0000-0000-00006C6F0000}"/>
    <cellStyle name="Good 5" xfId="28454" xr:uid="{00000000-0005-0000-0000-00006D6F0000}"/>
    <cellStyle name="Good 50" xfId="28455" xr:uid="{00000000-0005-0000-0000-00006E6F0000}"/>
    <cellStyle name="Good 51" xfId="28456" xr:uid="{00000000-0005-0000-0000-00006F6F0000}"/>
    <cellStyle name="Good 52" xfId="28457" xr:uid="{00000000-0005-0000-0000-0000706F0000}"/>
    <cellStyle name="Good 53" xfId="28458" xr:uid="{00000000-0005-0000-0000-0000716F0000}"/>
    <cellStyle name="Good 54" xfId="28459" xr:uid="{00000000-0005-0000-0000-0000726F0000}"/>
    <cellStyle name="Good 55" xfId="28460" xr:uid="{00000000-0005-0000-0000-0000736F0000}"/>
    <cellStyle name="Good 56" xfId="28461" xr:uid="{00000000-0005-0000-0000-0000746F0000}"/>
    <cellStyle name="Good 57" xfId="28462" xr:uid="{00000000-0005-0000-0000-0000756F0000}"/>
    <cellStyle name="Good 58" xfId="28463" xr:uid="{00000000-0005-0000-0000-0000766F0000}"/>
    <cellStyle name="Good 59" xfId="28464" xr:uid="{00000000-0005-0000-0000-0000776F0000}"/>
    <cellStyle name="Good 6" xfId="28465" xr:uid="{00000000-0005-0000-0000-0000786F0000}"/>
    <cellStyle name="Good 60" xfId="28466" xr:uid="{00000000-0005-0000-0000-0000796F0000}"/>
    <cellStyle name="Good 61" xfId="28467" xr:uid="{00000000-0005-0000-0000-00007A6F0000}"/>
    <cellStyle name="Good 62" xfId="28468" xr:uid="{00000000-0005-0000-0000-00007B6F0000}"/>
    <cellStyle name="Good 63" xfId="28469" xr:uid="{00000000-0005-0000-0000-00007C6F0000}"/>
    <cellStyle name="Good 64" xfId="28470" xr:uid="{00000000-0005-0000-0000-00007D6F0000}"/>
    <cellStyle name="Good 65" xfId="28471" xr:uid="{00000000-0005-0000-0000-00007E6F0000}"/>
    <cellStyle name="Good 66" xfId="28472" xr:uid="{00000000-0005-0000-0000-00007F6F0000}"/>
    <cellStyle name="Good 67" xfId="28473" xr:uid="{00000000-0005-0000-0000-0000806F0000}"/>
    <cellStyle name="Good 68" xfId="28474" xr:uid="{00000000-0005-0000-0000-0000816F0000}"/>
    <cellStyle name="Good 69" xfId="28475" xr:uid="{00000000-0005-0000-0000-0000826F0000}"/>
    <cellStyle name="Good 7" xfId="28476" xr:uid="{00000000-0005-0000-0000-0000836F0000}"/>
    <cellStyle name="Good 70" xfId="28477" xr:uid="{00000000-0005-0000-0000-0000846F0000}"/>
    <cellStyle name="Good 71" xfId="28478" xr:uid="{00000000-0005-0000-0000-0000856F0000}"/>
    <cellStyle name="Good 72" xfId="28479" xr:uid="{00000000-0005-0000-0000-0000866F0000}"/>
    <cellStyle name="Good 73" xfId="28480" xr:uid="{00000000-0005-0000-0000-0000876F0000}"/>
    <cellStyle name="Good 74" xfId="28481" xr:uid="{00000000-0005-0000-0000-0000886F0000}"/>
    <cellStyle name="Good 75" xfId="28482" xr:uid="{00000000-0005-0000-0000-0000896F0000}"/>
    <cellStyle name="Good 76" xfId="28483" xr:uid="{00000000-0005-0000-0000-00008A6F0000}"/>
    <cellStyle name="Good 77" xfId="28484" xr:uid="{00000000-0005-0000-0000-00008B6F0000}"/>
    <cellStyle name="Good 78" xfId="28485" xr:uid="{00000000-0005-0000-0000-00008C6F0000}"/>
    <cellStyle name="Good 79" xfId="28486" xr:uid="{00000000-0005-0000-0000-00008D6F0000}"/>
    <cellStyle name="Good 8" xfId="28487" xr:uid="{00000000-0005-0000-0000-00008E6F0000}"/>
    <cellStyle name="Good 80" xfId="28488" xr:uid="{00000000-0005-0000-0000-00008F6F0000}"/>
    <cellStyle name="Good 81" xfId="28489" xr:uid="{00000000-0005-0000-0000-0000906F0000}"/>
    <cellStyle name="Good 82" xfId="28490" xr:uid="{00000000-0005-0000-0000-0000916F0000}"/>
    <cellStyle name="Good 83" xfId="28491" xr:uid="{00000000-0005-0000-0000-0000926F0000}"/>
    <cellStyle name="Good 84" xfId="28492" xr:uid="{00000000-0005-0000-0000-0000936F0000}"/>
    <cellStyle name="Good 85" xfId="28493" xr:uid="{00000000-0005-0000-0000-0000946F0000}"/>
    <cellStyle name="Good 86" xfId="28494" xr:uid="{00000000-0005-0000-0000-0000956F0000}"/>
    <cellStyle name="Good 87" xfId="28495" xr:uid="{00000000-0005-0000-0000-0000966F0000}"/>
    <cellStyle name="Good 88" xfId="28496" xr:uid="{00000000-0005-0000-0000-0000976F0000}"/>
    <cellStyle name="Good 89" xfId="28497" xr:uid="{00000000-0005-0000-0000-0000986F0000}"/>
    <cellStyle name="Good 9" xfId="28498" xr:uid="{00000000-0005-0000-0000-0000996F0000}"/>
    <cellStyle name="Good 90" xfId="28499" xr:uid="{00000000-0005-0000-0000-00009A6F0000}"/>
    <cellStyle name="Good 91" xfId="28500" xr:uid="{00000000-0005-0000-0000-00009B6F0000}"/>
    <cellStyle name="Good 92" xfId="28501" xr:uid="{00000000-0005-0000-0000-00009C6F0000}"/>
    <cellStyle name="Good 93" xfId="28502" xr:uid="{00000000-0005-0000-0000-00009D6F0000}"/>
    <cellStyle name="Good 94" xfId="28503" xr:uid="{00000000-0005-0000-0000-00009E6F0000}"/>
    <cellStyle name="Good 95" xfId="28504" xr:uid="{00000000-0005-0000-0000-00009F6F0000}"/>
    <cellStyle name="Good 96" xfId="28505" xr:uid="{00000000-0005-0000-0000-0000A06F0000}"/>
    <cellStyle name="Good 97" xfId="28506" xr:uid="{00000000-0005-0000-0000-0000A16F0000}"/>
    <cellStyle name="Good 98" xfId="28507" xr:uid="{00000000-0005-0000-0000-0000A26F0000}"/>
    <cellStyle name="Good 99" xfId="28508" xr:uid="{00000000-0005-0000-0000-0000A36F0000}"/>
    <cellStyle name="Heading 1 10" xfId="28509" xr:uid="{00000000-0005-0000-0000-0000A46F0000}"/>
    <cellStyle name="Heading 1 100" xfId="28510" xr:uid="{00000000-0005-0000-0000-0000A56F0000}"/>
    <cellStyle name="Heading 1 101" xfId="28511" xr:uid="{00000000-0005-0000-0000-0000A66F0000}"/>
    <cellStyle name="Heading 1 102" xfId="28512" xr:uid="{00000000-0005-0000-0000-0000A76F0000}"/>
    <cellStyle name="Heading 1 103" xfId="28513" xr:uid="{00000000-0005-0000-0000-0000A86F0000}"/>
    <cellStyle name="Heading 1 104" xfId="28514" xr:uid="{00000000-0005-0000-0000-0000A96F0000}"/>
    <cellStyle name="Heading 1 105" xfId="28515" xr:uid="{00000000-0005-0000-0000-0000AA6F0000}"/>
    <cellStyle name="Heading 1 106" xfId="28516" xr:uid="{00000000-0005-0000-0000-0000AB6F0000}"/>
    <cellStyle name="Heading 1 107" xfId="28517" xr:uid="{00000000-0005-0000-0000-0000AC6F0000}"/>
    <cellStyle name="Heading 1 108" xfId="28518" xr:uid="{00000000-0005-0000-0000-0000AD6F0000}"/>
    <cellStyle name="Heading 1 109" xfId="28519" xr:uid="{00000000-0005-0000-0000-0000AE6F0000}"/>
    <cellStyle name="Heading 1 11" xfId="28520" xr:uid="{00000000-0005-0000-0000-0000AF6F0000}"/>
    <cellStyle name="Heading 1 110" xfId="28521" xr:uid="{00000000-0005-0000-0000-0000B06F0000}"/>
    <cellStyle name="Heading 1 111" xfId="28522" xr:uid="{00000000-0005-0000-0000-0000B16F0000}"/>
    <cellStyle name="Heading 1 112" xfId="28523" xr:uid="{00000000-0005-0000-0000-0000B26F0000}"/>
    <cellStyle name="Heading 1 113" xfId="28524" xr:uid="{00000000-0005-0000-0000-0000B36F0000}"/>
    <cellStyle name="Heading 1 114" xfId="28525" xr:uid="{00000000-0005-0000-0000-0000B46F0000}"/>
    <cellStyle name="Heading 1 115" xfId="28526" xr:uid="{00000000-0005-0000-0000-0000B56F0000}"/>
    <cellStyle name="Heading 1 116" xfId="28527" xr:uid="{00000000-0005-0000-0000-0000B66F0000}"/>
    <cellStyle name="Heading 1 117" xfId="28528" xr:uid="{00000000-0005-0000-0000-0000B76F0000}"/>
    <cellStyle name="Heading 1 118" xfId="28529" xr:uid="{00000000-0005-0000-0000-0000B86F0000}"/>
    <cellStyle name="Heading 1 119" xfId="28530" xr:uid="{00000000-0005-0000-0000-0000B96F0000}"/>
    <cellStyle name="Heading 1 12" xfId="28531" xr:uid="{00000000-0005-0000-0000-0000BA6F0000}"/>
    <cellStyle name="Heading 1 120" xfId="28532" xr:uid="{00000000-0005-0000-0000-0000BB6F0000}"/>
    <cellStyle name="Heading 1 121" xfId="28533" xr:uid="{00000000-0005-0000-0000-0000BC6F0000}"/>
    <cellStyle name="Heading 1 122" xfId="28534" xr:uid="{00000000-0005-0000-0000-0000BD6F0000}"/>
    <cellStyle name="Heading 1 123" xfId="28535" xr:uid="{00000000-0005-0000-0000-0000BE6F0000}"/>
    <cellStyle name="Heading 1 124" xfId="28536" xr:uid="{00000000-0005-0000-0000-0000BF6F0000}"/>
    <cellStyle name="Heading 1 125" xfId="28537" xr:uid="{00000000-0005-0000-0000-0000C06F0000}"/>
    <cellStyle name="Heading 1 126" xfId="28538" xr:uid="{00000000-0005-0000-0000-0000C16F0000}"/>
    <cellStyle name="Heading 1 127" xfId="28539" xr:uid="{00000000-0005-0000-0000-0000C26F0000}"/>
    <cellStyle name="Heading 1 128" xfId="28540" xr:uid="{00000000-0005-0000-0000-0000C36F0000}"/>
    <cellStyle name="Heading 1 129" xfId="28541" xr:uid="{00000000-0005-0000-0000-0000C46F0000}"/>
    <cellStyle name="Heading 1 13" xfId="28542" xr:uid="{00000000-0005-0000-0000-0000C56F0000}"/>
    <cellStyle name="Heading 1 130" xfId="28543" xr:uid="{00000000-0005-0000-0000-0000C66F0000}"/>
    <cellStyle name="Heading 1 131" xfId="28544" xr:uid="{00000000-0005-0000-0000-0000C76F0000}"/>
    <cellStyle name="Heading 1 132" xfId="28545" xr:uid="{00000000-0005-0000-0000-0000C86F0000}"/>
    <cellStyle name="Heading 1 133" xfId="28546" xr:uid="{00000000-0005-0000-0000-0000C96F0000}"/>
    <cellStyle name="Heading 1 134" xfId="28547" xr:uid="{00000000-0005-0000-0000-0000CA6F0000}"/>
    <cellStyle name="Heading 1 135" xfId="28548" xr:uid="{00000000-0005-0000-0000-0000CB6F0000}"/>
    <cellStyle name="Heading 1 136" xfId="28549" xr:uid="{00000000-0005-0000-0000-0000CC6F0000}"/>
    <cellStyle name="Heading 1 137" xfId="28550" xr:uid="{00000000-0005-0000-0000-0000CD6F0000}"/>
    <cellStyle name="Heading 1 138" xfId="28551" xr:uid="{00000000-0005-0000-0000-0000CE6F0000}"/>
    <cellStyle name="Heading 1 139" xfId="28552" xr:uid="{00000000-0005-0000-0000-0000CF6F0000}"/>
    <cellStyle name="Heading 1 14" xfId="28553" xr:uid="{00000000-0005-0000-0000-0000D06F0000}"/>
    <cellStyle name="Heading 1 140" xfId="28554" xr:uid="{00000000-0005-0000-0000-0000D16F0000}"/>
    <cellStyle name="Heading 1 141" xfId="28555" xr:uid="{00000000-0005-0000-0000-0000D26F0000}"/>
    <cellStyle name="Heading 1 142" xfId="28556" xr:uid="{00000000-0005-0000-0000-0000D36F0000}"/>
    <cellStyle name="Heading 1 143" xfId="28557" xr:uid="{00000000-0005-0000-0000-0000D46F0000}"/>
    <cellStyle name="Heading 1 144" xfId="28558" xr:uid="{00000000-0005-0000-0000-0000D56F0000}"/>
    <cellStyle name="Heading 1 145" xfId="28559" xr:uid="{00000000-0005-0000-0000-0000D66F0000}"/>
    <cellStyle name="Heading 1 146" xfId="28560" xr:uid="{00000000-0005-0000-0000-0000D76F0000}"/>
    <cellStyle name="Heading 1 147" xfId="28561" xr:uid="{00000000-0005-0000-0000-0000D86F0000}"/>
    <cellStyle name="Heading 1 148" xfId="28562" xr:uid="{00000000-0005-0000-0000-0000D96F0000}"/>
    <cellStyle name="Heading 1 149" xfId="28563" xr:uid="{00000000-0005-0000-0000-0000DA6F0000}"/>
    <cellStyle name="Heading 1 15" xfId="28564" xr:uid="{00000000-0005-0000-0000-0000DB6F0000}"/>
    <cellStyle name="Heading 1 150" xfId="28565" xr:uid="{00000000-0005-0000-0000-0000DC6F0000}"/>
    <cellStyle name="Heading 1 151" xfId="28566" xr:uid="{00000000-0005-0000-0000-0000DD6F0000}"/>
    <cellStyle name="Heading 1 152" xfId="28567" xr:uid="{00000000-0005-0000-0000-0000DE6F0000}"/>
    <cellStyle name="Heading 1 153" xfId="28568" xr:uid="{00000000-0005-0000-0000-0000DF6F0000}"/>
    <cellStyle name="Heading 1 154" xfId="28569" xr:uid="{00000000-0005-0000-0000-0000E06F0000}"/>
    <cellStyle name="Heading 1 155" xfId="28570" xr:uid="{00000000-0005-0000-0000-0000E16F0000}"/>
    <cellStyle name="Heading 1 156" xfId="28571" xr:uid="{00000000-0005-0000-0000-0000E26F0000}"/>
    <cellStyle name="Heading 1 157" xfId="28572" xr:uid="{00000000-0005-0000-0000-0000E36F0000}"/>
    <cellStyle name="Heading 1 158" xfId="28573" xr:uid="{00000000-0005-0000-0000-0000E46F0000}"/>
    <cellStyle name="Heading 1 159" xfId="28574" xr:uid="{00000000-0005-0000-0000-0000E56F0000}"/>
    <cellStyle name="Heading 1 16" xfId="28575" xr:uid="{00000000-0005-0000-0000-0000E66F0000}"/>
    <cellStyle name="Heading 1 160" xfId="28576" xr:uid="{00000000-0005-0000-0000-0000E76F0000}"/>
    <cellStyle name="Heading 1 161" xfId="28577" xr:uid="{00000000-0005-0000-0000-0000E86F0000}"/>
    <cellStyle name="Heading 1 162" xfId="28578" xr:uid="{00000000-0005-0000-0000-0000E96F0000}"/>
    <cellStyle name="Heading 1 163" xfId="28579" xr:uid="{00000000-0005-0000-0000-0000EA6F0000}"/>
    <cellStyle name="Heading 1 164" xfId="28580" xr:uid="{00000000-0005-0000-0000-0000EB6F0000}"/>
    <cellStyle name="Heading 1 165" xfId="28581" xr:uid="{00000000-0005-0000-0000-0000EC6F0000}"/>
    <cellStyle name="Heading 1 166" xfId="28582" xr:uid="{00000000-0005-0000-0000-0000ED6F0000}"/>
    <cellStyle name="Heading 1 167" xfId="28583" xr:uid="{00000000-0005-0000-0000-0000EE6F0000}"/>
    <cellStyle name="Heading 1 168" xfId="28584" xr:uid="{00000000-0005-0000-0000-0000EF6F0000}"/>
    <cellStyle name="Heading 1 169" xfId="28585" xr:uid="{00000000-0005-0000-0000-0000F06F0000}"/>
    <cellStyle name="Heading 1 17" xfId="28586" xr:uid="{00000000-0005-0000-0000-0000F16F0000}"/>
    <cellStyle name="Heading 1 170" xfId="28587" xr:uid="{00000000-0005-0000-0000-0000F26F0000}"/>
    <cellStyle name="Heading 1 171" xfId="28588" xr:uid="{00000000-0005-0000-0000-0000F36F0000}"/>
    <cellStyle name="Heading 1 172" xfId="28589" xr:uid="{00000000-0005-0000-0000-0000F46F0000}"/>
    <cellStyle name="Heading 1 173" xfId="28590" xr:uid="{00000000-0005-0000-0000-0000F56F0000}"/>
    <cellStyle name="Heading 1 174" xfId="28591" xr:uid="{00000000-0005-0000-0000-0000F66F0000}"/>
    <cellStyle name="Heading 1 175" xfId="28592" xr:uid="{00000000-0005-0000-0000-0000F76F0000}"/>
    <cellStyle name="Heading 1 176" xfId="28593" xr:uid="{00000000-0005-0000-0000-0000F86F0000}"/>
    <cellStyle name="Heading 1 177" xfId="28594" xr:uid="{00000000-0005-0000-0000-0000F96F0000}"/>
    <cellStyle name="Heading 1 178" xfId="28595" xr:uid="{00000000-0005-0000-0000-0000FA6F0000}"/>
    <cellStyle name="Heading 1 179" xfId="28596" xr:uid="{00000000-0005-0000-0000-0000FB6F0000}"/>
    <cellStyle name="Heading 1 18" xfId="28597" xr:uid="{00000000-0005-0000-0000-0000FC6F0000}"/>
    <cellStyle name="Heading 1 180" xfId="28598" xr:uid="{00000000-0005-0000-0000-0000FD6F0000}"/>
    <cellStyle name="Heading 1 181" xfId="28599" xr:uid="{00000000-0005-0000-0000-0000FE6F0000}"/>
    <cellStyle name="Heading 1 182" xfId="28600" xr:uid="{00000000-0005-0000-0000-0000FF6F0000}"/>
    <cellStyle name="Heading 1 183" xfId="53580" xr:uid="{00000000-0005-0000-0000-000000700000}"/>
    <cellStyle name="Heading 1 19" xfId="28601" xr:uid="{00000000-0005-0000-0000-000001700000}"/>
    <cellStyle name="Heading 1 19 2" xfId="28602" xr:uid="{00000000-0005-0000-0000-000002700000}"/>
    <cellStyle name="Heading 1 19 3" xfId="28603" xr:uid="{00000000-0005-0000-0000-000003700000}"/>
    <cellStyle name="Heading 1 19 4" xfId="28604" xr:uid="{00000000-0005-0000-0000-000004700000}"/>
    <cellStyle name="Heading 1 19 5" xfId="28605" xr:uid="{00000000-0005-0000-0000-000005700000}"/>
    <cellStyle name="Heading 1 19 6" xfId="28606" xr:uid="{00000000-0005-0000-0000-000006700000}"/>
    <cellStyle name="Heading 1 2" xfId="28607" xr:uid="{00000000-0005-0000-0000-000007700000}"/>
    <cellStyle name="Heading 1 2 10" xfId="28608" xr:uid="{00000000-0005-0000-0000-000008700000}"/>
    <cellStyle name="Heading 1 2 100" xfId="28609" xr:uid="{00000000-0005-0000-0000-000009700000}"/>
    <cellStyle name="Heading 1 2 101" xfId="28610" xr:uid="{00000000-0005-0000-0000-00000A700000}"/>
    <cellStyle name="Heading 1 2 102" xfId="28611" xr:uid="{00000000-0005-0000-0000-00000B700000}"/>
    <cellStyle name="Heading 1 2 103" xfId="28612" xr:uid="{00000000-0005-0000-0000-00000C700000}"/>
    <cellStyle name="Heading 1 2 104" xfId="28613" xr:uid="{00000000-0005-0000-0000-00000D700000}"/>
    <cellStyle name="Heading 1 2 105" xfId="28614" xr:uid="{00000000-0005-0000-0000-00000E700000}"/>
    <cellStyle name="Heading 1 2 106" xfId="28615" xr:uid="{00000000-0005-0000-0000-00000F700000}"/>
    <cellStyle name="Heading 1 2 107" xfId="28616" xr:uid="{00000000-0005-0000-0000-000010700000}"/>
    <cellStyle name="Heading 1 2 108" xfId="28617" xr:uid="{00000000-0005-0000-0000-000011700000}"/>
    <cellStyle name="Heading 1 2 109" xfId="28618" xr:uid="{00000000-0005-0000-0000-000012700000}"/>
    <cellStyle name="Heading 1 2 11" xfId="28619" xr:uid="{00000000-0005-0000-0000-000013700000}"/>
    <cellStyle name="Heading 1 2 110" xfId="28620" xr:uid="{00000000-0005-0000-0000-000014700000}"/>
    <cellStyle name="Heading 1 2 111" xfId="28621" xr:uid="{00000000-0005-0000-0000-000015700000}"/>
    <cellStyle name="Heading 1 2 112" xfId="28622" xr:uid="{00000000-0005-0000-0000-000016700000}"/>
    <cellStyle name="Heading 1 2 113" xfId="28623" xr:uid="{00000000-0005-0000-0000-000017700000}"/>
    <cellStyle name="Heading 1 2 114" xfId="28624" xr:uid="{00000000-0005-0000-0000-000018700000}"/>
    <cellStyle name="Heading 1 2 115" xfId="28625" xr:uid="{00000000-0005-0000-0000-000019700000}"/>
    <cellStyle name="Heading 1 2 12" xfId="28626" xr:uid="{00000000-0005-0000-0000-00001A700000}"/>
    <cellStyle name="Heading 1 2 13" xfId="28627" xr:uid="{00000000-0005-0000-0000-00001B700000}"/>
    <cellStyle name="Heading 1 2 14" xfId="28628" xr:uid="{00000000-0005-0000-0000-00001C700000}"/>
    <cellStyle name="Heading 1 2 15" xfId="28629" xr:uid="{00000000-0005-0000-0000-00001D700000}"/>
    <cellStyle name="Heading 1 2 16" xfId="28630" xr:uid="{00000000-0005-0000-0000-00001E700000}"/>
    <cellStyle name="Heading 1 2 17" xfId="28631" xr:uid="{00000000-0005-0000-0000-00001F700000}"/>
    <cellStyle name="Heading 1 2 18" xfId="28632" xr:uid="{00000000-0005-0000-0000-000020700000}"/>
    <cellStyle name="Heading 1 2 19" xfId="28633" xr:uid="{00000000-0005-0000-0000-000021700000}"/>
    <cellStyle name="Heading 1 2 2" xfId="28634" xr:uid="{00000000-0005-0000-0000-000022700000}"/>
    <cellStyle name="Heading 1 2 20" xfId="28635" xr:uid="{00000000-0005-0000-0000-000023700000}"/>
    <cellStyle name="Heading 1 2 21" xfId="28636" xr:uid="{00000000-0005-0000-0000-000024700000}"/>
    <cellStyle name="Heading 1 2 22" xfId="28637" xr:uid="{00000000-0005-0000-0000-000025700000}"/>
    <cellStyle name="Heading 1 2 23" xfId="28638" xr:uid="{00000000-0005-0000-0000-000026700000}"/>
    <cellStyle name="Heading 1 2 24" xfId="28639" xr:uid="{00000000-0005-0000-0000-000027700000}"/>
    <cellStyle name="Heading 1 2 25" xfId="28640" xr:uid="{00000000-0005-0000-0000-000028700000}"/>
    <cellStyle name="Heading 1 2 26" xfId="28641" xr:uid="{00000000-0005-0000-0000-000029700000}"/>
    <cellStyle name="Heading 1 2 27" xfId="28642" xr:uid="{00000000-0005-0000-0000-00002A700000}"/>
    <cellStyle name="Heading 1 2 28" xfId="28643" xr:uid="{00000000-0005-0000-0000-00002B700000}"/>
    <cellStyle name="Heading 1 2 29" xfId="28644" xr:uid="{00000000-0005-0000-0000-00002C700000}"/>
    <cellStyle name="Heading 1 2 3" xfId="28645" xr:uid="{00000000-0005-0000-0000-00002D700000}"/>
    <cellStyle name="Heading 1 2 30" xfId="28646" xr:uid="{00000000-0005-0000-0000-00002E700000}"/>
    <cellStyle name="Heading 1 2 31" xfId="28647" xr:uid="{00000000-0005-0000-0000-00002F700000}"/>
    <cellStyle name="Heading 1 2 32" xfId="28648" xr:uid="{00000000-0005-0000-0000-000030700000}"/>
    <cellStyle name="Heading 1 2 33" xfId="28649" xr:uid="{00000000-0005-0000-0000-000031700000}"/>
    <cellStyle name="Heading 1 2 34" xfId="28650" xr:uid="{00000000-0005-0000-0000-000032700000}"/>
    <cellStyle name="Heading 1 2 35" xfId="28651" xr:uid="{00000000-0005-0000-0000-000033700000}"/>
    <cellStyle name="Heading 1 2 36" xfId="28652" xr:uid="{00000000-0005-0000-0000-000034700000}"/>
    <cellStyle name="Heading 1 2 37" xfId="28653" xr:uid="{00000000-0005-0000-0000-000035700000}"/>
    <cellStyle name="Heading 1 2 38" xfId="28654" xr:uid="{00000000-0005-0000-0000-000036700000}"/>
    <cellStyle name="Heading 1 2 39" xfId="28655" xr:uid="{00000000-0005-0000-0000-000037700000}"/>
    <cellStyle name="Heading 1 2 4" xfId="28656" xr:uid="{00000000-0005-0000-0000-000038700000}"/>
    <cellStyle name="Heading 1 2 40" xfId="28657" xr:uid="{00000000-0005-0000-0000-000039700000}"/>
    <cellStyle name="Heading 1 2 41" xfId="28658" xr:uid="{00000000-0005-0000-0000-00003A700000}"/>
    <cellStyle name="Heading 1 2 42" xfId="28659" xr:uid="{00000000-0005-0000-0000-00003B700000}"/>
    <cellStyle name="Heading 1 2 43" xfId="28660" xr:uid="{00000000-0005-0000-0000-00003C700000}"/>
    <cellStyle name="Heading 1 2 44" xfId="28661" xr:uid="{00000000-0005-0000-0000-00003D700000}"/>
    <cellStyle name="Heading 1 2 45" xfId="28662" xr:uid="{00000000-0005-0000-0000-00003E700000}"/>
    <cellStyle name="Heading 1 2 46" xfId="28663" xr:uid="{00000000-0005-0000-0000-00003F700000}"/>
    <cellStyle name="Heading 1 2 47" xfId="28664" xr:uid="{00000000-0005-0000-0000-000040700000}"/>
    <cellStyle name="Heading 1 2 48" xfId="28665" xr:uid="{00000000-0005-0000-0000-000041700000}"/>
    <cellStyle name="Heading 1 2 49" xfId="28666" xr:uid="{00000000-0005-0000-0000-000042700000}"/>
    <cellStyle name="Heading 1 2 5" xfId="28667" xr:uid="{00000000-0005-0000-0000-000043700000}"/>
    <cellStyle name="Heading 1 2 50" xfId="28668" xr:uid="{00000000-0005-0000-0000-000044700000}"/>
    <cellStyle name="Heading 1 2 51" xfId="28669" xr:uid="{00000000-0005-0000-0000-000045700000}"/>
    <cellStyle name="Heading 1 2 52" xfId="28670" xr:uid="{00000000-0005-0000-0000-000046700000}"/>
    <cellStyle name="Heading 1 2 53" xfId="28671" xr:uid="{00000000-0005-0000-0000-000047700000}"/>
    <cellStyle name="Heading 1 2 54" xfId="28672" xr:uid="{00000000-0005-0000-0000-000048700000}"/>
    <cellStyle name="Heading 1 2 55" xfId="28673" xr:uid="{00000000-0005-0000-0000-000049700000}"/>
    <cellStyle name="Heading 1 2 56" xfId="28674" xr:uid="{00000000-0005-0000-0000-00004A700000}"/>
    <cellStyle name="Heading 1 2 57" xfId="28675" xr:uid="{00000000-0005-0000-0000-00004B700000}"/>
    <cellStyle name="Heading 1 2 58" xfId="28676" xr:uid="{00000000-0005-0000-0000-00004C700000}"/>
    <cellStyle name="Heading 1 2 59" xfId="28677" xr:uid="{00000000-0005-0000-0000-00004D700000}"/>
    <cellStyle name="Heading 1 2 6" xfId="28678" xr:uid="{00000000-0005-0000-0000-00004E700000}"/>
    <cellStyle name="Heading 1 2 60" xfId="28679" xr:uid="{00000000-0005-0000-0000-00004F700000}"/>
    <cellStyle name="Heading 1 2 61" xfId="28680" xr:uid="{00000000-0005-0000-0000-000050700000}"/>
    <cellStyle name="Heading 1 2 62" xfId="28681" xr:uid="{00000000-0005-0000-0000-000051700000}"/>
    <cellStyle name="Heading 1 2 63" xfId="28682" xr:uid="{00000000-0005-0000-0000-000052700000}"/>
    <cellStyle name="Heading 1 2 64" xfId="28683" xr:uid="{00000000-0005-0000-0000-000053700000}"/>
    <cellStyle name="Heading 1 2 65" xfId="28684" xr:uid="{00000000-0005-0000-0000-000054700000}"/>
    <cellStyle name="Heading 1 2 66" xfId="28685" xr:uid="{00000000-0005-0000-0000-000055700000}"/>
    <cellStyle name="Heading 1 2 67" xfId="28686" xr:uid="{00000000-0005-0000-0000-000056700000}"/>
    <cellStyle name="Heading 1 2 68" xfId="28687" xr:uid="{00000000-0005-0000-0000-000057700000}"/>
    <cellStyle name="Heading 1 2 69" xfId="28688" xr:uid="{00000000-0005-0000-0000-000058700000}"/>
    <cellStyle name="Heading 1 2 7" xfId="28689" xr:uid="{00000000-0005-0000-0000-000059700000}"/>
    <cellStyle name="Heading 1 2 70" xfId="28690" xr:uid="{00000000-0005-0000-0000-00005A700000}"/>
    <cellStyle name="Heading 1 2 71" xfId="28691" xr:uid="{00000000-0005-0000-0000-00005B700000}"/>
    <cellStyle name="Heading 1 2 72" xfId="28692" xr:uid="{00000000-0005-0000-0000-00005C700000}"/>
    <cellStyle name="Heading 1 2 73" xfId="28693" xr:uid="{00000000-0005-0000-0000-00005D700000}"/>
    <cellStyle name="Heading 1 2 74" xfId="28694" xr:uid="{00000000-0005-0000-0000-00005E700000}"/>
    <cellStyle name="Heading 1 2 75" xfId="28695" xr:uid="{00000000-0005-0000-0000-00005F700000}"/>
    <cellStyle name="Heading 1 2 76" xfId="28696" xr:uid="{00000000-0005-0000-0000-000060700000}"/>
    <cellStyle name="Heading 1 2 77" xfId="28697" xr:uid="{00000000-0005-0000-0000-000061700000}"/>
    <cellStyle name="Heading 1 2 78" xfId="28698" xr:uid="{00000000-0005-0000-0000-000062700000}"/>
    <cellStyle name="Heading 1 2 79" xfId="28699" xr:uid="{00000000-0005-0000-0000-000063700000}"/>
    <cellStyle name="Heading 1 2 8" xfId="28700" xr:uid="{00000000-0005-0000-0000-000064700000}"/>
    <cellStyle name="Heading 1 2 80" xfId="28701" xr:uid="{00000000-0005-0000-0000-000065700000}"/>
    <cellStyle name="Heading 1 2 81" xfId="28702" xr:uid="{00000000-0005-0000-0000-000066700000}"/>
    <cellStyle name="Heading 1 2 82" xfId="28703" xr:uid="{00000000-0005-0000-0000-000067700000}"/>
    <cellStyle name="Heading 1 2 83" xfId="28704" xr:uid="{00000000-0005-0000-0000-000068700000}"/>
    <cellStyle name="Heading 1 2 84" xfId="28705" xr:uid="{00000000-0005-0000-0000-000069700000}"/>
    <cellStyle name="Heading 1 2 85" xfId="28706" xr:uid="{00000000-0005-0000-0000-00006A700000}"/>
    <cellStyle name="Heading 1 2 86" xfId="28707" xr:uid="{00000000-0005-0000-0000-00006B700000}"/>
    <cellStyle name="Heading 1 2 87" xfId="28708" xr:uid="{00000000-0005-0000-0000-00006C700000}"/>
    <cellStyle name="Heading 1 2 88" xfId="28709" xr:uid="{00000000-0005-0000-0000-00006D700000}"/>
    <cellStyle name="Heading 1 2 89" xfId="28710" xr:uid="{00000000-0005-0000-0000-00006E700000}"/>
    <cellStyle name="Heading 1 2 9" xfId="28711" xr:uid="{00000000-0005-0000-0000-00006F700000}"/>
    <cellStyle name="Heading 1 2 90" xfId="28712" xr:uid="{00000000-0005-0000-0000-000070700000}"/>
    <cellStyle name="Heading 1 2 91" xfId="28713" xr:uid="{00000000-0005-0000-0000-000071700000}"/>
    <cellStyle name="Heading 1 2 92" xfId="28714" xr:uid="{00000000-0005-0000-0000-000072700000}"/>
    <cellStyle name="Heading 1 2 93" xfId="28715" xr:uid="{00000000-0005-0000-0000-000073700000}"/>
    <cellStyle name="Heading 1 2 94" xfId="28716" xr:uid="{00000000-0005-0000-0000-000074700000}"/>
    <cellStyle name="Heading 1 2 95" xfId="28717" xr:uid="{00000000-0005-0000-0000-000075700000}"/>
    <cellStyle name="Heading 1 2 96" xfId="28718" xr:uid="{00000000-0005-0000-0000-000076700000}"/>
    <cellStyle name="Heading 1 2 97" xfId="28719" xr:uid="{00000000-0005-0000-0000-000077700000}"/>
    <cellStyle name="Heading 1 2 98" xfId="28720" xr:uid="{00000000-0005-0000-0000-000078700000}"/>
    <cellStyle name="Heading 1 2 99" xfId="28721" xr:uid="{00000000-0005-0000-0000-000079700000}"/>
    <cellStyle name="Heading 1 20" xfId="28722" xr:uid="{00000000-0005-0000-0000-00007A700000}"/>
    <cellStyle name="Heading 1 20 2" xfId="28723" xr:uid="{00000000-0005-0000-0000-00007B700000}"/>
    <cellStyle name="Heading 1 20 3" xfId="28724" xr:uid="{00000000-0005-0000-0000-00007C700000}"/>
    <cellStyle name="Heading 1 20 4" xfId="28725" xr:uid="{00000000-0005-0000-0000-00007D700000}"/>
    <cellStyle name="Heading 1 20 5" xfId="28726" xr:uid="{00000000-0005-0000-0000-00007E700000}"/>
    <cellStyle name="Heading 1 20 6" xfId="28727" xr:uid="{00000000-0005-0000-0000-00007F700000}"/>
    <cellStyle name="Heading 1 21" xfId="28728" xr:uid="{00000000-0005-0000-0000-000080700000}"/>
    <cellStyle name="Heading 1 22" xfId="28729" xr:uid="{00000000-0005-0000-0000-000081700000}"/>
    <cellStyle name="Heading 1 23" xfId="28730" xr:uid="{00000000-0005-0000-0000-000082700000}"/>
    <cellStyle name="Heading 1 24" xfId="28731" xr:uid="{00000000-0005-0000-0000-000083700000}"/>
    <cellStyle name="Heading 1 25" xfId="28732" xr:uid="{00000000-0005-0000-0000-000084700000}"/>
    <cellStyle name="Heading 1 26" xfId="28733" xr:uid="{00000000-0005-0000-0000-000085700000}"/>
    <cellStyle name="Heading 1 27" xfId="28734" xr:uid="{00000000-0005-0000-0000-000086700000}"/>
    <cellStyle name="Heading 1 28" xfId="28735" xr:uid="{00000000-0005-0000-0000-000087700000}"/>
    <cellStyle name="Heading 1 29" xfId="28736" xr:uid="{00000000-0005-0000-0000-000088700000}"/>
    <cellStyle name="Heading 1 3" xfId="28737" xr:uid="{00000000-0005-0000-0000-000089700000}"/>
    <cellStyle name="Heading 1 30" xfId="28738" xr:uid="{00000000-0005-0000-0000-00008A700000}"/>
    <cellStyle name="Heading 1 31" xfId="28739" xr:uid="{00000000-0005-0000-0000-00008B700000}"/>
    <cellStyle name="Heading 1 32" xfId="28740" xr:uid="{00000000-0005-0000-0000-00008C700000}"/>
    <cellStyle name="Heading 1 33" xfId="28741" xr:uid="{00000000-0005-0000-0000-00008D700000}"/>
    <cellStyle name="Heading 1 34" xfId="28742" xr:uid="{00000000-0005-0000-0000-00008E700000}"/>
    <cellStyle name="Heading 1 35" xfId="28743" xr:uid="{00000000-0005-0000-0000-00008F700000}"/>
    <cellStyle name="Heading 1 36" xfId="28744" xr:uid="{00000000-0005-0000-0000-000090700000}"/>
    <cellStyle name="Heading 1 37" xfId="28745" xr:uid="{00000000-0005-0000-0000-000091700000}"/>
    <cellStyle name="Heading 1 38" xfId="28746" xr:uid="{00000000-0005-0000-0000-000092700000}"/>
    <cellStyle name="Heading 1 39" xfId="28747" xr:uid="{00000000-0005-0000-0000-000093700000}"/>
    <cellStyle name="Heading 1 4" xfId="28748" xr:uid="{00000000-0005-0000-0000-000094700000}"/>
    <cellStyle name="Heading 1 40" xfId="28749" xr:uid="{00000000-0005-0000-0000-000095700000}"/>
    <cellStyle name="Heading 1 41" xfId="28750" xr:uid="{00000000-0005-0000-0000-000096700000}"/>
    <cellStyle name="Heading 1 42" xfId="28751" xr:uid="{00000000-0005-0000-0000-000097700000}"/>
    <cellStyle name="Heading 1 43" xfId="28752" xr:uid="{00000000-0005-0000-0000-000098700000}"/>
    <cellStyle name="Heading 1 44" xfId="28753" xr:uid="{00000000-0005-0000-0000-000099700000}"/>
    <cellStyle name="Heading 1 45" xfId="28754" xr:uid="{00000000-0005-0000-0000-00009A700000}"/>
    <cellStyle name="Heading 1 46" xfId="28755" xr:uid="{00000000-0005-0000-0000-00009B700000}"/>
    <cellStyle name="Heading 1 47" xfId="28756" xr:uid="{00000000-0005-0000-0000-00009C700000}"/>
    <cellStyle name="Heading 1 48" xfId="28757" xr:uid="{00000000-0005-0000-0000-00009D700000}"/>
    <cellStyle name="Heading 1 49" xfId="28758" xr:uid="{00000000-0005-0000-0000-00009E700000}"/>
    <cellStyle name="Heading 1 5" xfId="28759" xr:uid="{00000000-0005-0000-0000-00009F700000}"/>
    <cellStyle name="Heading 1 50" xfId="28760" xr:uid="{00000000-0005-0000-0000-0000A0700000}"/>
    <cellStyle name="Heading 1 51" xfId="28761" xr:uid="{00000000-0005-0000-0000-0000A1700000}"/>
    <cellStyle name="Heading 1 52" xfId="28762" xr:uid="{00000000-0005-0000-0000-0000A2700000}"/>
    <cellStyle name="Heading 1 53" xfId="28763" xr:uid="{00000000-0005-0000-0000-0000A3700000}"/>
    <cellStyle name="Heading 1 54" xfId="28764" xr:uid="{00000000-0005-0000-0000-0000A4700000}"/>
    <cellStyle name="Heading 1 55" xfId="28765" xr:uid="{00000000-0005-0000-0000-0000A5700000}"/>
    <cellStyle name="Heading 1 56" xfId="28766" xr:uid="{00000000-0005-0000-0000-0000A6700000}"/>
    <cellStyle name="Heading 1 57" xfId="28767" xr:uid="{00000000-0005-0000-0000-0000A7700000}"/>
    <cellStyle name="Heading 1 58" xfId="28768" xr:uid="{00000000-0005-0000-0000-0000A8700000}"/>
    <cellStyle name="Heading 1 59" xfId="28769" xr:uid="{00000000-0005-0000-0000-0000A9700000}"/>
    <cellStyle name="Heading 1 6" xfId="28770" xr:uid="{00000000-0005-0000-0000-0000AA700000}"/>
    <cellStyle name="Heading 1 60" xfId="28771" xr:uid="{00000000-0005-0000-0000-0000AB700000}"/>
    <cellStyle name="Heading 1 61" xfId="28772" xr:uid="{00000000-0005-0000-0000-0000AC700000}"/>
    <cellStyle name="Heading 1 62" xfId="28773" xr:uid="{00000000-0005-0000-0000-0000AD700000}"/>
    <cellStyle name="Heading 1 63" xfId="28774" xr:uid="{00000000-0005-0000-0000-0000AE700000}"/>
    <cellStyle name="Heading 1 64" xfId="28775" xr:uid="{00000000-0005-0000-0000-0000AF700000}"/>
    <cellStyle name="Heading 1 65" xfId="28776" xr:uid="{00000000-0005-0000-0000-0000B0700000}"/>
    <cellStyle name="Heading 1 66" xfId="28777" xr:uid="{00000000-0005-0000-0000-0000B1700000}"/>
    <cellStyle name="Heading 1 67" xfId="28778" xr:uid="{00000000-0005-0000-0000-0000B2700000}"/>
    <cellStyle name="Heading 1 68" xfId="28779" xr:uid="{00000000-0005-0000-0000-0000B3700000}"/>
    <cellStyle name="Heading 1 69" xfId="28780" xr:uid="{00000000-0005-0000-0000-0000B4700000}"/>
    <cellStyle name="Heading 1 7" xfId="28781" xr:uid="{00000000-0005-0000-0000-0000B5700000}"/>
    <cellStyle name="Heading 1 70" xfId="28782" xr:uid="{00000000-0005-0000-0000-0000B6700000}"/>
    <cellStyle name="Heading 1 71" xfId="28783" xr:uid="{00000000-0005-0000-0000-0000B7700000}"/>
    <cellStyle name="Heading 1 72" xfId="28784" xr:uid="{00000000-0005-0000-0000-0000B8700000}"/>
    <cellStyle name="Heading 1 73" xfId="28785" xr:uid="{00000000-0005-0000-0000-0000B9700000}"/>
    <cellStyle name="Heading 1 74" xfId="28786" xr:uid="{00000000-0005-0000-0000-0000BA700000}"/>
    <cellStyle name="Heading 1 75" xfId="28787" xr:uid="{00000000-0005-0000-0000-0000BB700000}"/>
    <cellStyle name="Heading 1 76" xfId="28788" xr:uid="{00000000-0005-0000-0000-0000BC700000}"/>
    <cellStyle name="Heading 1 77" xfId="28789" xr:uid="{00000000-0005-0000-0000-0000BD700000}"/>
    <cellStyle name="Heading 1 78" xfId="28790" xr:uid="{00000000-0005-0000-0000-0000BE700000}"/>
    <cellStyle name="Heading 1 79" xfId="28791" xr:uid="{00000000-0005-0000-0000-0000BF700000}"/>
    <cellStyle name="Heading 1 8" xfId="28792" xr:uid="{00000000-0005-0000-0000-0000C0700000}"/>
    <cellStyle name="Heading 1 80" xfId="28793" xr:uid="{00000000-0005-0000-0000-0000C1700000}"/>
    <cellStyle name="Heading 1 81" xfId="28794" xr:uid="{00000000-0005-0000-0000-0000C2700000}"/>
    <cellStyle name="Heading 1 82" xfId="28795" xr:uid="{00000000-0005-0000-0000-0000C3700000}"/>
    <cellStyle name="Heading 1 83" xfId="28796" xr:uid="{00000000-0005-0000-0000-0000C4700000}"/>
    <cellStyle name="Heading 1 84" xfId="28797" xr:uid="{00000000-0005-0000-0000-0000C5700000}"/>
    <cellStyle name="Heading 1 85" xfId="28798" xr:uid="{00000000-0005-0000-0000-0000C6700000}"/>
    <cellStyle name="Heading 1 86" xfId="28799" xr:uid="{00000000-0005-0000-0000-0000C7700000}"/>
    <cellStyle name="Heading 1 87" xfId="28800" xr:uid="{00000000-0005-0000-0000-0000C8700000}"/>
    <cellStyle name="Heading 1 88" xfId="28801" xr:uid="{00000000-0005-0000-0000-0000C9700000}"/>
    <cellStyle name="Heading 1 89" xfId="28802" xr:uid="{00000000-0005-0000-0000-0000CA700000}"/>
    <cellStyle name="Heading 1 9" xfId="28803" xr:uid="{00000000-0005-0000-0000-0000CB700000}"/>
    <cellStyle name="Heading 1 90" xfId="28804" xr:uid="{00000000-0005-0000-0000-0000CC700000}"/>
    <cellStyle name="Heading 1 91" xfId="28805" xr:uid="{00000000-0005-0000-0000-0000CD700000}"/>
    <cellStyle name="Heading 1 92" xfId="28806" xr:uid="{00000000-0005-0000-0000-0000CE700000}"/>
    <cellStyle name="Heading 1 93" xfId="28807" xr:uid="{00000000-0005-0000-0000-0000CF700000}"/>
    <cellStyle name="Heading 1 94" xfId="28808" xr:uid="{00000000-0005-0000-0000-0000D0700000}"/>
    <cellStyle name="Heading 1 95" xfId="28809" xr:uid="{00000000-0005-0000-0000-0000D1700000}"/>
    <cellStyle name="Heading 1 96" xfId="28810" xr:uid="{00000000-0005-0000-0000-0000D2700000}"/>
    <cellStyle name="Heading 1 97" xfId="28811" xr:uid="{00000000-0005-0000-0000-0000D3700000}"/>
    <cellStyle name="Heading 1 98" xfId="28812" xr:uid="{00000000-0005-0000-0000-0000D4700000}"/>
    <cellStyle name="Heading 1 99" xfId="28813" xr:uid="{00000000-0005-0000-0000-0000D5700000}"/>
    <cellStyle name="Heading 2 10" xfId="28814" xr:uid="{00000000-0005-0000-0000-0000D6700000}"/>
    <cellStyle name="Heading 2 100" xfId="28815" xr:uid="{00000000-0005-0000-0000-0000D7700000}"/>
    <cellStyle name="Heading 2 101" xfId="28816" xr:uid="{00000000-0005-0000-0000-0000D8700000}"/>
    <cellStyle name="Heading 2 102" xfId="28817" xr:uid="{00000000-0005-0000-0000-0000D9700000}"/>
    <cellStyle name="Heading 2 103" xfId="28818" xr:uid="{00000000-0005-0000-0000-0000DA700000}"/>
    <cellStyle name="Heading 2 104" xfId="28819" xr:uid="{00000000-0005-0000-0000-0000DB700000}"/>
    <cellStyle name="Heading 2 105" xfId="28820" xr:uid="{00000000-0005-0000-0000-0000DC700000}"/>
    <cellStyle name="Heading 2 106" xfId="28821" xr:uid="{00000000-0005-0000-0000-0000DD700000}"/>
    <cellStyle name="Heading 2 107" xfId="28822" xr:uid="{00000000-0005-0000-0000-0000DE700000}"/>
    <cellStyle name="Heading 2 108" xfId="28823" xr:uid="{00000000-0005-0000-0000-0000DF700000}"/>
    <cellStyle name="Heading 2 109" xfId="28824" xr:uid="{00000000-0005-0000-0000-0000E0700000}"/>
    <cellStyle name="Heading 2 11" xfId="28825" xr:uid="{00000000-0005-0000-0000-0000E1700000}"/>
    <cellStyle name="Heading 2 110" xfId="28826" xr:uid="{00000000-0005-0000-0000-0000E2700000}"/>
    <cellStyle name="Heading 2 111" xfId="28827" xr:uid="{00000000-0005-0000-0000-0000E3700000}"/>
    <cellStyle name="Heading 2 112" xfId="28828" xr:uid="{00000000-0005-0000-0000-0000E4700000}"/>
    <cellStyle name="Heading 2 113" xfId="28829" xr:uid="{00000000-0005-0000-0000-0000E5700000}"/>
    <cellStyle name="Heading 2 114" xfId="28830" xr:uid="{00000000-0005-0000-0000-0000E6700000}"/>
    <cellStyle name="Heading 2 115" xfId="28831" xr:uid="{00000000-0005-0000-0000-0000E7700000}"/>
    <cellStyle name="Heading 2 116" xfId="28832" xr:uid="{00000000-0005-0000-0000-0000E8700000}"/>
    <cellStyle name="Heading 2 117" xfId="28833" xr:uid="{00000000-0005-0000-0000-0000E9700000}"/>
    <cellStyle name="Heading 2 118" xfId="28834" xr:uid="{00000000-0005-0000-0000-0000EA700000}"/>
    <cellStyle name="Heading 2 119" xfId="28835" xr:uid="{00000000-0005-0000-0000-0000EB700000}"/>
    <cellStyle name="Heading 2 12" xfId="28836" xr:uid="{00000000-0005-0000-0000-0000EC700000}"/>
    <cellStyle name="Heading 2 120" xfId="28837" xr:uid="{00000000-0005-0000-0000-0000ED700000}"/>
    <cellStyle name="Heading 2 121" xfId="28838" xr:uid="{00000000-0005-0000-0000-0000EE700000}"/>
    <cellStyle name="Heading 2 122" xfId="28839" xr:uid="{00000000-0005-0000-0000-0000EF700000}"/>
    <cellStyle name="Heading 2 123" xfId="28840" xr:uid="{00000000-0005-0000-0000-0000F0700000}"/>
    <cellStyle name="Heading 2 124" xfId="28841" xr:uid="{00000000-0005-0000-0000-0000F1700000}"/>
    <cellStyle name="Heading 2 125" xfId="28842" xr:uid="{00000000-0005-0000-0000-0000F2700000}"/>
    <cellStyle name="Heading 2 126" xfId="28843" xr:uid="{00000000-0005-0000-0000-0000F3700000}"/>
    <cellStyle name="Heading 2 127" xfId="28844" xr:uid="{00000000-0005-0000-0000-0000F4700000}"/>
    <cellStyle name="Heading 2 128" xfId="28845" xr:uid="{00000000-0005-0000-0000-0000F5700000}"/>
    <cellStyle name="Heading 2 129" xfId="28846" xr:uid="{00000000-0005-0000-0000-0000F6700000}"/>
    <cellStyle name="Heading 2 13" xfId="28847" xr:uid="{00000000-0005-0000-0000-0000F7700000}"/>
    <cellStyle name="Heading 2 130" xfId="28848" xr:uid="{00000000-0005-0000-0000-0000F8700000}"/>
    <cellStyle name="Heading 2 131" xfId="28849" xr:uid="{00000000-0005-0000-0000-0000F9700000}"/>
    <cellStyle name="Heading 2 132" xfId="28850" xr:uid="{00000000-0005-0000-0000-0000FA700000}"/>
    <cellStyle name="Heading 2 133" xfId="28851" xr:uid="{00000000-0005-0000-0000-0000FB700000}"/>
    <cellStyle name="Heading 2 134" xfId="28852" xr:uid="{00000000-0005-0000-0000-0000FC700000}"/>
    <cellStyle name="Heading 2 135" xfId="28853" xr:uid="{00000000-0005-0000-0000-0000FD700000}"/>
    <cellStyle name="Heading 2 136" xfId="28854" xr:uid="{00000000-0005-0000-0000-0000FE700000}"/>
    <cellStyle name="Heading 2 137" xfId="28855" xr:uid="{00000000-0005-0000-0000-0000FF700000}"/>
    <cellStyle name="Heading 2 138" xfId="28856" xr:uid="{00000000-0005-0000-0000-000000710000}"/>
    <cellStyle name="Heading 2 139" xfId="28857" xr:uid="{00000000-0005-0000-0000-000001710000}"/>
    <cellStyle name="Heading 2 14" xfId="28858" xr:uid="{00000000-0005-0000-0000-000002710000}"/>
    <cellStyle name="Heading 2 140" xfId="28859" xr:uid="{00000000-0005-0000-0000-000003710000}"/>
    <cellStyle name="Heading 2 141" xfId="28860" xr:uid="{00000000-0005-0000-0000-000004710000}"/>
    <cellStyle name="Heading 2 142" xfId="28861" xr:uid="{00000000-0005-0000-0000-000005710000}"/>
    <cellStyle name="Heading 2 143" xfId="28862" xr:uid="{00000000-0005-0000-0000-000006710000}"/>
    <cellStyle name="Heading 2 144" xfId="28863" xr:uid="{00000000-0005-0000-0000-000007710000}"/>
    <cellStyle name="Heading 2 145" xfId="28864" xr:uid="{00000000-0005-0000-0000-000008710000}"/>
    <cellStyle name="Heading 2 146" xfId="28865" xr:uid="{00000000-0005-0000-0000-000009710000}"/>
    <cellStyle name="Heading 2 147" xfId="28866" xr:uid="{00000000-0005-0000-0000-00000A710000}"/>
    <cellStyle name="Heading 2 148" xfId="28867" xr:uid="{00000000-0005-0000-0000-00000B710000}"/>
    <cellStyle name="Heading 2 149" xfId="28868" xr:uid="{00000000-0005-0000-0000-00000C710000}"/>
    <cellStyle name="Heading 2 15" xfId="28869" xr:uid="{00000000-0005-0000-0000-00000D710000}"/>
    <cellStyle name="Heading 2 150" xfId="28870" xr:uid="{00000000-0005-0000-0000-00000E710000}"/>
    <cellStyle name="Heading 2 151" xfId="28871" xr:uid="{00000000-0005-0000-0000-00000F710000}"/>
    <cellStyle name="Heading 2 152" xfId="28872" xr:uid="{00000000-0005-0000-0000-000010710000}"/>
    <cellStyle name="Heading 2 153" xfId="28873" xr:uid="{00000000-0005-0000-0000-000011710000}"/>
    <cellStyle name="Heading 2 154" xfId="28874" xr:uid="{00000000-0005-0000-0000-000012710000}"/>
    <cellStyle name="Heading 2 155" xfId="28875" xr:uid="{00000000-0005-0000-0000-000013710000}"/>
    <cellStyle name="Heading 2 156" xfId="28876" xr:uid="{00000000-0005-0000-0000-000014710000}"/>
    <cellStyle name="Heading 2 157" xfId="28877" xr:uid="{00000000-0005-0000-0000-000015710000}"/>
    <cellStyle name="Heading 2 158" xfId="28878" xr:uid="{00000000-0005-0000-0000-000016710000}"/>
    <cellStyle name="Heading 2 159" xfId="28879" xr:uid="{00000000-0005-0000-0000-000017710000}"/>
    <cellStyle name="Heading 2 16" xfId="28880" xr:uid="{00000000-0005-0000-0000-000018710000}"/>
    <cellStyle name="Heading 2 160" xfId="28881" xr:uid="{00000000-0005-0000-0000-000019710000}"/>
    <cellStyle name="Heading 2 161" xfId="28882" xr:uid="{00000000-0005-0000-0000-00001A710000}"/>
    <cellStyle name="Heading 2 162" xfId="28883" xr:uid="{00000000-0005-0000-0000-00001B710000}"/>
    <cellStyle name="Heading 2 163" xfId="28884" xr:uid="{00000000-0005-0000-0000-00001C710000}"/>
    <cellStyle name="Heading 2 164" xfId="28885" xr:uid="{00000000-0005-0000-0000-00001D710000}"/>
    <cellStyle name="Heading 2 165" xfId="28886" xr:uid="{00000000-0005-0000-0000-00001E710000}"/>
    <cellStyle name="Heading 2 166" xfId="28887" xr:uid="{00000000-0005-0000-0000-00001F710000}"/>
    <cellStyle name="Heading 2 167" xfId="28888" xr:uid="{00000000-0005-0000-0000-000020710000}"/>
    <cellStyle name="Heading 2 168" xfId="28889" xr:uid="{00000000-0005-0000-0000-000021710000}"/>
    <cellStyle name="Heading 2 169" xfId="28890" xr:uid="{00000000-0005-0000-0000-000022710000}"/>
    <cellStyle name="Heading 2 17" xfId="28891" xr:uid="{00000000-0005-0000-0000-000023710000}"/>
    <cellStyle name="Heading 2 170" xfId="28892" xr:uid="{00000000-0005-0000-0000-000024710000}"/>
    <cellStyle name="Heading 2 171" xfId="28893" xr:uid="{00000000-0005-0000-0000-000025710000}"/>
    <cellStyle name="Heading 2 172" xfId="28894" xr:uid="{00000000-0005-0000-0000-000026710000}"/>
    <cellStyle name="Heading 2 173" xfId="28895" xr:uid="{00000000-0005-0000-0000-000027710000}"/>
    <cellStyle name="Heading 2 174" xfId="28896" xr:uid="{00000000-0005-0000-0000-000028710000}"/>
    <cellStyle name="Heading 2 175" xfId="28897" xr:uid="{00000000-0005-0000-0000-000029710000}"/>
    <cellStyle name="Heading 2 176" xfId="28898" xr:uid="{00000000-0005-0000-0000-00002A710000}"/>
    <cellStyle name="Heading 2 177" xfId="28899" xr:uid="{00000000-0005-0000-0000-00002B710000}"/>
    <cellStyle name="Heading 2 178" xfId="28900" xr:uid="{00000000-0005-0000-0000-00002C710000}"/>
    <cellStyle name="Heading 2 179" xfId="28901" xr:uid="{00000000-0005-0000-0000-00002D710000}"/>
    <cellStyle name="Heading 2 18" xfId="28902" xr:uid="{00000000-0005-0000-0000-00002E710000}"/>
    <cellStyle name="Heading 2 180" xfId="28903" xr:uid="{00000000-0005-0000-0000-00002F710000}"/>
    <cellStyle name="Heading 2 181" xfId="28904" xr:uid="{00000000-0005-0000-0000-000030710000}"/>
    <cellStyle name="Heading 2 182" xfId="28905" xr:uid="{00000000-0005-0000-0000-000031710000}"/>
    <cellStyle name="Heading 2 183" xfId="53581" xr:uid="{00000000-0005-0000-0000-000032710000}"/>
    <cellStyle name="Heading 2 19" xfId="28906" xr:uid="{00000000-0005-0000-0000-000033710000}"/>
    <cellStyle name="Heading 2 19 2" xfId="28907" xr:uid="{00000000-0005-0000-0000-000034710000}"/>
    <cellStyle name="Heading 2 19 3" xfId="28908" xr:uid="{00000000-0005-0000-0000-000035710000}"/>
    <cellStyle name="Heading 2 19 4" xfId="28909" xr:uid="{00000000-0005-0000-0000-000036710000}"/>
    <cellStyle name="Heading 2 19 5" xfId="28910" xr:uid="{00000000-0005-0000-0000-000037710000}"/>
    <cellStyle name="Heading 2 19 6" xfId="28911" xr:uid="{00000000-0005-0000-0000-000038710000}"/>
    <cellStyle name="Heading 2 2" xfId="28912" xr:uid="{00000000-0005-0000-0000-000039710000}"/>
    <cellStyle name="Heading 2 2 10" xfId="28913" xr:uid="{00000000-0005-0000-0000-00003A710000}"/>
    <cellStyle name="Heading 2 2 100" xfId="28914" xr:uid="{00000000-0005-0000-0000-00003B710000}"/>
    <cellStyle name="Heading 2 2 101" xfId="28915" xr:uid="{00000000-0005-0000-0000-00003C710000}"/>
    <cellStyle name="Heading 2 2 102" xfId="28916" xr:uid="{00000000-0005-0000-0000-00003D710000}"/>
    <cellStyle name="Heading 2 2 103" xfId="28917" xr:uid="{00000000-0005-0000-0000-00003E710000}"/>
    <cellStyle name="Heading 2 2 104" xfId="28918" xr:uid="{00000000-0005-0000-0000-00003F710000}"/>
    <cellStyle name="Heading 2 2 105" xfId="28919" xr:uid="{00000000-0005-0000-0000-000040710000}"/>
    <cellStyle name="Heading 2 2 106" xfId="28920" xr:uid="{00000000-0005-0000-0000-000041710000}"/>
    <cellStyle name="Heading 2 2 107" xfId="28921" xr:uid="{00000000-0005-0000-0000-000042710000}"/>
    <cellStyle name="Heading 2 2 108" xfId="28922" xr:uid="{00000000-0005-0000-0000-000043710000}"/>
    <cellStyle name="Heading 2 2 109" xfId="28923" xr:uid="{00000000-0005-0000-0000-000044710000}"/>
    <cellStyle name="Heading 2 2 11" xfId="28924" xr:uid="{00000000-0005-0000-0000-000045710000}"/>
    <cellStyle name="Heading 2 2 110" xfId="28925" xr:uid="{00000000-0005-0000-0000-000046710000}"/>
    <cellStyle name="Heading 2 2 111" xfId="28926" xr:uid="{00000000-0005-0000-0000-000047710000}"/>
    <cellStyle name="Heading 2 2 112" xfId="28927" xr:uid="{00000000-0005-0000-0000-000048710000}"/>
    <cellStyle name="Heading 2 2 113" xfId="28928" xr:uid="{00000000-0005-0000-0000-000049710000}"/>
    <cellStyle name="Heading 2 2 114" xfId="28929" xr:uid="{00000000-0005-0000-0000-00004A710000}"/>
    <cellStyle name="Heading 2 2 115" xfId="28930" xr:uid="{00000000-0005-0000-0000-00004B710000}"/>
    <cellStyle name="Heading 2 2 12" xfId="28931" xr:uid="{00000000-0005-0000-0000-00004C710000}"/>
    <cellStyle name="Heading 2 2 13" xfId="28932" xr:uid="{00000000-0005-0000-0000-00004D710000}"/>
    <cellStyle name="Heading 2 2 14" xfId="28933" xr:uid="{00000000-0005-0000-0000-00004E710000}"/>
    <cellStyle name="Heading 2 2 15" xfId="28934" xr:uid="{00000000-0005-0000-0000-00004F710000}"/>
    <cellStyle name="Heading 2 2 16" xfId="28935" xr:uid="{00000000-0005-0000-0000-000050710000}"/>
    <cellStyle name="Heading 2 2 17" xfId="28936" xr:uid="{00000000-0005-0000-0000-000051710000}"/>
    <cellStyle name="Heading 2 2 18" xfId="28937" xr:uid="{00000000-0005-0000-0000-000052710000}"/>
    <cellStyle name="Heading 2 2 19" xfId="28938" xr:uid="{00000000-0005-0000-0000-000053710000}"/>
    <cellStyle name="Heading 2 2 2" xfId="28939" xr:uid="{00000000-0005-0000-0000-000054710000}"/>
    <cellStyle name="Heading 2 2 20" xfId="28940" xr:uid="{00000000-0005-0000-0000-000055710000}"/>
    <cellStyle name="Heading 2 2 21" xfId="28941" xr:uid="{00000000-0005-0000-0000-000056710000}"/>
    <cellStyle name="Heading 2 2 22" xfId="28942" xr:uid="{00000000-0005-0000-0000-000057710000}"/>
    <cellStyle name="Heading 2 2 23" xfId="28943" xr:uid="{00000000-0005-0000-0000-000058710000}"/>
    <cellStyle name="Heading 2 2 24" xfId="28944" xr:uid="{00000000-0005-0000-0000-000059710000}"/>
    <cellStyle name="Heading 2 2 25" xfId="28945" xr:uid="{00000000-0005-0000-0000-00005A710000}"/>
    <cellStyle name="Heading 2 2 26" xfId="28946" xr:uid="{00000000-0005-0000-0000-00005B710000}"/>
    <cellStyle name="Heading 2 2 27" xfId="28947" xr:uid="{00000000-0005-0000-0000-00005C710000}"/>
    <cellStyle name="Heading 2 2 28" xfId="28948" xr:uid="{00000000-0005-0000-0000-00005D710000}"/>
    <cellStyle name="Heading 2 2 29" xfId="28949" xr:uid="{00000000-0005-0000-0000-00005E710000}"/>
    <cellStyle name="Heading 2 2 3" xfId="28950" xr:uid="{00000000-0005-0000-0000-00005F710000}"/>
    <cellStyle name="Heading 2 2 30" xfId="28951" xr:uid="{00000000-0005-0000-0000-000060710000}"/>
    <cellStyle name="Heading 2 2 31" xfId="28952" xr:uid="{00000000-0005-0000-0000-000061710000}"/>
    <cellStyle name="Heading 2 2 32" xfId="28953" xr:uid="{00000000-0005-0000-0000-000062710000}"/>
    <cellStyle name="Heading 2 2 33" xfId="28954" xr:uid="{00000000-0005-0000-0000-000063710000}"/>
    <cellStyle name="Heading 2 2 34" xfId="28955" xr:uid="{00000000-0005-0000-0000-000064710000}"/>
    <cellStyle name="Heading 2 2 35" xfId="28956" xr:uid="{00000000-0005-0000-0000-000065710000}"/>
    <cellStyle name="Heading 2 2 36" xfId="28957" xr:uid="{00000000-0005-0000-0000-000066710000}"/>
    <cellStyle name="Heading 2 2 37" xfId="28958" xr:uid="{00000000-0005-0000-0000-000067710000}"/>
    <cellStyle name="Heading 2 2 38" xfId="28959" xr:uid="{00000000-0005-0000-0000-000068710000}"/>
    <cellStyle name="Heading 2 2 39" xfId="28960" xr:uid="{00000000-0005-0000-0000-000069710000}"/>
    <cellStyle name="Heading 2 2 4" xfId="28961" xr:uid="{00000000-0005-0000-0000-00006A710000}"/>
    <cellStyle name="Heading 2 2 40" xfId="28962" xr:uid="{00000000-0005-0000-0000-00006B710000}"/>
    <cellStyle name="Heading 2 2 41" xfId="28963" xr:uid="{00000000-0005-0000-0000-00006C710000}"/>
    <cellStyle name="Heading 2 2 42" xfId="28964" xr:uid="{00000000-0005-0000-0000-00006D710000}"/>
    <cellStyle name="Heading 2 2 43" xfId="28965" xr:uid="{00000000-0005-0000-0000-00006E710000}"/>
    <cellStyle name="Heading 2 2 44" xfId="28966" xr:uid="{00000000-0005-0000-0000-00006F710000}"/>
    <cellStyle name="Heading 2 2 45" xfId="28967" xr:uid="{00000000-0005-0000-0000-000070710000}"/>
    <cellStyle name="Heading 2 2 46" xfId="28968" xr:uid="{00000000-0005-0000-0000-000071710000}"/>
    <cellStyle name="Heading 2 2 47" xfId="28969" xr:uid="{00000000-0005-0000-0000-000072710000}"/>
    <cellStyle name="Heading 2 2 48" xfId="28970" xr:uid="{00000000-0005-0000-0000-000073710000}"/>
    <cellStyle name="Heading 2 2 49" xfId="28971" xr:uid="{00000000-0005-0000-0000-000074710000}"/>
    <cellStyle name="Heading 2 2 5" xfId="28972" xr:uid="{00000000-0005-0000-0000-000075710000}"/>
    <cellStyle name="Heading 2 2 50" xfId="28973" xr:uid="{00000000-0005-0000-0000-000076710000}"/>
    <cellStyle name="Heading 2 2 51" xfId="28974" xr:uid="{00000000-0005-0000-0000-000077710000}"/>
    <cellStyle name="Heading 2 2 52" xfId="28975" xr:uid="{00000000-0005-0000-0000-000078710000}"/>
    <cellStyle name="Heading 2 2 53" xfId="28976" xr:uid="{00000000-0005-0000-0000-000079710000}"/>
    <cellStyle name="Heading 2 2 54" xfId="28977" xr:uid="{00000000-0005-0000-0000-00007A710000}"/>
    <cellStyle name="Heading 2 2 55" xfId="28978" xr:uid="{00000000-0005-0000-0000-00007B710000}"/>
    <cellStyle name="Heading 2 2 56" xfId="28979" xr:uid="{00000000-0005-0000-0000-00007C710000}"/>
    <cellStyle name="Heading 2 2 57" xfId="28980" xr:uid="{00000000-0005-0000-0000-00007D710000}"/>
    <cellStyle name="Heading 2 2 58" xfId="28981" xr:uid="{00000000-0005-0000-0000-00007E710000}"/>
    <cellStyle name="Heading 2 2 59" xfId="28982" xr:uid="{00000000-0005-0000-0000-00007F710000}"/>
    <cellStyle name="Heading 2 2 6" xfId="28983" xr:uid="{00000000-0005-0000-0000-000080710000}"/>
    <cellStyle name="Heading 2 2 60" xfId="28984" xr:uid="{00000000-0005-0000-0000-000081710000}"/>
    <cellStyle name="Heading 2 2 61" xfId="28985" xr:uid="{00000000-0005-0000-0000-000082710000}"/>
    <cellStyle name="Heading 2 2 62" xfId="28986" xr:uid="{00000000-0005-0000-0000-000083710000}"/>
    <cellStyle name="Heading 2 2 63" xfId="28987" xr:uid="{00000000-0005-0000-0000-000084710000}"/>
    <cellStyle name="Heading 2 2 64" xfId="28988" xr:uid="{00000000-0005-0000-0000-000085710000}"/>
    <cellStyle name="Heading 2 2 65" xfId="28989" xr:uid="{00000000-0005-0000-0000-000086710000}"/>
    <cellStyle name="Heading 2 2 66" xfId="28990" xr:uid="{00000000-0005-0000-0000-000087710000}"/>
    <cellStyle name="Heading 2 2 67" xfId="28991" xr:uid="{00000000-0005-0000-0000-000088710000}"/>
    <cellStyle name="Heading 2 2 68" xfId="28992" xr:uid="{00000000-0005-0000-0000-000089710000}"/>
    <cellStyle name="Heading 2 2 69" xfId="28993" xr:uid="{00000000-0005-0000-0000-00008A710000}"/>
    <cellStyle name="Heading 2 2 7" xfId="28994" xr:uid="{00000000-0005-0000-0000-00008B710000}"/>
    <cellStyle name="Heading 2 2 70" xfId="28995" xr:uid="{00000000-0005-0000-0000-00008C710000}"/>
    <cellStyle name="Heading 2 2 71" xfId="28996" xr:uid="{00000000-0005-0000-0000-00008D710000}"/>
    <cellStyle name="Heading 2 2 72" xfId="28997" xr:uid="{00000000-0005-0000-0000-00008E710000}"/>
    <cellStyle name="Heading 2 2 73" xfId="28998" xr:uid="{00000000-0005-0000-0000-00008F710000}"/>
    <cellStyle name="Heading 2 2 74" xfId="28999" xr:uid="{00000000-0005-0000-0000-000090710000}"/>
    <cellStyle name="Heading 2 2 75" xfId="29000" xr:uid="{00000000-0005-0000-0000-000091710000}"/>
    <cellStyle name="Heading 2 2 76" xfId="29001" xr:uid="{00000000-0005-0000-0000-000092710000}"/>
    <cellStyle name="Heading 2 2 77" xfId="29002" xr:uid="{00000000-0005-0000-0000-000093710000}"/>
    <cellStyle name="Heading 2 2 78" xfId="29003" xr:uid="{00000000-0005-0000-0000-000094710000}"/>
    <cellStyle name="Heading 2 2 79" xfId="29004" xr:uid="{00000000-0005-0000-0000-000095710000}"/>
    <cellStyle name="Heading 2 2 8" xfId="29005" xr:uid="{00000000-0005-0000-0000-000096710000}"/>
    <cellStyle name="Heading 2 2 80" xfId="29006" xr:uid="{00000000-0005-0000-0000-000097710000}"/>
    <cellStyle name="Heading 2 2 81" xfId="29007" xr:uid="{00000000-0005-0000-0000-000098710000}"/>
    <cellStyle name="Heading 2 2 82" xfId="29008" xr:uid="{00000000-0005-0000-0000-000099710000}"/>
    <cellStyle name="Heading 2 2 83" xfId="29009" xr:uid="{00000000-0005-0000-0000-00009A710000}"/>
    <cellStyle name="Heading 2 2 84" xfId="29010" xr:uid="{00000000-0005-0000-0000-00009B710000}"/>
    <cellStyle name="Heading 2 2 85" xfId="29011" xr:uid="{00000000-0005-0000-0000-00009C710000}"/>
    <cellStyle name="Heading 2 2 86" xfId="29012" xr:uid="{00000000-0005-0000-0000-00009D710000}"/>
    <cellStyle name="Heading 2 2 87" xfId="29013" xr:uid="{00000000-0005-0000-0000-00009E710000}"/>
    <cellStyle name="Heading 2 2 88" xfId="29014" xr:uid="{00000000-0005-0000-0000-00009F710000}"/>
    <cellStyle name="Heading 2 2 89" xfId="29015" xr:uid="{00000000-0005-0000-0000-0000A0710000}"/>
    <cellStyle name="Heading 2 2 9" xfId="29016" xr:uid="{00000000-0005-0000-0000-0000A1710000}"/>
    <cellStyle name="Heading 2 2 90" xfId="29017" xr:uid="{00000000-0005-0000-0000-0000A2710000}"/>
    <cellStyle name="Heading 2 2 91" xfId="29018" xr:uid="{00000000-0005-0000-0000-0000A3710000}"/>
    <cellStyle name="Heading 2 2 92" xfId="29019" xr:uid="{00000000-0005-0000-0000-0000A4710000}"/>
    <cellStyle name="Heading 2 2 93" xfId="29020" xr:uid="{00000000-0005-0000-0000-0000A5710000}"/>
    <cellStyle name="Heading 2 2 94" xfId="29021" xr:uid="{00000000-0005-0000-0000-0000A6710000}"/>
    <cellStyle name="Heading 2 2 95" xfId="29022" xr:uid="{00000000-0005-0000-0000-0000A7710000}"/>
    <cellStyle name="Heading 2 2 96" xfId="29023" xr:uid="{00000000-0005-0000-0000-0000A8710000}"/>
    <cellStyle name="Heading 2 2 97" xfId="29024" xr:uid="{00000000-0005-0000-0000-0000A9710000}"/>
    <cellStyle name="Heading 2 2 98" xfId="29025" xr:uid="{00000000-0005-0000-0000-0000AA710000}"/>
    <cellStyle name="Heading 2 2 99" xfId="29026" xr:uid="{00000000-0005-0000-0000-0000AB710000}"/>
    <cellStyle name="Heading 2 20" xfId="29027" xr:uid="{00000000-0005-0000-0000-0000AC710000}"/>
    <cellStyle name="Heading 2 20 2" xfId="29028" xr:uid="{00000000-0005-0000-0000-0000AD710000}"/>
    <cellStyle name="Heading 2 20 3" xfId="29029" xr:uid="{00000000-0005-0000-0000-0000AE710000}"/>
    <cellStyle name="Heading 2 20 4" xfId="29030" xr:uid="{00000000-0005-0000-0000-0000AF710000}"/>
    <cellStyle name="Heading 2 20 5" xfId="29031" xr:uid="{00000000-0005-0000-0000-0000B0710000}"/>
    <cellStyle name="Heading 2 20 6" xfId="29032" xr:uid="{00000000-0005-0000-0000-0000B1710000}"/>
    <cellStyle name="Heading 2 21" xfId="29033" xr:uid="{00000000-0005-0000-0000-0000B2710000}"/>
    <cellStyle name="Heading 2 22" xfId="29034" xr:uid="{00000000-0005-0000-0000-0000B3710000}"/>
    <cellStyle name="Heading 2 23" xfId="29035" xr:uid="{00000000-0005-0000-0000-0000B4710000}"/>
    <cellStyle name="Heading 2 24" xfId="29036" xr:uid="{00000000-0005-0000-0000-0000B5710000}"/>
    <cellStyle name="Heading 2 25" xfId="29037" xr:uid="{00000000-0005-0000-0000-0000B6710000}"/>
    <cellStyle name="Heading 2 26" xfId="29038" xr:uid="{00000000-0005-0000-0000-0000B7710000}"/>
    <cellStyle name="Heading 2 27" xfId="29039" xr:uid="{00000000-0005-0000-0000-0000B8710000}"/>
    <cellStyle name="Heading 2 28" xfId="29040" xr:uid="{00000000-0005-0000-0000-0000B9710000}"/>
    <cellStyle name="Heading 2 29" xfId="29041" xr:uid="{00000000-0005-0000-0000-0000BA710000}"/>
    <cellStyle name="Heading 2 3" xfId="29042" xr:uid="{00000000-0005-0000-0000-0000BB710000}"/>
    <cellStyle name="Heading 2 30" xfId="29043" xr:uid="{00000000-0005-0000-0000-0000BC710000}"/>
    <cellStyle name="Heading 2 31" xfId="29044" xr:uid="{00000000-0005-0000-0000-0000BD710000}"/>
    <cellStyle name="Heading 2 32" xfId="29045" xr:uid="{00000000-0005-0000-0000-0000BE710000}"/>
    <cellStyle name="Heading 2 33" xfId="29046" xr:uid="{00000000-0005-0000-0000-0000BF710000}"/>
    <cellStyle name="Heading 2 34" xfId="29047" xr:uid="{00000000-0005-0000-0000-0000C0710000}"/>
    <cellStyle name="Heading 2 35" xfId="29048" xr:uid="{00000000-0005-0000-0000-0000C1710000}"/>
    <cellStyle name="Heading 2 36" xfId="29049" xr:uid="{00000000-0005-0000-0000-0000C2710000}"/>
    <cellStyle name="Heading 2 37" xfId="29050" xr:uid="{00000000-0005-0000-0000-0000C3710000}"/>
    <cellStyle name="Heading 2 38" xfId="29051" xr:uid="{00000000-0005-0000-0000-0000C4710000}"/>
    <cellStyle name="Heading 2 39" xfId="29052" xr:uid="{00000000-0005-0000-0000-0000C5710000}"/>
    <cellStyle name="Heading 2 4" xfId="29053" xr:uid="{00000000-0005-0000-0000-0000C6710000}"/>
    <cellStyle name="Heading 2 40" xfId="29054" xr:uid="{00000000-0005-0000-0000-0000C7710000}"/>
    <cellStyle name="Heading 2 41" xfId="29055" xr:uid="{00000000-0005-0000-0000-0000C8710000}"/>
    <cellStyle name="Heading 2 42" xfId="29056" xr:uid="{00000000-0005-0000-0000-0000C9710000}"/>
    <cellStyle name="Heading 2 43" xfId="29057" xr:uid="{00000000-0005-0000-0000-0000CA710000}"/>
    <cellStyle name="Heading 2 44" xfId="29058" xr:uid="{00000000-0005-0000-0000-0000CB710000}"/>
    <cellStyle name="Heading 2 45" xfId="29059" xr:uid="{00000000-0005-0000-0000-0000CC710000}"/>
    <cellStyle name="Heading 2 46" xfId="29060" xr:uid="{00000000-0005-0000-0000-0000CD710000}"/>
    <cellStyle name="Heading 2 47" xfId="29061" xr:uid="{00000000-0005-0000-0000-0000CE710000}"/>
    <cellStyle name="Heading 2 48" xfId="29062" xr:uid="{00000000-0005-0000-0000-0000CF710000}"/>
    <cellStyle name="Heading 2 49" xfId="29063" xr:uid="{00000000-0005-0000-0000-0000D0710000}"/>
    <cellStyle name="Heading 2 5" xfId="29064" xr:uid="{00000000-0005-0000-0000-0000D1710000}"/>
    <cellStyle name="Heading 2 50" xfId="29065" xr:uid="{00000000-0005-0000-0000-0000D2710000}"/>
    <cellStyle name="Heading 2 51" xfId="29066" xr:uid="{00000000-0005-0000-0000-0000D3710000}"/>
    <cellStyle name="Heading 2 52" xfId="29067" xr:uid="{00000000-0005-0000-0000-0000D4710000}"/>
    <cellStyle name="Heading 2 53" xfId="29068" xr:uid="{00000000-0005-0000-0000-0000D5710000}"/>
    <cellStyle name="Heading 2 54" xfId="29069" xr:uid="{00000000-0005-0000-0000-0000D6710000}"/>
    <cellStyle name="Heading 2 55" xfId="29070" xr:uid="{00000000-0005-0000-0000-0000D7710000}"/>
    <cellStyle name="Heading 2 56" xfId="29071" xr:uid="{00000000-0005-0000-0000-0000D8710000}"/>
    <cellStyle name="Heading 2 57" xfId="29072" xr:uid="{00000000-0005-0000-0000-0000D9710000}"/>
    <cellStyle name="Heading 2 58" xfId="29073" xr:uid="{00000000-0005-0000-0000-0000DA710000}"/>
    <cellStyle name="Heading 2 59" xfId="29074" xr:uid="{00000000-0005-0000-0000-0000DB710000}"/>
    <cellStyle name="Heading 2 6" xfId="29075" xr:uid="{00000000-0005-0000-0000-0000DC710000}"/>
    <cellStyle name="Heading 2 60" xfId="29076" xr:uid="{00000000-0005-0000-0000-0000DD710000}"/>
    <cellStyle name="Heading 2 61" xfId="29077" xr:uid="{00000000-0005-0000-0000-0000DE710000}"/>
    <cellStyle name="Heading 2 62" xfId="29078" xr:uid="{00000000-0005-0000-0000-0000DF710000}"/>
    <cellStyle name="Heading 2 63" xfId="29079" xr:uid="{00000000-0005-0000-0000-0000E0710000}"/>
    <cellStyle name="Heading 2 64" xfId="29080" xr:uid="{00000000-0005-0000-0000-0000E1710000}"/>
    <cellStyle name="Heading 2 65" xfId="29081" xr:uid="{00000000-0005-0000-0000-0000E2710000}"/>
    <cellStyle name="Heading 2 66" xfId="29082" xr:uid="{00000000-0005-0000-0000-0000E3710000}"/>
    <cellStyle name="Heading 2 67" xfId="29083" xr:uid="{00000000-0005-0000-0000-0000E4710000}"/>
    <cellStyle name="Heading 2 68" xfId="29084" xr:uid="{00000000-0005-0000-0000-0000E5710000}"/>
    <cellStyle name="Heading 2 69" xfId="29085" xr:uid="{00000000-0005-0000-0000-0000E6710000}"/>
    <cellStyle name="Heading 2 7" xfId="29086" xr:uid="{00000000-0005-0000-0000-0000E7710000}"/>
    <cellStyle name="Heading 2 70" xfId="29087" xr:uid="{00000000-0005-0000-0000-0000E8710000}"/>
    <cellStyle name="Heading 2 71" xfId="29088" xr:uid="{00000000-0005-0000-0000-0000E9710000}"/>
    <cellStyle name="Heading 2 72" xfId="29089" xr:uid="{00000000-0005-0000-0000-0000EA710000}"/>
    <cellStyle name="Heading 2 73" xfId="29090" xr:uid="{00000000-0005-0000-0000-0000EB710000}"/>
    <cellStyle name="Heading 2 74" xfId="29091" xr:uid="{00000000-0005-0000-0000-0000EC710000}"/>
    <cellStyle name="Heading 2 75" xfId="29092" xr:uid="{00000000-0005-0000-0000-0000ED710000}"/>
    <cellStyle name="Heading 2 76" xfId="29093" xr:uid="{00000000-0005-0000-0000-0000EE710000}"/>
    <cellStyle name="Heading 2 77" xfId="29094" xr:uid="{00000000-0005-0000-0000-0000EF710000}"/>
    <cellStyle name="Heading 2 78" xfId="29095" xr:uid="{00000000-0005-0000-0000-0000F0710000}"/>
    <cellStyle name="Heading 2 79" xfId="29096" xr:uid="{00000000-0005-0000-0000-0000F1710000}"/>
    <cellStyle name="Heading 2 8" xfId="29097" xr:uid="{00000000-0005-0000-0000-0000F2710000}"/>
    <cellStyle name="Heading 2 80" xfId="29098" xr:uid="{00000000-0005-0000-0000-0000F3710000}"/>
    <cellStyle name="Heading 2 81" xfId="29099" xr:uid="{00000000-0005-0000-0000-0000F4710000}"/>
    <cellStyle name="Heading 2 82" xfId="29100" xr:uid="{00000000-0005-0000-0000-0000F5710000}"/>
    <cellStyle name="Heading 2 83" xfId="29101" xr:uid="{00000000-0005-0000-0000-0000F6710000}"/>
    <cellStyle name="Heading 2 84" xfId="29102" xr:uid="{00000000-0005-0000-0000-0000F7710000}"/>
    <cellStyle name="Heading 2 85" xfId="29103" xr:uid="{00000000-0005-0000-0000-0000F8710000}"/>
    <cellStyle name="Heading 2 86" xfId="29104" xr:uid="{00000000-0005-0000-0000-0000F9710000}"/>
    <cellStyle name="Heading 2 87" xfId="29105" xr:uid="{00000000-0005-0000-0000-0000FA710000}"/>
    <cellStyle name="Heading 2 88" xfId="29106" xr:uid="{00000000-0005-0000-0000-0000FB710000}"/>
    <cellStyle name="Heading 2 89" xfId="29107" xr:uid="{00000000-0005-0000-0000-0000FC710000}"/>
    <cellStyle name="Heading 2 9" xfId="29108" xr:uid="{00000000-0005-0000-0000-0000FD710000}"/>
    <cellStyle name="Heading 2 90" xfId="29109" xr:uid="{00000000-0005-0000-0000-0000FE710000}"/>
    <cellStyle name="Heading 2 91" xfId="29110" xr:uid="{00000000-0005-0000-0000-0000FF710000}"/>
    <cellStyle name="Heading 2 92" xfId="29111" xr:uid="{00000000-0005-0000-0000-000000720000}"/>
    <cellStyle name="Heading 2 93" xfId="29112" xr:uid="{00000000-0005-0000-0000-000001720000}"/>
    <cellStyle name="Heading 2 94" xfId="29113" xr:uid="{00000000-0005-0000-0000-000002720000}"/>
    <cellStyle name="Heading 2 95" xfId="29114" xr:uid="{00000000-0005-0000-0000-000003720000}"/>
    <cellStyle name="Heading 2 96" xfId="29115" xr:uid="{00000000-0005-0000-0000-000004720000}"/>
    <cellStyle name="Heading 2 97" xfId="29116" xr:uid="{00000000-0005-0000-0000-000005720000}"/>
    <cellStyle name="Heading 2 98" xfId="29117" xr:uid="{00000000-0005-0000-0000-000006720000}"/>
    <cellStyle name="Heading 2 99" xfId="29118" xr:uid="{00000000-0005-0000-0000-000007720000}"/>
    <cellStyle name="Heading 3 10" xfId="29119" xr:uid="{00000000-0005-0000-0000-000008720000}"/>
    <cellStyle name="Heading 3 10 10" xfId="29120" xr:uid="{00000000-0005-0000-0000-000009720000}"/>
    <cellStyle name="Heading 3 10 10 2" xfId="29121" xr:uid="{00000000-0005-0000-0000-00000A720000}"/>
    <cellStyle name="Heading 3 10 10 3" xfId="29122" xr:uid="{00000000-0005-0000-0000-00000B720000}"/>
    <cellStyle name="Heading 3 10 10 4" xfId="29123" xr:uid="{00000000-0005-0000-0000-00000C720000}"/>
    <cellStyle name="Heading 3 10 100" xfId="29124" xr:uid="{00000000-0005-0000-0000-00000D720000}"/>
    <cellStyle name="Heading 3 10 101" xfId="29125" xr:uid="{00000000-0005-0000-0000-00000E720000}"/>
    <cellStyle name="Heading 3 10 102" xfId="29126" xr:uid="{00000000-0005-0000-0000-00000F720000}"/>
    <cellStyle name="Heading 3 10 103" xfId="29127" xr:uid="{00000000-0005-0000-0000-000010720000}"/>
    <cellStyle name="Heading 3 10 104" xfId="29128" xr:uid="{00000000-0005-0000-0000-000011720000}"/>
    <cellStyle name="Heading 3 10 105" xfId="29129" xr:uid="{00000000-0005-0000-0000-000012720000}"/>
    <cellStyle name="Heading 3 10 106" xfId="29130" xr:uid="{00000000-0005-0000-0000-000013720000}"/>
    <cellStyle name="Heading 3 10 107" xfId="29131" xr:uid="{00000000-0005-0000-0000-000014720000}"/>
    <cellStyle name="Heading 3 10 108" xfId="29132" xr:uid="{00000000-0005-0000-0000-000015720000}"/>
    <cellStyle name="Heading 3 10 109" xfId="29133" xr:uid="{00000000-0005-0000-0000-000016720000}"/>
    <cellStyle name="Heading 3 10 11" xfId="29134" xr:uid="{00000000-0005-0000-0000-000017720000}"/>
    <cellStyle name="Heading 3 10 11 2" xfId="29135" xr:uid="{00000000-0005-0000-0000-000018720000}"/>
    <cellStyle name="Heading 3 10 11 3" xfId="29136" xr:uid="{00000000-0005-0000-0000-000019720000}"/>
    <cellStyle name="Heading 3 10 11 4" xfId="29137" xr:uid="{00000000-0005-0000-0000-00001A720000}"/>
    <cellStyle name="Heading 3 10 110" xfId="29138" xr:uid="{00000000-0005-0000-0000-00001B720000}"/>
    <cellStyle name="Heading 3 10 111" xfId="29139" xr:uid="{00000000-0005-0000-0000-00001C720000}"/>
    <cellStyle name="Heading 3 10 112" xfId="29140" xr:uid="{00000000-0005-0000-0000-00001D720000}"/>
    <cellStyle name="Heading 3 10 113" xfId="29141" xr:uid="{00000000-0005-0000-0000-00001E720000}"/>
    <cellStyle name="Heading 3 10 114" xfId="29142" xr:uid="{00000000-0005-0000-0000-00001F720000}"/>
    <cellStyle name="Heading 3 10 115" xfId="29143" xr:uid="{00000000-0005-0000-0000-000020720000}"/>
    <cellStyle name="Heading 3 10 116" xfId="29144" xr:uid="{00000000-0005-0000-0000-000021720000}"/>
    <cellStyle name="Heading 3 10 117" xfId="29145" xr:uid="{00000000-0005-0000-0000-000022720000}"/>
    <cellStyle name="Heading 3 10 118" xfId="29146" xr:uid="{00000000-0005-0000-0000-000023720000}"/>
    <cellStyle name="Heading 3 10 119" xfId="29147" xr:uid="{00000000-0005-0000-0000-000024720000}"/>
    <cellStyle name="Heading 3 10 12" xfId="29148" xr:uid="{00000000-0005-0000-0000-000025720000}"/>
    <cellStyle name="Heading 3 10 12 2" xfId="29149" xr:uid="{00000000-0005-0000-0000-000026720000}"/>
    <cellStyle name="Heading 3 10 12 3" xfId="29150" xr:uid="{00000000-0005-0000-0000-000027720000}"/>
    <cellStyle name="Heading 3 10 12 4" xfId="29151" xr:uid="{00000000-0005-0000-0000-000028720000}"/>
    <cellStyle name="Heading 3 10 120" xfId="29152" xr:uid="{00000000-0005-0000-0000-000029720000}"/>
    <cellStyle name="Heading 3 10 121" xfId="29153" xr:uid="{00000000-0005-0000-0000-00002A720000}"/>
    <cellStyle name="Heading 3 10 122" xfId="29154" xr:uid="{00000000-0005-0000-0000-00002B720000}"/>
    <cellStyle name="Heading 3 10 123" xfId="29155" xr:uid="{00000000-0005-0000-0000-00002C720000}"/>
    <cellStyle name="Heading 3 10 124" xfId="29156" xr:uid="{00000000-0005-0000-0000-00002D720000}"/>
    <cellStyle name="Heading 3 10 125" xfId="29157" xr:uid="{00000000-0005-0000-0000-00002E720000}"/>
    <cellStyle name="Heading 3 10 126" xfId="29158" xr:uid="{00000000-0005-0000-0000-00002F720000}"/>
    <cellStyle name="Heading 3 10 127" xfId="29159" xr:uid="{00000000-0005-0000-0000-000030720000}"/>
    <cellStyle name="Heading 3 10 128" xfId="29160" xr:uid="{00000000-0005-0000-0000-000031720000}"/>
    <cellStyle name="Heading 3 10 129" xfId="29161" xr:uid="{00000000-0005-0000-0000-000032720000}"/>
    <cellStyle name="Heading 3 10 13" xfId="29162" xr:uid="{00000000-0005-0000-0000-000033720000}"/>
    <cellStyle name="Heading 3 10 13 2" xfId="29163" xr:uid="{00000000-0005-0000-0000-000034720000}"/>
    <cellStyle name="Heading 3 10 13 3" xfId="29164" xr:uid="{00000000-0005-0000-0000-000035720000}"/>
    <cellStyle name="Heading 3 10 13 4" xfId="29165" xr:uid="{00000000-0005-0000-0000-000036720000}"/>
    <cellStyle name="Heading 3 10 130" xfId="29166" xr:uid="{00000000-0005-0000-0000-000037720000}"/>
    <cellStyle name="Heading 3 10 131" xfId="29167" xr:uid="{00000000-0005-0000-0000-000038720000}"/>
    <cellStyle name="Heading 3 10 132" xfId="29168" xr:uid="{00000000-0005-0000-0000-000039720000}"/>
    <cellStyle name="Heading 3 10 133" xfId="29169" xr:uid="{00000000-0005-0000-0000-00003A720000}"/>
    <cellStyle name="Heading 3 10 134" xfId="29170" xr:uid="{00000000-0005-0000-0000-00003B720000}"/>
    <cellStyle name="Heading 3 10 135" xfId="29171" xr:uid="{00000000-0005-0000-0000-00003C720000}"/>
    <cellStyle name="Heading 3 10 136" xfId="29172" xr:uid="{00000000-0005-0000-0000-00003D720000}"/>
    <cellStyle name="Heading 3 10 137" xfId="29173" xr:uid="{00000000-0005-0000-0000-00003E720000}"/>
    <cellStyle name="Heading 3 10 138" xfId="29174" xr:uid="{00000000-0005-0000-0000-00003F720000}"/>
    <cellStyle name="Heading 3 10 139" xfId="29175" xr:uid="{00000000-0005-0000-0000-000040720000}"/>
    <cellStyle name="Heading 3 10 14" xfId="29176" xr:uid="{00000000-0005-0000-0000-000041720000}"/>
    <cellStyle name="Heading 3 10 14 2" xfId="29177" xr:uid="{00000000-0005-0000-0000-000042720000}"/>
    <cellStyle name="Heading 3 10 14 3" xfId="29178" xr:uid="{00000000-0005-0000-0000-000043720000}"/>
    <cellStyle name="Heading 3 10 14 4" xfId="29179" xr:uid="{00000000-0005-0000-0000-000044720000}"/>
    <cellStyle name="Heading 3 10 140" xfId="29180" xr:uid="{00000000-0005-0000-0000-000045720000}"/>
    <cellStyle name="Heading 3 10 141" xfId="29181" xr:uid="{00000000-0005-0000-0000-000046720000}"/>
    <cellStyle name="Heading 3 10 142" xfId="29182" xr:uid="{00000000-0005-0000-0000-000047720000}"/>
    <cellStyle name="Heading 3 10 143" xfId="29183" xr:uid="{00000000-0005-0000-0000-000048720000}"/>
    <cellStyle name="Heading 3 10 15" xfId="29184" xr:uid="{00000000-0005-0000-0000-000049720000}"/>
    <cellStyle name="Heading 3 10 15 2" xfId="29185" xr:uid="{00000000-0005-0000-0000-00004A720000}"/>
    <cellStyle name="Heading 3 10 15 3" xfId="29186" xr:uid="{00000000-0005-0000-0000-00004B720000}"/>
    <cellStyle name="Heading 3 10 15 4" xfId="29187" xr:uid="{00000000-0005-0000-0000-00004C720000}"/>
    <cellStyle name="Heading 3 10 16" xfId="29188" xr:uid="{00000000-0005-0000-0000-00004D720000}"/>
    <cellStyle name="Heading 3 10 17" xfId="29189" xr:uid="{00000000-0005-0000-0000-00004E720000}"/>
    <cellStyle name="Heading 3 10 17 2" xfId="29190" xr:uid="{00000000-0005-0000-0000-00004F720000}"/>
    <cellStyle name="Heading 3 10 17 3" xfId="29191" xr:uid="{00000000-0005-0000-0000-000050720000}"/>
    <cellStyle name="Heading 3 10 17 4" xfId="29192" xr:uid="{00000000-0005-0000-0000-000051720000}"/>
    <cellStyle name="Heading 3 10 18" xfId="29193" xr:uid="{00000000-0005-0000-0000-000052720000}"/>
    <cellStyle name="Heading 3 10 18 2" xfId="29194" xr:uid="{00000000-0005-0000-0000-000053720000}"/>
    <cellStyle name="Heading 3 10 18 3" xfId="29195" xr:uid="{00000000-0005-0000-0000-000054720000}"/>
    <cellStyle name="Heading 3 10 18 4" xfId="29196" xr:uid="{00000000-0005-0000-0000-000055720000}"/>
    <cellStyle name="Heading 3 10 19" xfId="29197" xr:uid="{00000000-0005-0000-0000-000056720000}"/>
    <cellStyle name="Heading 3 10 19 2" xfId="29198" xr:uid="{00000000-0005-0000-0000-000057720000}"/>
    <cellStyle name="Heading 3 10 19 3" xfId="29199" xr:uid="{00000000-0005-0000-0000-000058720000}"/>
    <cellStyle name="Heading 3 10 19 4" xfId="29200" xr:uid="{00000000-0005-0000-0000-000059720000}"/>
    <cellStyle name="Heading 3 10 2" xfId="29201" xr:uid="{00000000-0005-0000-0000-00005A720000}"/>
    <cellStyle name="Heading 3 10 2 2" xfId="29202" xr:uid="{00000000-0005-0000-0000-00005B720000}"/>
    <cellStyle name="Heading 3 10 2 3" xfId="29203" xr:uid="{00000000-0005-0000-0000-00005C720000}"/>
    <cellStyle name="Heading 3 10 2 4" xfId="29204" xr:uid="{00000000-0005-0000-0000-00005D720000}"/>
    <cellStyle name="Heading 3 10 20" xfId="29205" xr:uid="{00000000-0005-0000-0000-00005E720000}"/>
    <cellStyle name="Heading 3 10 20 2" xfId="29206" xr:uid="{00000000-0005-0000-0000-00005F720000}"/>
    <cellStyle name="Heading 3 10 20 3" xfId="29207" xr:uid="{00000000-0005-0000-0000-000060720000}"/>
    <cellStyle name="Heading 3 10 20 4" xfId="29208" xr:uid="{00000000-0005-0000-0000-000061720000}"/>
    <cellStyle name="Heading 3 10 21" xfId="29209" xr:uid="{00000000-0005-0000-0000-000062720000}"/>
    <cellStyle name="Heading 3 10 21 2" xfId="29210" xr:uid="{00000000-0005-0000-0000-000063720000}"/>
    <cellStyle name="Heading 3 10 21 3" xfId="29211" xr:uid="{00000000-0005-0000-0000-000064720000}"/>
    <cellStyle name="Heading 3 10 21 4" xfId="29212" xr:uid="{00000000-0005-0000-0000-000065720000}"/>
    <cellStyle name="Heading 3 10 22" xfId="29213" xr:uid="{00000000-0005-0000-0000-000066720000}"/>
    <cellStyle name="Heading 3 10 22 2" xfId="29214" xr:uid="{00000000-0005-0000-0000-000067720000}"/>
    <cellStyle name="Heading 3 10 22 3" xfId="29215" xr:uid="{00000000-0005-0000-0000-000068720000}"/>
    <cellStyle name="Heading 3 10 22 4" xfId="29216" xr:uid="{00000000-0005-0000-0000-000069720000}"/>
    <cellStyle name="Heading 3 10 23" xfId="29217" xr:uid="{00000000-0005-0000-0000-00006A720000}"/>
    <cellStyle name="Heading 3 10 23 2" xfId="29218" xr:uid="{00000000-0005-0000-0000-00006B720000}"/>
    <cellStyle name="Heading 3 10 23 3" xfId="29219" xr:uid="{00000000-0005-0000-0000-00006C720000}"/>
    <cellStyle name="Heading 3 10 23 4" xfId="29220" xr:uid="{00000000-0005-0000-0000-00006D720000}"/>
    <cellStyle name="Heading 3 10 24" xfId="29221" xr:uid="{00000000-0005-0000-0000-00006E720000}"/>
    <cellStyle name="Heading 3 10 24 2" xfId="29222" xr:uid="{00000000-0005-0000-0000-00006F720000}"/>
    <cellStyle name="Heading 3 10 24 3" xfId="29223" xr:uid="{00000000-0005-0000-0000-000070720000}"/>
    <cellStyle name="Heading 3 10 24 4" xfId="29224" xr:uid="{00000000-0005-0000-0000-000071720000}"/>
    <cellStyle name="Heading 3 10 25" xfId="29225" xr:uid="{00000000-0005-0000-0000-000072720000}"/>
    <cellStyle name="Heading 3 10 25 2" xfId="29226" xr:uid="{00000000-0005-0000-0000-000073720000}"/>
    <cellStyle name="Heading 3 10 25 3" xfId="29227" xr:uid="{00000000-0005-0000-0000-000074720000}"/>
    <cellStyle name="Heading 3 10 25 4" xfId="29228" xr:uid="{00000000-0005-0000-0000-000075720000}"/>
    <cellStyle name="Heading 3 10 26" xfId="29229" xr:uid="{00000000-0005-0000-0000-000076720000}"/>
    <cellStyle name="Heading 3 10 26 2" xfId="29230" xr:uid="{00000000-0005-0000-0000-000077720000}"/>
    <cellStyle name="Heading 3 10 26 3" xfId="29231" xr:uid="{00000000-0005-0000-0000-000078720000}"/>
    <cellStyle name="Heading 3 10 26 4" xfId="29232" xr:uid="{00000000-0005-0000-0000-000079720000}"/>
    <cellStyle name="Heading 3 10 27" xfId="29233" xr:uid="{00000000-0005-0000-0000-00007A720000}"/>
    <cellStyle name="Heading 3 10 27 2" xfId="29234" xr:uid="{00000000-0005-0000-0000-00007B720000}"/>
    <cellStyle name="Heading 3 10 27 3" xfId="29235" xr:uid="{00000000-0005-0000-0000-00007C720000}"/>
    <cellStyle name="Heading 3 10 27 4" xfId="29236" xr:uid="{00000000-0005-0000-0000-00007D720000}"/>
    <cellStyle name="Heading 3 10 28" xfId="29237" xr:uid="{00000000-0005-0000-0000-00007E720000}"/>
    <cellStyle name="Heading 3 10 28 2" xfId="29238" xr:uid="{00000000-0005-0000-0000-00007F720000}"/>
    <cellStyle name="Heading 3 10 28 3" xfId="29239" xr:uid="{00000000-0005-0000-0000-000080720000}"/>
    <cellStyle name="Heading 3 10 28 4" xfId="29240" xr:uid="{00000000-0005-0000-0000-000081720000}"/>
    <cellStyle name="Heading 3 10 29" xfId="29241" xr:uid="{00000000-0005-0000-0000-000082720000}"/>
    <cellStyle name="Heading 3 10 29 2" xfId="29242" xr:uid="{00000000-0005-0000-0000-000083720000}"/>
    <cellStyle name="Heading 3 10 29 3" xfId="29243" xr:uid="{00000000-0005-0000-0000-000084720000}"/>
    <cellStyle name="Heading 3 10 29 4" xfId="29244" xr:uid="{00000000-0005-0000-0000-000085720000}"/>
    <cellStyle name="Heading 3 10 3" xfId="29245" xr:uid="{00000000-0005-0000-0000-000086720000}"/>
    <cellStyle name="Heading 3 10 3 2" xfId="29246" xr:uid="{00000000-0005-0000-0000-000087720000}"/>
    <cellStyle name="Heading 3 10 3 3" xfId="29247" xr:uid="{00000000-0005-0000-0000-000088720000}"/>
    <cellStyle name="Heading 3 10 3 4" xfId="29248" xr:uid="{00000000-0005-0000-0000-000089720000}"/>
    <cellStyle name="Heading 3 10 30" xfId="29249" xr:uid="{00000000-0005-0000-0000-00008A720000}"/>
    <cellStyle name="Heading 3 10 30 2" xfId="29250" xr:uid="{00000000-0005-0000-0000-00008B720000}"/>
    <cellStyle name="Heading 3 10 30 3" xfId="29251" xr:uid="{00000000-0005-0000-0000-00008C720000}"/>
    <cellStyle name="Heading 3 10 30 4" xfId="29252" xr:uid="{00000000-0005-0000-0000-00008D720000}"/>
    <cellStyle name="Heading 3 10 31" xfId="29253" xr:uid="{00000000-0005-0000-0000-00008E720000}"/>
    <cellStyle name="Heading 3 10 32" xfId="29254" xr:uid="{00000000-0005-0000-0000-00008F720000}"/>
    <cellStyle name="Heading 3 10 33" xfId="29255" xr:uid="{00000000-0005-0000-0000-000090720000}"/>
    <cellStyle name="Heading 3 10 34" xfId="29256" xr:uid="{00000000-0005-0000-0000-000091720000}"/>
    <cellStyle name="Heading 3 10 35" xfId="29257" xr:uid="{00000000-0005-0000-0000-000092720000}"/>
    <cellStyle name="Heading 3 10 36" xfId="29258" xr:uid="{00000000-0005-0000-0000-000093720000}"/>
    <cellStyle name="Heading 3 10 37" xfId="29259" xr:uid="{00000000-0005-0000-0000-000094720000}"/>
    <cellStyle name="Heading 3 10 38" xfId="29260" xr:uid="{00000000-0005-0000-0000-000095720000}"/>
    <cellStyle name="Heading 3 10 39" xfId="29261" xr:uid="{00000000-0005-0000-0000-000096720000}"/>
    <cellStyle name="Heading 3 10 4" xfId="29262" xr:uid="{00000000-0005-0000-0000-000097720000}"/>
    <cellStyle name="Heading 3 10 4 2" xfId="29263" xr:uid="{00000000-0005-0000-0000-000098720000}"/>
    <cellStyle name="Heading 3 10 4 3" xfId="29264" xr:uid="{00000000-0005-0000-0000-000099720000}"/>
    <cellStyle name="Heading 3 10 4 4" xfId="29265" xr:uid="{00000000-0005-0000-0000-00009A720000}"/>
    <cellStyle name="Heading 3 10 40" xfId="29266" xr:uid="{00000000-0005-0000-0000-00009B720000}"/>
    <cellStyle name="Heading 3 10 41" xfId="29267" xr:uid="{00000000-0005-0000-0000-00009C720000}"/>
    <cellStyle name="Heading 3 10 42" xfId="29268" xr:uid="{00000000-0005-0000-0000-00009D720000}"/>
    <cellStyle name="Heading 3 10 43" xfId="29269" xr:uid="{00000000-0005-0000-0000-00009E720000}"/>
    <cellStyle name="Heading 3 10 44" xfId="29270" xr:uid="{00000000-0005-0000-0000-00009F720000}"/>
    <cellStyle name="Heading 3 10 45" xfId="29271" xr:uid="{00000000-0005-0000-0000-0000A0720000}"/>
    <cellStyle name="Heading 3 10 46" xfId="29272" xr:uid="{00000000-0005-0000-0000-0000A1720000}"/>
    <cellStyle name="Heading 3 10 47" xfId="29273" xr:uid="{00000000-0005-0000-0000-0000A2720000}"/>
    <cellStyle name="Heading 3 10 48" xfId="29274" xr:uid="{00000000-0005-0000-0000-0000A3720000}"/>
    <cellStyle name="Heading 3 10 49" xfId="29275" xr:uid="{00000000-0005-0000-0000-0000A4720000}"/>
    <cellStyle name="Heading 3 10 5" xfId="29276" xr:uid="{00000000-0005-0000-0000-0000A5720000}"/>
    <cellStyle name="Heading 3 10 5 2" xfId="29277" xr:uid="{00000000-0005-0000-0000-0000A6720000}"/>
    <cellStyle name="Heading 3 10 5 3" xfId="29278" xr:uid="{00000000-0005-0000-0000-0000A7720000}"/>
    <cellStyle name="Heading 3 10 5 4" xfId="29279" xr:uid="{00000000-0005-0000-0000-0000A8720000}"/>
    <cellStyle name="Heading 3 10 50" xfId="29280" xr:uid="{00000000-0005-0000-0000-0000A9720000}"/>
    <cellStyle name="Heading 3 10 51" xfId="29281" xr:uid="{00000000-0005-0000-0000-0000AA720000}"/>
    <cellStyle name="Heading 3 10 52" xfId="29282" xr:uid="{00000000-0005-0000-0000-0000AB720000}"/>
    <cellStyle name="Heading 3 10 53" xfId="29283" xr:uid="{00000000-0005-0000-0000-0000AC720000}"/>
    <cellStyle name="Heading 3 10 54" xfId="29284" xr:uid="{00000000-0005-0000-0000-0000AD720000}"/>
    <cellStyle name="Heading 3 10 55" xfId="29285" xr:uid="{00000000-0005-0000-0000-0000AE720000}"/>
    <cellStyle name="Heading 3 10 56" xfId="29286" xr:uid="{00000000-0005-0000-0000-0000AF720000}"/>
    <cellStyle name="Heading 3 10 57" xfId="29287" xr:uid="{00000000-0005-0000-0000-0000B0720000}"/>
    <cellStyle name="Heading 3 10 58" xfId="29288" xr:uid="{00000000-0005-0000-0000-0000B1720000}"/>
    <cellStyle name="Heading 3 10 59" xfId="29289" xr:uid="{00000000-0005-0000-0000-0000B2720000}"/>
    <cellStyle name="Heading 3 10 6" xfId="29290" xr:uid="{00000000-0005-0000-0000-0000B3720000}"/>
    <cellStyle name="Heading 3 10 6 2" xfId="29291" xr:uid="{00000000-0005-0000-0000-0000B4720000}"/>
    <cellStyle name="Heading 3 10 6 3" xfId="29292" xr:uid="{00000000-0005-0000-0000-0000B5720000}"/>
    <cellStyle name="Heading 3 10 6 4" xfId="29293" xr:uid="{00000000-0005-0000-0000-0000B6720000}"/>
    <cellStyle name="Heading 3 10 60" xfId="29294" xr:uid="{00000000-0005-0000-0000-0000B7720000}"/>
    <cellStyle name="Heading 3 10 61" xfId="29295" xr:uid="{00000000-0005-0000-0000-0000B8720000}"/>
    <cellStyle name="Heading 3 10 62" xfId="29296" xr:uid="{00000000-0005-0000-0000-0000B9720000}"/>
    <cellStyle name="Heading 3 10 63" xfId="29297" xr:uid="{00000000-0005-0000-0000-0000BA720000}"/>
    <cellStyle name="Heading 3 10 64" xfId="29298" xr:uid="{00000000-0005-0000-0000-0000BB720000}"/>
    <cellStyle name="Heading 3 10 65" xfId="29299" xr:uid="{00000000-0005-0000-0000-0000BC720000}"/>
    <cellStyle name="Heading 3 10 66" xfId="29300" xr:uid="{00000000-0005-0000-0000-0000BD720000}"/>
    <cellStyle name="Heading 3 10 67" xfId="29301" xr:uid="{00000000-0005-0000-0000-0000BE720000}"/>
    <cellStyle name="Heading 3 10 68" xfId="29302" xr:uid="{00000000-0005-0000-0000-0000BF720000}"/>
    <cellStyle name="Heading 3 10 69" xfId="29303" xr:uid="{00000000-0005-0000-0000-0000C0720000}"/>
    <cellStyle name="Heading 3 10 7" xfId="29304" xr:uid="{00000000-0005-0000-0000-0000C1720000}"/>
    <cellStyle name="Heading 3 10 7 2" xfId="29305" xr:uid="{00000000-0005-0000-0000-0000C2720000}"/>
    <cellStyle name="Heading 3 10 7 3" xfId="29306" xr:uid="{00000000-0005-0000-0000-0000C3720000}"/>
    <cellStyle name="Heading 3 10 7 4" xfId="29307" xr:uid="{00000000-0005-0000-0000-0000C4720000}"/>
    <cellStyle name="Heading 3 10 70" xfId="29308" xr:uid="{00000000-0005-0000-0000-0000C5720000}"/>
    <cellStyle name="Heading 3 10 71" xfId="29309" xr:uid="{00000000-0005-0000-0000-0000C6720000}"/>
    <cellStyle name="Heading 3 10 72" xfId="29310" xr:uid="{00000000-0005-0000-0000-0000C7720000}"/>
    <cellStyle name="Heading 3 10 73" xfId="29311" xr:uid="{00000000-0005-0000-0000-0000C8720000}"/>
    <cellStyle name="Heading 3 10 74" xfId="29312" xr:uid="{00000000-0005-0000-0000-0000C9720000}"/>
    <cellStyle name="Heading 3 10 75" xfId="29313" xr:uid="{00000000-0005-0000-0000-0000CA720000}"/>
    <cellStyle name="Heading 3 10 76" xfId="29314" xr:uid="{00000000-0005-0000-0000-0000CB720000}"/>
    <cellStyle name="Heading 3 10 77" xfId="29315" xr:uid="{00000000-0005-0000-0000-0000CC720000}"/>
    <cellStyle name="Heading 3 10 78" xfId="29316" xr:uid="{00000000-0005-0000-0000-0000CD720000}"/>
    <cellStyle name="Heading 3 10 79" xfId="29317" xr:uid="{00000000-0005-0000-0000-0000CE720000}"/>
    <cellStyle name="Heading 3 10 8" xfId="29318" xr:uid="{00000000-0005-0000-0000-0000CF720000}"/>
    <cellStyle name="Heading 3 10 8 2" xfId="29319" xr:uid="{00000000-0005-0000-0000-0000D0720000}"/>
    <cellStyle name="Heading 3 10 8 3" xfId="29320" xr:uid="{00000000-0005-0000-0000-0000D1720000}"/>
    <cellStyle name="Heading 3 10 8 4" xfId="29321" xr:uid="{00000000-0005-0000-0000-0000D2720000}"/>
    <cellStyle name="Heading 3 10 80" xfId="29322" xr:uid="{00000000-0005-0000-0000-0000D3720000}"/>
    <cellStyle name="Heading 3 10 81" xfId="29323" xr:uid="{00000000-0005-0000-0000-0000D4720000}"/>
    <cellStyle name="Heading 3 10 82" xfId="29324" xr:uid="{00000000-0005-0000-0000-0000D5720000}"/>
    <cellStyle name="Heading 3 10 83" xfId="29325" xr:uid="{00000000-0005-0000-0000-0000D6720000}"/>
    <cellStyle name="Heading 3 10 84" xfId="29326" xr:uid="{00000000-0005-0000-0000-0000D7720000}"/>
    <cellStyle name="Heading 3 10 85" xfId="29327" xr:uid="{00000000-0005-0000-0000-0000D8720000}"/>
    <cellStyle name="Heading 3 10 86" xfId="29328" xr:uid="{00000000-0005-0000-0000-0000D9720000}"/>
    <cellStyle name="Heading 3 10 87" xfId="29329" xr:uid="{00000000-0005-0000-0000-0000DA720000}"/>
    <cellStyle name="Heading 3 10 88" xfId="29330" xr:uid="{00000000-0005-0000-0000-0000DB720000}"/>
    <cellStyle name="Heading 3 10 89" xfId="29331" xr:uid="{00000000-0005-0000-0000-0000DC720000}"/>
    <cellStyle name="Heading 3 10 9" xfId="29332" xr:uid="{00000000-0005-0000-0000-0000DD720000}"/>
    <cellStyle name="Heading 3 10 9 2" xfId="29333" xr:uid="{00000000-0005-0000-0000-0000DE720000}"/>
    <cellStyle name="Heading 3 10 9 3" xfId="29334" xr:uid="{00000000-0005-0000-0000-0000DF720000}"/>
    <cellStyle name="Heading 3 10 9 4" xfId="29335" xr:uid="{00000000-0005-0000-0000-0000E0720000}"/>
    <cellStyle name="Heading 3 10 90" xfId="29336" xr:uid="{00000000-0005-0000-0000-0000E1720000}"/>
    <cellStyle name="Heading 3 10 91" xfId="29337" xr:uid="{00000000-0005-0000-0000-0000E2720000}"/>
    <cellStyle name="Heading 3 10 92" xfId="29338" xr:uid="{00000000-0005-0000-0000-0000E3720000}"/>
    <cellStyle name="Heading 3 10 93" xfId="29339" xr:uid="{00000000-0005-0000-0000-0000E4720000}"/>
    <cellStyle name="Heading 3 10 94" xfId="29340" xr:uid="{00000000-0005-0000-0000-0000E5720000}"/>
    <cellStyle name="Heading 3 10 95" xfId="29341" xr:uid="{00000000-0005-0000-0000-0000E6720000}"/>
    <cellStyle name="Heading 3 10 96" xfId="29342" xr:uid="{00000000-0005-0000-0000-0000E7720000}"/>
    <cellStyle name="Heading 3 10 97" xfId="29343" xr:uid="{00000000-0005-0000-0000-0000E8720000}"/>
    <cellStyle name="Heading 3 10 98" xfId="29344" xr:uid="{00000000-0005-0000-0000-0000E9720000}"/>
    <cellStyle name="Heading 3 10 99" xfId="29345" xr:uid="{00000000-0005-0000-0000-0000EA720000}"/>
    <cellStyle name="Heading 3 100" xfId="29346" xr:uid="{00000000-0005-0000-0000-0000EB720000}"/>
    <cellStyle name="Heading 3 101" xfId="29347" xr:uid="{00000000-0005-0000-0000-0000EC720000}"/>
    <cellStyle name="Heading 3 102" xfId="29348" xr:uid="{00000000-0005-0000-0000-0000ED720000}"/>
    <cellStyle name="Heading 3 103" xfId="29349" xr:uid="{00000000-0005-0000-0000-0000EE720000}"/>
    <cellStyle name="Heading 3 104" xfId="29350" xr:uid="{00000000-0005-0000-0000-0000EF720000}"/>
    <cellStyle name="Heading 3 105" xfId="29351" xr:uid="{00000000-0005-0000-0000-0000F0720000}"/>
    <cellStyle name="Heading 3 106" xfId="29352" xr:uid="{00000000-0005-0000-0000-0000F1720000}"/>
    <cellStyle name="Heading 3 107" xfId="29353" xr:uid="{00000000-0005-0000-0000-0000F2720000}"/>
    <cellStyle name="Heading 3 108" xfId="29354" xr:uid="{00000000-0005-0000-0000-0000F3720000}"/>
    <cellStyle name="Heading 3 109" xfId="29355" xr:uid="{00000000-0005-0000-0000-0000F4720000}"/>
    <cellStyle name="Heading 3 11" xfId="29356" xr:uid="{00000000-0005-0000-0000-0000F5720000}"/>
    <cellStyle name="Heading 3 11 10" xfId="29357" xr:uid="{00000000-0005-0000-0000-0000F6720000}"/>
    <cellStyle name="Heading 3 11 10 2" xfId="29358" xr:uid="{00000000-0005-0000-0000-0000F7720000}"/>
    <cellStyle name="Heading 3 11 10 3" xfId="29359" xr:uid="{00000000-0005-0000-0000-0000F8720000}"/>
    <cellStyle name="Heading 3 11 10 4" xfId="29360" xr:uid="{00000000-0005-0000-0000-0000F9720000}"/>
    <cellStyle name="Heading 3 11 100" xfId="29361" xr:uid="{00000000-0005-0000-0000-0000FA720000}"/>
    <cellStyle name="Heading 3 11 101" xfId="29362" xr:uid="{00000000-0005-0000-0000-0000FB720000}"/>
    <cellStyle name="Heading 3 11 102" xfId="29363" xr:uid="{00000000-0005-0000-0000-0000FC720000}"/>
    <cellStyle name="Heading 3 11 103" xfId="29364" xr:uid="{00000000-0005-0000-0000-0000FD720000}"/>
    <cellStyle name="Heading 3 11 104" xfId="29365" xr:uid="{00000000-0005-0000-0000-0000FE720000}"/>
    <cellStyle name="Heading 3 11 105" xfId="29366" xr:uid="{00000000-0005-0000-0000-0000FF720000}"/>
    <cellStyle name="Heading 3 11 106" xfId="29367" xr:uid="{00000000-0005-0000-0000-000000730000}"/>
    <cellStyle name="Heading 3 11 107" xfId="29368" xr:uid="{00000000-0005-0000-0000-000001730000}"/>
    <cellStyle name="Heading 3 11 108" xfId="29369" xr:uid="{00000000-0005-0000-0000-000002730000}"/>
    <cellStyle name="Heading 3 11 109" xfId="29370" xr:uid="{00000000-0005-0000-0000-000003730000}"/>
    <cellStyle name="Heading 3 11 11" xfId="29371" xr:uid="{00000000-0005-0000-0000-000004730000}"/>
    <cellStyle name="Heading 3 11 11 2" xfId="29372" xr:uid="{00000000-0005-0000-0000-000005730000}"/>
    <cellStyle name="Heading 3 11 11 3" xfId="29373" xr:uid="{00000000-0005-0000-0000-000006730000}"/>
    <cellStyle name="Heading 3 11 11 4" xfId="29374" xr:uid="{00000000-0005-0000-0000-000007730000}"/>
    <cellStyle name="Heading 3 11 110" xfId="29375" xr:uid="{00000000-0005-0000-0000-000008730000}"/>
    <cellStyle name="Heading 3 11 111" xfId="29376" xr:uid="{00000000-0005-0000-0000-000009730000}"/>
    <cellStyle name="Heading 3 11 112" xfId="29377" xr:uid="{00000000-0005-0000-0000-00000A730000}"/>
    <cellStyle name="Heading 3 11 113" xfId="29378" xr:uid="{00000000-0005-0000-0000-00000B730000}"/>
    <cellStyle name="Heading 3 11 114" xfId="29379" xr:uid="{00000000-0005-0000-0000-00000C730000}"/>
    <cellStyle name="Heading 3 11 115" xfId="29380" xr:uid="{00000000-0005-0000-0000-00000D730000}"/>
    <cellStyle name="Heading 3 11 116" xfId="29381" xr:uid="{00000000-0005-0000-0000-00000E730000}"/>
    <cellStyle name="Heading 3 11 117" xfId="29382" xr:uid="{00000000-0005-0000-0000-00000F730000}"/>
    <cellStyle name="Heading 3 11 118" xfId="29383" xr:uid="{00000000-0005-0000-0000-000010730000}"/>
    <cellStyle name="Heading 3 11 119" xfId="29384" xr:uid="{00000000-0005-0000-0000-000011730000}"/>
    <cellStyle name="Heading 3 11 12" xfId="29385" xr:uid="{00000000-0005-0000-0000-000012730000}"/>
    <cellStyle name="Heading 3 11 12 2" xfId="29386" xr:uid="{00000000-0005-0000-0000-000013730000}"/>
    <cellStyle name="Heading 3 11 12 3" xfId="29387" xr:uid="{00000000-0005-0000-0000-000014730000}"/>
    <cellStyle name="Heading 3 11 12 4" xfId="29388" xr:uid="{00000000-0005-0000-0000-000015730000}"/>
    <cellStyle name="Heading 3 11 120" xfId="29389" xr:uid="{00000000-0005-0000-0000-000016730000}"/>
    <cellStyle name="Heading 3 11 121" xfId="29390" xr:uid="{00000000-0005-0000-0000-000017730000}"/>
    <cellStyle name="Heading 3 11 122" xfId="29391" xr:uid="{00000000-0005-0000-0000-000018730000}"/>
    <cellStyle name="Heading 3 11 123" xfId="29392" xr:uid="{00000000-0005-0000-0000-000019730000}"/>
    <cellStyle name="Heading 3 11 124" xfId="29393" xr:uid="{00000000-0005-0000-0000-00001A730000}"/>
    <cellStyle name="Heading 3 11 125" xfId="29394" xr:uid="{00000000-0005-0000-0000-00001B730000}"/>
    <cellStyle name="Heading 3 11 126" xfId="29395" xr:uid="{00000000-0005-0000-0000-00001C730000}"/>
    <cellStyle name="Heading 3 11 127" xfId="29396" xr:uid="{00000000-0005-0000-0000-00001D730000}"/>
    <cellStyle name="Heading 3 11 128" xfId="29397" xr:uid="{00000000-0005-0000-0000-00001E730000}"/>
    <cellStyle name="Heading 3 11 129" xfId="29398" xr:uid="{00000000-0005-0000-0000-00001F730000}"/>
    <cellStyle name="Heading 3 11 13" xfId="29399" xr:uid="{00000000-0005-0000-0000-000020730000}"/>
    <cellStyle name="Heading 3 11 13 2" xfId="29400" xr:uid="{00000000-0005-0000-0000-000021730000}"/>
    <cellStyle name="Heading 3 11 13 3" xfId="29401" xr:uid="{00000000-0005-0000-0000-000022730000}"/>
    <cellStyle name="Heading 3 11 13 4" xfId="29402" xr:uid="{00000000-0005-0000-0000-000023730000}"/>
    <cellStyle name="Heading 3 11 130" xfId="29403" xr:uid="{00000000-0005-0000-0000-000024730000}"/>
    <cellStyle name="Heading 3 11 131" xfId="29404" xr:uid="{00000000-0005-0000-0000-000025730000}"/>
    <cellStyle name="Heading 3 11 132" xfId="29405" xr:uid="{00000000-0005-0000-0000-000026730000}"/>
    <cellStyle name="Heading 3 11 133" xfId="29406" xr:uid="{00000000-0005-0000-0000-000027730000}"/>
    <cellStyle name="Heading 3 11 134" xfId="29407" xr:uid="{00000000-0005-0000-0000-000028730000}"/>
    <cellStyle name="Heading 3 11 135" xfId="29408" xr:uid="{00000000-0005-0000-0000-000029730000}"/>
    <cellStyle name="Heading 3 11 136" xfId="29409" xr:uid="{00000000-0005-0000-0000-00002A730000}"/>
    <cellStyle name="Heading 3 11 137" xfId="29410" xr:uid="{00000000-0005-0000-0000-00002B730000}"/>
    <cellStyle name="Heading 3 11 138" xfId="29411" xr:uid="{00000000-0005-0000-0000-00002C730000}"/>
    <cellStyle name="Heading 3 11 139" xfId="29412" xr:uid="{00000000-0005-0000-0000-00002D730000}"/>
    <cellStyle name="Heading 3 11 14" xfId="29413" xr:uid="{00000000-0005-0000-0000-00002E730000}"/>
    <cellStyle name="Heading 3 11 14 2" xfId="29414" xr:uid="{00000000-0005-0000-0000-00002F730000}"/>
    <cellStyle name="Heading 3 11 14 3" xfId="29415" xr:uid="{00000000-0005-0000-0000-000030730000}"/>
    <cellStyle name="Heading 3 11 14 4" xfId="29416" xr:uid="{00000000-0005-0000-0000-000031730000}"/>
    <cellStyle name="Heading 3 11 140" xfId="29417" xr:uid="{00000000-0005-0000-0000-000032730000}"/>
    <cellStyle name="Heading 3 11 141" xfId="29418" xr:uid="{00000000-0005-0000-0000-000033730000}"/>
    <cellStyle name="Heading 3 11 142" xfId="29419" xr:uid="{00000000-0005-0000-0000-000034730000}"/>
    <cellStyle name="Heading 3 11 143" xfId="29420" xr:uid="{00000000-0005-0000-0000-000035730000}"/>
    <cellStyle name="Heading 3 11 15" xfId="29421" xr:uid="{00000000-0005-0000-0000-000036730000}"/>
    <cellStyle name="Heading 3 11 15 2" xfId="29422" xr:uid="{00000000-0005-0000-0000-000037730000}"/>
    <cellStyle name="Heading 3 11 15 3" xfId="29423" xr:uid="{00000000-0005-0000-0000-000038730000}"/>
    <cellStyle name="Heading 3 11 15 4" xfId="29424" xr:uid="{00000000-0005-0000-0000-000039730000}"/>
    <cellStyle name="Heading 3 11 16" xfId="29425" xr:uid="{00000000-0005-0000-0000-00003A730000}"/>
    <cellStyle name="Heading 3 11 17" xfId="29426" xr:uid="{00000000-0005-0000-0000-00003B730000}"/>
    <cellStyle name="Heading 3 11 17 2" xfId="29427" xr:uid="{00000000-0005-0000-0000-00003C730000}"/>
    <cellStyle name="Heading 3 11 17 3" xfId="29428" xr:uid="{00000000-0005-0000-0000-00003D730000}"/>
    <cellStyle name="Heading 3 11 17 4" xfId="29429" xr:uid="{00000000-0005-0000-0000-00003E730000}"/>
    <cellStyle name="Heading 3 11 18" xfId="29430" xr:uid="{00000000-0005-0000-0000-00003F730000}"/>
    <cellStyle name="Heading 3 11 18 2" xfId="29431" xr:uid="{00000000-0005-0000-0000-000040730000}"/>
    <cellStyle name="Heading 3 11 18 3" xfId="29432" xr:uid="{00000000-0005-0000-0000-000041730000}"/>
    <cellStyle name="Heading 3 11 18 4" xfId="29433" xr:uid="{00000000-0005-0000-0000-000042730000}"/>
    <cellStyle name="Heading 3 11 19" xfId="29434" xr:uid="{00000000-0005-0000-0000-000043730000}"/>
    <cellStyle name="Heading 3 11 19 2" xfId="29435" xr:uid="{00000000-0005-0000-0000-000044730000}"/>
    <cellStyle name="Heading 3 11 19 3" xfId="29436" xr:uid="{00000000-0005-0000-0000-000045730000}"/>
    <cellStyle name="Heading 3 11 19 4" xfId="29437" xr:uid="{00000000-0005-0000-0000-000046730000}"/>
    <cellStyle name="Heading 3 11 2" xfId="29438" xr:uid="{00000000-0005-0000-0000-000047730000}"/>
    <cellStyle name="Heading 3 11 2 2" xfId="29439" xr:uid="{00000000-0005-0000-0000-000048730000}"/>
    <cellStyle name="Heading 3 11 2 3" xfId="29440" xr:uid="{00000000-0005-0000-0000-000049730000}"/>
    <cellStyle name="Heading 3 11 2 4" xfId="29441" xr:uid="{00000000-0005-0000-0000-00004A730000}"/>
    <cellStyle name="Heading 3 11 20" xfId="29442" xr:uid="{00000000-0005-0000-0000-00004B730000}"/>
    <cellStyle name="Heading 3 11 20 2" xfId="29443" xr:uid="{00000000-0005-0000-0000-00004C730000}"/>
    <cellStyle name="Heading 3 11 20 3" xfId="29444" xr:uid="{00000000-0005-0000-0000-00004D730000}"/>
    <cellStyle name="Heading 3 11 20 4" xfId="29445" xr:uid="{00000000-0005-0000-0000-00004E730000}"/>
    <cellStyle name="Heading 3 11 21" xfId="29446" xr:uid="{00000000-0005-0000-0000-00004F730000}"/>
    <cellStyle name="Heading 3 11 21 2" xfId="29447" xr:uid="{00000000-0005-0000-0000-000050730000}"/>
    <cellStyle name="Heading 3 11 21 3" xfId="29448" xr:uid="{00000000-0005-0000-0000-000051730000}"/>
    <cellStyle name="Heading 3 11 21 4" xfId="29449" xr:uid="{00000000-0005-0000-0000-000052730000}"/>
    <cellStyle name="Heading 3 11 22" xfId="29450" xr:uid="{00000000-0005-0000-0000-000053730000}"/>
    <cellStyle name="Heading 3 11 22 2" xfId="29451" xr:uid="{00000000-0005-0000-0000-000054730000}"/>
    <cellStyle name="Heading 3 11 22 3" xfId="29452" xr:uid="{00000000-0005-0000-0000-000055730000}"/>
    <cellStyle name="Heading 3 11 22 4" xfId="29453" xr:uid="{00000000-0005-0000-0000-000056730000}"/>
    <cellStyle name="Heading 3 11 23" xfId="29454" xr:uid="{00000000-0005-0000-0000-000057730000}"/>
    <cellStyle name="Heading 3 11 23 2" xfId="29455" xr:uid="{00000000-0005-0000-0000-000058730000}"/>
    <cellStyle name="Heading 3 11 23 3" xfId="29456" xr:uid="{00000000-0005-0000-0000-000059730000}"/>
    <cellStyle name="Heading 3 11 23 4" xfId="29457" xr:uid="{00000000-0005-0000-0000-00005A730000}"/>
    <cellStyle name="Heading 3 11 24" xfId="29458" xr:uid="{00000000-0005-0000-0000-00005B730000}"/>
    <cellStyle name="Heading 3 11 24 2" xfId="29459" xr:uid="{00000000-0005-0000-0000-00005C730000}"/>
    <cellStyle name="Heading 3 11 24 3" xfId="29460" xr:uid="{00000000-0005-0000-0000-00005D730000}"/>
    <cellStyle name="Heading 3 11 24 4" xfId="29461" xr:uid="{00000000-0005-0000-0000-00005E730000}"/>
    <cellStyle name="Heading 3 11 25" xfId="29462" xr:uid="{00000000-0005-0000-0000-00005F730000}"/>
    <cellStyle name="Heading 3 11 25 2" xfId="29463" xr:uid="{00000000-0005-0000-0000-000060730000}"/>
    <cellStyle name="Heading 3 11 25 3" xfId="29464" xr:uid="{00000000-0005-0000-0000-000061730000}"/>
    <cellStyle name="Heading 3 11 25 4" xfId="29465" xr:uid="{00000000-0005-0000-0000-000062730000}"/>
    <cellStyle name="Heading 3 11 26" xfId="29466" xr:uid="{00000000-0005-0000-0000-000063730000}"/>
    <cellStyle name="Heading 3 11 26 2" xfId="29467" xr:uid="{00000000-0005-0000-0000-000064730000}"/>
    <cellStyle name="Heading 3 11 26 3" xfId="29468" xr:uid="{00000000-0005-0000-0000-000065730000}"/>
    <cellStyle name="Heading 3 11 26 4" xfId="29469" xr:uid="{00000000-0005-0000-0000-000066730000}"/>
    <cellStyle name="Heading 3 11 27" xfId="29470" xr:uid="{00000000-0005-0000-0000-000067730000}"/>
    <cellStyle name="Heading 3 11 27 2" xfId="29471" xr:uid="{00000000-0005-0000-0000-000068730000}"/>
    <cellStyle name="Heading 3 11 27 3" xfId="29472" xr:uid="{00000000-0005-0000-0000-000069730000}"/>
    <cellStyle name="Heading 3 11 27 4" xfId="29473" xr:uid="{00000000-0005-0000-0000-00006A730000}"/>
    <cellStyle name="Heading 3 11 28" xfId="29474" xr:uid="{00000000-0005-0000-0000-00006B730000}"/>
    <cellStyle name="Heading 3 11 28 2" xfId="29475" xr:uid="{00000000-0005-0000-0000-00006C730000}"/>
    <cellStyle name="Heading 3 11 28 3" xfId="29476" xr:uid="{00000000-0005-0000-0000-00006D730000}"/>
    <cellStyle name="Heading 3 11 28 4" xfId="29477" xr:uid="{00000000-0005-0000-0000-00006E730000}"/>
    <cellStyle name="Heading 3 11 29" xfId="29478" xr:uid="{00000000-0005-0000-0000-00006F730000}"/>
    <cellStyle name="Heading 3 11 29 2" xfId="29479" xr:uid="{00000000-0005-0000-0000-000070730000}"/>
    <cellStyle name="Heading 3 11 29 3" xfId="29480" xr:uid="{00000000-0005-0000-0000-000071730000}"/>
    <cellStyle name="Heading 3 11 29 4" xfId="29481" xr:uid="{00000000-0005-0000-0000-000072730000}"/>
    <cellStyle name="Heading 3 11 3" xfId="29482" xr:uid="{00000000-0005-0000-0000-000073730000}"/>
    <cellStyle name="Heading 3 11 3 2" xfId="29483" xr:uid="{00000000-0005-0000-0000-000074730000}"/>
    <cellStyle name="Heading 3 11 3 3" xfId="29484" xr:uid="{00000000-0005-0000-0000-000075730000}"/>
    <cellStyle name="Heading 3 11 3 4" xfId="29485" xr:uid="{00000000-0005-0000-0000-000076730000}"/>
    <cellStyle name="Heading 3 11 30" xfId="29486" xr:uid="{00000000-0005-0000-0000-000077730000}"/>
    <cellStyle name="Heading 3 11 30 2" xfId="29487" xr:uid="{00000000-0005-0000-0000-000078730000}"/>
    <cellStyle name="Heading 3 11 30 3" xfId="29488" xr:uid="{00000000-0005-0000-0000-000079730000}"/>
    <cellStyle name="Heading 3 11 30 4" xfId="29489" xr:uid="{00000000-0005-0000-0000-00007A730000}"/>
    <cellStyle name="Heading 3 11 31" xfId="29490" xr:uid="{00000000-0005-0000-0000-00007B730000}"/>
    <cellStyle name="Heading 3 11 32" xfId="29491" xr:uid="{00000000-0005-0000-0000-00007C730000}"/>
    <cellStyle name="Heading 3 11 33" xfId="29492" xr:uid="{00000000-0005-0000-0000-00007D730000}"/>
    <cellStyle name="Heading 3 11 34" xfId="29493" xr:uid="{00000000-0005-0000-0000-00007E730000}"/>
    <cellStyle name="Heading 3 11 35" xfId="29494" xr:uid="{00000000-0005-0000-0000-00007F730000}"/>
    <cellStyle name="Heading 3 11 36" xfId="29495" xr:uid="{00000000-0005-0000-0000-000080730000}"/>
    <cellStyle name="Heading 3 11 37" xfId="29496" xr:uid="{00000000-0005-0000-0000-000081730000}"/>
    <cellStyle name="Heading 3 11 38" xfId="29497" xr:uid="{00000000-0005-0000-0000-000082730000}"/>
    <cellStyle name="Heading 3 11 39" xfId="29498" xr:uid="{00000000-0005-0000-0000-000083730000}"/>
    <cellStyle name="Heading 3 11 4" xfId="29499" xr:uid="{00000000-0005-0000-0000-000084730000}"/>
    <cellStyle name="Heading 3 11 4 2" xfId="29500" xr:uid="{00000000-0005-0000-0000-000085730000}"/>
    <cellStyle name="Heading 3 11 4 3" xfId="29501" xr:uid="{00000000-0005-0000-0000-000086730000}"/>
    <cellStyle name="Heading 3 11 4 4" xfId="29502" xr:uid="{00000000-0005-0000-0000-000087730000}"/>
    <cellStyle name="Heading 3 11 40" xfId="29503" xr:uid="{00000000-0005-0000-0000-000088730000}"/>
    <cellStyle name="Heading 3 11 41" xfId="29504" xr:uid="{00000000-0005-0000-0000-000089730000}"/>
    <cellStyle name="Heading 3 11 42" xfId="29505" xr:uid="{00000000-0005-0000-0000-00008A730000}"/>
    <cellStyle name="Heading 3 11 43" xfId="29506" xr:uid="{00000000-0005-0000-0000-00008B730000}"/>
    <cellStyle name="Heading 3 11 44" xfId="29507" xr:uid="{00000000-0005-0000-0000-00008C730000}"/>
    <cellStyle name="Heading 3 11 45" xfId="29508" xr:uid="{00000000-0005-0000-0000-00008D730000}"/>
    <cellStyle name="Heading 3 11 46" xfId="29509" xr:uid="{00000000-0005-0000-0000-00008E730000}"/>
    <cellStyle name="Heading 3 11 47" xfId="29510" xr:uid="{00000000-0005-0000-0000-00008F730000}"/>
    <cellStyle name="Heading 3 11 48" xfId="29511" xr:uid="{00000000-0005-0000-0000-000090730000}"/>
    <cellStyle name="Heading 3 11 49" xfId="29512" xr:uid="{00000000-0005-0000-0000-000091730000}"/>
    <cellStyle name="Heading 3 11 5" xfId="29513" xr:uid="{00000000-0005-0000-0000-000092730000}"/>
    <cellStyle name="Heading 3 11 5 2" xfId="29514" xr:uid="{00000000-0005-0000-0000-000093730000}"/>
    <cellStyle name="Heading 3 11 5 3" xfId="29515" xr:uid="{00000000-0005-0000-0000-000094730000}"/>
    <cellStyle name="Heading 3 11 5 4" xfId="29516" xr:uid="{00000000-0005-0000-0000-000095730000}"/>
    <cellStyle name="Heading 3 11 50" xfId="29517" xr:uid="{00000000-0005-0000-0000-000096730000}"/>
    <cellStyle name="Heading 3 11 51" xfId="29518" xr:uid="{00000000-0005-0000-0000-000097730000}"/>
    <cellStyle name="Heading 3 11 52" xfId="29519" xr:uid="{00000000-0005-0000-0000-000098730000}"/>
    <cellStyle name="Heading 3 11 53" xfId="29520" xr:uid="{00000000-0005-0000-0000-000099730000}"/>
    <cellStyle name="Heading 3 11 54" xfId="29521" xr:uid="{00000000-0005-0000-0000-00009A730000}"/>
    <cellStyle name="Heading 3 11 55" xfId="29522" xr:uid="{00000000-0005-0000-0000-00009B730000}"/>
    <cellStyle name="Heading 3 11 56" xfId="29523" xr:uid="{00000000-0005-0000-0000-00009C730000}"/>
    <cellStyle name="Heading 3 11 57" xfId="29524" xr:uid="{00000000-0005-0000-0000-00009D730000}"/>
    <cellStyle name="Heading 3 11 58" xfId="29525" xr:uid="{00000000-0005-0000-0000-00009E730000}"/>
    <cellStyle name="Heading 3 11 59" xfId="29526" xr:uid="{00000000-0005-0000-0000-00009F730000}"/>
    <cellStyle name="Heading 3 11 6" xfId="29527" xr:uid="{00000000-0005-0000-0000-0000A0730000}"/>
    <cellStyle name="Heading 3 11 6 2" xfId="29528" xr:uid="{00000000-0005-0000-0000-0000A1730000}"/>
    <cellStyle name="Heading 3 11 6 3" xfId="29529" xr:uid="{00000000-0005-0000-0000-0000A2730000}"/>
    <cellStyle name="Heading 3 11 6 4" xfId="29530" xr:uid="{00000000-0005-0000-0000-0000A3730000}"/>
    <cellStyle name="Heading 3 11 60" xfId="29531" xr:uid="{00000000-0005-0000-0000-0000A4730000}"/>
    <cellStyle name="Heading 3 11 61" xfId="29532" xr:uid="{00000000-0005-0000-0000-0000A5730000}"/>
    <cellStyle name="Heading 3 11 62" xfId="29533" xr:uid="{00000000-0005-0000-0000-0000A6730000}"/>
    <cellStyle name="Heading 3 11 63" xfId="29534" xr:uid="{00000000-0005-0000-0000-0000A7730000}"/>
    <cellStyle name="Heading 3 11 64" xfId="29535" xr:uid="{00000000-0005-0000-0000-0000A8730000}"/>
    <cellStyle name="Heading 3 11 65" xfId="29536" xr:uid="{00000000-0005-0000-0000-0000A9730000}"/>
    <cellStyle name="Heading 3 11 66" xfId="29537" xr:uid="{00000000-0005-0000-0000-0000AA730000}"/>
    <cellStyle name="Heading 3 11 67" xfId="29538" xr:uid="{00000000-0005-0000-0000-0000AB730000}"/>
    <cellStyle name="Heading 3 11 68" xfId="29539" xr:uid="{00000000-0005-0000-0000-0000AC730000}"/>
    <cellStyle name="Heading 3 11 69" xfId="29540" xr:uid="{00000000-0005-0000-0000-0000AD730000}"/>
    <cellStyle name="Heading 3 11 7" xfId="29541" xr:uid="{00000000-0005-0000-0000-0000AE730000}"/>
    <cellStyle name="Heading 3 11 7 2" xfId="29542" xr:uid="{00000000-0005-0000-0000-0000AF730000}"/>
    <cellStyle name="Heading 3 11 7 3" xfId="29543" xr:uid="{00000000-0005-0000-0000-0000B0730000}"/>
    <cellStyle name="Heading 3 11 7 4" xfId="29544" xr:uid="{00000000-0005-0000-0000-0000B1730000}"/>
    <cellStyle name="Heading 3 11 70" xfId="29545" xr:uid="{00000000-0005-0000-0000-0000B2730000}"/>
    <cellStyle name="Heading 3 11 71" xfId="29546" xr:uid="{00000000-0005-0000-0000-0000B3730000}"/>
    <cellStyle name="Heading 3 11 72" xfId="29547" xr:uid="{00000000-0005-0000-0000-0000B4730000}"/>
    <cellStyle name="Heading 3 11 73" xfId="29548" xr:uid="{00000000-0005-0000-0000-0000B5730000}"/>
    <cellStyle name="Heading 3 11 74" xfId="29549" xr:uid="{00000000-0005-0000-0000-0000B6730000}"/>
    <cellStyle name="Heading 3 11 75" xfId="29550" xr:uid="{00000000-0005-0000-0000-0000B7730000}"/>
    <cellStyle name="Heading 3 11 76" xfId="29551" xr:uid="{00000000-0005-0000-0000-0000B8730000}"/>
    <cellStyle name="Heading 3 11 77" xfId="29552" xr:uid="{00000000-0005-0000-0000-0000B9730000}"/>
    <cellStyle name="Heading 3 11 78" xfId="29553" xr:uid="{00000000-0005-0000-0000-0000BA730000}"/>
    <cellStyle name="Heading 3 11 79" xfId="29554" xr:uid="{00000000-0005-0000-0000-0000BB730000}"/>
    <cellStyle name="Heading 3 11 8" xfId="29555" xr:uid="{00000000-0005-0000-0000-0000BC730000}"/>
    <cellStyle name="Heading 3 11 8 2" xfId="29556" xr:uid="{00000000-0005-0000-0000-0000BD730000}"/>
    <cellStyle name="Heading 3 11 8 3" xfId="29557" xr:uid="{00000000-0005-0000-0000-0000BE730000}"/>
    <cellStyle name="Heading 3 11 8 4" xfId="29558" xr:uid="{00000000-0005-0000-0000-0000BF730000}"/>
    <cellStyle name="Heading 3 11 80" xfId="29559" xr:uid="{00000000-0005-0000-0000-0000C0730000}"/>
    <cellStyle name="Heading 3 11 81" xfId="29560" xr:uid="{00000000-0005-0000-0000-0000C1730000}"/>
    <cellStyle name="Heading 3 11 82" xfId="29561" xr:uid="{00000000-0005-0000-0000-0000C2730000}"/>
    <cellStyle name="Heading 3 11 83" xfId="29562" xr:uid="{00000000-0005-0000-0000-0000C3730000}"/>
    <cellStyle name="Heading 3 11 84" xfId="29563" xr:uid="{00000000-0005-0000-0000-0000C4730000}"/>
    <cellStyle name="Heading 3 11 85" xfId="29564" xr:uid="{00000000-0005-0000-0000-0000C5730000}"/>
    <cellStyle name="Heading 3 11 86" xfId="29565" xr:uid="{00000000-0005-0000-0000-0000C6730000}"/>
    <cellStyle name="Heading 3 11 87" xfId="29566" xr:uid="{00000000-0005-0000-0000-0000C7730000}"/>
    <cellStyle name="Heading 3 11 88" xfId="29567" xr:uid="{00000000-0005-0000-0000-0000C8730000}"/>
    <cellStyle name="Heading 3 11 89" xfId="29568" xr:uid="{00000000-0005-0000-0000-0000C9730000}"/>
    <cellStyle name="Heading 3 11 9" xfId="29569" xr:uid="{00000000-0005-0000-0000-0000CA730000}"/>
    <cellStyle name="Heading 3 11 9 2" xfId="29570" xr:uid="{00000000-0005-0000-0000-0000CB730000}"/>
    <cellStyle name="Heading 3 11 9 3" xfId="29571" xr:uid="{00000000-0005-0000-0000-0000CC730000}"/>
    <cellStyle name="Heading 3 11 9 4" xfId="29572" xr:uid="{00000000-0005-0000-0000-0000CD730000}"/>
    <cellStyle name="Heading 3 11 90" xfId="29573" xr:uid="{00000000-0005-0000-0000-0000CE730000}"/>
    <cellStyle name="Heading 3 11 91" xfId="29574" xr:uid="{00000000-0005-0000-0000-0000CF730000}"/>
    <cellStyle name="Heading 3 11 92" xfId="29575" xr:uid="{00000000-0005-0000-0000-0000D0730000}"/>
    <cellStyle name="Heading 3 11 93" xfId="29576" xr:uid="{00000000-0005-0000-0000-0000D1730000}"/>
    <cellStyle name="Heading 3 11 94" xfId="29577" xr:uid="{00000000-0005-0000-0000-0000D2730000}"/>
    <cellStyle name="Heading 3 11 95" xfId="29578" xr:uid="{00000000-0005-0000-0000-0000D3730000}"/>
    <cellStyle name="Heading 3 11 96" xfId="29579" xr:uid="{00000000-0005-0000-0000-0000D4730000}"/>
    <cellStyle name="Heading 3 11 97" xfId="29580" xr:uid="{00000000-0005-0000-0000-0000D5730000}"/>
    <cellStyle name="Heading 3 11 98" xfId="29581" xr:uid="{00000000-0005-0000-0000-0000D6730000}"/>
    <cellStyle name="Heading 3 11 99" xfId="29582" xr:uid="{00000000-0005-0000-0000-0000D7730000}"/>
    <cellStyle name="Heading 3 110" xfId="29583" xr:uid="{00000000-0005-0000-0000-0000D8730000}"/>
    <cellStyle name="Heading 3 111" xfId="29584" xr:uid="{00000000-0005-0000-0000-0000D9730000}"/>
    <cellStyle name="Heading 3 112" xfId="29585" xr:uid="{00000000-0005-0000-0000-0000DA730000}"/>
    <cellStyle name="Heading 3 113" xfId="29586" xr:uid="{00000000-0005-0000-0000-0000DB730000}"/>
    <cellStyle name="Heading 3 114" xfId="29587" xr:uid="{00000000-0005-0000-0000-0000DC730000}"/>
    <cellStyle name="Heading 3 115" xfId="29588" xr:uid="{00000000-0005-0000-0000-0000DD730000}"/>
    <cellStyle name="Heading 3 116" xfId="29589" xr:uid="{00000000-0005-0000-0000-0000DE730000}"/>
    <cellStyle name="Heading 3 117" xfId="29590" xr:uid="{00000000-0005-0000-0000-0000DF730000}"/>
    <cellStyle name="Heading 3 118" xfId="29591" xr:uid="{00000000-0005-0000-0000-0000E0730000}"/>
    <cellStyle name="Heading 3 119" xfId="29592" xr:uid="{00000000-0005-0000-0000-0000E1730000}"/>
    <cellStyle name="Heading 3 12" xfId="29593" xr:uid="{00000000-0005-0000-0000-0000E2730000}"/>
    <cellStyle name="Heading 3 12 10" xfId="29594" xr:uid="{00000000-0005-0000-0000-0000E3730000}"/>
    <cellStyle name="Heading 3 12 10 2" xfId="29595" xr:uid="{00000000-0005-0000-0000-0000E4730000}"/>
    <cellStyle name="Heading 3 12 10 3" xfId="29596" xr:uid="{00000000-0005-0000-0000-0000E5730000}"/>
    <cellStyle name="Heading 3 12 10 4" xfId="29597" xr:uid="{00000000-0005-0000-0000-0000E6730000}"/>
    <cellStyle name="Heading 3 12 100" xfId="29598" xr:uid="{00000000-0005-0000-0000-0000E7730000}"/>
    <cellStyle name="Heading 3 12 101" xfId="29599" xr:uid="{00000000-0005-0000-0000-0000E8730000}"/>
    <cellStyle name="Heading 3 12 102" xfId="29600" xr:uid="{00000000-0005-0000-0000-0000E9730000}"/>
    <cellStyle name="Heading 3 12 103" xfId="29601" xr:uid="{00000000-0005-0000-0000-0000EA730000}"/>
    <cellStyle name="Heading 3 12 104" xfId="29602" xr:uid="{00000000-0005-0000-0000-0000EB730000}"/>
    <cellStyle name="Heading 3 12 105" xfId="29603" xr:uid="{00000000-0005-0000-0000-0000EC730000}"/>
    <cellStyle name="Heading 3 12 106" xfId="29604" xr:uid="{00000000-0005-0000-0000-0000ED730000}"/>
    <cellStyle name="Heading 3 12 107" xfId="29605" xr:uid="{00000000-0005-0000-0000-0000EE730000}"/>
    <cellStyle name="Heading 3 12 108" xfId="29606" xr:uid="{00000000-0005-0000-0000-0000EF730000}"/>
    <cellStyle name="Heading 3 12 109" xfId="29607" xr:uid="{00000000-0005-0000-0000-0000F0730000}"/>
    <cellStyle name="Heading 3 12 11" xfId="29608" xr:uid="{00000000-0005-0000-0000-0000F1730000}"/>
    <cellStyle name="Heading 3 12 11 2" xfId="29609" xr:uid="{00000000-0005-0000-0000-0000F2730000}"/>
    <cellStyle name="Heading 3 12 11 3" xfId="29610" xr:uid="{00000000-0005-0000-0000-0000F3730000}"/>
    <cellStyle name="Heading 3 12 11 4" xfId="29611" xr:uid="{00000000-0005-0000-0000-0000F4730000}"/>
    <cellStyle name="Heading 3 12 110" xfId="29612" xr:uid="{00000000-0005-0000-0000-0000F5730000}"/>
    <cellStyle name="Heading 3 12 111" xfId="29613" xr:uid="{00000000-0005-0000-0000-0000F6730000}"/>
    <cellStyle name="Heading 3 12 112" xfId="29614" xr:uid="{00000000-0005-0000-0000-0000F7730000}"/>
    <cellStyle name="Heading 3 12 113" xfId="29615" xr:uid="{00000000-0005-0000-0000-0000F8730000}"/>
    <cellStyle name="Heading 3 12 114" xfId="29616" xr:uid="{00000000-0005-0000-0000-0000F9730000}"/>
    <cellStyle name="Heading 3 12 115" xfId="29617" xr:uid="{00000000-0005-0000-0000-0000FA730000}"/>
    <cellStyle name="Heading 3 12 116" xfId="29618" xr:uid="{00000000-0005-0000-0000-0000FB730000}"/>
    <cellStyle name="Heading 3 12 117" xfId="29619" xr:uid="{00000000-0005-0000-0000-0000FC730000}"/>
    <cellStyle name="Heading 3 12 118" xfId="29620" xr:uid="{00000000-0005-0000-0000-0000FD730000}"/>
    <cellStyle name="Heading 3 12 119" xfId="29621" xr:uid="{00000000-0005-0000-0000-0000FE730000}"/>
    <cellStyle name="Heading 3 12 12" xfId="29622" xr:uid="{00000000-0005-0000-0000-0000FF730000}"/>
    <cellStyle name="Heading 3 12 12 2" xfId="29623" xr:uid="{00000000-0005-0000-0000-000000740000}"/>
    <cellStyle name="Heading 3 12 12 3" xfId="29624" xr:uid="{00000000-0005-0000-0000-000001740000}"/>
    <cellStyle name="Heading 3 12 12 4" xfId="29625" xr:uid="{00000000-0005-0000-0000-000002740000}"/>
    <cellStyle name="Heading 3 12 120" xfId="29626" xr:uid="{00000000-0005-0000-0000-000003740000}"/>
    <cellStyle name="Heading 3 12 121" xfId="29627" xr:uid="{00000000-0005-0000-0000-000004740000}"/>
    <cellStyle name="Heading 3 12 122" xfId="29628" xr:uid="{00000000-0005-0000-0000-000005740000}"/>
    <cellStyle name="Heading 3 12 123" xfId="29629" xr:uid="{00000000-0005-0000-0000-000006740000}"/>
    <cellStyle name="Heading 3 12 124" xfId="29630" xr:uid="{00000000-0005-0000-0000-000007740000}"/>
    <cellStyle name="Heading 3 12 125" xfId="29631" xr:uid="{00000000-0005-0000-0000-000008740000}"/>
    <cellStyle name="Heading 3 12 126" xfId="29632" xr:uid="{00000000-0005-0000-0000-000009740000}"/>
    <cellStyle name="Heading 3 12 127" xfId="29633" xr:uid="{00000000-0005-0000-0000-00000A740000}"/>
    <cellStyle name="Heading 3 12 128" xfId="29634" xr:uid="{00000000-0005-0000-0000-00000B740000}"/>
    <cellStyle name="Heading 3 12 129" xfId="29635" xr:uid="{00000000-0005-0000-0000-00000C740000}"/>
    <cellStyle name="Heading 3 12 13" xfId="29636" xr:uid="{00000000-0005-0000-0000-00000D740000}"/>
    <cellStyle name="Heading 3 12 13 2" xfId="29637" xr:uid="{00000000-0005-0000-0000-00000E740000}"/>
    <cellStyle name="Heading 3 12 13 3" xfId="29638" xr:uid="{00000000-0005-0000-0000-00000F740000}"/>
    <cellStyle name="Heading 3 12 13 4" xfId="29639" xr:uid="{00000000-0005-0000-0000-000010740000}"/>
    <cellStyle name="Heading 3 12 130" xfId="29640" xr:uid="{00000000-0005-0000-0000-000011740000}"/>
    <cellStyle name="Heading 3 12 131" xfId="29641" xr:uid="{00000000-0005-0000-0000-000012740000}"/>
    <cellStyle name="Heading 3 12 132" xfId="29642" xr:uid="{00000000-0005-0000-0000-000013740000}"/>
    <cellStyle name="Heading 3 12 133" xfId="29643" xr:uid="{00000000-0005-0000-0000-000014740000}"/>
    <cellStyle name="Heading 3 12 134" xfId="29644" xr:uid="{00000000-0005-0000-0000-000015740000}"/>
    <cellStyle name="Heading 3 12 135" xfId="29645" xr:uid="{00000000-0005-0000-0000-000016740000}"/>
    <cellStyle name="Heading 3 12 136" xfId="29646" xr:uid="{00000000-0005-0000-0000-000017740000}"/>
    <cellStyle name="Heading 3 12 137" xfId="29647" xr:uid="{00000000-0005-0000-0000-000018740000}"/>
    <cellStyle name="Heading 3 12 138" xfId="29648" xr:uid="{00000000-0005-0000-0000-000019740000}"/>
    <cellStyle name="Heading 3 12 139" xfId="29649" xr:uid="{00000000-0005-0000-0000-00001A740000}"/>
    <cellStyle name="Heading 3 12 14" xfId="29650" xr:uid="{00000000-0005-0000-0000-00001B740000}"/>
    <cellStyle name="Heading 3 12 14 2" xfId="29651" xr:uid="{00000000-0005-0000-0000-00001C740000}"/>
    <cellStyle name="Heading 3 12 14 3" xfId="29652" xr:uid="{00000000-0005-0000-0000-00001D740000}"/>
    <cellStyle name="Heading 3 12 14 4" xfId="29653" xr:uid="{00000000-0005-0000-0000-00001E740000}"/>
    <cellStyle name="Heading 3 12 140" xfId="29654" xr:uid="{00000000-0005-0000-0000-00001F740000}"/>
    <cellStyle name="Heading 3 12 141" xfId="29655" xr:uid="{00000000-0005-0000-0000-000020740000}"/>
    <cellStyle name="Heading 3 12 142" xfId="29656" xr:uid="{00000000-0005-0000-0000-000021740000}"/>
    <cellStyle name="Heading 3 12 143" xfId="29657" xr:uid="{00000000-0005-0000-0000-000022740000}"/>
    <cellStyle name="Heading 3 12 15" xfId="29658" xr:uid="{00000000-0005-0000-0000-000023740000}"/>
    <cellStyle name="Heading 3 12 15 2" xfId="29659" xr:uid="{00000000-0005-0000-0000-000024740000}"/>
    <cellStyle name="Heading 3 12 15 3" xfId="29660" xr:uid="{00000000-0005-0000-0000-000025740000}"/>
    <cellStyle name="Heading 3 12 15 4" xfId="29661" xr:uid="{00000000-0005-0000-0000-000026740000}"/>
    <cellStyle name="Heading 3 12 16" xfId="29662" xr:uid="{00000000-0005-0000-0000-000027740000}"/>
    <cellStyle name="Heading 3 12 17" xfId="29663" xr:uid="{00000000-0005-0000-0000-000028740000}"/>
    <cellStyle name="Heading 3 12 17 2" xfId="29664" xr:uid="{00000000-0005-0000-0000-000029740000}"/>
    <cellStyle name="Heading 3 12 17 3" xfId="29665" xr:uid="{00000000-0005-0000-0000-00002A740000}"/>
    <cellStyle name="Heading 3 12 17 4" xfId="29666" xr:uid="{00000000-0005-0000-0000-00002B740000}"/>
    <cellStyle name="Heading 3 12 18" xfId="29667" xr:uid="{00000000-0005-0000-0000-00002C740000}"/>
    <cellStyle name="Heading 3 12 18 2" xfId="29668" xr:uid="{00000000-0005-0000-0000-00002D740000}"/>
    <cellStyle name="Heading 3 12 18 3" xfId="29669" xr:uid="{00000000-0005-0000-0000-00002E740000}"/>
    <cellStyle name="Heading 3 12 18 4" xfId="29670" xr:uid="{00000000-0005-0000-0000-00002F740000}"/>
    <cellStyle name="Heading 3 12 19" xfId="29671" xr:uid="{00000000-0005-0000-0000-000030740000}"/>
    <cellStyle name="Heading 3 12 19 2" xfId="29672" xr:uid="{00000000-0005-0000-0000-000031740000}"/>
    <cellStyle name="Heading 3 12 19 3" xfId="29673" xr:uid="{00000000-0005-0000-0000-000032740000}"/>
    <cellStyle name="Heading 3 12 19 4" xfId="29674" xr:uid="{00000000-0005-0000-0000-000033740000}"/>
    <cellStyle name="Heading 3 12 2" xfId="29675" xr:uid="{00000000-0005-0000-0000-000034740000}"/>
    <cellStyle name="Heading 3 12 2 2" xfId="29676" xr:uid="{00000000-0005-0000-0000-000035740000}"/>
    <cellStyle name="Heading 3 12 2 3" xfId="29677" xr:uid="{00000000-0005-0000-0000-000036740000}"/>
    <cellStyle name="Heading 3 12 2 4" xfId="29678" xr:uid="{00000000-0005-0000-0000-000037740000}"/>
    <cellStyle name="Heading 3 12 20" xfId="29679" xr:uid="{00000000-0005-0000-0000-000038740000}"/>
    <cellStyle name="Heading 3 12 20 2" xfId="29680" xr:uid="{00000000-0005-0000-0000-000039740000}"/>
    <cellStyle name="Heading 3 12 20 3" xfId="29681" xr:uid="{00000000-0005-0000-0000-00003A740000}"/>
    <cellStyle name="Heading 3 12 20 4" xfId="29682" xr:uid="{00000000-0005-0000-0000-00003B740000}"/>
    <cellStyle name="Heading 3 12 21" xfId="29683" xr:uid="{00000000-0005-0000-0000-00003C740000}"/>
    <cellStyle name="Heading 3 12 21 2" xfId="29684" xr:uid="{00000000-0005-0000-0000-00003D740000}"/>
    <cellStyle name="Heading 3 12 21 3" xfId="29685" xr:uid="{00000000-0005-0000-0000-00003E740000}"/>
    <cellStyle name="Heading 3 12 21 4" xfId="29686" xr:uid="{00000000-0005-0000-0000-00003F740000}"/>
    <cellStyle name="Heading 3 12 22" xfId="29687" xr:uid="{00000000-0005-0000-0000-000040740000}"/>
    <cellStyle name="Heading 3 12 22 2" xfId="29688" xr:uid="{00000000-0005-0000-0000-000041740000}"/>
    <cellStyle name="Heading 3 12 22 3" xfId="29689" xr:uid="{00000000-0005-0000-0000-000042740000}"/>
    <cellStyle name="Heading 3 12 22 4" xfId="29690" xr:uid="{00000000-0005-0000-0000-000043740000}"/>
    <cellStyle name="Heading 3 12 23" xfId="29691" xr:uid="{00000000-0005-0000-0000-000044740000}"/>
    <cellStyle name="Heading 3 12 23 2" xfId="29692" xr:uid="{00000000-0005-0000-0000-000045740000}"/>
    <cellStyle name="Heading 3 12 23 3" xfId="29693" xr:uid="{00000000-0005-0000-0000-000046740000}"/>
    <cellStyle name="Heading 3 12 23 4" xfId="29694" xr:uid="{00000000-0005-0000-0000-000047740000}"/>
    <cellStyle name="Heading 3 12 24" xfId="29695" xr:uid="{00000000-0005-0000-0000-000048740000}"/>
    <cellStyle name="Heading 3 12 24 2" xfId="29696" xr:uid="{00000000-0005-0000-0000-000049740000}"/>
    <cellStyle name="Heading 3 12 24 3" xfId="29697" xr:uid="{00000000-0005-0000-0000-00004A740000}"/>
    <cellStyle name="Heading 3 12 24 4" xfId="29698" xr:uid="{00000000-0005-0000-0000-00004B740000}"/>
    <cellStyle name="Heading 3 12 25" xfId="29699" xr:uid="{00000000-0005-0000-0000-00004C740000}"/>
    <cellStyle name="Heading 3 12 25 2" xfId="29700" xr:uid="{00000000-0005-0000-0000-00004D740000}"/>
    <cellStyle name="Heading 3 12 25 3" xfId="29701" xr:uid="{00000000-0005-0000-0000-00004E740000}"/>
    <cellStyle name="Heading 3 12 25 4" xfId="29702" xr:uid="{00000000-0005-0000-0000-00004F740000}"/>
    <cellStyle name="Heading 3 12 26" xfId="29703" xr:uid="{00000000-0005-0000-0000-000050740000}"/>
    <cellStyle name="Heading 3 12 26 2" xfId="29704" xr:uid="{00000000-0005-0000-0000-000051740000}"/>
    <cellStyle name="Heading 3 12 26 3" xfId="29705" xr:uid="{00000000-0005-0000-0000-000052740000}"/>
    <cellStyle name="Heading 3 12 26 4" xfId="29706" xr:uid="{00000000-0005-0000-0000-000053740000}"/>
    <cellStyle name="Heading 3 12 27" xfId="29707" xr:uid="{00000000-0005-0000-0000-000054740000}"/>
    <cellStyle name="Heading 3 12 27 2" xfId="29708" xr:uid="{00000000-0005-0000-0000-000055740000}"/>
    <cellStyle name="Heading 3 12 27 3" xfId="29709" xr:uid="{00000000-0005-0000-0000-000056740000}"/>
    <cellStyle name="Heading 3 12 27 4" xfId="29710" xr:uid="{00000000-0005-0000-0000-000057740000}"/>
    <cellStyle name="Heading 3 12 28" xfId="29711" xr:uid="{00000000-0005-0000-0000-000058740000}"/>
    <cellStyle name="Heading 3 12 28 2" xfId="29712" xr:uid="{00000000-0005-0000-0000-000059740000}"/>
    <cellStyle name="Heading 3 12 28 3" xfId="29713" xr:uid="{00000000-0005-0000-0000-00005A740000}"/>
    <cellStyle name="Heading 3 12 28 4" xfId="29714" xr:uid="{00000000-0005-0000-0000-00005B740000}"/>
    <cellStyle name="Heading 3 12 29" xfId="29715" xr:uid="{00000000-0005-0000-0000-00005C740000}"/>
    <cellStyle name="Heading 3 12 29 2" xfId="29716" xr:uid="{00000000-0005-0000-0000-00005D740000}"/>
    <cellStyle name="Heading 3 12 29 3" xfId="29717" xr:uid="{00000000-0005-0000-0000-00005E740000}"/>
    <cellStyle name="Heading 3 12 29 4" xfId="29718" xr:uid="{00000000-0005-0000-0000-00005F740000}"/>
    <cellStyle name="Heading 3 12 3" xfId="29719" xr:uid="{00000000-0005-0000-0000-000060740000}"/>
    <cellStyle name="Heading 3 12 3 2" xfId="29720" xr:uid="{00000000-0005-0000-0000-000061740000}"/>
    <cellStyle name="Heading 3 12 3 3" xfId="29721" xr:uid="{00000000-0005-0000-0000-000062740000}"/>
    <cellStyle name="Heading 3 12 3 4" xfId="29722" xr:uid="{00000000-0005-0000-0000-000063740000}"/>
    <cellStyle name="Heading 3 12 30" xfId="29723" xr:uid="{00000000-0005-0000-0000-000064740000}"/>
    <cellStyle name="Heading 3 12 30 2" xfId="29724" xr:uid="{00000000-0005-0000-0000-000065740000}"/>
    <cellStyle name="Heading 3 12 30 3" xfId="29725" xr:uid="{00000000-0005-0000-0000-000066740000}"/>
    <cellStyle name="Heading 3 12 30 4" xfId="29726" xr:uid="{00000000-0005-0000-0000-000067740000}"/>
    <cellStyle name="Heading 3 12 31" xfId="29727" xr:uid="{00000000-0005-0000-0000-000068740000}"/>
    <cellStyle name="Heading 3 12 32" xfId="29728" xr:uid="{00000000-0005-0000-0000-000069740000}"/>
    <cellStyle name="Heading 3 12 33" xfId="29729" xr:uid="{00000000-0005-0000-0000-00006A740000}"/>
    <cellStyle name="Heading 3 12 34" xfId="29730" xr:uid="{00000000-0005-0000-0000-00006B740000}"/>
    <cellStyle name="Heading 3 12 35" xfId="29731" xr:uid="{00000000-0005-0000-0000-00006C740000}"/>
    <cellStyle name="Heading 3 12 36" xfId="29732" xr:uid="{00000000-0005-0000-0000-00006D740000}"/>
    <cellStyle name="Heading 3 12 37" xfId="29733" xr:uid="{00000000-0005-0000-0000-00006E740000}"/>
    <cellStyle name="Heading 3 12 38" xfId="29734" xr:uid="{00000000-0005-0000-0000-00006F740000}"/>
    <cellStyle name="Heading 3 12 39" xfId="29735" xr:uid="{00000000-0005-0000-0000-000070740000}"/>
    <cellStyle name="Heading 3 12 4" xfId="29736" xr:uid="{00000000-0005-0000-0000-000071740000}"/>
    <cellStyle name="Heading 3 12 4 2" xfId="29737" xr:uid="{00000000-0005-0000-0000-000072740000}"/>
    <cellStyle name="Heading 3 12 4 3" xfId="29738" xr:uid="{00000000-0005-0000-0000-000073740000}"/>
    <cellStyle name="Heading 3 12 4 4" xfId="29739" xr:uid="{00000000-0005-0000-0000-000074740000}"/>
    <cellStyle name="Heading 3 12 40" xfId="29740" xr:uid="{00000000-0005-0000-0000-000075740000}"/>
    <cellStyle name="Heading 3 12 41" xfId="29741" xr:uid="{00000000-0005-0000-0000-000076740000}"/>
    <cellStyle name="Heading 3 12 42" xfId="29742" xr:uid="{00000000-0005-0000-0000-000077740000}"/>
    <cellStyle name="Heading 3 12 43" xfId="29743" xr:uid="{00000000-0005-0000-0000-000078740000}"/>
    <cellStyle name="Heading 3 12 44" xfId="29744" xr:uid="{00000000-0005-0000-0000-000079740000}"/>
    <cellStyle name="Heading 3 12 45" xfId="29745" xr:uid="{00000000-0005-0000-0000-00007A740000}"/>
    <cellStyle name="Heading 3 12 46" xfId="29746" xr:uid="{00000000-0005-0000-0000-00007B740000}"/>
    <cellStyle name="Heading 3 12 47" xfId="29747" xr:uid="{00000000-0005-0000-0000-00007C740000}"/>
    <cellStyle name="Heading 3 12 48" xfId="29748" xr:uid="{00000000-0005-0000-0000-00007D740000}"/>
    <cellStyle name="Heading 3 12 49" xfId="29749" xr:uid="{00000000-0005-0000-0000-00007E740000}"/>
    <cellStyle name="Heading 3 12 5" xfId="29750" xr:uid="{00000000-0005-0000-0000-00007F740000}"/>
    <cellStyle name="Heading 3 12 5 2" xfId="29751" xr:uid="{00000000-0005-0000-0000-000080740000}"/>
    <cellStyle name="Heading 3 12 5 3" xfId="29752" xr:uid="{00000000-0005-0000-0000-000081740000}"/>
    <cellStyle name="Heading 3 12 5 4" xfId="29753" xr:uid="{00000000-0005-0000-0000-000082740000}"/>
    <cellStyle name="Heading 3 12 50" xfId="29754" xr:uid="{00000000-0005-0000-0000-000083740000}"/>
    <cellStyle name="Heading 3 12 51" xfId="29755" xr:uid="{00000000-0005-0000-0000-000084740000}"/>
    <cellStyle name="Heading 3 12 52" xfId="29756" xr:uid="{00000000-0005-0000-0000-000085740000}"/>
    <cellStyle name="Heading 3 12 53" xfId="29757" xr:uid="{00000000-0005-0000-0000-000086740000}"/>
    <cellStyle name="Heading 3 12 54" xfId="29758" xr:uid="{00000000-0005-0000-0000-000087740000}"/>
    <cellStyle name="Heading 3 12 55" xfId="29759" xr:uid="{00000000-0005-0000-0000-000088740000}"/>
    <cellStyle name="Heading 3 12 56" xfId="29760" xr:uid="{00000000-0005-0000-0000-000089740000}"/>
    <cellStyle name="Heading 3 12 57" xfId="29761" xr:uid="{00000000-0005-0000-0000-00008A740000}"/>
    <cellStyle name="Heading 3 12 58" xfId="29762" xr:uid="{00000000-0005-0000-0000-00008B740000}"/>
    <cellStyle name="Heading 3 12 59" xfId="29763" xr:uid="{00000000-0005-0000-0000-00008C740000}"/>
    <cellStyle name="Heading 3 12 6" xfId="29764" xr:uid="{00000000-0005-0000-0000-00008D740000}"/>
    <cellStyle name="Heading 3 12 6 2" xfId="29765" xr:uid="{00000000-0005-0000-0000-00008E740000}"/>
    <cellStyle name="Heading 3 12 6 3" xfId="29766" xr:uid="{00000000-0005-0000-0000-00008F740000}"/>
    <cellStyle name="Heading 3 12 6 4" xfId="29767" xr:uid="{00000000-0005-0000-0000-000090740000}"/>
    <cellStyle name="Heading 3 12 60" xfId="29768" xr:uid="{00000000-0005-0000-0000-000091740000}"/>
    <cellStyle name="Heading 3 12 61" xfId="29769" xr:uid="{00000000-0005-0000-0000-000092740000}"/>
    <cellStyle name="Heading 3 12 62" xfId="29770" xr:uid="{00000000-0005-0000-0000-000093740000}"/>
    <cellStyle name="Heading 3 12 63" xfId="29771" xr:uid="{00000000-0005-0000-0000-000094740000}"/>
    <cellStyle name="Heading 3 12 64" xfId="29772" xr:uid="{00000000-0005-0000-0000-000095740000}"/>
    <cellStyle name="Heading 3 12 65" xfId="29773" xr:uid="{00000000-0005-0000-0000-000096740000}"/>
    <cellStyle name="Heading 3 12 66" xfId="29774" xr:uid="{00000000-0005-0000-0000-000097740000}"/>
    <cellStyle name="Heading 3 12 67" xfId="29775" xr:uid="{00000000-0005-0000-0000-000098740000}"/>
    <cellStyle name="Heading 3 12 68" xfId="29776" xr:uid="{00000000-0005-0000-0000-000099740000}"/>
    <cellStyle name="Heading 3 12 69" xfId="29777" xr:uid="{00000000-0005-0000-0000-00009A740000}"/>
    <cellStyle name="Heading 3 12 7" xfId="29778" xr:uid="{00000000-0005-0000-0000-00009B740000}"/>
    <cellStyle name="Heading 3 12 7 2" xfId="29779" xr:uid="{00000000-0005-0000-0000-00009C740000}"/>
    <cellStyle name="Heading 3 12 7 3" xfId="29780" xr:uid="{00000000-0005-0000-0000-00009D740000}"/>
    <cellStyle name="Heading 3 12 7 4" xfId="29781" xr:uid="{00000000-0005-0000-0000-00009E740000}"/>
    <cellStyle name="Heading 3 12 70" xfId="29782" xr:uid="{00000000-0005-0000-0000-00009F740000}"/>
    <cellStyle name="Heading 3 12 71" xfId="29783" xr:uid="{00000000-0005-0000-0000-0000A0740000}"/>
    <cellStyle name="Heading 3 12 72" xfId="29784" xr:uid="{00000000-0005-0000-0000-0000A1740000}"/>
    <cellStyle name="Heading 3 12 73" xfId="29785" xr:uid="{00000000-0005-0000-0000-0000A2740000}"/>
    <cellStyle name="Heading 3 12 74" xfId="29786" xr:uid="{00000000-0005-0000-0000-0000A3740000}"/>
    <cellStyle name="Heading 3 12 75" xfId="29787" xr:uid="{00000000-0005-0000-0000-0000A4740000}"/>
    <cellStyle name="Heading 3 12 76" xfId="29788" xr:uid="{00000000-0005-0000-0000-0000A5740000}"/>
    <cellStyle name="Heading 3 12 77" xfId="29789" xr:uid="{00000000-0005-0000-0000-0000A6740000}"/>
    <cellStyle name="Heading 3 12 78" xfId="29790" xr:uid="{00000000-0005-0000-0000-0000A7740000}"/>
    <cellStyle name="Heading 3 12 79" xfId="29791" xr:uid="{00000000-0005-0000-0000-0000A8740000}"/>
    <cellStyle name="Heading 3 12 8" xfId="29792" xr:uid="{00000000-0005-0000-0000-0000A9740000}"/>
    <cellStyle name="Heading 3 12 8 2" xfId="29793" xr:uid="{00000000-0005-0000-0000-0000AA740000}"/>
    <cellStyle name="Heading 3 12 8 3" xfId="29794" xr:uid="{00000000-0005-0000-0000-0000AB740000}"/>
    <cellStyle name="Heading 3 12 8 4" xfId="29795" xr:uid="{00000000-0005-0000-0000-0000AC740000}"/>
    <cellStyle name="Heading 3 12 80" xfId="29796" xr:uid="{00000000-0005-0000-0000-0000AD740000}"/>
    <cellStyle name="Heading 3 12 81" xfId="29797" xr:uid="{00000000-0005-0000-0000-0000AE740000}"/>
    <cellStyle name="Heading 3 12 82" xfId="29798" xr:uid="{00000000-0005-0000-0000-0000AF740000}"/>
    <cellStyle name="Heading 3 12 83" xfId="29799" xr:uid="{00000000-0005-0000-0000-0000B0740000}"/>
    <cellStyle name="Heading 3 12 84" xfId="29800" xr:uid="{00000000-0005-0000-0000-0000B1740000}"/>
    <cellStyle name="Heading 3 12 85" xfId="29801" xr:uid="{00000000-0005-0000-0000-0000B2740000}"/>
    <cellStyle name="Heading 3 12 86" xfId="29802" xr:uid="{00000000-0005-0000-0000-0000B3740000}"/>
    <cellStyle name="Heading 3 12 87" xfId="29803" xr:uid="{00000000-0005-0000-0000-0000B4740000}"/>
    <cellStyle name="Heading 3 12 88" xfId="29804" xr:uid="{00000000-0005-0000-0000-0000B5740000}"/>
    <cellStyle name="Heading 3 12 89" xfId="29805" xr:uid="{00000000-0005-0000-0000-0000B6740000}"/>
    <cellStyle name="Heading 3 12 9" xfId="29806" xr:uid="{00000000-0005-0000-0000-0000B7740000}"/>
    <cellStyle name="Heading 3 12 9 2" xfId="29807" xr:uid="{00000000-0005-0000-0000-0000B8740000}"/>
    <cellStyle name="Heading 3 12 9 3" xfId="29808" xr:uid="{00000000-0005-0000-0000-0000B9740000}"/>
    <cellStyle name="Heading 3 12 9 4" xfId="29809" xr:uid="{00000000-0005-0000-0000-0000BA740000}"/>
    <cellStyle name="Heading 3 12 90" xfId="29810" xr:uid="{00000000-0005-0000-0000-0000BB740000}"/>
    <cellStyle name="Heading 3 12 91" xfId="29811" xr:uid="{00000000-0005-0000-0000-0000BC740000}"/>
    <cellStyle name="Heading 3 12 92" xfId="29812" xr:uid="{00000000-0005-0000-0000-0000BD740000}"/>
    <cellStyle name="Heading 3 12 93" xfId="29813" xr:uid="{00000000-0005-0000-0000-0000BE740000}"/>
    <cellStyle name="Heading 3 12 94" xfId="29814" xr:uid="{00000000-0005-0000-0000-0000BF740000}"/>
    <cellStyle name="Heading 3 12 95" xfId="29815" xr:uid="{00000000-0005-0000-0000-0000C0740000}"/>
    <cellStyle name="Heading 3 12 96" xfId="29816" xr:uid="{00000000-0005-0000-0000-0000C1740000}"/>
    <cellStyle name="Heading 3 12 97" xfId="29817" xr:uid="{00000000-0005-0000-0000-0000C2740000}"/>
    <cellStyle name="Heading 3 12 98" xfId="29818" xr:uid="{00000000-0005-0000-0000-0000C3740000}"/>
    <cellStyle name="Heading 3 12 99" xfId="29819" xr:uid="{00000000-0005-0000-0000-0000C4740000}"/>
    <cellStyle name="Heading 3 120" xfId="29820" xr:uid="{00000000-0005-0000-0000-0000C5740000}"/>
    <cellStyle name="Heading 3 121" xfId="29821" xr:uid="{00000000-0005-0000-0000-0000C6740000}"/>
    <cellStyle name="Heading 3 122" xfId="29822" xr:uid="{00000000-0005-0000-0000-0000C7740000}"/>
    <cellStyle name="Heading 3 123" xfId="29823" xr:uid="{00000000-0005-0000-0000-0000C8740000}"/>
    <cellStyle name="Heading 3 124" xfId="29824" xr:uid="{00000000-0005-0000-0000-0000C9740000}"/>
    <cellStyle name="Heading 3 125" xfId="29825" xr:uid="{00000000-0005-0000-0000-0000CA740000}"/>
    <cellStyle name="Heading 3 126" xfId="29826" xr:uid="{00000000-0005-0000-0000-0000CB740000}"/>
    <cellStyle name="Heading 3 127" xfId="29827" xr:uid="{00000000-0005-0000-0000-0000CC740000}"/>
    <cellStyle name="Heading 3 128" xfId="29828" xr:uid="{00000000-0005-0000-0000-0000CD740000}"/>
    <cellStyle name="Heading 3 129" xfId="29829" xr:uid="{00000000-0005-0000-0000-0000CE740000}"/>
    <cellStyle name="Heading 3 13" xfId="29830" xr:uid="{00000000-0005-0000-0000-0000CF740000}"/>
    <cellStyle name="Heading 3 13 10" xfId="29831" xr:uid="{00000000-0005-0000-0000-0000D0740000}"/>
    <cellStyle name="Heading 3 13 10 2" xfId="29832" xr:uid="{00000000-0005-0000-0000-0000D1740000}"/>
    <cellStyle name="Heading 3 13 10 3" xfId="29833" xr:uid="{00000000-0005-0000-0000-0000D2740000}"/>
    <cellStyle name="Heading 3 13 10 4" xfId="29834" xr:uid="{00000000-0005-0000-0000-0000D3740000}"/>
    <cellStyle name="Heading 3 13 100" xfId="29835" xr:uid="{00000000-0005-0000-0000-0000D4740000}"/>
    <cellStyle name="Heading 3 13 101" xfId="29836" xr:uid="{00000000-0005-0000-0000-0000D5740000}"/>
    <cellStyle name="Heading 3 13 102" xfId="29837" xr:uid="{00000000-0005-0000-0000-0000D6740000}"/>
    <cellStyle name="Heading 3 13 103" xfId="29838" xr:uid="{00000000-0005-0000-0000-0000D7740000}"/>
    <cellStyle name="Heading 3 13 104" xfId="29839" xr:uid="{00000000-0005-0000-0000-0000D8740000}"/>
    <cellStyle name="Heading 3 13 105" xfId="29840" xr:uid="{00000000-0005-0000-0000-0000D9740000}"/>
    <cellStyle name="Heading 3 13 106" xfId="29841" xr:uid="{00000000-0005-0000-0000-0000DA740000}"/>
    <cellStyle name="Heading 3 13 107" xfId="29842" xr:uid="{00000000-0005-0000-0000-0000DB740000}"/>
    <cellStyle name="Heading 3 13 108" xfId="29843" xr:uid="{00000000-0005-0000-0000-0000DC740000}"/>
    <cellStyle name="Heading 3 13 109" xfId="29844" xr:uid="{00000000-0005-0000-0000-0000DD740000}"/>
    <cellStyle name="Heading 3 13 11" xfId="29845" xr:uid="{00000000-0005-0000-0000-0000DE740000}"/>
    <cellStyle name="Heading 3 13 11 2" xfId="29846" xr:uid="{00000000-0005-0000-0000-0000DF740000}"/>
    <cellStyle name="Heading 3 13 11 3" xfId="29847" xr:uid="{00000000-0005-0000-0000-0000E0740000}"/>
    <cellStyle name="Heading 3 13 11 4" xfId="29848" xr:uid="{00000000-0005-0000-0000-0000E1740000}"/>
    <cellStyle name="Heading 3 13 110" xfId="29849" xr:uid="{00000000-0005-0000-0000-0000E2740000}"/>
    <cellStyle name="Heading 3 13 111" xfId="29850" xr:uid="{00000000-0005-0000-0000-0000E3740000}"/>
    <cellStyle name="Heading 3 13 112" xfId="29851" xr:uid="{00000000-0005-0000-0000-0000E4740000}"/>
    <cellStyle name="Heading 3 13 113" xfId="29852" xr:uid="{00000000-0005-0000-0000-0000E5740000}"/>
    <cellStyle name="Heading 3 13 114" xfId="29853" xr:uid="{00000000-0005-0000-0000-0000E6740000}"/>
    <cellStyle name="Heading 3 13 115" xfId="29854" xr:uid="{00000000-0005-0000-0000-0000E7740000}"/>
    <cellStyle name="Heading 3 13 116" xfId="29855" xr:uid="{00000000-0005-0000-0000-0000E8740000}"/>
    <cellStyle name="Heading 3 13 117" xfId="29856" xr:uid="{00000000-0005-0000-0000-0000E9740000}"/>
    <cellStyle name="Heading 3 13 118" xfId="29857" xr:uid="{00000000-0005-0000-0000-0000EA740000}"/>
    <cellStyle name="Heading 3 13 119" xfId="29858" xr:uid="{00000000-0005-0000-0000-0000EB740000}"/>
    <cellStyle name="Heading 3 13 12" xfId="29859" xr:uid="{00000000-0005-0000-0000-0000EC740000}"/>
    <cellStyle name="Heading 3 13 12 2" xfId="29860" xr:uid="{00000000-0005-0000-0000-0000ED740000}"/>
    <cellStyle name="Heading 3 13 12 3" xfId="29861" xr:uid="{00000000-0005-0000-0000-0000EE740000}"/>
    <cellStyle name="Heading 3 13 12 4" xfId="29862" xr:uid="{00000000-0005-0000-0000-0000EF740000}"/>
    <cellStyle name="Heading 3 13 120" xfId="29863" xr:uid="{00000000-0005-0000-0000-0000F0740000}"/>
    <cellStyle name="Heading 3 13 121" xfId="29864" xr:uid="{00000000-0005-0000-0000-0000F1740000}"/>
    <cellStyle name="Heading 3 13 122" xfId="29865" xr:uid="{00000000-0005-0000-0000-0000F2740000}"/>
    <cellStyle name="Heading 3 13 123" xfId="29866" xr:uid="{00000000-0005-0000-0000-0000F3740000}"/>
    <cellStyle name="Heading 3 13 124" xfId="29867" xr:uid="{00000000-0005-0000-0000-0000F4740000}"/>
    <cellStyle name="Heading 3 13 125" xfId="29868" xr:uid="{00000000-0005-0000-0000-0000F5740000}"/>
    <cellStyle name="Heading 3 13 126" xfId="29869" xr:uid="{00000000-0005-0000-0000-0000F6740000}"/>
    <cellStyle name="Heading 3 13 127" xfId="29870" xr:uid="{00000000-0005-0000-0000-0000F7740000}"/>
    <cellStyle name="Heading 3 13 128" xfId="29871" xr:uid="{00000000-0005-0000-0000-0000F8740000}"/>
    <cellStyle name="Heading 3 13 129" xfId="29872" xr:uid="{00000000-0005-0000-0000-0000F9740000}"/>
    <cellStyle name="Heading 3 13 13" xfId="29873" xr:uid="{00000000-0005-0000-0000-0000FA740000}"/>
    <cellStyle name="Heading 3 13 13 2" xfId="29874" xr:uid="{00000000-0005-0000-0000-0000FB740000}"/>
    <cellStyle name="Heading 3 13 13 3" xfId="29875" xr:uid="{00000000-0005-0000-0000-0000FC740000}"/>
    <cellStyle name="Heading 3 13 13 4" xfId="29876" xr:uid="{00000000-0005-0000-0000-0000FD740000}"/>
    <cellStyle name="Heading 3 13 130" xfId="29877" xr:uid="{00000000-0005-0000-0000-0000FE740000}"/>
    <cellStyle name="Heading 3 13 131" xfId="29878" xr:uid="{00000000-0005-0000-0000-0000FF740000}"/>
    <cellStyle name="Heading 3 13 132" xfId="29879" xr:uid="{00000000-0005-0000-0000-000000750000}"/>
    <cellStyle name="Heading 3 13 133" xfId="29880" xr:uid="{00000000-0005-0000-0000-000001750000}"/>
    <cellStyle name="Heading 3 13 134" xfId="29881" xr:uid="{00000000-0005-0000-0000-000002750000}"/>
    <cellStyle name="Heading 3 13 135" xfId="29882" xr:uid="{00000000-0005-0000-0000-000003750000}"/>
    <cellStyle name="Heading 3 13 136" xfId="29883" xr:uid="{00000000-0005-0000-0000-000004750000}"/>
    <cellStyle name="Heading 3 13 137" xfId="29884" xr:uid="{00000000-0005-0000-0000-000005750000}"/>
    <cellStyle name="Heading 3 13 138" xfId="29885" xr:uid="{00000000-0005-0000-0000-000006750000}"/>
    <cellStyle name="Heading 3 13 139" xfId="29886" xr:uid="{00000000-0005-0000-0000-000007750000}"/>
    <cellStyle name="Heading 3 13 14" xfId="29887" xr:uid="{00000000-0005-0000-0000-000008750000}"/>
    <cellStyle name="Heading 3 13 14 2" xfId="29888" xr:uid="{00000000-0005-0000-0000-000009750000}"/>
    <cellStyle name="Heading 3 13 14 3" xfId="29889" xr:uid="{00000000-0005-0000-0000-00000A750000}"/>
    <cellStyle name="Heading 3 13 14 4" xfId="29890" xr:uid="{00000000-0005-0000-0000-00000B750000}"/>
    <cellStyle name="Heading 3 13 140" xfId="29891" xr:uid="{00000000-0005-0000-0000-00000C750000}"/>
    <cellStyle name="Heading 3 13 141" xfId="29892" xr:uid="{00000000-0005-0000-0000-00000D750000}"/>
    <cellStyle name="Heading 3 13 142" xfId="29893" xr:uid="{00000000-0005-0000-0000-00000E750000}"/>
    <cellStyle name="Heading 3 13 143" xfId="29894" xr:uid="{00000000-0005-0000-0000-00000F750000}"/>
    <cellStyle name="Heading 3 13 15" xfId="29895" xr:uid="{00000000-0005-0000-0000-000010750000}"/>
    <cellStyle name="Heading 3 13 15 2" xfId="29896" xr:uid="{00000000-0005-0000-0000-000011750000}"/>
    <cellStyle name="Heading 3 13 15 3" xfId="29897" xr:uid="{00000000-0005-0000-0000-000012750000}"/>
    <cellStyle name="Heading 3 13 15 4" xfId="29898" xr:uid="{00000000-0005-0000-0000-000013750000}"/>
    <cellStyle name="Heading 3 13 16" xfId="29899" xr:uid="{00000000-0005-0000-0000-000014750000}"/>
    <cellStyle name="Heading 3 13 17" xfId="29900" xr:uid="{00000000-0005-0000-0000-000015750000}"/>
    <cellStyle name="Heading 3 13 17 2" xfId="29901" xr:uid="{00000000-0005-0000-0000-000016750000}"/>
    <cellStyle name="Heading 3 13 17 3" xfId="29902" xr:uid="{00000000-0005-0000-0000-000017750000}"/>
    <cellStyle name="Heading 3 13 17 4" xfId="29903" xr:uid="{00000000-0005-0000-0000-000018750000}"/>
    <cellStyle name="Heading 3 13 18" xfId="29904" xr:uid="{00000000-0005-0000-0000-000019750000}"/>
    <cellStyle name="Heading 3 13 18 2" xfId="29905" xr:uid="{00000000-0005-0000-0000-00001A750000}"/>
    <cellStyle name="Heading 3 13 18 3" xfId="29906" xr:uid="{00000000-0005-0000-0000-00001B750000}"/>
    <cellStyle name="Heading 3 13 18 4" xfId="29907" xr:uid="{00000000-0005-0000-0000-00001C750000}"/>
    <cellStyle name="Heading 3 13 19" xfId="29908" xr:uid="{00000000-0005-0000-0000-00001D750000}"/>
    <cellStyle name="Heading 3 13 19 2" xfId="29909" xr:uid="{00000000-0005-0000-0000-00001E750000}"/>
    <cellStyle name="Heading 3 13 19 3" xfId="29910" xr:uid="{00000000-0005-0000-0000-00001F750000}"/>
    <cellStyle name="Heading 3 13 19 4" xfId="29911" xr:uid="{00000000-0005-0000-0000-000020750000}"/>
    <cellStyle name="Heading 3 13 2" xfId="29912" xr:uid="{00000000-0005-0000-0000-000021750000}"/>
    <cellStyle name="Heading 3 13 2 2" xfId="29913" xr:uid="{00000000-0005-0000-0000-000022750000}"/>
    <cellStyle name="Heading 3 13 2 3" xfId="29914" xr:uid="{00000000-0005-0000-0000-000023750000}"/>
    <cellStyle name="Heading 3 13 2 4" xfId="29915" xr:uid="{00000000-0005-0000-0000-000024750000}"/>
    <cellStyle name="Heading 3 13 20" xfId="29916" xr:uid="{00000000-0005-0000-0000-000025750000}"/>
    <cellStyle name="Heading 3 13 20 2" xfId="29917" xr:uid="{00000000-0005-0000-0000-000026750000}"/>
    <cellStyle name="Heading 3 13 20 3" xfId="29918" xr:uid="{00000000-0005-0000-0000-000027750000}"/>
    <cellStyle name="Heading 3 13 20 4" xfId="29919" xr:uid="{00000000-0005-0000-0000-000028750000}"/>
    <cellStyle name="Heading 3 13 21" xfId="29920" xr:uid="{00000000-0005-0000-0000-000029750000}"/>
    <cellStyle name="Heading 3 13 21 2" xfId="29921" xr:uid="{00000000-0005-0000-0000-00002A750000}"/>
    <cellStyle name="Heading 3 13 21 3" xfId="29922" xr:uid="{00000000-0005-0000-0000-00002B750000}"/>
    <cellStyle name="Heading 3 13 21 4" xfId="29923" xr:uid="{00000000-0005-0000-0000-00002C750000}"/>
    <cellStyle name="Heading 3 13 22" xfId="29924" xr:uid="{00000000-0005-0000-0000-00002D750000}"/>
    <cellStyle name="Heading 3 13 22 2" xfId="29925" xr:uid="{00000000-0005-0000-0000-00002E750000}"/>
    <cellStyle name="Heading 3 13 22 3" xfId="29926" xr:uid="{00000000-0005-0000-0000-00002F750000}"/>
    <cellStyle name="Heading 3 13 22 4" xfId="29927" xr:uid="{00000000-0005-0000-0000-000030750000}"/>
    <cellStyle name="Heading 3 13 23" xfId="29928" xr:uid="{00000000-0005-0000-0000-000031750000}"/>
    <cellStyle name="Heading 3 13 23 2" xfId="29929" xr:uid="{00000000-0005-0000-0000-000032750000}"/>
    <cellStyle name="Heading 3 13 23 3" xfId="29930" xr:uid="{00000000-0005-0000-0000-000033750000}"/>
    <cellStyle name="Heading 3 13 23 4" xfId="29931" xr:uid="{00000000-0005-0000-0000-000034750000}"/>
    <cellStyle name="Heading 3 13 24" xfId="29932" xr:uid="{00000000-0005-0000-0000-000035750000}"/>
    <cellStyle name="Heading 3 13 24 2" xfId="29933" xr:uid="{00000000-0005-0000-0000-000036750000}"/>
    <cellStyle name="Heading 3 13 24 3" xfId="29934" xr:uid="{00000000-0005-0000-0000-000037750000}"/>
    <cellStyle name="Heading 3 13 24 4" xfId="29935" xr:uid="{00000000-0005-0000-0000-000038750000}"/>
    <cellStyle name="Heading 3 13 25" xfId="29936" xr:uid="{00000000-0005-0000-0000-000039750000}"/>
    <cellStyle name="Heading 3 13 25 2" xfId="29937" xr:uid="{00000000-0005-0000-0000-00003A750000}"/>
    <cellStyle name="Heading 3 13 25 3" xfId="29938" xr:uid="{00000000-0005-0000-0000-00003B750000}"/>
    <cellStyle name="Heading 3 13 25 4" xfId="29939" xr:uid="{00000000-0005-0000-0000-00003C750000}"/>
    <cellStyle name="Heading 3 13 26" xfId="29940" xr:uid="{00000000-0005-0000-0000-00003D750000}"/>
    <cellStyle name="Heading 3 13 26 2" xfId="29941" xr:uid="{00000000-0005-0000-0000-00003E750000}"/>
    <cellStyle name="Heading 3 13 26 3" xfId="29942" xr:uid="{00000000-0005-0000-0000-00003F750000}"/>
    <cellStyle name="Heading 3 13 26 4" xfId="29943" xr:uid="{00000000-0005-0000-0000-000040750000}"/>
    <cellStyle name="Heading 3 13 27" xfId="29944" xr:uid="{00000000-0005-0000-0000-000041750000}"/>
    <cellStyle name="Heading 3 13 27 2" xfId="29945" xr:uid="{00000000-0005-0000-0000-000042750000}"/>
    <cellStyle name="Heading 3 13 27 3" xfId="29946" xr:uid="{00000000-0005-0000-0000-000043750000}"/>
    <cellStyle name="Heading 3 13 27 4" xfId="29947" xr:uid="{00000000-0005-0000-0000-000044750000}"/>
    <cellStyle name="Heading 3 13 28" xfId="29948" xr:uid="{00000000-0005-0000-0000-000045750000}"/>
    <cellStyle name="Heading 3 13 28 2" xfId="29949" xr:uid="{00000000-0005-0000-0000-000046750000}"/>
    <cellStyle name="Heading 3 13 28 3" xfId="29950" xr:uid="{00000000-0005-0000-0000-000047750000}"/>
    <cellStyle name="Heading 3 13 28 4" xfId="29951" xr:uid="{00000000-0005-0000-0000-000048750000}"/>
    <cellStyle name="Heading 3 13 29" xfId="29952" xr:uid="{00000000-0005-0000-0000-000049750000}"/>
    <cellStyle name="Heading 3 13 29 2" xfId="29953" xr:uid="{00000000-0005-0000-0000-00004A750000}"/>
    <cellStyle name="Heading 3 13 29 3" xfId="29954" xr:uid="{00000000-0005-0000-0000-00004B750000}"/>
    <cellStyle name="Heading 3 13 29 4" xfId="29955" xr:uid="{00000000-0005-0000-0000-00004C750000}"/>
    <cellStyle name="Heading 3 13 3" xfId="29956" xr:uid="{00000000-0005-0000-0000-00004D750000}"/>
    <cellStyle name="Heading 3 13 3 2" xfId="29957" xr:uid="{00000000-0005-0000-0000-00004E750000}"/>
    <cellStyle name="Heading 3 13 3 3" xfId="29958" xr:uid="{00000000-0005-0000-0000-00004F750000}"/>
    <cellStyle name="Heading 3 13 3 4" xfId="29959" xr:uid="{00000000-0005-0000-0000-000050750000}"/>
    <cellStyle name="Heading 3 13 30" xfId="29960" xr:uid="{00000000-0005-0000-0000-000051750000}"/>
    <cellStyle name="Heading 3 13 30 2" xfId="29961" xr:uid="{00000000-0005-0000-0000-000052750000}"/>
    <cellStyle name="Heading 3 13 30 3" xfId="29962" xr:uid="{00000000-0005-0000-0000-000053750000}"/>
    <cellStyle name="Heading 3 13 30 4" xfId="29963" xr:uid="{00000000-0005-0000-0000-000054750000}"/>
    <cellStyle name="Heading 3 13 31" xfId="29964" xr:uid="{00000000-0005-0000-0000-000055750000}"/>
    <cellStyle name="Heading 3 13 32" xfId="29965" xr:uid="{00000000-0005-0000-0000-000056750000}"/>
    <cellStyle name="Heading 3 13 33" xfId="29966" xr:uid="{00000000-0005-0000-0000-000057750000}"/>
    <cellStyle name="Heading 3 13 34" xfId="29967" xr:uid="{00000000-0005-0000-0000-000058750000}"/>
    <cellStyle name="Heading 3 13 35" xfId="29968" xr:uid="{00000000-0005-0000-0000-000059750000}"/>
    <cellStyle name="Heading 3 13 36" xfId="29969" xr:uid="{00000000-0005-0000-0000-00005A750000}"/>
    <cellStyle name="Heading 3 13 37" xfId="29970" xr:uid="{00000000-0005-0000-0000-00005B750000}"/>
    <cellStyle name="Heading 3 13 38" xfId="29971" xr:uid="{00000000-0005-0000-0000-00005C750000}"/>
    <cellStyle name="Heading 3 13 39" xfId="29972" xr:uid="{00000000-0005-0000-0000-00005D750000}"/>
    <cellStyle name="Heading 3 13 4" xfId="29973" xr:uid="{00000000-0005-0000-0000-00005E750000}"/>
    <cellStyle name="Heading 3 13 4 2" xfId="29974" xr:uid="{00000000-0005-0000-0000-00005F750000}"/>
    <cellStyle name="Heading 3 13 4 3" xfId="29975" xr:uid="{00000000-0005-0000-0000-000060750000}"/>
    <cellStyle name="Heading 3 13 4 4" xfId="29976" xr:uid="{00000000-0005-0000-0000-000061750000}"/>
    <cellStyle name="Heading 3 13 40" xfId="29977" xr:uid="{00000000-0005-0000-0000-000062750000}"/>
    <cellStyle name="Heading 3 13 41" xfId="29978" xr:uid="{00000000-0005-0000-0000-000063750000}"/>
    <cellStyle name="Heading 3 13 42" xfId="29979" xr:uid="{00000000-0005-0000-0000-000064750000}"/>
    <cellStyle name="Heading 3 13 43" xfId="29980" xr:uid="{00000000-0005-0000-0000-000065750000}"/>
    <cellStyle name="Heading 3 13 44" xfId="29981" xr:uid="{00000000-0005-0000-0000-000066750000}"/>
    <cellStyle name="Heading 3 13 45" xfId="29982" xr:uid="{00000000-0005-0000-0000-000067750000}"/>
    <cellStyle name="Heading 3 13 46" xfId="29983" xr:uid="{00000000-0005-0000-0000-000068750000}"/>
    <cellStyle name="Heading 3 13 47" xfId="29984" xr:uid="{00000000-0005-0000-0000-000069750000}"/>
    <cellStyle name="Heading 3 13 48" xfId="29985" xr:uid="{00000000-0005-0000-0000-00006A750000}"/>
    <cellStyle name="Heading 3 13 49" xfId="29986" xr:uid="{00000000-0005-0000-0000-00006B750000}"/>
    <cellStyle name="Heading 3 13 5" xfId="29987" xr:uid="{00000000-0005-0000-0000-00006C750000}"/>
    <cellStyle name="Heading 3 13 5 2" xfId="29988" xr:uid="{00000000-0005-0000-0000-00006D750000}"/>
    <cellStyle name="Heading 3 13 5 3" xfId="29989" xr:uid="{00000000-0005-0000-0000-00006E750000}"/>
    <cellStyle name="Heading 3 13 5 4" xfId="29990" xr:uid="{00000000-0005-0000-0000-00006F750000}"/>
    <cellStyle name="Heading 3 13 50" xfId="29991" xr:uid="{00000000-0005-0000-0000-000070750000}"/>
    <cellStyle name="Heading 3 13 51" xfId="29992" xr:uid="{00000000-0005-0000-0000-000071750000}"/>
    <cellStyle name="Heading 3 13 52" xfId="29993" xr:uid="{00000000-0005-0000-0000-000072750000}"/>
    <cellStyle name="Heading 3 13 53" xfId="29994" xr:uid="{00000000-0005-0000-0000-000073750000}"/>
    <cellStyle name="Heading 3 13 54" xfId="29995" xr:uid="{00000000-0005-0000-0000-000074750000}"/>
    <cellStyle name="Heading 3 13 55" xfId="29996" xr:uid="{00000000-0005-0000-0000-000075750000}"/>
    <cellStyle name="Heading 3 13 56" xfId="29997" xr:uid="{00000000-0005-0000-0000-000076750000}"/>
    <cellStyle name="Heading 3 13 57" xfId="29998" xr:uid="{00000000-0005-0000-0000-000077750000}"/>
    <cellStyle name="Heading 3 13 58" xfId="29999" xr:uid="{00000000-0005-0000-0000-000078750000}"/>
    <cellStyle name="Heading 3 13 59" xfId="30000" xr:uid="{00000000-0005-0000-0000-000079750000}"/>
    <cellStyle name="Heading 3 13 6" xfId="30001" xr:uid="{00000000-0005-0000-0000-00007A750000}"/>
    <cellStyle name="Heading 3 13 6 2" xfId="30002" xr:uid="{00000000-0005-0000-0000-00007B750000}"/>
    <cellStyle name="Heading 3 13 6 3" xfId="30003" xr:uid="{00000000-0005-0000-0000-00007C750000}"/>
    <cellStyle name="Heading 3 13 6 4" xfId="30004" xr:uid="{00000000-0005-0000-0000-00007D750000}"/>
    <cellStyle name="Heading 3 13 60" xfId="30005" xr:uid="{00000000-0005-0000-0000-00007E750000}"/>
    <cellStyle name="Heading 3 13 61" xfId="30006" xr:uid="{00000000-0005-0000-0000-00007F750000}"/>
    <cellStyle name="Heading 3 13 62" xfId="30007" xr:uid="{00000000-0005-0000-0000-000080750000}"/>
    <cellStyle name="Heading 3 13 63" xfId="30008" xr:uid="{00000000-0005-0000-0000-000081750000}"/>
    <cellStyle name="Heading 3 13 64" xfId="30009" xr:uid="{00000000-0005-0000-0000-000082750000}"/>
    <cellStyle name="Heading 3 13 65" xfId="30010" xr:uid="{00000000-0005-0000-0000-000083750000}"/>
    <cellStyle name="Heading 3 13 66" xfId="30011" xr:uid="{00000000-0005-0000-0000-000084750000}"/>
    <cellStyle name="Heading 3 13 67" xfId="30012" xr:uid="{00000000-0005-0000-0000-000085750000}"/>
    <cellStyle name="Heading 3 13 68" xfId="30013" xr:uid="{00000000-0005-0000-0000-000086750000}"/>
    <cellStyle name="Heading 3 13 69" xfId="30014" xr:uid="{00000000-0005-0000-0000-000087750000}"/>
    <cellStyle name="Heading 3 13 7" xfId="30015" xr:uid="{00000000-0005-0000-0000-000088750000}"/>
    <cellStyle name="Heading 3 13 7 2" xfId="30016" xr:uid="{00000000-0005-0000-0000-000089750000}"/>
    <cellStyle name="Heading 3 13 7 3" xfId="30017" xr:uid="{00000000-0005-0000-0000-00008A750000}"/>
    <cellStyle name="Heading 3 13 7 4" xfId="30018" xr:uid="{00000000-0005-0000-0000-00008B750000}"/>
    <cellStyle name="Heading 3 13 70" xfId="30019" xr:uid="{00000000-0005-0000-0000-00008C750000}"/>
    <cellStyle name="Heading 3 13 71" xfId="30020" xr:uid="{00000000-0005-0000-0000-00008D750000}"/>
    <cellStyle name="Heading 3 13 72" xfId="30021" xr:uid="{00000000-0005-0000-0000-00008E750000}"/>
    <cellStyle name="Heading 3 13 73" xfId="30022" xr:uid="{00000000-0005-0000-0000-00008F750000}"/>
    <cellStyle name="Heading 3 13 74" xfId="30023" xr:uid="{00000000-0005-0000-0000-000090750000}"/>
    <cellStyle name="Heading 3 13 75" xfId="30024" xr:uid="{00000000-0005-0000-0000-000091750000}"/>
    <cellStyle name="Heading 3 13 76" xfId="30025" xr:uid="{00000000-0005-0000-0000-000092750000}"/>
    <cellStyle name="Heading 3 13 77" xfId="30026" xr:uid="{00000000-0005-0000-0000-000093750000}"/>
    <cellStyle name="Heading 3 13 78" xfId="30027" xr:uid="{00000000-0005-0000-0000-000094750000}"/>
    <cellStyle name="Heading 3 13 79" xfId="30028" xr:uid="{00000000-0005-0000-0000-000095750000}"/>
    <cellStyle name="Heading 3 13 8" xfId="30029" xr:uid="{00000000-0005-0000-0000-000096750000}"/>
    <cellStyle name="Heading 3 13 8 2" xfId="30030" xr:uid="{00000000-0005-0000-0000-000097750000}"/>
    <cellStyle name="Heading 3 13 8 3" xfId="30031" xr:uid="{00000000-0005-0000-0000-000098750000}"/>
    <cellStyle name="Heading 3 13 8 4" xfId="30032" xr:uid="{00000000-0005-0000-0000-000099750000}"/>
    <cellStyle name="Heading 3 13 80" xfId="30033" xr:uid="{00000000-0005-0000-0000-00009A750000}"/>
    <cellStyle name="Heading 3 13 81" xfId="30034" xr:uid="{00000000-0005-0000-0000-00009B750000}"/>
    <cellStyle name="Heading 3 13 82" xfId="30035" xr:uid="{00000000-0005-0000-0000-00009C750000}"/>
    <cellStyle name="Heading 3 13 83" xfId="30036" xr:uid="{00000000-0005-0000-0000-00009D750000}"/>
    <cellStyle name="Heading 3 13 84" xfId="30037" xr:uid="{00000000-0005-0000-0000-00009E750000}"/>
    <cellStyle name="Heading 3 13 85" xfId="30038" xr:uid="{00000000-0005-0000-0000-00009F750000}"/>
    <cellStyle name="Heading 3 13 86" xfId="30039" xr:uid="{00000000-0005-0000-0000-0000A0750000}"/>
    <cellStyle name="Heading 3 13 87" xfId="30040" xr:uid="{00000000-0005-0000-0000-0000A1750000}"/>
    <cellStyle name="Heading 3 13 88" xfId="30041" xr:uid="{00000000-0005-0000-0000-0000A2750000}"/>
    <cellStyle name="Heading 3 13 89" xfId="30042" xr:uid="{00000000-0005-0000-0000-0000A3750000}"/>
    <cellStyle name="Heading 3 13 9" xfId="30043" xr:uid="{00000000-0005-0000-0000-0000A4750000}"/>
    <cellStyle name="Heading 3 13 9 2" xfId="30044" xr:uid="{00000000-0005-0000-0000-0000A5750000}"/>
    <cellStyle name="Heading 3 13 9 3" xfId="30045" xr:uid="{00000000-0005-0000-0000-0000A6750000}"/>
    <cellStyle name="Heading 3 13 9 4" xfId="30046" xr:uid="{00000000-0005-0000-0000-0000A7750000}"/>
    <cellStyle name="Heading 3 13 90" xfId="30047" xr:uid="{00000000-0005-0000-0000-0000A8750000}"/>
    <cellStyle name="Heading 3 13 91" xfId="30048" xr:uid="{00000000-0005-0000-0000-0000A9750000}"/>
    <cellStyle name="Heading 3 13 92" xfId="30049" xr:uid="{00000000-0005-0000-0000-0000AA750000}"/>
    <cellStyle name="Heading 3 13 93" xfId="30050" xr:uid="{00000000-0005-0000-0000-0000AB750000}"/>
    <cellStyle name="Heading 3 13 94" xfId="30051" xr:uid="{00000000-0005-0000-0000-0000AC750000}"/>
    <cellStyle name="Heading 3 13 95" xfId="30052" xr:uid="{00000000-0005-0000-0000-0000AD750000}"/>
    <cellStyle name="Heading 3 13 96" xfId="30053" xr:uid="{00000000-0005-0000-0000-0000AE750000}"/>
    <cellStyle name="Heading 3 13 97" xfId="30054" xr:uid="{00000000-0005-0000-0000-0000AF750000}"/>
    <cellStyle name="Heading 3 13 98" xfId="30055" xr:uid="{00000000-0005-0000-0000-0000B0750000}"/>
    <cellStyle name="Heading 3 13 99" xfId="30056" xr:uid="{00000000-0005-0000-0000-0000B1750000}"/>
    <cellStyle name="Heading 3 130" xfId="30057" xr:uid="{00000000-0005-0000-0000-0000B2750000}"/>
    <cellStyle name="Heading 3 131" xfId="30058" xr:uid="{00000000-0005-0000-0000-0000B3750000}"/>
    <cellStyle name="Heading 3 132" xfId="30059" xr:uid="{00000000-0005-0000-0000-0000B4750000}"/>
    <cellStyle name="Heading 3 133" xfId="30060" xr:uid="{00000000-0005-0000-0000-0000B5750000}"/>
    <cellStyle name="Heading 3 134" xfId="30061" xr:uid="{00000000-0005-0000-0000-0000B6750000}"/>
    <cellStyle name="Heading 3 135" xfId="30062" xr:uid="{00000000-0005-0000-0000-0000B7750000}"/>
    <cellStyle name="Heading 3 136" xfId="30063" xr:uid="{00000000-0005-0000-0000-0000B8750000}"/>
    <cellStyle name="Heading 3 137" xfId="30064" xr:uid="{00000000-0005-0000-0000-0000B9750000}"/>
    <cellStyle name="Heading 3 138" xfId="30065" xr:uid="{00000000-0005-0000-0000-0000BA750000}"/>
    <cellStyle name="Heading 3 139" xfId="30066" xr:uid="{00000000-0005-0000-0000-0000BB750000}"/>
    <cellStyle name="Heading 3 14" xfId="30067" xr:uid="{00000000-0005-0000-0000-0000BC750000}"/>
    <cellStyle name="Heading 3 14 10" xfId="30068" xr:uid="{00000000-0005-0000-0000-0000BD750000}"/>
    <cellStyle name="Heading 3 14 10 2" xfId="30069" xr:uid="{00000000-0005-0000-0000-0000BE750000}"/>
    <cellStyle name="Heading 3 14 10 3" xfId="30070" xr:uid="{00000000-0005-0000-0000-0000BF750000}"/>
    <cellStyle name="Heading 3 14 10 4" xfId="30071" xr:uid="{00000000-0005-0000-0000-0000C0750000}"/>
    <cellStyle name="Heading 3 14 100" xfId="30072" xr:uid="{00000000-0005-0000-0000-0000C1750000}"/>
    <cellStyle name="Heading 3 14 101" xfId="30073" xr:uid="{00000000-0005-0000-0000-0000C2750000}"/>
    <cellStyle name="Heading 3 14 102" xfId="30074" xr:uid="{00000000-0005-0000-0000-0000C3750000}"/>
    <cellStyle name="Heading 3 14 103" xfId="30075" xr:uid="{00000000-0005-0000-0000-0000C4750000}"/>
    <cellStyle name="Heading 3 14 104" xfId="30076" xr:uid="{00000000-0005-0000-0000-0000C5750000}"/>
    <cellStyle name="Heading 3 14 105" xfId="30077" xr:uid="{00000000-0005-0000-0000-0000C6750000}"/>
    <cellStyle name="Heading 3 14 106" xfId="30078" xr:uid="{00000000-0005-0000-0000-0000C7750000}"/>
    <cellStyle name="Heading 3 14 107" xfId="30079" xr:uid="{00000000-0005-0000-0000-0000C8750000}"/>
    <cellStyle name="Heading 3 14 108" xfId="30080" xr:uid="{00000000-0005-0000-0000-0000C9750000}"/>
    <cellStyle name="Heading 3 14 109" xfId="30081" xr:uid="{00000000-0005-0000-0000-0000CA750000}"/>
    <cellStyle name="Heading 3 14 11" xfId="30082" xr:uid="{00000000-0005-0000-0000-0000CB750000}"/>
    <cellStyle name="Heading 3 14 11 2" xfId="30083" xr:uid="{00000000-0005-0000-0000-0000CC750000}"/>
    <cellStyle name="Heading 3 14 11 3" xfId="30084" xr:uid="{00000000-0005-0000-0000-0000CD750000}"/>
    <cellStyle name="Heading 3 14 11 4" xfId="30085" xr:uid="{00000000-0005-0000-0000-0000CE750000}"/>
    <cellStyle name="Heading 3 14 110" xfId="30086" xr:uid="{00000000-0005-0000-0000-0000CF750000}"/>
    <cellStyle name="Heading 3 14 111" xfId="30087" xr:uid="{00000000-0005-0000-0000-0000D0750000}"/>
    <cellStyle name="Heading 3 14 112" xfId="30088" xr:uid="{00000000-0005-0000-0000-0000D1750000}"/>
    <cellStyle name="Heading 3 14 113" xfId="30089" xr:uid="{00000000-0005-0000-0000-0000D2750000}"/>
    <cellStyle name="Heading 3 14 114" xfId="30090" xr:uid="{00000000-0005-0000-0000-0000D3750000}"/>
    <cellStyle name="Heading 3 14 115" xfId="30091" xr:uid="{00000000-0005-0000-0000-0000D4750000}"/>
    <cellStyle name="Heading 3 14 116" xfId="30092" xr:uid="{00000000-0005-0000-0000-0000D5750000}"/>
    <cellStyle name="Heading 3 14 117" xfId="30093" xr:uid="{00000000-0005-0000-0000-0000D6750000}"/>
    <cellStyle name="Heading 3 14 118" xfId="30094" xr:uid="{00000000-0005-0000-0000-0000D7750000}"/>
    <cellStyle name="Heading 3 14 119" xfId="30095" xr:uid="{00000000-0005-0000-0000-0000D8750000}"/>
    <cellStyle name="Heading 3 14 12" xfId="30096" xr:uid="{00000000-0005-0000-0000-0000D9750000}"/>
    <cellStyle name="Heading 3 14 12 2" xfId="30097" xr:uid="{00000000-0005-0000-0000-0000DA750000}"/>
    <cellStyle name="Heading 3 14 12 3" xfId="30098" xr:uid="{00000000-0005-0000-0000-0000DB750000}"/>
    <cellStyle name="Heading 3 14 12 4" xfId="30099" xr:uid="{00000000-0005-0000-0000-0000DC750000}"/>
    <cellStyle name="Heading 3 14 120" xfId="30100" xr:uid="{00000000-0005-0000-0000-0000DD750000}"/>
    <cellStyle name="Heading 3 14 121" xfId="30101" xr:uid="{00000000-0005-0000-0000-0000DE750000}"/>
    <cellStyle name="Heading 3 14 122" xfId="30102" xr:uid="{00000000-0005-0000-0000-0000DF750000}"/>
    <cellStyle name="Heading 3 14 123" xfId="30103" xr:uid="{00000000-0005-0000-0000-0000E0750000}"/>
    <cellStyle name="Heading 3 14 124" xfId="30104" xr:uid="{00000000-0005-0000-0000-0000E1750000}"/>
    <cellStyle name="Heading 3 14 125" xfId="30105" xr:uid="{00000000-0005-0000-0000-0000E2750000}"/>
    <cellStyle name="Heading 3 14 126" xfId="30106" xr:uid="{00000000-0005-0000-0000-0000E3750000}"/>
    <cellStyle name="Heading 3 14 127" xfId="30107" xr:uid="{00000000-0005-0000-0000-0000E4750000}"/>
    <cellStyle name="Heading 3 14 128" xfId="30108" xr:uid="{00000000-0005-0000-0000-0000E5750000}"/>
    <cellStyle name="Heading 3 14 129" xfId="30109" xr:uid="{00000000-0005-0000-0000-0000E6750000}"/>
    <cellStyle name="Heading 3 14 13" xfId="30110" xr:uid="{00000000-0005-0000-0000-0000E7750000}"/>
    <cellStyle name="Heading 3 14 13 2" xfId="30111" xr:uid="{00000000-0005-0000-0000-0000E8750000}"/>
    <cellStyle name="Heading 3 14 13 3" xfId="30112" xr:uid="{00000000-0005-0000-0000-0000E9750000}"/>
    <cellStyle name="Heading 3 14 13 4" xfId="30113" xr:uid="{00000000-0005-0000-0000-0000EA750000}"/>
    <cellStyle name="Heading 3 14 130" xfId="30114" xr:uid="{00000000-0005-0000-0000-0000EB750000}"/>
    <cellStyle name="Heading 3 14 131" xfId="30115" xr:uid="{00000000-0005-0000-0000-0000EC750000}"/>
    <cellStyle name="Heading 3 14 132" xfId="30116" xr:uid="{00000000-0005-0000-0000-0000ED750000}"/>
    <cellStyle name="Heading 3 14 133" xfId="30117" xr:uid="{00000000-0005-0000-0000-0000EE750000}"/>
    <cellStyle name="Heading 3 14 134" xfId="30118" xr:uid="{00000000-0005-0000-0000-0000EF750000}"/>
    <cellStyle name="Heading 3 14 135" xfId="30119" xr:uid="{00000000-0005-0000-0000-0000F0750000}"/>
    <cellStyle name="Heading 3 14 136" xfId="30120" xr:uid="{00000000-0005-0000-0000-0000F1750000}"/>
    <cellStyle name="Heading 3 14 137" xfId="30121" xr:uid="{00000000-0005-0000-0000-0000F2750000}"/>
    <cellStyle name="Heading 3 14 138" xfId="30122" xr:uid="{00000000-0005-0000-0000-0000F3750000}"/>
    <cellStyle name="Heading 3 14 139" xfId="30123" xr:uid="{00000000-0005-0000-0000-0000F4750000}"/>
    <cellStyle name="Heading 3 14 14" xfId="30124" xr:uid="{00000000-0005-0000-0000-0000F5750000}"/>
    <cellStyle name="Heading 3 14 14 2" xfId="30125" xr:uid="{00000000-0005-0000-0000-0000F6750000}"/>
    <cellStyle name="Heading 3 14 14 3" xfId="30126" xr:uid="{00000000-0005-0000-0000-0000F7750000}"/>
    <cellStyle name="Heading 3 14 14 4" xfId="30127" xr:uid="{00000000-0005-0000-0000-0000F8750000}"/>
    <cellStyle name="Heading 3 14 140" xfId="30128" xr:uid="{00000000-0005-0000-0000-0000F9750000}"/>
    <cellStyle name="Heading 3 14 141" xfId="30129" xr:uid="{00000000-0005-0000-0000-0000FA750000}"/>
    <cellStyle name="Heading 3 14 142" xfId="30130" xr:uid="{00000000-0005-0000-0000-0000FB750000}"/>
    <cellStyle name="Heading 3 14 143" xfId="30131" xr:uid="{00000000-0005-0000-0000-0000FC750000}"/>
    <cellStyle name="Heading 3 14 15" xfId="30132" xr:uid="{00000000-0005-0000-0000-0000FD750000}"/>
    <cellStyle name="Heading 3 14 15 2" xfId="30133" xr:uid="{00000000-0005-0000-0000-0000FE750000}"/>
    <cellStyle name="Heading 3 14 15 3" xfId="30134" xr:uid="{00000000-0005-0000-0000-0000FF750000}"/>
    <cellStyle name="Heading 3 14 15 4" xfId="30135" xr:uid="{00000000-0005-0000-0000-000000760000}"/>
    <cellStyle name="Heading 3 14 16" xfId="30136" xr:uid="{00000000-0005-0000-0000-000001760000}"/>
    <cellStyle name="Heading 3 14 17" xfId="30137" xr:uid="{00000000-0005-0000-0000-000002760000}"/>
    <cellStyle name="Heading 3 14 17 2" xfId="30138" xr:uid="{00000000-0005-0000-0000-000003760000}"/>
    <cellStyle name="Heading 3 14 17 3" xfId="30139" xr:uid="{00000000-0005-0000-0000-000004760000}"/>
    <cellStyle name="Heading 3 14 17 4" xfId="30140" xr:uid="{00000000-0005-0000-0000-000005760000}"/>
    <cellStyle name="Heading 3 14 18" xfId="30141" xr:uid="{00000000-0005-0000-0000-000006760000}"/>
    <cellStyle name="Heading 3 14 18 2" xfId="30142" xr:uid="{00000000-0005-0000-0000-000007760000}"/>
    <cellStyle name="Heading 3 14 18 3" xfId="30143" xr:uid="{00000000-0005-0000-0000-000008760000}"/>
    <cellStyle name="Heading 3 14 18 4" xfId="30144" xr:uid="{00000000-0005-0000-0000-000009760000}"/>
    <cellStyle name="Heading 3 14 19" xfId="30145" xr:uid="{00000000-0005-0000-0000-00000A760000}"/>
    <cellStyle name="Heading 3 14 19 2" xfId="30146" xr:uid="{00000000-0005-0000-0000-00000B760000}"/>
    <cellStyle name="Heading 3 14 19 3" xfId="30147" xr:uid="{00000000-0005-0000-0000-00000C760000}"/>
    <cellStyle name="Heading 3 14 19 4" xfId="30148" xr:uid="{00000000-0005-0000-0000-00000D760000}"/>
    <cellStyle name="Heading 3 14 2" xfId="30149" xr:uid="{00000000-0005-0000-0000-00000E760000}"/>
    <cellStyle name="Heading 3 14 2 2" xfId="30150" xr:uid="{00000000-0005-0000-0000-00000F760000}"/>
    <cellStyle name="Heading 3 14 2 3" xfId="30151" xr:uid="{00000000-0005-0000-0000-000010760000}"/>
    <cellStyle name="Heading 3 14 2 4" xfId="30152" xr:uid="{00000000-0005-0000-0000-000011760000}"/>
    <cellStyle name="Heading 3 14 20" xfId="30153" xr:uid="{00000000-0005-0000-0000-000012760000}"/>
    <cellStyle name="Heading 3 14 20 2" xfId="30154" xr:uid="{00000000-0005-0000-0000-000013760000}"/>
    <cellStyle name="Heading 3 14 20 3" xfId="30155" xr:uid="{00000000-0005-0000-0000-000014760000}"/>
    <cellStyle name="Heading 3 14 20 4" xfId="30156" xr:uid="{00000000-0005-0000-0000-000015760000}"/>
    <cellStyle name="Heading 3 14 21" xfId="30157" xr:uid="{00000000-0005-0000-0000-000016760000}"/>
    <cellStyle name="Heading 3 14 21 2" xfId="30158" xr:uid="{00000000-0005-0000-0000-000017760000}"/>
    <cellStyle name="Heading 3 14 21 3" xfId="30159" xr:uid="{00000000-0005-0000-0000-000018760000}"/>
    <cellStyle name="Heading 3 14 21 4" xfId="30160" xr:uid="{00000000-0005-0000-0000-000019760000}"/>
    <cellStyle name="Heading 3 14 22" xfId="30161" xr:uid="{00000000-0005-0000-0000-00001A760000}"/>
    <cellStyle name="Heading 3 14 22 2" xfId="30162" xr:uid="{00000000-0005-0000-0000-00001B760000}"/>
    <cellStyle name="Heading 3 14 22 3" xfId="30163" xr:uid="{00000000-0005-0000-0000-00001C760000}"/>
    <cellStyle name="Heading 3 14 22 4" xfId="30164" xr:uid="{00000000-0005-0000-0000-00001D760000}"/>
    <cellStyle name="Heading 3 14 23" xfId="30165" xr:uid="{00000000-0005-0000-0000-00001E760000}"/>
    <cellStyle name="Heading 3 14 23 2" xfId="30166" xr:uid="{00000000-0005-0000-0000-00001F760000}"/>
    <cellStyle name="Heading 3 14 23 3" xfId="30167" xr:uid="{00000000-0005-0000-0000-000020760000}"/>
    <cellStyle name="Heading 3 14 23 4" xfId="30168" xr:uid="{00000000-0005-0000-0000-000021760000}"/>
    <cellStyle name="Heading 3 14 24" xfId="30169" xr:uid="{00000000-0005-0000-0000-000022760000}"/>
    <cellStyle name="Heading 3 14 24 2" xfId="30170" xr:uid="{00000000-0005-0000-0000-000023760000}"/>
    <cellStyle name="Heading 3 14 24 3" xfId="30171" xr:uid="{00000000-0005-0000-0000-000024760000}"/>
    <cellStyle name="Heading 3 14 24 4" xfId="30172" xr:uid="{00000000-0005-0000-0000-000025760000}"/>
    <cellStyle name="Heading 3 14 25" xfId="30173" xr:uid="{00000000-0005-0000-0000-000026760000}"/>
    <cellStyle name="Heading 3 14 25 2" xfId="30174" xr:uid="{00000000-0005-0000-0000-000027760000}"/>
    <cellStyle name="Heading 3 14 25 3" xfId="30175" xr:uid="{00000000-0005-0000-0000-000028760000}"/>
    <cellStyle name="Heading 3 14 25 4" xfId="30176" xr:uid="{00000000-0005-0000-0000-000029760000}"/>
    <cellStyle name="Heading 3 14 26" xfId="30177" xr:uid="{00000000-0005-0000-0000-00002A760000}"/>
    <cellStyle name="Heading 3 14 26 2" xfId="30178" xr:uid="{00000000-0005-0000-0000-00002B760000}"/>
    <cellStyle name="Heading 3 14 26 3" xfId="30179" xr:uid="{00000000-0005-0000-0000-00002C760000}"/>
    <cellStyle name="Heading 3 14 26 4" xfId="30180" xr:uid="{00000000-0005-0000-0000-00002D760000}"/>
    <cellStyle name="Heading 3 14 27" xfId="30181" xr:uid="{00000000-0005-0000-0000-00002E760000}"/>
    <cellStyle name="Heading 3 14 27 2" xfId="30182" xr:uid="{00000000-0005-0000-0000-00002F760000}"/>
    <cellStyle name="Heading 3 14 27 3" xfId="30183" xr:uid="{00000000-0005-0000-0000-000030760000}"/>
    <cellStyle name="Heading 3 14 27 4" xfId="30184" xr:uid="{00000000-0005-0000-0000-000031760000}"/>
    <cellStyle name="Heading 3 14 28" xfId="30185" xr:uid="{00000000-0005-0000-0000-000032760000}"/>
    <cellStyle name="Heading 3 14 28 2" xfId="30186" xr:uid="{00000000-0005-0000-0000-000033760000}"/>
    <cellStyle name="Heading 3 14 28 3" xfId="30187" xr:uid="{00000000-0005-0000-0000-000034760000}"/>
    <cellStyle name="Heading 3 14 28 4" xfId="30188" xr:uid="{00000000-0005-0000-0000-000035760000}"/>
    <cellStyle name="Heading 3 14 29" xfId="30189" xr:uid="{00000000-0005-0000-0000-000036760000}"/>
    <cellStyle name="Heading 3 14 29 2" xfId="30190" xr:uid="{00000000-0005-0000-0000-000037760000}"/>
    <cellStyle name="Heading 3 14 29 3" xfId="30191" xr:uid="{00000000-0005-0000-0000-000038760000}"/>
    <cellStyle name="Heading 3 14 29 4" xfId="30192" xr:uid="{00000000-0005-0000-0000-000039760000}"/>
    <cellStyle name="Heading 3 14 3" xfId="30193" xr:uid="{00000000-0005-0000-0000-00003A760000}"/>
    <cellStyle name="Heading 3 14 3 2" xfId="30194" xr:uid="{00000000-0005-0000-0000-00003B760000}"/>
    <cellStyle name="Heading 3 14 3 3" xfId="30195" xr:uid="{00000000-0005-0000-0000-00003C760000}"/>
    <cellStyle name="Heading 3 14 3 4" xfId="30196" xr:uid="{00000000-0005-0000-0000-00003D760000}"/>
    <cellStyle name="Heading 3 14 30" xfId="30197" xr:uid="{00000000-0005-0000-0000-00003E760000}"/>
    <cellStyle name="Heading 3 14 30 2" xfId="30198" xr:uid="{00000000-0005-0000-0000-00003F760000}"/>
    <cellStyle name="Heading 3 14 30 3" xfId="30199" xr:uid="{00000000-0005-0000-0000-000040760000}"/>
    <cellStyle name="Heading 3 14 30 4" xfId="30200" xr:uid="{00000000-0005-0000-0000-000041760000}"/>
    <cellStyle name="Heading 3 14 31" xfId="30201" xr:uid="{00000000-0005-0000-0000-000042760000}"/>
    <cellStyle name="Heading 3 14 32" xfId="30202" xr:uid="{00000000-0005-0000-0000-000043760000}"/>
    <cellStyle name="Heading 3 14 33" xfId="30203" xr:uid="{00000000-0005-0000-0000-000044760000}"/>
    <cellStyle name="Heading 3 14 34" xfId="30204" xr:uid="{00000000-0005-0000-0000-000045760000}"/>
    <cellStyle name="Heading 3 14 35" xfId="30205" xr:uid="{00000000-0005-0000-0000-000046760000}"/>
    <cellStyle name="Heading 3 14 36" xfId="30206" xr:uid="{00000000-0005-0000-0000-000047760000}"/>
    <cellStyle name="Heading 3 14 37" xfId="30207" xr:uid="{00000000-0005-0000-0000-000048760000}"/>
    <cellStyle name="Heading 3 14 38" xfId="30208" xr:uid="{00000000-0005-0000-0000-000049760000}"/>
    <cellStyle name="Heading 3 14 39" xfId="30209" xr:uid="{00000000-0005-0000-0000-00004A760000}"/>
    <cellStyle name="Heading 3 14 4" xfId="30210" xr:uid="{00000000-0005-0000-0000-00004B760000}"/>
    <cellStyle name="Heading 3 14 4 2" xfId="30211" xr:uid="{00000000-0005-0000-0000-00004C760000}"/>
    <cellStyle name="Heading 3 14 4 3" xfId="30212" xr:uid="{00000000-0005-0000-0000-00004D760000}"/>
    <cellStyle name="Heading 3 14 4 4" xfId="30213" xr:uid="{00000000-0005-0000-0000-00004E760000}"/>
    <cellStyle name="Heading 3 14 40" xfId="30214" xr:uid="{00000000-0005-0000-0000-00004F760000}"/>
    <cellStyle name="Heading 3 14 41" xfId="30215" xr:uid="{00000000-0005-0000-0000-000050760000}"/>
    <cellStyle name="Heading 3 14 42" xfId="30216" xr:uid="{00000000-0005-0000-0000-000051760000}"/>
    <cellStyle name="Heading 3 14 43" xfId="30217" xr:uid="{00000000-0005-0000-0000-000052760000}"/>
    <cellStyle name="Heading 3 14 44" xfId="30218" xr:uid="{00000000-0005-0000-0000-000053760000}"/>
    <cellStyle name="Heading 3 14 45" xfId="30219" xr:uid="{00000000-0005-0000-0000-000054760000}"/>
    <cellStyle name="Heading 3 14 46" xfId="30220" xr:uid="{00000000-0005-0000-0000-000055760000}"/>
    <cellStyle name="Heading 3 14 47" xfId="30221" xr:uid="{00000000-0005-0000-0000-000056760000}"/>
    <cellStyle name="Heading 3 14 48" xfId="30222" xr:uid="{00000000-0005-0000-0000-000057760000}"/>
    <cellStyle name="Heading 3 14 49" xfId="30223" xr:uid="{00000000-0005-0000-0000-000058760000}"/>
    <cellStyle name="Heading 3 14 5" xfId="30224" xr:uid="{00000000-0005-0000-0000-000059760000}"/>
    <cellStyle name="Heading 3 14 5 2" xfId="30225" xr:uid="{00000000-0005-0000-0000-00005A760000}"/>
    <cellStyle name="Heading 3 14 5 3" xfId="30226" xr:uid="{00000000-0005-0000-0000-00005B760000}"/>
    <cellStyle name="Heading 3 14 5 4" xfId="30227" xr:uid="{00000000-0005-0000-0000-00005C760000}"/>
    <cellStyle name="Heading 3 14 50" xfId="30228" xr:uid="{00000000-0005-0000-0000-00005D760000}"/>
    <cellStyle name="Heading 3 14 51" xfId="30229" xr:uid="{00000000-0005-0000-0000-00005E760000}"/>
    <cellStyle name="Heading 3 14 52" xfId="30230" xr:uid="{00000000-0005-0000-0000-00005F760000}"/>
    <cellStyle name="Heading 3 14 53" xfId="30231" xr:uid="{00000000-0005-0000-0000-000060760000}"/>
    <cellStyle name="Heading 3 14 54" xfId="30232" xr:uid="{00000000-0005-0000-0000-000061760000}"/>
    <cellStyle name="Heading 3 14 55" xfId="30233" xr:uid="{00000000-0005-0000-0000-000062760000}"/>
    <cellStyle name="Heading 3 14 56" xfId="30234" xr:uid="{00000000-0005-0000-0000-000063760000}"/>
    <cellStyle name="Heading 3 14 57" xfId="30235" xr:uid="{00000000-0005-0000-0000-000064760000}"/>
    <cellStyle name="Heading 3 14 58" xfId="30236" xr:uid="{00000000-0005-0000-0000-000065760000}"/>
    <cellStyle name="Heading 3 14 59" xfId="30237" xr:uid="{00000000-0005-0000-0000-000066760000}"/>
    <cellStyle name="Heading 3 14 6" xfId="30238" xr:uid="{00000000-0005-0000-0000-000067760000}"/>
    <cellStyle name="Heading 3 14 6 2" xfId="30239" xr:uid="{00000000-0005-0000-0000-000068760000}"/>
    <cellStyle name="Heading 3 14 6 3" xfId="30240" xr:uid="{00000000-0005-0000-0000-000069760000}"/>
    <cellStyle name="Heading 3 14 6 4" xfId="30241" xr:uid="{00000000-0005-0000-0000-00006A760000}"/>
    <cellStyle name="Heading 3 14 60" xfId="30242" xr:uid="{00000000-0005-0000-0000-00006B760000}"/>
    <cellStyle name="Heading 3 14 61" xfId="30243" xr:uid="{00000000-0005-0000-0000-00006C760000}"/>
    <cellStyle name="Heading 3 14 62" xfId="30244" xr:uid="{00000000-0005-0000-0000-00006D760000}"/>
    <cellStyle name="Heading 3 14 63" xfId="30245" xr:uid="{00000000-0005-0000-0000-00006E760000}"/>
    <cellStyle name="Heading 3 14 64" xfId="30246" xr:uid="{00000000-0005-0000-0000-00006F760000}"/>
    <cellStyle name="Heading 3 14 65" xfId="30247" xr:uid="{00000000-0005-0000-0000-000070760000}"/>
    <cellStyle name="Heading 3 14 66" xfId="30248" xr:uid="{00000000-0005-0000-0000-000071760000}"/>
    <cellStyle name="Heading 3 14 67" xfId="30249" xr:uid="{00000000-0005-0000-0000-000072760000}"/>
    <cellStyle name="Heading 3 14 68" xfId="30250" xr:uid="{00000000-0005-0000-0000-000073760000}"/>
    <cellStyle name="Heading 3 14 69" xfId="30251" xr:uid="{00000000-0005-0000-0000-000074760000}"/>
    <cellStyle name="Heading 3 14 7" xfId="30252" xr:uid="{00000000-0005-0000-0000-000075760000}"/>
    <cellStyle name="Heading 3 14 7 2" xfId="30253" xr:uid="{00000000-0005-0000-0000-000076760000}"/>
    <cellStyle name="Heading 3 14 7 3" xfId="30254" xr:uid="{00000000-0005-0000-0000-000077760000}"/>
    <cellStyle name="Heading 3 14 7 4" xfId="30255" xr:uid="{00000000-0005-0000-0000-000078760000}"/>
    <cellStyle name="Heading 3 14 70" xfId="30256" xr:uid="{00000000-0005-0000-0000-000079760000}"/>
    <cellStyle name="Heading 3 14 71" xfId="30257" xr:uid="{00000000-0005-0000-0000-00007A760000}"/>
    <cellStyle name="Heading 3 14 72" xfId="30258" xr:uid="{00000000-0005-0000-0000-00007B760000}"/>
    <cellStyle name="Heading 3 14 73" xfId="30259" xr:uid="{00000000-0005-0000-0000-00007C760000}"/>
    <cellStyle name="Heading 3 14 74" xfId="30260" xr:uid="{00000000-0005-0000-0000-00007D760000}"/>
    <cellStyle name="Heading 3 14 75" xfId="30261" xr:uid="{00000000-0005-0000-0000-00007E760000}"/>
    <cellStyle name="Heading 3 14 76" xfId="30262" xr:uid="{00000000-0005-0000-0000-00007F760000}"/>
    <cellStyle name="Heading 3 14 77" xfId="30263" xr:uid="{00000000-0005-0000-0000-000080760000}"/>
    <cellStyle name="Heading 3 14 78" xfId="30264" xr:uid="{00000000-0005-0000-0000-000081760000}"/>
    <cellStyle name="Heading 3 14 79" xfId="30265" xr:uid="{00000000-0005-0000-0000-000082760000}"/>
    <cellStyle name="Heading 3 14 8" xfId="30266" xr:uid="{00000000-0005-0000-0000-000083760000}"/>
    <cellStyle name="Heading 3 14 8 2" xfId="30267" xr:uid="{00000000-0005-0000-0000-000084760000}"/>
    <cellStyle name="Heading 3 14 8 3" xfId="30268" xr:uid="{00000000-0005-0000-0000-000085760000}"/>
    <cellStyle name="Heading 3 14 8 4" xfId="30269" xr:uid="{00000000-0005-0000-0000-000086760000}"/>
    <cellStyle name="Heading 3 14 80" xfId="30270" xr:uid="{00000000-0005-0000-0000-000087760000}"/>
    <cellStyle name="Heading 3 14 81" xfId="30271" xr:uid="{00000000-0005-0000-0000-000088760000}"/>
    <cellStyle name="Heading 3 14 82" xfId="30272" xr:uid="{00000000-0005-0000-0000-000089760000}"/>
    <cellStyle name="Heading 3 14 83" xfId="30273" xr:uid="{00000000-0005-0000-0000-00008A760000}"/>
    <cellStyle name="Heading 3 14 84" xfId="30274" xr:uid="{00000000-0005-0000-0000-00008B760000}"/>
    <cellStyle name="Heading 3 14 85" xfId="30275" xr:uid="{00000000-0005-0000-0000-00008C760000}"/>
    <cellStyle name="Heading 3 14 86" xfId="30276" xr:uid="{00000000-0005-0000-0000-00008D760000}"/>
    <cellStyle name="Heading 3 14 87" xfId="30277" xr:uid="{00000000-0005-0000-0000-00008E760000}"/>
    <cellStyle name="Heading 3 14 88" xfId="30278" xr:uid="{00000000-0005-0000-0000-00008F760000}"/>
    <cellStyle name="Heading 3 14 89" xfId="30279" xr:uid="{00000000-0005-0000-0000-000090760000}"/>
    <cellStyle name="Heading 3 14 9" xfId="30280" xr:uid="{00000000-0005-0000-0000-000091760000}"/>
    <cellStyle name="Heading 3 14 9 2" xfId="30281" xr:uid="{00000000-0005-0000-0000-000092760000}"/>
    <cellStyle name="Heading 3 14 9 3" xfId="30282" xr:uid="{00000000-0005-0000-0000-000093760000}"/>
    <cellStyle name="Heading 3 14 9 4" xfId="30283" xr:uid="{00000000-0005-0000-0000-000094760000}"/>
    <cellStyle name="Heading 3 14 90" xfId="30284" xr:uid="{00000000-0005-0000-0000-000095760000}"/>
    <cellStyle name="Heading 3 14 91" xfId="30285" xr:uid="{00000000-0005-0000-0000-000096760000}"/>
    <cellStyle name="Heading 3 14 92" xfId="30286" xr:uid="{00000000-0005-0000-0000-000097760000}"/>
    <cellStyle name="Heading 3 14 93" xfId="30287" xr:uid="{00000000-0005-0000-0000-000098760000}"/>
    <cellStyle name="Heading 3 14 94" xfId="30288" xr:uid="{00000000-0005-0000-0000-000099760000}"/>
    <cellStyle name="Heading 3 14 95" xfId="30289" xr:uid="{00000000-0005-0000-0000-00009A760000}"/>
    <cellStyle name="Heading 3 14 96" xfId="30290" xr:uid="{00000000-0005-0000-0000-00009B760000}"/>
    <cellStyle name="Heading 3 14 97" xfId="30291" xr:uid="{00000000-0005-0000-0000-00009C760000}"/>
    <cellStyle name="Heading 3 14 98" xfId="30292" xr:uid="{00000000-0005-0000-0000-00009D760000}"/>
    <cellStyle name="Heading 3 14 99" xfId="30293" xr:uid="{00000000-0005-0000-0000-00009E760000}"/>
    <cellStyle name="Heading 3 140" xfId="30294" xr:uid="{00000000-0005-0000-0000-00009F760000}"/>
    <cellStyle name="Heading 3 141" xfId="30295" xr:uid="{00000000-0005-0000-0000-0000A0760000}"/>
    <cellStyle name="Heading 3 142" xfId="30296" xr:uid="{00000000-0005-0000-0000-0000A1760000}"/>
    <cellStyle name="Heading 3 143" xfId="30297" xr:uid="{00000000-0005-0000-0000-0000A2760000}"/>
    <cellStyle name="Heading 3 144" xfId="30298" xr:uid="{00000000-0005-0000-0000-0000A3760000}"/>
    <cellStyle name="Heading 3 145" xfId="30299" xr:uid="{00000000-0005-0000-0000-0000A4760000}"/>
    <cellStyle name="Heading 3 146" xfId="30300" xr:uid="{00000000-0005-0000-0000-0000A5760000}"/>
    <cellStyle name="Heading 3 147" xfId="30301" xr:uid="{00000000-0005-0000-0000-0000A6760000}"/>
    <cellStyle name="Heading 3 148" xfId="30302" xr:uid="{00000000-0005-0000-0000-0000A7760000}"/>
    <cellStyle name="Heading 3 149" xfId="30303" xr:uid="{00000000-0005-0000-0000-0000A8760000}"/>
    <cellStyle name="Heading 3 15" xfId="30304" xr:uid="{00000000-0005-0000-0000-0000A9760000}"/>
    <cellStyle name="Heading 3 15 10" xfId="30305" xr:uid="{00000000-0005-0000-0000-0000AA760000}"/>
    <cellStyle name="Heading 3 15 10 2" xfId="30306" xr:uid="{00000000-0005-0000-0000-0000AB760000}"/>
    <cellStyle name="Heading 3 15 10 3" xfId="30307" xr:uid="{00000000-0005-0000-0000-0000AC760000}"/>
    <cellStyle name="Heading 3 15 10 4" xfId="30308" xr:uid="{00000000-0005-0000-0000-0000AD760000}"/>
    <cellStyle name="Heading 3 15 100" xfId="30309" xr:uid="{00000000-0005-0000-0000-0000AE760000}"/>
    <cellStyle name="Heading 3 15 101" xfId="30310" xr:uid="{00000000-0005-0000-0000-0000AF760000}"/>
    <cellStyle name="Heading 3 15 102" xfId="30311" xr:uid="{00000000-0005-0000-0000-0000B0760000}"/>
    <cellStyle name="Heading 3 15 103" xfId="30312" xr:uid="{00000000-0005-0000-0000-0000B1760000}"/>
    <cellStyle name="Heading 3 15 104" xfId="30313" xr:uid="{00000000-0005-0000-0000-0000B2760000}"/>
    <cellStyle name="Heading 3 15 105" xfId="30314" xr:uid="{00000000-0005-0000-0000-0000B3760000}"/>
    <cellStyle name="Heading 3 15 106" xfId="30315" xr:uid="{00000000-0005-0000-0000-0000B4760000}"/>
    <cellStyle name="Heading 3 15 107" xfId="30316" xr:uid="{00000000-0005-0000-0000-0000B5760000}"/>
    <cellStyle name="Heading 3 15 108" xfId="30317" xr:uid="{00000000-0005-0000-0000-0000B6760000}"/>
    <cellStyle name="Heading 3 15 109" xfId="30318" xr:uid="{00000000-0005-0000-0000-0000B7760000}"/>
    <cellStyle name="Heading 3 15 11" xfId="30319" xr:uid="{00000000-0005-0000-0000-0000B8760000}"/>
    <cellStyle name="Heading 3 15 11 2" xfId="30320" xr:uid="{00000000-0005-0000-0000-0000B9760000}"/>
    <cellStyle name="Heading 3 15 11 3" xfId="30321" xr:uid="{00000000-0005-0000-0000-0000BA760000}"/>
    <cellStyle name="Heading 3 15 11 4" xfId="30322" xr:uid="{00000000-0005-0000-0000-0000BB760000}"/>
    <cellStyle name="Heading 3 15 110" xfId="30323" xr:uid="{00000000-0005-0000-0000-0000BC760000}"/>
    <cellStyle name="Heading 3 15 111" xfId="30324" xr:uid="{00000000-0005-0000-0000-0000BD760000}"/>
    <cellStyle name="Heading 3 15 112" xfId="30325" xr:uid="{00000000-0005-0000-0000-0000BE760000}"/>
    <cellStyle name="Heading 3 15 113" xfId="30326" xr:uid="{00000000-0005-0000-0000-0000BF760000}"/>
    <cellStyle name="Heading 3 15 114" xfId="30327" xr:uid="{00000000-0005-0000-0000-0000C0760000}"/>
    <cellStyle name="Heading 3 15 115" xfId="30328" xr:uid="{00000000-0005-0000-0000-0000C1760000}"/>
    <cellStyle name="Heading 3 15 116" xfId="30329" xr:uid="{00000000-0005-0000-0000-0000C2760000}"/>
    <cellStyle name="Heading 3 15 117" xfId="30330" xr:uid="{00000000-0005-0000-0000-0000C3760000}"/>
    <cellStyle name="Heading 3 15 118" xfId="30331" xr:uid="{00000000-0005-0000-0000-0000C4760000}"/>
    <cellStyle name="Heading 3 15 119" xfId="30332" xr:uid="{00000000-0005-0000-0000-0000C5760000}"/>
    <cellStyle name="Heading 3 15 12" xfId="30333" xr:uid="{00000000-0005-0000-0000-0000C6760000}"/>
    <cellStyle name="Heading 3 15 12 2" xfId="30334" xr:uid="{00000000-0005-0000-0000-0000C7760000}"/>
    <cellStyle name="Heading 3 15 12 3" xfId="30335" xr:uid="{00000000-0005-0000-0000-0000C8760000}"/>
    <cellStyle name="Heading 3 15 12 4" xfId="30336" xr:uid="{00000000-0005-0000-0000-0000C9760000}"/>
    <cellStyle name="Heading 3 15 120" xfId="30337" xr:uid="{00000000-0005-0000-0000-0000CA760000}"/>
    <cellStyle name="Heading 3 15 121" xfId="30338" xr:uid="{00000000-0005-0000-0000-0000CB760000}"/>
    <cellStyle name="Heading 3 15 122" xfId="30339" xr:uid="{00000000-0005-0000-0000-0000CC760000}"/>
    <cellStyle name="Heading 3 15 123" xfId="30340" xr:uid="{00000000-0005-0000-0000-0000CD760000}"/>
    <cellStyle name="Heading 3 15 124" xfId="30341" xr:uid="{00000000-0005-0000-0000-0000CE760000}"/>
    <cellStyle name="Heading 3 15 125" xfId="30342" xr:uid="{00000000-0005-0000-0000-0000CF760000}"/>
    <cellStyle name="Heading 3 15 126" xfId="30343" xr:uid="{00000000-0005-0000-0000-0000D0760000}"/>
    <cellStyle name="Heading 3 15 127" xfId="30344" xr:uid="{00000000-0005-0000-0000-0000D1760000}"/>
    <cellStyle name="Heading 3 15 128" xfId="30345" xr:uid="{00000000-0005-0000-0000-0000D2760000}"/>
    <cellStyle name="Heading 3 15 129" xfId="30346" xr:uid="{00000000-0005-0000-0000-0000D3760000}"/>
    <cellStyle name="Heading 3 15 13" xfId="30347" xr:uid="{00000000-0005-0000-0000-0000D4760000}"/>
    <cellStyle name="Heading 3 15 13 2" xfId="30348" xr:uid="{00000000-0005-0000-0000-0000D5760000}"/>
    <cellStyle name="Heading 3 15 13 3" xfId="30349" xr:uid="{00000000-0005-0000-0000-0000D6760000}"/>
    <cellStyle name="Heading 3 15 13 4" xfId="30350" xr:uid="{00000000-0005-0000-0000-0000D7760000}"/>
    <cellStyle name="Heading 3 15 130" xfId="30351" xr:uid="{00000000-0005-0000-0000-0000D8760000}"/>
    <cellStyle name="Heading 3 15 131" xfId="30352" xr:uid="{00000000-0005-0000-0000-0000D9760000}"/>
    <cellStyle name="Heading 3 15 132" xfId="30353" xr:uid="{00000000-0005-0000-0000-0000DA760000}"/>
    <cellStyle name="Heading 3 15 133" xfId="30354" xr:uid="{00000000-0005-0000-0000-0000DB760000}"/>
    <cellStyle name="Heading 3 15 134" xfId="30355" xr:uid="{00000000-0005-0000-0000-0000DC760000}"/>
    <cellStyle name="Heading 3 15 135" xfId="30356" xr:uid="{00000000-0005-0000-0000-0000DD760000}"/>
    <cellStyle name="Heading 3 15 136" xfId="30357" xr:uid="{00000000-0005-0000-0000-0000DE760000}"/>
    <cellStyle name="Heading 3 15 137" xfId="30358" xr:uid="{00000000-0005-0000-0000-0000DF760000}"/>
    <cellStyle name="Heading 3 15 138" xfId="30359" xr:uid="{00000000-0005-0000-0000-0000E0760000}"/>
    <cellStyle name="Heading 3 15 139" xfId="30360" xr:uid="{00000000-0005-0000-0000-0000E1760000}"/>
    <cellStyle name="Heading 3 15 14" xfId="30361" xr:uid="{00000000-0005-0000-0000-0000E2760000}"/>
    <cellStyle name="Heading 3 15 14 2" xfId="30362" xr:uid="{00000000-0005-0000-0000-0000E3760000}"/>
    <cellStyle name="Heading 3 15 14 3" xfId="30363" xr:uid="{00000000-0005-0000-0000-0000E4760000}"/>
    <cellStyle name="Heading 3 15 14 4" xfId="30364" xr:uid="{00000000-0005-0000-0000-0000E5760000}"/>
    <cellStyle name="Heading 3 15 140" xfId="30365" xr:uid="{00000000-0005-0000-0000-0000E6760000}"/>
    <cellStyle name="Heading 3 15 141" xfId="30366" xr:uid="{00000000-0005-0000-0000-0000E7760000}"/>
    <cellStyle name="Heading 3 15 142" xfId="30367" xr:uid="{00000000-0005-0000-0000-0000E8760000}"/>
    <cellStyle name="Heading 3 15 143" xfId="30368" xr:uid="{00000000-0005-0000-0000-0000E9760000}"/>
    <cellStyle name="Heading 3 15 15" xfId="30369" xr:uid="{00000000-0005-0000-0000-0000EA760000}"/>
    <cellStyle name="Heading 3 15 15 2" xfId="30370" xr:uid="{00000000-0005-0000-0000-0000EB760000}"/>
    <cellStyle name="Heading 3 15 15 3" xfId="30371" xr:uid="{00000000-0005-0000-0000-0000EC760000}"/>
    <cellStyle name="Heading 3 15 15 4" xfId="30372" xr:uid="{00000000-0005-0000-0000-0000ED760000}"/>
    <cellStyle name="Heading 3 15 16" xfId="30373" xr:uid="{00000000-0005-0000-0000-0000EE760000}"/>
    <cellStyle name="Heading 3 15 17" xfId="30374" xr:uid="{00000000-0005-0000-0000-0000EF760000}"/>
    <cellStyle name="Heading 3 15 17 2" xfId="30375" xr:uid="{00000000-0005-0000-0000-0000F0760000}"/>
    <cellStyle name="Heading 3 15 17 3" xfId="30376" xr:uid="{00000000-0005-0000-0000-0000F1760000}"/>
    <cellStyle name="Heading 3 15 17 4" xfId="30377" xr:uid="{00000000-0005-0000-0000-0000F2760000}"/>
    <cellStyle name="Heading 3 15 18" xfId="30378" xr:uid="{00000000-0005-0000-0000-0000F3760000}"/>
    <cellStyle name="Heading 3 15 18 2" xfId="30379" xr:uid="{00000000-0005-0000-0000-0000F4760000}"/>
    <cellStyle name="Heading 3 15 18 3" xfId="30380" xr:uid="{00000000-0005-0000-0000-0000F5760000}"/>
    <cellStyle name="Heading 3 15 18 4" xfId="30381" xr:uid="{00000000-0005-0000-0000-0000F6760000}"/>
    <cellStyle name="Heading 3 15 19" xfId="30382" xr:uid="{00000000-0005-0000-0000-0000F7760000}"/>
    <cellStyle name="Heading 3 15 19 2" xfId="30383" xr:uid="{00000000-0005-0000-0000-0000F8760000}"/>
    <cellStyle name="Heading 3 15 19 3" xfId="30384" xr:uid="{00000000-0005-0000-0000-0000F9760000}"/>
    <cellStyle name="Heading 3 15 19 4" xfId="30385" xr:uid="{00000000-0005-0000-0000-0000FA760000}"/>
    <cellStyle name="Heading 3 15 2" xfId="30386" xr:uid="{00000000-0005-0000-0000-0000FB760000}"/>
    <cellStyle name="Heading 3 15 2 2" xfId="30387" xr:uid="{00000000-0005-0000-0000-0000FC760000}"/>
    <cellStyle name="Heading 3 15 2 3" xfId="30388" xr:uid="{00000000-0005-0000-0000-0000FD760000}"/>
    <cellStyle name="Heading 3 15 2 4" xfId="30389" xr:uid="{00000000-0005-0000-0000-0000FE760000}"/>
    <cellStyle name="Heading 3 15 20" xfId="30390" xr:uid="{00000000-0005-0000-0000-0000FF760000}"/>
    <cellStyle name="Heading 3 15 20 2" xfId="30391" xr:uid="{00000000-0005-0000-0000-000000770000}"/>
    <cellStyle name="Heading 3 15 20 3" xfId="30392" xr:uid="{00000000-0005-0000-0000-000001770000}"/>
    <cellStyle name="Heading 3 15 20 4" xfId="30393" xr:uid="{00000000-0005-0000-0000-000002770000}"/>
    <cellStyle name="Heading 3 15 21" xfId="30394" xr:uid="{00000000-0005-0000-0000-000003770000}"/>
    <cellStyle name="Heading 3 15 21 2" xfId="30395" xr:uid="{00000000-0005-0000-0000-000004770000}"/>
    <cellStyle name="Heading 3 15 21 3" xfId="30396" xr:uid="{00000000-0005-0000-0000-000005770000}"/>
    <cellStyle name="Heading 3 15 21 4" xfId="30397" xr:uid="{00000000-0005-0000-0000-000006770000}"/>
    <cellStyle name="Heading 3 15 22" xfId="30398" xr:uid="{00000000-0005-0000-0000-000007770000}"/>
    <cellStyle name="Heading 3 15 22 2" xfId="30399" xr:uid="{00000000-0005-0000-0000-000008770000}"/>
    <cellStyle name="Heading 3 15 22 3" xfId="30400" xr:uid="{00000000-0005-0000-0000-000009770000}"/>
    <cellStyle name="Heading 3 15 22 4" xfId="30401" xr:uid="{00000000-0005-0000-0000-00000A770000}"/>
    <cellStyle name="Heading 3 15 23" xfId="30402" xr:uid="{00000000-0005-0000-0000-00000B770000}"/>
    <cellStyle name="Heading 3 15 23 2" xfId="30403" xr:uid="{00000000-0005-0000-0000-00000C770000}"/>
    <cellStyle name="Heading 3 15 23 3" xfId="30404" xr:uid="{00000000-0005-0000-0000-00000D770000}"/>
    <cellStyle name="Heading 3 15 23 4" xfId="30405" xr:uid="{00000000-0005-0000-0000-00000E770000}"/>
    <cellStyle name="Heading 3 15 24" xfId="30406" xr:uid="{00000000-0005-0000-0000-00000F770000}"/>
    <cellStyle name="Heading 3 15 24 2" xfId="30407" xr:uid="{00000000-0005-0000-0000-000010770000}"/>
    <cellStyle name="Heading 3 15 24 3" xfId="30408" xr:uid="{00000000-0005-0000-0000-000011770000}"/>
    <cellStyle name="Heading 3 15 24 4" xfId="30409" xr:uid="{00000000-0005-0000-0000-000012770000}"/>
    <cellStyle name="Heading 3 15 25" xfId="30410" xr:uid="{00000000-0005-0000-0000-000013770000}"/>
    <cellStyle name="Heading 3 15 25 2" xfId="30411" xr:uid="{00000000-0005-0000-0000-000014770000}"/>
    <cellStyle name="Heading 3 15 25 3" xfId="30412" xr:uid="{00000000-0005-0000-0000-000015770000}"/>
    <cellStyle name="Heading 3 15 25 4" xfId="30413" xr:uid="{00000000-0005-0000-0000-000016770000}"/>
    <cellStyle name="Heading 3 15 26" xfId="30414" xr:uid="{00000000-0005-0000-0000-000017770000}"/>
    <cellStyle name="Heading 3 15 26 2" xfId="30415" xr:uid="{00000000-0005-0000-0000-000018770000}"/>
    <cellStyle name="Heading 3 15 26 3" xfId="30416" xr:uid="{00000000-0005-0000-0000-000019770000}"/>
    <cellStyle name="Heading 3 15 26 4" xfId="30417" xr:uid="{00000000-0005-0000-0000-00001A770000}"/>
    <cellStyle name="Heading 3 15 27" xfId="30418" xr:uid="{00000000-0005-0000-0000-00001B770000}"/>
    <cellStyle name="Heading 3 15 27 2" xfId="30419" xr:uid="{00000000-0005-0000-0000-00001C770000}"/>
    <cellStyle name="Heading 3 15 27 3" xfId="30420" xr:uid="{00000000-0005-0000-0000-00001D770000}"/>
    <cellStyle name="Heading 3 15 27 4" xfId="30421" xr:uid="{00000000-0005-0000-0000-00001E770000}"/>
    <cellStyle name="Heading 3 15 28" xfId="30422" xr:uid="{00000000-0005-0000-0000-00001F770000}"/>
    <cellStyle name="Heading 3 15 28 2" xfId="30423" xr:uid="{00000000-0005-0000-0000-000020770000}"/>
    <cellStyle name="Heading 3 15 28 3" xfId="30424" xr:uid="{00000000-0005-0000-0000-000021770000}"/>
    <cellStyle name="Heading 3 15 28 4" xfId="30425" xr:uid="{00000000-0005-0000-0000-000022770000}"/>
    <cellStyle name="Heading 3 15 29" xfId="30426" xr:uid="{00000000-0005-0000-0000-000023770000}"/>
    <cellStyle name="Heading 3 15 29 2" xfId="30427" xr:uid="{00000000-0005-0000-0000-000024770000}"/>
    <cellStyle name="Heading 3 15 29 3" xfId="30428" xr:uid="{00000000-0005-0000-0000-000025770000}"/>
    <cellStyle name="Heading 3 15 29 4" xfId="30429" xr:uid="{00000000-0005-0000-0000-000026770000}"/>
    <cellStyle name="Heading 3 15 3" xfId="30430" xr:uid="{00000000-0005-0000-0000-000027770000}"/>
    <cellStyle name="Heading 3 15 3 2" xfId="30431" xr:uid="{00000000-0005-0000-0000-000028770000}"/>
    <cellStyle name="Heading 3 15 3 3" xfId="30432" xr:uid="{00000000-0005-0000-0000-000029770000}"/>
    <cellStyle name="Heading 3 15 3 4" xfId="30433" xr:uid="{00000000-0005-0000-0000-00002A770000}"/>
    <cellStyle name="Heading 3 15 30" xfId="30434" xr:uid="{00000000-0005-0000-0000-00002B770000}"/>
    <cellStyle name="Heading 3 15 30 2" xfId="30435" xr:uid="{00000000-0005-0000-0000-00002C770000}"/>
    <cellStyle name="Heading 3 15 30 3" xfId="30436" xr:uid="{00000000-0005-0000-0000-00002D770000}"/>
    <cellStyle name="Heading 3 15 30 4" xfId="30437" xr:uid="{00000000-0005-0000-0000-00002E770000}"/>
    <cellStyle name="Heading 3 15 31" xfId="30438" xr:uid="{00000000-0005-0000-0000-00002F770000}"/>
    <cellStyle name="Heading 3 15 32" xfId="30439" xr:uid="{00000000-0005-0000-0000-000030770000}"/>
    <cellStyle name="Heading 3 15 33" xfId="30440" xr:uid="{00000000-0005-0000-0000-000031770000}"/>
    <cellStyle name="Heading 3 15 34" xfId="30441" xr:uid="{00000000-0005-0000-0000-000032770000}"/>
    <cellStyle name="Heading 3 15 35" xfId="30442" xr:uid="{00000000-0005-0000-0000-000033770000}"/>
    <cellStyle name="Heading 3 15 36" xfId="30443" xr:uid="{00000000-0005-0000-0000-000034770000}"/>
    <cellStyle name="Heading 3 15 37" xfId="30444" xr:uid="{00000000-0005-0000-0000-000035770000}"/>
    <cellStyle name="Heading 3 15 38" xfId="30445" xr:uid="{00000000-0005-0000-0000-000036770000}"/>
    <cellStyle name="Heading 3 15 39" xfId="30446" xr:uid="{00000000-0005-0000-0000-000037770000}"/>
    <cellStyle name="Heading 3 15 4" xfId="30447" xr:uid="{00000000-0005-0000-0000-000038770000}"/>
    <cellStyle name="Heading 3 15 4 2" xfId="30448" xr:uid="{00000000-0005-0000-0000-000039770000}"/>
    <cellStyle name="Heading 3 15 4 3" xfId="30449" xr:uid="{00000000-0005-0000-0000-00003A770000}"/>
    <cellStyle name="Heading 3 15 4 4" xfId="30450" xr:uid="{00000000-0005-0000-0000-00003B770000}"/>
    <cellStyle name="Heading 3 15 40" xfId="30451" xr:uid="{00000000-0005-0000-0000-00003C770000}"/>
    <cellStyle name="Heading 3 15 41" xfId="30452" xr:uid="{00000000-0005-0000-0000-00003D770000}"/>
    <cellStyle name="Heading 3 15 42" xfId="30453" xr:uid="{00000000-0005-0000-0000-00003E770000}"/>
    <cellStyle name="Heading 3 15 43" xfId="30454" xr:uid="{00000000-0005-0000-0000-00003F770000}"/>
    <cellStyle name="Heading 3 15 44" xfId="30455" xr:uid="{00000000-0005-0000-0000-000040770000}"/>
    <cellStyle name="Heading 3 15 45" xfId="30456" xr:uid="{00000000-0005-0000-0000-000041770000}"/>
    <cellStyle name="Heading 3 15 46" xfId="30457" xr:uid="{00000000-0005-0000-0000-000042770000}"/>
    <cellStyle name="Heading 3 15 47" xfId="30458" xr:uid="{00000000-0005-0000-0000-000043770000}"/>
    <cellStyle name="Heading 3 15 48" xfId="30459" xr:uid="{00000000-0005-0000-0000-000044770000}"/>
    <cellStyle name="Heading 3 15 49" xfId="30460" xr:uid="{00000000-0005-0000-0000-000045770000}"/>
    <cellStyle name="Heading 3 15 5" xfId="30461" xr:uid="{00000000-0005-0000-0000-000046770000}"/>
    <cellStyle name="Heading 3 15 5 2" xfId="30462" xr:uid="{00000000-0005-0000-0000-000047770000}"/>
    <cellStyle name="Heading 3 15 5 3" xfId="30463" xr:uid="{00000000-0005-0000-0000-000048770000}"/>
    <cellStyle name="Heading 3 15 5 4" xfId="30464" xr:uid="{00000000-0005-0000-0000-000049770000}"/>
    <cellStyle name="Heading 3 15 50" xfId="30465" xr:uid="{00000000-0005-0000-0000-00004A770000}"/>
    <cellStyle name="Heading 3 15 51" xfId="30466" xr:uid="{00000000-0005-0000-0000-00004B770000}"/>
    <cellStyle name="Heading 3 15 52" xfId="30467" xr:uid="{00000000-0005-0000-0000-00004C770000}"/>
    <cellStyle name="Heading 3 15 53" xfId="30468" xr:uid="{00000000-0005-0000-0000-00004D770000}"/>
    <cellStyle name="Heading 3 15 54" xfId="30469" xr:uid="{00000000-0005-0000-0000-00004E770000}"/>
    <cellStyle name="Heading 3 15 55" xfId="30470" xr:uid="{00000000-0005-0000-0000-00004F770000}"/>
    <cellStyle name="Heading 3 15 56" xfId="30471" xr:uid="{00000000-0005-0000-0000-000050770000}"/>
    <cellStyle name="Heading 3 15 57" xfId="30472" xr:uid="{00000000-0005-0000-0000-000051770000}"/>
    <cellStyle name="Heading 3 15 58" xfId="30473" xr:uid="{00000000-0005-0000-0000-000052770000}"/>
    <cellStyle name="Heading 3 15 59" xfId="30474" xr:uid="{00000000-0005-0000-0000-000053770000}"/>
    <cellStyle name="Heading 3 15 6" xfId="30475" xr:uid="{00000000-0005-0000-0000-000054770000}"/>
    <cellStyle name="Heading 3 15 6 2" xfId="30476" xr:uid="{00000000-0005-0000-0000-000055770000}"/>
    <cellStyle name="Heading 3 15 6 3" xfId="30477" xr:uid="{00000000-0005-0000-0000-000056770000}"/>
    <cellStyle name="Heading 3 15 6 4" xfId="30478" xr:uid="{00000000-0005-0000-0000-000057770000}"/>
    <cellStyle name="Heading 3 15 60" xfId="30479" xr:uid="{00000000-0005-0000-0000-000058770000}"/>
    <cellStyle name="Heading 3 15 61" xfId="30480" xr:uid="{00000000-0005-0000-0000-000059770000}"/>
    <cellStyle name="Heading 3 15 62" xfId="30481" xr:uid="{00000000-0005-0000-0000-00005A770000}"/>
    <cellStyle name="Heading 3 15 63" xfId="30482" xr:uid="{00000000-0005-0000-0000-00005B770000}"/>
    <cellStyle name="Heading 3 15 64" xfId="30483" xr:uid="{00000000-0005-0000-0000-00005C770000}"/>
    <cellStyle name="Heading 3 15 65" xfId="30484" xr:uid="{00000000-0005-0000-0000-00005D770000}"/>
    <cellStyle name="Heading 3 15 66" xfId="30485" xr:uid="{00000000-0005-0000-0000-00005E770000}"/>
    <cellStyle name="Heading 3 15 67" xfId="30486" xr:uid="{00000000-0005-0000-0000-00005F770000}"/>
    <cellStyle name="Heading 3 15 68" xfId="30487" xr:uid="{00000000-0005-0000-0000-000060770000}"/>
    <cellStyle name="Heading 3 15 69" xfId="30488" xr:uid="{00000000-0005-0000-0000-000061770000}"/>
    <cellStyle name="Heading 3 15 7" xfId="30489" xr:uid="{00000000-0005-0000-0000-000062770000}"/>
    <cellStyle name="Heading 3 15 7 2" xfId="30490" xr:uid="{00000000-0005-0000-0000-000063770000}"/>
    <cellStyle name="Heading 3 15 7 3" xfId="30491" xr:uid="{00000000-0005-0000-0000-000064770000}"/>
    <cellStyle name="Heading 3 15 7 4" xfId="30492" xr:uid="{00000000-0005-0000-0000-000065770000}"/>
    <cellStyle name="Heading 3 15 70" xfId="30493" xr:uid="{00000000-0005-0000-0000-000066770000}"/>
    <cellStyle name="Heading 3 15 71" xfId="30494" xr:uid="{00000000-0005-0000-0000-000067770000}"/>
    <cellStyle name="Heading 3 15 72" xfId="30495" xr:uid="{00000000-0005-0000-0000-000068770000}"/>
    <cellStyle name="Heading 3 15 73" xfId="30496" xr:uid="{00000000-0005-0000-0000-000069770000}"/>
    <cellStyle name="Heading 3 15 74" xfId="30497" xr:uid="{00000000-0005-0000-0000-00006A770000}"/>
    <cellStyle name="Heading 3 15 75" xfId="30498" xr:uid="{00000000-0005-0000-0000-00006B770000}"/>
    <cellStyle name="Heading 3 15 76" xfId="30499" xr:uid="{00000000-0005-0000-0000-00006C770000}"/>
    <cellStyle name="Heading 3 15 77" xfId="30500" xr:uid="{00000000-0005-0000-0000-00006D770000}"/>
    <cellStyle name="Heading 3 15 78" xfId="30501" xr:uid="{00000000-0005-0000-0000-00006E770000}"/>
    <cellStyle name="Heading 3 15 79" xfId="30502" xr:uid="{00000000-0005-0000-0000-00006F770000}"/>
    <cellStyle name="Heading 3 15 8" xfId="30503" xr:uid="{00000000-0005-0000-0000-000070770000}"/>
    <cellStyle name="Heading 3 15 8 2" xfId="30504" xr:uid="{00000000-0005-0000-0000-000071770000}"/>
    <cellStyle name="Heading 3 15 8 3" xfId="30505" xr:uid="{00000000-0005-0000-0000-000072770000}"/>
    <cellStyle name="Heading 3 15 8 4" xfId="30506" xr:uid="{00000000-0005-0000-0000-000073770000}"/>
    <cellStyle name="Heading 3 15 80" xfId="30507" xr:uid="{00000000-0005-0000-0000-000074770000}"/>
    <cellStyle name="Heading 3 15 81" xfId="30508" xr:uid="{00000000-0005-0000-0000-000075770000}"/>
    <cellStyle name="Heading 3 15 82" xfId="30509" xr:uid="{00000000-0005-0000-0000-000076770000}"/>
    <cellStyle name="Heading 3 15 83" xfId="30510" xr:uid="{00000000-0005-0000-0000-000077770000}"/>
    <cellStyle name="Heading 3 15 84" xfId="30511" xr:uid="{00000000-0005-0000-0000-000078770000}"/>
    <cellStyle name="Heading 3 15 85" xfId="30512" xr:uid="{00000000-0005-0000-0000-000079770000}"/>
    <cellStyle name="Heading 3 15 86" xfId="30513" xr:uid="{00000000-0005-0000-0000-00007A770000}"/>
    <cellStyle name="Heading 3 15 87" xfId="30514" xr:uid="{00000000-0005-0000-0000-00007B770000}"/>
    <cellStyle name="Heading 3 15 88" xfId="30515" xr:uid="{00000000-0005-0000-0000-00007C770000}"/>
    <cellStyle name="Heading 3 15 89" xfId="30516" xr:uid="{00000000-0005-0000-0000-00007D770000}"/>
    <cellStyle name="Heading 3 15 9" xfId="30517" xr:uid="{00000000-0005-0000-0000-00007E770000}"/>
    <cellStyle name="Heading 3 15 9 2" xfId="30518" xr:uid="{00000000-0005-0000-0000-00007F770000}"/>
    <cellStyle name="Heading 3 15 9 3" xfId="30519" xr:uid="{00000000-0005-0000-0000-000080770000}"/>
    <cellStyle name="Heading 3 15 9 4" xfId="30520" xr:uid="{00000000-0005-0000-0000-000081770000}"/>
    <cellStyle name="Heading 3 15 90" xfId="30521" xr:uid="{00000000-0005-0000-0000-000082770000}"/>
    <cellStyle name="Heading 3 15 91" xfId="30522" xr:uid="{00000000-0005-0000-0000-000083770000}"/>
    <cellStyle name="Heading 3 15 92" xfId="30523" xr:uid="{00000000-0005-0000-0000-000084770000}"/>
    <cellStyle name="Heading 3 15 93" xfId="30524" xr:uid="{00000000-0005-0000-0000-000085770000}"/>
    <cellStyle name="Heading 3 15 94" xfId="30525" xr:uid="{00000000-0005-0000-0000-000086770000}"/>
    <cellStyle name="Heading 3 15 95" xfId="30526" xr:uid="{00000000-0005-0000-0000-000087770000}"/>
    <cellStyle name="Heading 3 15 96" xfId="30527" xr:uid="{00000000-0005-0000-0000-000088770000}"/>
    <cellStyle name="Heading 3 15 97" xfId="30528" xr:uid="{00000000-0005-0000-0000-000089770000}"/>
    <cellStyle name="Heading 3 15 98" xfId="30529" xr:uid="{00000000-0005-0000-0000-00008A770000}"/>
    <cellStyle name="Heading 3 15 99" xfId="30530" xr:uid="{00000000-0005-0000-0000-00008B770000}"/>
    <cellStyle name="Heading 3 150" xfId="30531" xr:uid="{00000000-0005-0000-0000-00008C770000}"/>
    <cellStyle name="Heading 3 151" xfId="30532" xr:uid="{00000000-0005-0000-0000-00008D770000}"/>
    <cellStyle name="Heading 3 152" xfId="30533" xr:uid="{00000000-0005-0000-0000-00008E770000}"/>
    <cellStyle name="Heading 3 153" xfId="30534" xr:uid="{00000000-0005-0000-0000-00008F770000}"/>
    <cellStyle name="Heading 3 154" xfId="30535" xr:uid="{00000000-0005-0000-0000-000090770000}"/>
    <cellStyle name="Heading 3 155" xfId="30536" xr:uid="{00000000-0005-0000-0000-000091770000}"/>
    <cellStyle name="Heading 3 156" xfId="30537" xr:uid="{00000000-0005-0000-0000-000092770000}"/>
    <cellStyle name="Heading 3 157" xfId="30538" xr:uid="{00000000-0005-0000-0000-000093770000}"/>
    <cellStyle name="Heading 3 158" xfId="30539" xr:uid="{00000000-0005-0000-0000-000094770000}"/>
    <cellStyle name="Heading 3 159" xfId="30540" xr:uid="{00000000-0005-0000-0000-000095770000}"/>
    <cellStyle name="Heading 3 16" xfId="30541" xr:uid="{00000000-0005-0000-0000-000096770000}"/>
    <cellStyle name="Heading 3 16 10" xfId="30542" xr:uid="{00000000-0005-0000-0000-000097770000}"/>
    <cellStyle name="Heading 3 16 10 2" xfId="30543" xr:uid="{00000000-0005-0000-0000-000098770000}"/>
    <cellStyle name="Heading 3 16 10 3" xfId="30544" xr:uid="{00000000-0005-0000-0000-000099770000}"/>
    <cellStyle name="Heading 3 16 10 4" xfId="30545" xr:uid="{00000000-0005-0000-0000-00009A770000}"/>
    <cellStyle name="Heading 3 16 100" xfId="30546" xr:uid="{00000000-0005-0000-0000-00009B770000}"/>
    <cellStyle name="Heading 3 16 101" xfId="30547" xr:uid="{00000000-0005-0000-0000-00009C770000}"/>
    <cellStyle name="Heading 3 16 102" xfId="30548" xr:uid="{00000000-0005-0000-0000-00009D770000}"/>
    <cellStyle name="Heading 3 16 103" xfId="30549" xr:uid="{00000000-0005-0000-0000-00009E770000}"/>
    <cellStyle name="Heading 3 16 104" xfId="30550" xr:uid="{00000000-0005-0000-0000-00009F770000}"/>
    <cellStyle name="Heading 3 16 105" xfId="30551" xr:uid="{00000000-0005-0000-0000-0000A0770000}"/>
    <cellStyle name="Heading 3 16 106" xfId="30552" xr:uid="{00000000-0005-0000-0000-0000A1770000}"/>
    <cellStyle name="Heading 3 16 107" xfId="30553" xr:uid="{00000000-0005-0000-0000-0000A2770000}"/>
    <cellStyle name="Heading 3 16 108" xfId="30554" xr:uid="{00000000-0005-0000-0000-0000A3770000}"/>
    <cellStyle name="Heading 3 16 109" xfId="30555" xr:uid="{00000000-0005-0000-0000-0000A4770000}"/>
    <cellStyle name="Heading 3 16 11" xfId="30556" xr:uid="{00000000-0005-0000-0000-0000A5770000}"/>
    <cellStyle name="Heading 3 16 11 2" xfId="30557" xr:uid="{00000000-0005-0000-0000-0000A6770000}"/>
    <cellStyle name="Heading 3 16 11 3" xfId="30558" xr:uid="{00000000-0005-0000-0000-0000A7770000}"/>
    <cellStyle name="Heading 3 16 11 4" xfId="30559" xr:uid="{00000000-0005-0000-0000-0000A8770000}"/>
    <cellStyle name="Heading 3 16 110" xfId="30560" xr:uid="{00000000-0005-0000-0000-0000A9770000}"/>
    <cellStyle name="Heading 3 16 111" xfId="30561" xr:uid="{00000000-0005-0000-0000-0000AA770000}"/>
    <cellStyle name="Heading 3 16 112" xfId="30562" xr:uid="{00000000-0005-0000-0000-0000AB770000}"/>
    <cellStyle name="Heading 3 16 113" xfId="30563" xr:uid="{00000000-0005-0000-0000-0000AC770000}"/>
    <cellStyle name="Heading 3 16 114" xfId="30564" xr:uid="{00000000-0005-0000-0000-0000AD770000}"/>
    <cellStyle name="Heading 3 16 115" xfId="30565" xr:uid="{00000000-0005-0000-0000-0000AE770000}"/>
    <cellStyle name="Heading 3 16 116" xfId="30566" xr:uid="{00000000-0005-0000-0000-0000AF770000}"/>
    <cellStyle name="Heading 3 16 117" xfId="30567" xr:uid="{00000000-0005-0000-0000-0000B0770000}"/>
    <cellStyle name="Heading 3 16 118" xfId="30568" xr:uid="{00000000-0005-0000-0000-0000B1770000}"/>
    <cellStyle name="Heading 3 16 119" xfId="30569" xr:uid="{00000000-0005-0000-0000-0000B2770000}"/>
    <cellStyle name="Heading 3 16 12" xfId="30570" xr:uid="{00000000-0005-0000-0000-0000B3770000}"/>
    <cellStyle name="Heading 3 16 12 2" xfId="30571" xr:uid="{00000000-0005-0000-0000-0000B4770000}"/>
    <cellStyle name="Heading 3 16 12 3" xfId="30572" xr:uid="{00000000-0005-0000-0000-0000B5770000}"/>
    <cellStyle name="Heading 3 16 12 4" xfId="30573" xr:uid="{00000000-0005-0000-0000-0000B6770000}"/>
    <cellStyle name="Heading 3 16 120" xfId="30574" xr:uid="{00000000-0005-0000-0000-0000B7770000}"/>
    <cellStyle name="Heading 3 16 121" xfId="30575" xr:uid="{00000000-0005-0000-0000-0000B8770000}"/>
    <cellStyle name="Heading 3 16 122" xfId="30576" xr:uid="{00000000-0005-0000-0000-0000B9770000}"/>
    <cellStyle name="Heading 3 16 123" xfId="30577" xr:uid="{00000000-0005-0000-0000-0000BA770000}"/>
    <cellStyle name="Heading 3 16 124" xfId="30578" xr:uid="{00000000-0005-0000-0000-0000BB770000}"/>
    <cellStyle name="Heading 3 16 125" xfId="30579" xr:uid="{00000000-0005-0000-0000-0000BC770000}"/>
    <cellStyle name="Heading 3 16 126" xfId="30580" xr:uid="{00000000-0005-0000-0000-0000BD770000}"/>
    <cellStyle name="Heading 3 16 127" xfId="30581" xr:uid="{00000000-0005-0000-0000-0000BE770000}"/>
    <cellStyle name="Heading 3 16 128" xfId="30582" xr:uid="{00000000-0005-0000-0000-0000BF770000}"/>
    <cellStyle name="Heading 3 16 129" xfId="30583" xr:uid="{00000000-0005-0000-0000-0000C0770000}"/>
    <cellStyle name="Heading 3 16 13" xfId="30584" xr:uid="{00000000-0005-0000-0000-0000C1770000}"/>
    <cellStyle name="Heading 3 16 13 2" xfId="30585" xr:uid="{00000000-0005-0000-0000-0000C2770000}"/>
    <cellStyle name="Heading 3 16 13 3" xfId="30586" xr:uid="{00000000-0005-0000-0000-0000C3770000}"/>
    <cellStyle name="Heading 3 16 13 4" xfId="30587" xr:uid="{00000000-0005-0000-0000-0000C4770000}"/>
    <cellStyle name="Heading 3 16 130" xfId="30588" xr:uid="{00000000-0005-0000-0000-0000C5770000}"/>
    <cellStyle name="Heading 3 16 131" xfId="30589" xr:uid="{00000000-0005-0000-0000-0000C6770000}"/>
    <cellStyle name="Heading 3 16 132" xfId="30590" xr:uid="{00000000-0005-0000-0000-0000C7770000}"/>
    <cellStyle name="Heading 3 16 133" xfId="30591" xr:uid="{00000000-0005-0000-0000-0000C8770000}"/>
    <cellStyle name="Heading 3 16 134" xfId="30592" xr:uid="{00000000-0005-0000-0000-0000C9770000}"/>
    <cellStyle name="Heading 3 16 135" xfId="30593" xr:uid="{00000000-0005-0000-0000-0000CA770000}"/>
    <cellStyle name="Heading 3 16 136" xfId="30594" xr:uid="{00000000-0005-0000-0000-0000CB770000}"/>
    <cellStyle name="Heading 3 16 137" xfId="30595" xr:uid="{00000000-0005-0000-0000-0000CC770000}"/>
    <cellStyle name="Heading 3 16 138" xfId="30596" xr:uid="{00000000-0005-0000-0000-0000CD770000}"/>
    <cellStyle name="Heading 3 16 139" xfId="30597" xr:uid="{00000000-0005-0000-0000-0000CE770000}"/>
    <cellStyle name="Heading 3 16 14" xfId="30598" xr:uid="{00000000-0005-0000-0000-0000CF770000}"/>
    <cellStyle name="Heading 3 16 14 2" xfId="30599" xr:uid="{00000000-0005-0000-0000-0000D0770000}"/>
    <cellStyle name="Heading 3 16 14 3" xfId="30600" xr:uid="{00000000-0005-0000-0000-0000D1770000}"/>
    <cellStyle name="Heading 3 16 14 4" xfId="30601" xr:uid="{00000000-0005-0000-0000-0000D2770000}"/>
    <cellStyle name="Heading 3 16 140" xfId="30602" xr:uid="{00000000-0005-0000-0000-0000D3770000}"/>
    <cellStyle name="Heading 3 16 141" xfId="30603" xr:uid="{00000000-0005-0000-0000-0000D4770000}"/>
    <cellStyle name="Heading 3 16 142" xfId="30604" xr:uid="{00000000-0005-0000-0000-0000D5770000}"/>
    <cellStyle name="Heading 3 16 143" xfId="30605" xr:uid="{00000000-0005-0000-0000-0000D6770000}"/>
    <cellStyle name="Heading 3 16 15" xfId="30606" xr:uid="{00000000-0005-0000-0000-0000D7770000}"/>
    <cellStyle name="Heading 3 16 15 2" xfId="30607" xr:uid="{00000000-0005-0000-0000-0000D8770000}"/>
    <cellStyle name="Heading 3 16 15 3" xfId="30608" xr:uid="{00000000-0005-0000-0000-0000D9770000}"/>
    <cellStyle name="Heading 3 16 15 4" xfId="30609" xr:uid="{00000000-0005-0000-0000-0000DA770000}"/>
    <cellStyle name="Heading 3 16 16" xfId="30610" xr:uid="{00000000-0005-0000-0000-0000DB770000}"/>
    <cellStyle name="Heading 3 16 17" xfId="30611" xr:uid="{00000000-0005-0000-0000-0000DC770000}"/>
    <cellStyle name="Heading 3 16 17 2" xfId="30612" xr:uid="{00000000-0005-0000-0000-0000DD770000}"/>
    <cellStyle name="Heading 3 16 17 3" xfId="30613" xr:uid="{00000000-0005-0000-0000-0000DE770000}"/>
    <cellStyle name="Heading 3 16 17 4" xfId="30614" xr:uid="{00000000-0005-0000-0000-0000DF770000}"/>
    <cellStyle name="Heading 3 16 18" xfId="30615" xr:uid="{00000000-0005-0000-0000-0000E0770000}"/>
    <cellStyle name="Heading 3 16 18 2" xfId="30616" xr:uid="{00000000-0005-0000-0000-0000E1770000}"/>
    <cellStyle name="Heading 3 16 18 3" xfId="30617" xr:uid="{00000000-0005-0000-0000-0000E2770000}"/>
    <cellStyle name="Heading 3 16 18 4" xfId="30618" xr:uid="{00000000-0005-0000-0000-0000E3770000}"/>
    <cellStyle name="Heading 3 16 19" xfId="30619" xr:uid="{00000000-0005-0000-0000-0000E4770000}"/>
    <cellStyle name="Heading 3 16 19 2" xfId="30620" xr:uid="{00000000-0005-0000-0000-0000E5770000}"/>
    <cellStyle name="Heading 3 16 19 3" xfId="30621" xr:uid="{00000000-0005-0000-0000-0000E6770000}"/>
    <cellStyle name="Heading 3 16 19 4" xfId="30622" xr:uid="{00000000-0005-0000-0000-0000E7770000}"/>
    <cellStyle name="Heading 3 16 2" xfId="30623" xr:uid="{00000000-0005-0000-0000-0000E8770000}"/>
    <cellStyle name="Heading 3 16 2 2" xfId="30624" xr:uid="{00000000-0005-0000-0000-0000E9770000}"/>
    <cellStyle name="Heading 3 16 2 3" xfId="30625" xr:uid="{00000000-0005-0000-0000-0000EA770000}"/>
    <cellStyle name="Heading 3 16 2 4" xfId="30626" xr:uid="{00000000-0005-0000-0000-0000EB770000}"/>
    <cellStyle name="Heading 3 16 20" xfId="30627" xr:uid="{00000000-0005-0000-0000-0000EC770000}"/>
    <cellStyle name="Heading 3 16 20 2" xfId="30628" xr:uid="{00000000-0005-0000-0000-0000ED770000}"/>
    <cellStyle name="Heading 3 16 20 3" xfId="30629" xr:uid="{00000000-0005-0000-0000-0000EE770000}"/>
    <cellStyle name="Heading 3 16 20 4" xfId="30630" xr:uid="{00000000-0005-0000-0000-0000EF770000}"/>
    <cellStyle name="Heading 3 16 21" xfId="30631" xr:uid="{00000000-0005-0000-0000-0000F0770000}"/>
    <cellStyle name="Heading 3 16 21 2" xfId="30632" xr:uid="{00000000-0005-0000-0000-0000F1770000}"/>
    <cellStyle name="Heading 3 16 21 3" xfId="30633" xr:uid="{00000000-0005-0000-0000-0000F2770000}"/>
    <cellStyle name="Heading 3 16 21 4" xfId="30634" xr:uid="{00000000-0005-0000-0000-0000F3770000}"/>
    <cellStyle name="Heading 3 16 22" xfId="30635" xr:uid="{00000000-0005-0000-0000-0000F4770000}"/>
    <cellStyle name="Heading 3 16 22 2" xfId="30636" xr:uid="{00000000-0005-0000-0000-0000F5770000}"/>
    <cellStyle name="Heading 3 16 22 3" xfId="30637" xr:uid="{00000000-0005-0000-0000-0000F6770000}"/>
    <cellStyle name="Heading 3 16 22 4" xfId="30638" xr:uid="{00000000-0005-0000-0000-0000F7770000}"/>
    <cellStyle name="Heading 3 16 23" xfId="30639" xr:uid="{00000000-0005-0000-0000-0000F8770000}"/>
    <cellStyle name="Heading 3 16 23 2" xfId="30640" xr:uid="{00000000-0005-0000-0000-0000F9770000}"/>
    <cellStyle name="Heading 3 16 23 3" xfId="30641" xr:uid="{00000000-0005-0000-0000-0000FA770000}"/>
    <cellStyle name="Heading 3 16 23 4" xfId="30642" xr:uid="{00000000-0005-0000-0000-0000FB770000}"/>
    <cellStyle name="Heading 3 16 24" xfId="30643" xr:uid="{00000000-0005-0000-0000-0000FC770000}"/>
    <cellStyle name="Heading 3 16 24 2" xfId="30644" xr:uid="{00000000-0005-0000-0000-0000FD770000}"/>
    <cellStyle name="Heading 3 16 24 3" xfId="30645" xr:uid="{00000000-0005-0000-0000-0000FE770000}"/>
    <cellStyle name="Heading 3 16 24 4" xfId="30646" xr:uid="{00000000-0005-0000-0000-0000FF770000}"/>
    <cellStyle name="Heading 3 16 25" xfId="30647" xr:uid="{00000000-0005-0000-0000-000000780000}"/>
    <cellStyle name="Heading 3 16 25 2" xfId="30648" xr:uid="{00000000-0005-0000-0000-000001780000}"/>
    <cellStyle name="Heading 3 16 25 3" xfId="30649" xr:uid="{00000000-0005-0000-0000-000002780000}"/>
    <cellStyle name="Heading 3 16 25 4" xfId="30650" xr:uid="{00000000-0005-0000-0000-000003780000}"/>
    <cellStyle name="Heading 3 16 26" xfId="30651" xr:uid="{00000000-0005-0000-0000-000004780000}"/>
    <cellStyle name="Heading 3 16 26 2" xfId="30652" xr:uid="{00000000-0005-0000-0000-000005780000}"/>
    <cellStyle name="Heading 3 16 26 3" xfId="30653" xr:uid="{00000000-0005-0000-0000-000006780000}"/>
    <cellStyle name="Heading 3 16 26 4" xfId="30654" xr:uid="{00000000-0005-0000-0000-000007780000}"/>
    <cellStyle name="Heading 3 16 27" xfId="30655" xr:uid="{00000000-0005-0000-0000-000008780000}"/>
    <cellStyle name="Heading 3 16 27 2" xfId="30656" xr:uid="{00000000-0005-0000-0000-000009780000}"/>
    <cellStyle name="Heading 3 16 27 3" xfId="30657" xr:uid="{00000000-0005-0000-0000-00000A780000}"/>
    <cellStyle name="Heading 3 16 27 4" xfId="30658" xr:uid="{00000000-0005-0000-0000-00000B780000}"/>
    <cellStyle name="Heading 3 16 28" xfId="30659" xr:uid="{00000000-0005-0000-0000-00000C780000}"/>
    <cellStyle name="Heading 3 16 28 2" xfId="30660" xr:uid="{00000000-0005-0000-0000-00000D780000}"/>
    <cellStyle name="Heading 3 16 28 3" xfId="30661" xr:uid="{00000000-0005-0000-0000-00000E780000}"/>
    <cellStyle name="Heading 3 16 28 4" xfId="30662" xr:uid="{00000000-0005-0000-0000-00000F780000}"/>
    <cellStyle name="Heading 3 16 29" xfId="30663" xr:uid="{00000000-0005-0000-0000-000010780000}"/>
    <cellStyle name="Heading 3 16 29 2" xfId="30664" xr:uid="{00000000-0005-0000-0000-000011780000}"/>
    <cellStyle name="Heading 3 16 29 3" xfId="30665" xr:uid="{00000000-0005-0000-0000-000012780000}"/>
    <cellStyle name="Heading 3 16 29 4" xfId="30666" xr:uid="{00000000-0005-0000-0000-000013780000}"/>
    <cellStyle name="Heading 3 16 3" xfId="30667" xr:uid="{00000000-0005-0000-0000-000014780000}"/>
    <cellStyle name="Heading 3 16 3 2" xfId="30668" xr:uid="{00000000-0005-0000-0000-000015780000}"/>
    <cellStyle name="Heading 3 16 3 3" xfId="30669" xr:uid="{00000000-0005-0000-0000-000016780000}"/>
    <cellStyle name="Heading 3 16 3 4" xfId="30670" xr:uid="{00000000-0005-0000-0000-000017780000}"/>
    <cellStyle name="Heading 3 16 30" xfId="30671" xr:uid="{00000000-0005-0000-0000-000018780000}"/>
    <cellStyle name="Heading 3 16 30 2" xfId="30672" xr:uid="{00000000-0005-0000-0000-000019780000}"/>
    <cellStyle name="Heading 3 16 30 3" xfId="30673" xr:uid="{00000000-0005-0000-0000-00001A780000}"/>
    <cellStyle name="Heading 3 16 30 4" xfId="30674" xr:uid="{00000000-0005-0000-0000-00001B780000}"/>
    <cellStyle name="Heading 3 16 31" xfId="30675" xr:uid="{00000000-0005-0000-0000-00001C780000}"/>
    <cellStyle name="Heading 3 16 32" xfId="30676" xr:uid="{00000000-0005-0000-0000-00001D780000}"/>
    <cellStyle name="Heading 3 16 33" xfId="30677" xr:uid="{00000000-0005-0000-0000-00001E780000}"/>
    <cellStyle name="Heading 3 16 34" xfId="30678" xr:uid="{00000000-0005-0000-0000-00001F780000}"/>
    <cellStyle name="Heading 3 16 35" xfId="30679" xr:uid="{00000000-0005-0000-0000-000020780000}"/>
    <cellStyle name="Heading 3 16 36" xfId="30680" xr:uid="{00000000-0005-0000-0000-000021780000}"/>
    <cellStyle name="Heading 3 16 37" xfId="30681" xr:uid="{00000000-0005-0000-0000-000022780000}"/>
    <cellStyle name="Heading 3 16 38" xfId="30682" xr:uid="{00000000-0005-0000-0000-000023780000}"/>
    <cellStyle name="Heading 3 16 39" xfId="30683" xr:uid="{00000000-0005-0000-0000-000024780000}"/>
    <cellStyle name="Heading 3 16 4" xfId="30684" xr:uid="{00000000-0005-0000-0000-000025780000}"/>
    <cellStyle name="Heading 3 16 4 2" xfId="30685" xr:uid="{00000000-0005-0000-0000-000026780000}"/>
    <cellStyle name="Heading 3 16 4 3" xfId="30686" xr:uid="{00000000-0005-0000-0000-000027780000}"/>
    <cellStyle name="Heading 3 16 4 4" xfId="30687" xr:uid="{00000000-0005-0000-0000-000028780000}"/>
    <cellStyle name="Heading 3 16 40" xfId="30688" xr:uid="{00000000-0005-0000-0000-000029780000}"/>
    <cellStyle name="Heading 3 16 41" xfId="30689" xr:uid="{00000000-0005-0000-0000-00002A780000}"/>
    <cellStyle name="Heading 3 16 42" xfId="30690" xr:uid="{00000000-0005-0000-0000-00002B780000}"/>
    <cellStyle name="Heading 3 16 43" xfId="30691" xr:uid="{00000000-0005-0000-0000-00002C780000}"/>
    <cellStyle name="Heading 3 16 44" xfId="30692" xr:uid="{00000000-0005-0000-0000-00002D780000}"/>
    <cellStyle name="Heading 3 16 45" xfId="30693" xr:uid="{00000000-0005-0000-0000-00002E780000}"/>
    <cellStyle name="Heading 3 16 46" xfId="30694" xr:uid="{00000000-0005-0000-0000-00002F780000}"/>
    <cellStyle name="Heading 3 16 47" xfId="30695" xr:uid="{00000000-0005-0000-0000-000030780000}"/>
    <cellStyle name="Heading 3 16 48" xfId="30696" xr:uid="{00000000-0005-0000-0000-000031780000}"/>
    <cellStyle name="Heading 3 16 49" xfId="30697" xr:uid="{00000000-0005-0000-0000-000032780000}"/>
    <cellStyle name="Heading 3 16 5" xfId="30698" xr:uid="{00000000-0005-0000-0000-000033780000}"/>
    <cellStyle name="Heading 3 16 5 2" xfId="30699" xr:uid="{00000000-0005-0000-0000-000034780000}"/>
    <cellStyle name="Heading 3 16 5 3" xfId="30700" xr:uid="{00000000-0005-0000-0000-000035780000}"/>
    <cellStyle name="Heading 3 16 5 4" xfId="30701" xr:uid="{00000000-0005-0000-0000-000036780000}"/>
    <cellStyle name="Heading 3 16 50" xfId="30702" xr:uid="{00000000-0005-0000-0000-000037780000}"/>
    <cellStyle name="Heading 3 16 51" xfId="30703" xr:uid="{00000000-0005-0000-0000-000038780000}"/>
    <cellStyle name="Heading 3 16 52" xfId="30704" xr:uid="{00000000-0005-0000-0000-000039780000}"/>
    <cellStyle name="Heading 3 16 53" xfId="30705" xr:uid="{00000000-0005-0000-0000-00003A780000}"/>
    <cellStyle name="Heading 3 16 54" xfId="30706" xr:uid="{00000000-0005-0000-0000-00003B780000}"/>
    <cellStyle name="Heading 3 16 55" xfId="30707" xr:uid="{00000000-0005-0000-0000-00003C780000}"/>
    <cellStyle name="Heading 3 16 56" xfId="30708" xr:uid="{00000000-0005-0000-0000-00003D780000}"/>
    <cellStyle name="Heading 3 16 57" xfId="30709" xr:uid="{00000000-0005-0000-0000-00003E780000}"/>
    <cellStyle name="Heading 3 16 58" xfId="30710" xr:uid="{00000000-0005-0000-0000-00003F780000}"/>
    <cellStyle name="Heading 3 16 59" xfId="30711" xr:uid="{00000000-0005-0000-0000-000040780000}"/>
    <cellStyle name="Heading 3 16 6" xfId="30712" xr:uid="{00000000-0005-0000-0000-000041780000}"/>
    <cellStyle name="Heading 3 16 6 2" xfId="30713" xr:uid="{00000000-0005-0000-0000-000042780000}"/>
    <cellStyle name="Heading 3 16 6 3" xfId="30714" xr:uid="{00000000-0005-0000-0000-000043780000}"/>
    <cellStyle name="Heading 3 16 6 4" xfId="30715" xr:uid="{00000000-0005-0000-0000-000044780000}"/>
    <cellStyle name="Heading 3 16 60" xfId="30716" xr:uid="{00000000-0005-0000-0000-000045780000}"/>
    <cellStyle name="Heading 3 16 61" xfId="30717" xr:uid="{00000000-0005-0000-0000-000046780000}"/>
    <cellStyle name="Heading 3 16 62" xfId="30718" xr:uid="{00000000-0005-0000-0000-000047780000}"/>
    <cellStyle name="Heading 3 16 63" xfId="30719" xr:uid="{00000000-0005-0000-0000-000048780000}"/>
    <cellStyle name="Heading 3 16 64" xfId="30720" xr:uid="{00000000-0005-0000-0000-000049780000}"/>
    <cellStyle name="Heading 3 16 65" xfId="30721" xr:uid="{00000000-0005-0000-0000-00004A780000}"/>
    <cellStyle name="Heading 3 16 66" xfId="30722" xr:uid="{00000000-0005-0000-0000-00004B780000}"/>
    <cellStyle name="Heading 3 16 67" xfId="30723" xr:uid="{00000000-0005-0000-0000-00004C780000}"/>
    <cellStyle name="Heading 3 16 68" xfId="30724" xr:uid="{00000000-0005-0000-0000-00004D780000}"/>
    <cellStyle name="Heading 3 16 69" xfId="30725" xr:uid="{00000000-0005-0000-0000-00004E780000}"/>
    <cellStyle name="Heading 3 16 7" xfId="30726" xr:uid="{00000000-0005-0000-0000-00004F780000}"/>
    <cellStyle name="Heading 3 16 7 2" xfId="30727" xr:uid="{00000000-0005-0000-0000-000050780000}"/>
    <cellStyle name="Heading 3 16 7 3" xfId="30728" xr:uid="{00000000-0005-0000-0000-000051780000}"/>
    <cellStyle name="Heading 3 16 7 4" xfId="30729" xr:uid="{00000000-0005-0000-0000-000052780000}"/>
    <cellStyle name="Heading 3 16 70" xfId="30730" xr:uid="{00000000-0005-0000-0000-000053780000}"/>
    <cellStyle name="Heading 3 16 71" xfId="30731" xr:uid="{00000000-0005-0000-0000-000054780000}"/>
    <cellStyle name="Heading 3 16 72" xfId="30732" xr:uid="{00000000-0005-0000-0000-000055780000}"/>
    <cellStyle name="Heading 3 16 73" xfId="30733" xr:uid="{00000000-0005-0000-0000-000056780000}"/>
    <cellStyle name="Heading 3 16 74" xfId="30734" xr:uid="{00000000-0005-0000-0000-000057780000}"/>
    <cellStyle name="Heading 3 16 75" xfId="30735" xr:uid="{00000000-0005-0000-0000-000058780000}"/>
    <cellStyle name="Heading 3 16 76" xfId="30736" xr:uid="{00000000-0005-0000-0000-000059780000}"/>
    <cellStyle name="Heading 3 16 77" xfId="30737" xr:uid="{00000000-0005-0000-0000-00005A780000}"/>
    <cellStyle name="Heading 3 16 78" xfId="30738" xr:uid="{00000000-0005-0000-0000-00005B780000}"/>
    <cellStyle name="Heading 3 16 79" xfId="30739" xr:uid="{00000000-0005-0000-0000-00005C780000}"/>
    <cellStyle name="Heading 3 16 8" xfId="30740" xr:uid="{00000000-0005-0000-0000-00005D780000}"/>
    <cellStyle name="Heading 3 16 8 2" xfId="30741" xr:uid="{00000000-0005-0000-0000-00005E780000}"/>
    <cellStyle name="Heading 3 16 8 3" xfId="30742" xr:uid="{00000000-0005-0000-0000-00005F780000}"/>
    <cellStyle name="Heading 3 16 8 4" xfId="30743" xr:uid="{00000000-0005-0000-0000-000060780000}"/>
    <cellStyle name="Heading 3 16 80" xfId="30744" xr:uid="{00000000-0005-0000-0000-000061780000}"/>
    <cellStyle name="Heading 3 16 81" xfId="30745" xr:uid="{00000000-0005-0000-0000-000062780000}"/>
    <cellStyle name="Heading 3 16 82" xfId="30746" xr:uid="{00000000-0005-0000-0000-000063780000}"/>
    <cellStyle name="Heading 3 16 83" xfId="30747" xr:uid="{00000000-0005-0000-0000-000064780000}"/>
    <cellStyle name="Heading 3 16 84" xfId="30748" xr:uid="{00000000-0005-0000-0000-000065780000}"/>
    <cellStyle name="Heading 3 16 85" xfId="30749" xr:uid="{00000000-0005-0000-0000-000066780000}"/>
    <cellStyle name="Heading 3 16 86" xfId="30750" xr:uid="{00000000-0005-0000-0000-000067780000}"/>
    <cellStyle name="Heading 3 16 87" xfId="30751" xr:uid="{00000000-0005-0000-0000-000068780000}"/>
    <cellStyle name="Heading 3 16 88" xfId="30752" xr:uid="{00000000-0005-0000-0000-000069780000}"/>
    <cellStyle name="Heading 3 16 89" xfId="30753" xr:uid="{00000000-0005-0000-0000-00006A780000}"/>
    <cellStyle name="Heading 3 16 9" xfId="30754" xr:uid="{00000000-0005-0000-0000-00006B780000}"/>
    <cellStyle name="Heading 3 16 9 2" xfId="30755" xr:uid="{00000000-0005-0000-0000-00006C780000}"/>
    <cellStyle name="Heading 3 16 9 3" xfId="30756" xr:uid="{00000000-0005-0000-0000-00006D780000}"/>
    <cellStyle name="Heading 3 16 9 4" xfId="30757" xr:uid="{00000000-0005-0000-0000-00006E780000}"/>
    <cellStyle name="Heading 3 16 90" xfId="30758" xr:uid="{00000000-0005-0000-0000-00006F780000}"/>
    <cellStyle name="Heading 3 16 91" xfId="30759" xr:uid="{00000000-0005-0000-0000-000070780000}"/>
    <cellStyle name="Heading 3 16 92" xfId="30760" xr:uid="{00000000-0005-0000-0000-000071780000}"/>
    <cellStyle name="Heading 3 16 93" xfId="30761" xr:uid="{00000000-0005-0000-0000-000072780000}"/>
    <cellStyle name="Heading 3 16 94" xfId="30762" xr:uid="{00000000-0005-0000-0000-000073780000}"/>
    <cellStyle name="Heading 3 16 95" xfId="30763" xr:uid="{00000000-0005-0000-0000-000074780000}"/>
    <cellStyle name="Heading 3 16 96" xfId="30764" xr:uid="{00000000-0005-0000-0000-000075780000}"/>
    <cellStyle name="Heading 3 16 97" xfId="30765" xr:uid="{00000000-0005-0000-0000-000076780000}"/>
    <cellStyle name="Heading 3 16 98" xfId="30766" xr:uid="{00000000-0005-0000-0000-000077780000}"/>
    <cellStyle name="Heading 3 16 99" xfId="30767" xr:uid="{00000000-0005-0000-0000-000078780000}"/>
    <cellStyle name="Heading 3 160" xfId="30768" xr:uid="{00000000-0005-0000-0000-000079780000}"/>
    <cellStyle name="Heading 3 161" xfId="30769" xr:uid="{00000000-0005-0000-0000-00007A780000}"/>
    <cellStyle name="Heading 3 162" xfId="30770" xr:uid="{00000000-0005-0000-0000-00007B780000}"/>
    <cellStyle name="Heading 3 163" xfId="30771" xr:uid="{00000000-0005-0000-0000-00007C780000}"/>
    <cellStyle name="Heading 3 164" xfId="30772" xr:uid="{00000000-0005-0000-0000-00007D780000}"/>
    <cellStyle name="Heading 3 165" xfId="30773" xr:uid="{00000000-0005-0000-0000-00007E780000}"/>
    <cellStyle name="Heading 3 166" xfId="30774" xr:uid="{00000000-0005-0000-0000-00007F780000}"/>
    <cellStyle name="Heading 3 167" xfId="30775" xr:uid="{00000000-0005-0000-0000-000080780000}"/>
    <cellStyle name="Heading 3 168" xfId="30776" xr:uid="{00000000-0005-0000-0000-000081780000}"/>
    <cellStyle name="Heading 3 169" xfId="30777" xr:uid="{00000000-0005-0000-0000-000082780000}"/>
    <cellStyle name="Heading 3 17" xfId="30778" xr:uid="{00000000-0005-0000-0000-000083780000}"/>
    <cellStyle name="Heading 3 17 10" xfId="30779" xr:uid="{00000000-0005-0000-0000-000084780000}"/>
    <cellStyle name="Heading 3 17 10 2" xfId="30780" xr:uid="{00000000-0005-0000-0000-000085780000}"/>
    <cellStyle name="Heading 3 17 10 3" xfId="30781" xr:uid="{00000000-0005-0000-0000-000086780000}"/>
    <cellStyle name="Heading 3 17 10 4" xfId="30782" xr:uid="{00000000-0005-0000-0000-000087780000}"/>
    <cellStyle name="Heading 3 17 100" xfId="30783" xr:uid="{00000000-0005-0000-0000-000088780000}"/>
    <cellStyle name="Heading 3 17 101" xfId="30784" xr:uid="{00000000-0005-0000-0000-000089780000}"/>
    <cellStyle name="Heading 3 17 102" xfId="30785" xr:uid="{00000000-0005-0000-0000-00008A780000}"/>
    <cellStyle name="Heading 3 17 103" xfId="30786" xr:uid="{00000000-0005-0000-0000-00008B780000}"/>
    <cellStyle name="Heading 3 17 104" xfId="30787" xr:uid="{00000000-0005-0000-0000-00008C780000}"/>
    <cellStyle name="Heading 3 17 105" xfId="30788" xr:uid="{00000000-0005-0000-0000-00008D780000}"/>
    <cellStyle name="Heading 3 17 106" xfId="30789" xr:uid="{00000000-0005-0000-0000-00008E780000}"/>
    <cellStyle name="Heading 3 17 107" xfId="30790" xr:uid="{00000000-0005-0000-0000-00008F780000}"/>
    <cellStyle name="Heading 3 17 108" xfId="30791" xr:uid="{00000000-0005-0000-0000-000090780000}"/>
    <cellStyle name="Heading 3 17 109" xfId="30792" xr:uid="{00000000-0005-0000-0000-000091780000}"/>
    <cellStyle name="Heading 3 17 11" xfId="30793" xr:uid="{00000000-0005-0000-0000-000092780000}"/>
    <cellStyle name="Heading 3 17 11 2" xfId="30794" xr:uid="{00000000-0005-0000-0000-000093780000}"/>
    <cellStyle name="Heading 3 17 11 3" xfId="30795" xr:uid="{00000000-0005-0000-0000-000094780000}"/>
    <cellStyle name="Heading 3 17 11 4" xfId="30796" xr:uid="{00000000-0005-0000-0000-000095780000}"/>
    <cellStyle name="Heading 3 17 110" xfId="30797" xr:uid="{00000000-0005-0000-0000-000096780000}"/>
    <cellStyle name="Heading 3 17 111" xfId="30798" xr:uid="{00000000-0005-0000-0000-000097780000}"/>
    <cellStyle name="Heading 3 17 112" xfId="30799" xr:uid="{00000000-0005-0000-0000-000098780000}"/>
    <cellStyle name="Heading 3 17 113" xfId="30800" xr:uid="{00000000-0005-0000-0000-000099780000}"/>
    <cellStyle name="Heading 3 17 114" xfId="30801" xr:uid="{00000000-0005-0000-0000-00009A780000}"/>
    <cellStyle name="Heading 3 17 115" xfId="30802" xr:uid="{00000000-0005-0000-0000-00009B780000}"/>
    <cellStyle name="Heading 3 17 116" xfId="30803" xr:uid="{00000000-0005-0000-0000-00009C780000}"/>
    <cellStyle name="Heading 3 17 117" xfId="30804" xr:uid="{00000000-0005-0000-0000-00009D780000}"/>
    <cellStyle name="Heading 3 17 118" xfId="30805" xr:uid="{00000000-0005-0000-0000-00009E780000}"/>
    <cellStyle name="Heading 3 17 119" xfId="30806" xr:uid="{00000000-0005-0000-0000-00009F780000}"/>
    <cellStyle name="Heading 3 17 12" xfId="30807" xr:uid="{00000000-0005-0000-0000-0000A0780000}"/>
    <cellStyle name="Heading 3 17 12 2" xfId="30808" xr:uid="{00000000-0005-0000-0000-0000A1780000}"/>
    <cellStyle name="Heading 3 17 12 3" xfId="30809" xr:uid="{00000000-0005-0000-0000-0000A2780000}"/>
    <cellStyle name="Heading 3 17 12 4" xfId="30810" xr:uid="{00000000-0005-0000-0000-0000A3780000}"/>
    <cellStyle name="Heading 3 17 120" xfId="30811" xr:uid="{00000000-0005-0000-0000-0000A4780000}"/>
    <cellStyle name="Heading 3 17 121" xfId="30812" xr:uid="{00000000-0005-0000-0000-0000A5780000}"/>
    <cellStyle name="Heading 3 17 122" xfId="30813" xr:uid="{00000000-0005-0000-0000-0000A6780000}"/>
    <cellStyle name="Heading 3 17 123" xfId="30814" xr:uid="{00000000-0005-0000-0000-0000A7780000}"/>
    <cellStyle name="Heading 3 17 124" xfId="30815" xr:uid="{00000000-0005-0000-0000-0000A8780000}"/>
    <cellStyle name="Heading 3 17 125" xfId="30816" xr:uid="{00000000-0005-0000-0000-0000A9780000}"/>
    <cellStyle name="Heading 3 17 126" xfId="30817" xr:uid="{00000000-0005-0000-0000-0000AA780000}"/>
    <cellStyle name="Heading 3 17 127" xfId="30818" xr:uid="{00000000-0005-0000-0000-0000AB780000}"/>
    <cellStyle name="Heading 3 17 128" xfId="30819" xr:uid="{00000000-0005-0000-0000-0000AC780000}"/>
    <cellStyle name="Heading 3 17 129" xfId="30820" xr:uid="{00000000-0005-0000-0000-0000AD780000}"/>
    <cellStyle name="Heading 3 17 13" xfId="30821" xr:uid="{00000000-0005-0000-0000-0000AE780000}"/>
    <cellStyle name="Heading 3 17 13 2" xfId="30822" xr:uid="{00000000-0005-0000-0000-0000AF780000}"/>
    <cellStyle name="Heading 3 17 13 3" xfId="30823" xr:uid="{00000000-0005-0000-0000-0000B0780000}"/>
    <cellStyle name="Heading 3 17 13 4" xfId="30824" xr:uid="{00000000-0005-0000-0000-0000B1780000}"/>
    <cellStyle name="Heading 3 17 130" xfId="30825" xr:uid="{00000000-0005-0000-0000-0000B2780000}"/>
    <cellStyle name="Heading 3 17 131" xfId="30826" xr:uid="{00000000-0005-0000-0000-0000B3780000}"/>
    <cellStyle name="Heading 3 17 132" xfId="30827" xr:uid="{00000000-0005-0000-0000-0000B4780000}"/>
    <cellStyle name="Heading 3 17 133" xfId="30828" xr:uid="{00000000-0005-0000-0000-0000B5780000}"/>
    <cellStyle name="Heading 3 17 134" xfId="30829" xr:uid="{00000000-0005-0000-0000-0000B6780000}"/>
    <cellStyle name="Heading 3 17 135" xfId="30830" xr:uid="{00000000-0005-0000-0000-0000B7780000}"/>
    <cellStyle name="Heading 3 17 136" xfId="30831" xr:uid="{00000000-0005-0000-0000-0000B8780000}"/>
    <cellStyle name="Heading 3 17 137" xfId="30832" xr:uid="{00000000-0005-0000-0000-0000B9780000}"/>
    <cellStyle name="Heading 3 17 138" xfId="30833" xr:uid="{00000000-0005-0000-0000-0000BA780000}"/>
    <cellStyle name="Heading 3 17 139" xfId="30834" xr:uid="{00000000-0005-0000-0000-0000BB780000}"/>
    <cellStyle name="Heading 3 17 14" xfId="30835" xr:uid="{00000000-0005-0000-0000-0000BC780000}"/>
    <cellStyle name="Heading 3 17 14 2" xfId="30836" xr:uid="{00000000-0005-0000-0000-0000BD780000}"/>
    <cellStyle name="Heading 3 17 14 3" xfId="30837" xr:uid="{00000000-0005-0000-0000-0000BE780000}"/>
    <cellStyle name="Heading 3 17 14 4" xfId="30838" xr:uid="{00000000-0005-0000-0000-0000BF780000}"/>
    <cellStyle name="Heading 3 17 140" xfId="30839" xr:uid="{00000000-0005-0000-0000-0000C0780000}"/>
    <cellStyle name="Heading 3 17 141" xfId="30840" xr:uid="{00000000-0005-0000-0000-0000C1780000}"/>
    <cellStyle name="Heading 3 17 142" xfId="30841" xr:uid="{00000000-0005-0000-0000-0000C2780000}"/>
    <cellStyle name="Heading 3 17 143" xfId="30842" xr:uid="{00000000-0005-0000-0000-0000C3780000}"/>
    <cellStyle name="Heading 3 17 15" xfId="30843" xr:uid="{00000000-0005-0000-0000-0000C4780000}"/>
    <cellStyle name="Heading 3 17 15 2" xfId="30844" xr:uid="{00000000-0005-0000-0000-0000C5780000}"/>
    <cellStyle name="Heading 3 17 15 3" xfId="30845" xr:uid="{00000000-0005-0000-0000-0000C6780000}"/>
    <cellStyle name="Heading 3 17 15 4" xfId="30846" xr:uid="{00000000-0005-0000-0000-0000C7780000}"/>
    <cellStyle name="Heading 3 17 16" xfId="30847" xr:uid="{00000000-0005-0000-0000-0000C8780000}"/>
    <cellStyle name="Heading 3 17 17" xfId="30848" xr:uid="{00000000-0005-0000-0000-0000C9780000}"/>
    <cellStyle name="Heading 3 17 17 2" xfId="30849" xr:uid="{00000000-0005-0000-0000-0000CA780000}"/>
    <cellStyle name="Heading 3 17 17 3" xfId="30850" xr:uid="{00000000-0005-0000-0000-0000CB780000}"/>
    <cellStyle name="Heading 3 17 17 4" xfId="30851" xr:uid="{00000000-0005-0000-0000-0000CC780000}"/>
    <cellStyle name="Heading 3 17 18" xfId="30852" xr:uid="{00000000-0005-0000-0000-0000CD780000}"/>
    <cellStyle name="Heading 3 17 18 2" xfId="30853" xr:uid="{00000000-0005-0000-0000-0000CE780000}"/>
    <cellStyle name="Heading 3 17 18 3" xfId="30854" xr:uid="{00000000-0005-0000-0000-0000CF780000}"/>
    <cellStyle name="Heading 3 17 18 4" xfId="30855" xr:uid="{00000000-0005-0000-0000-0000D0780000}"/>
    <cellStyle name="Heading 3 17 19" xfId="30856" xr:uid="{00000000-0005-0000-0000-0000D1780000}"/>
    <cellStyle name="Heading 3 17 19 2" xfId="30857" xr:uid="{00000000-0005-0000-0000-0000D2780000}"/>
    <cellStyle name="Heading 3 17 19 3" xfId="30858" xr:uid="{00000000-0005-0000-0000-0000D3780000}"/>
    <cellStyle name="Heading 3 17 19 4" xfId="30859" xr:uid="{00000000-0005-0000-0000-0000D4780000}"/>
    <cellStyle name="Heading 3 17 2" xfId="30860" xr:uid="{00000000-0005-0000-0000-0000D5780000}"/>
    <cellStyle name="Heading 3 17 2 2" xfId="30861" xr:uid="{00000000-0005-0000-0000-0000D6780000}"/>
    <cellStyle name="Heading 3 17 2 3" xfId="30862" xr:uid="{00000000-0005-0000-0000-0000D7780000}"/>
    <cellStyle name="Heading 3 17 2 4" xfId="30863" xr:uid="{00000000-0005-0000-0000-0000D8780000}"/>
    <cellStyle name="Heading 3 17 20" xfId="30864" xr:uid="{00000000-0005-0000-0000-0000D9780000}"/>
    <cellStyle name="Heading 3 17 20 2" xfId="30865" xr:uid="{00000000-0005-0000-0000-0000DA780000}"/>
    <cellStyle name="Heading 3 17 20 3" xfId="30866" xr:uid="{00000000-0005-0000-0000-0000DB780000}"/>
    <cellStyle name="Heading 3 17 20 4" xfId="30867" xr:uid="{00000000-0005-0000-0000-0000DC780000}"/>
    <cellStyle name="Heading 3 17 21" xfId="30868" xr:uid="{00000000-0005-0000-0000-0000DD780000}"/>
    <cellStyle name="Heading 3 17 21 2" xfId="30869" xr:uid="{00000000-0005-0000-0000-0000DE780000}"/>
    <cellStyle name="Heading 3 17 21 3" xfId="30870" xr:uid="{00000000-0005-0000-0000-0000DF780000}"/>
    <cellStyle name="Heading 3 17 21 4" xfId="30871" xr:uid="{00000000-0005-0000-0000-0000E0780000}"/>
    <cellStyle name="Heading 3 17 22" xfId="30872" xr:uid="{00000000-0005-0000-0000-0000E1780000}"/>
    <cellStyle name="Heading 3 17 22 2" xfId="30873" xr:uid="{00000000-0005-0000-0000-0000E2780000}"/>
    <cellStyle name="Heading 3 17 22 3" xfId="30874" xr:uid="{00000000-0005-0000-0000-0000E3780000}"/>
    <cellStyle name="Heading 3 17 22 4" xfId="30875" xr:uid="{00000000-0005-0000-0000-0000E4780000}"/>
    <cellStyle name="Heading 3 17 23" xfId="30876" xr:uid="{00000000-0005-0000-0000-0000E5780000}"/>
    <cellStyle name="Heading 3 17 23 2" xfId="30877" xr:uid="{00000000-0005-0000-0000-0000E6780000}"/>
    <cellStyle name="Heading 3 17 23 3" xfId="30878" xr:uid="{00000000-0005-0000-0000-0000E7780000}"/>
    <cellStyle name="Heading 3 17 23 4" xfId="30879" xr:uid="{00000000-0005-0000-0000-0000E8780000}"/>
    <cellStyle name="Heading 3 17 24" xfId="30880" xr:uid="{00000000-0005-0000-0000-0000E9780000}"/>
    <cellStyle name="Heading 3 17 24 2" xfId="30881" xr:uid="{00000000-0005-0000-0000-0000EA780000}"/>
    <cellStyle name="Heading 3 17 24 3" xfId="30882" xr:uid="{00000000-0005-0000-0000-0000EB780000}"/>
    <cellStyle name="Heading 3 17 24 4" xfId="30883" xr:uid="{00000000-0005-0000-0000-0000EC780000}"/>
    <cellStyle name="Heading 3 17 25" xfId="30884" xr:uid="{00000000-0005-0000-0000-0000ED780000}"/>
    <cellStyle name="Heading 3 17 25 2" xfId="30885" xr:uid="{00000000-0005-0000-0000-0000EE780000}"/>
    <cellStyle name="Heading 3 17 25 3" xfId="30886" xr:uid="{00000000-0005-0000-0000-0000EF780000}"/>
    <cellStyle name="Heading 3 17 25 4" xfId="30887" xr:uid="{00000000-0005-0000-0000-0000F0780000}"/>
    <cellStyle name="Heading 3 17 26" xfId="30888" xr:uid="{00000000-0005-0000-0000-0000F1780000}"/>
    <cellStyle name="Heading 3 17 26 2" xfId="30889" xr:uid="{00000000-0005-0000-0000-0000F2780000}"/>
    <cellStyle name="Heading 3 17 26 3" xfId="30890" xr:uid="{00000000-0005-0000-0000-0000F3780000}"/>
    <cellStyle name="Heading 3 17 26 4" xfId="30891" xr:uid="{00000000-0005-0000-0000-0000F4780000}"/>
    <cellStyle name="Heading 3 17 27" xfId="30892" xr:uid="{00000000-0005-0000-0000-0000F5780000}"/>
    <cellStyle name="Heading 3 17 27 2" xfId="30893" xr:uid="{00000000-0005-0000-0000-0000F6780000}"/>
    <cellStyle name="Heading 3 17 27 3" xfId="30894" xr:uid="{00000000-0005-0000-0000-0000F7780000}"/>
    <cellStyle name="Heading 3 17 27 4" xfId="30895" xr:uid="{00000000-0005-0000-0000-0000F8780000}"/>
    <cellStyle name="Heading 3 17 28" xfId="30896" xr:uid="{00000000-0005-0000-0000-0000F9780000}"/>
    <cellStyle name="Heading 3 17 28 2" xfId="30897" xr:uid="{00000000-0005-0000-0000-0000FA780000}"/>
    <cellStyle name="Heading 3 17 28 3" xfId="30898" xr:uid="{00000000-0005-0000-0000-0000FB780000}"/>
    <cellStyle name="Heading 3 17 28 4" xfId="30899" xr:uid="{00000000-0005-0000-0000-0000FC780000}"/>
    <cellStyle name="Heading 3 17 29" xfId="30900" xr:uid="{00000000-0005-0000-0000-0000FD780000}"/>
    <cellStyle name="Heading 3 17 29 2" xfId="30901" xr:uid="{00000000-0005-0000-0000-0000FE780000}"/>
    <cellStyle name="Heading 3 17 29 3" xfId="30902" xr:uid="{00000000-0005-0000-0000-0000FF780000}"/>
    <cellStyle name="Heading 3 17 29 4" xfId="30903" xr:uid="{00000000-0005-0000-0000-000000790000}"/>
    <cellStyle name="Heading 3 17 3" xfId="30904" xr:uid="{00000000-0005-0000-0000-000001790000}"/>
    <cellStyle name="Heading 3 17 3 2" xfId="30905" xr:uid="{00000000-0005-0000-0000-000002790000}"/>
    <cellStyle name="Heading 3 17 3 3" xfId="30906" xr:uid="{00000000-0005-0000-0000-000003790000}"/>
    <cellStyle name="Heading 3 17 3 4" xfId="30907" xr:uid="{00000000-0005-0000-0000-000004790000}"/>
    <cellStyle name="Heading 3 17 30" xfId="30908" xr:uid="{00000000-0005-0000-0000-000005790000}"/>
    <cellStyle name="Heading 3 17 30 2" xfId="30909" xr:uid="{00000000-0005-0000-0000-000006790000}"/>
    <cellStyle name="Heading 3 17 30 3" xfId="30910" xr:uid="{00000000-0005-0000-0000-000007790000}"/>
    <cellStyle name="Heading 3 17 30 4" xfId="30911" xr:uid="{00000000-0005-0000-0000-000008790000}"/>
    <cellStyle name="Heading 3 17 31" xfId="30912" xr:uid="{00000000-0005-0000-0000-000009790000}"/>
    <cellStyle name="Heading 3 17 32" xfId="30913" xr:uid="{00000000-0005-0000-0000-00000A790000}"/>
    <cellStyle name="Heading 3 17 33" xfId="30914" xr:uid="{00000000-0005-0000-0000-00000B790000}"/>
    <cellStyle name="Heading 3 17 34" xfId="30915" xr:uid="{00000000-0005-0000-0000-00000C790000}"/>
    <cellStyle name="Heading 3 17 35" xfId="30916" xr:uid="{00000000-0005-0000-0000-00000D790000}"/>
    <cellStyle name="Heading 3 17 36" xfId="30917" xr:uid="{00000000-0005-0000-0000-00000E790000}"/>
    <cellStyle name="Heading 3 17 37" xfId="30918" xr:uid="{00000000-0005-0000-0000-00000F790000}"/>
    <cellStyle name="Heading 3 17 38" xfId="30919" xr:uid="{00000000-0005-0000-0000-000010790000}"/>
    <cellStyle name="Heading 3 17 39" xfId="30920" xr:uid="{00000000-0005-0000-0000-000011790000}"/>
    <cellStyle name="Heading 3 17 4" xfId="30921" xr:uid="{00000000-0005-0000-0000-000012790000}"/>
    <cellStyle name="Heading 3 17 4 2" xfId="30922" xr:uid="{00000000-0005-0000-0000-000013790000}"/>
    <cellStyle name="Heading 3 17 4 3" xfId="30923" xr:uid="{00000000-0005-0000-0000-000014790000}"/>
    <cellStyle name="Heading 3 17 4 4" xfId="30924" xr:uid="{00000000-0005-0000-0000-000015790000}"/>
    <cellStyle name="Heading 3 17 40" xfId="30925" xr:uid="{00000000-0005-0000-0000-000016790000}"/>
    <cellStyle name="Heading 3 17 41" xfId="30926" xr:uid="{00000000-0005-0000-0000-000017790000}"/>
    <cellStyle name="Heading 3 17 42" xfId="30927" xr:uid="{00000000-0005-0000-0000-000018790000}"/>
    <cellStyle name="Heading 3 17 43" xfId="30928" xr:uid="{00000000-0005-0000-0000-000019790000}"/>
    <cellStyle name="Heading 3 17 44" xfId="30929" xr:uid="{00000000-0005-0000-0000-00001A790000}"/>
    <cellStyle name="Heading 3 17 45" xfId="30930" xr:uid="{00000000-0005-0000-0000-00001B790000}"/>
    <cellStyle name="Heading 3 17 46" xfId="30931" xr:uid="{00000000-0005-0000-0000-00001C790000}"/>
    <cellStyle name="Heading 3 17 47" xfId="30932" xr:uid="{00000000-0005-0000-0000-00001D790000}"/>
    <cellStyle name="Heading 3 17 48" xfId="30933" xr:uid="{00000000-0005-0000-0000-00001E790000}"/>
    <cellStyle name="Heading 3 17 49" xfId="30934" xr:uid="{00000000-0005-0000-0000-00001F790000}"/>
    <cellStyle name="Heading 3 17 5" xfId="30935" xr:uid="{00000000-0005-0000-0000-000020790000}"/>
    <cellStyle name="Heading 3 17 5 2" xfId="30936" xr:uid="{00000000-0005-0000-0000-000021790000}"/>
    <cellStyle name="Heading 3 17 5 3" xfId="30937" xr:uid="{00000000-0005-0000-0000-000022790000}"/>
    <cellStyle name="Heading 3 17 5 4" xfId="30938" xr:uid="{00000000-0005-0000-0000-000023790000}"/>
    <cellStyle name="Heading 3 17 50" xfId="30939" xr:uid="{00000000-0005-0000-0000-000024790000}"/>
    <cellStyle name="Heading 3 17 51" xfId="30940" xr:uid="{00000000-0005-0000-0000-000025790000}"/>
    <cellStyle name="Heading 3 17 52" xfId="30941" xr:uid="{00000000-0005-0000-0000-000026790000}"/>
    <cellStyle name="Heading 3 17 53" xfId="30942" xr:uid="{00000000-0005-0000-0000-000027790000}"/>
    <cellStyle name="Heading 3 17 54" xfId="30943" xr:uid="{00000000-0005-0000-0000-000028790000}"/>
    <cellStyle name="Heading 3 17 55" xfId="30944" xr:uid="{00000000-0005-0000-0000-000029790000}"/>
    <cellStyle name="Heading 3 17 56" xfId="30945" xr:uid="{00000000-0005-0000-0000-00002A790000}"/>
    <cellStyle name="Heading 3 17 57" xfId="30946" xr:uid="{00000000-0005-0000-0000-00002B790000}"/>
    <cellStyle name="Heading 3 17 58" xfId="30947" xr:uid="{00000000-0005-0000-0000-00002C790000}"/>
    <cellStyle name="Heading 3 17 59" xfId="30948" xr:uid="{00000000-0005-0000-0000-00002D790000}"/>
    <cellStyle name="Heading 3 17 6" xfId="30949" xr:uid="{00000000-0005-0000-0000-00002E790000}"/>
    <cellStyle name="Heading 3 17 6 2" xfId="30950" xr:uid="{00000000-0005-0000-0000-00002F790000}"/>
    <cellStyle name="Heading 3 17 6 3" xfId="30951" xr:uid="{00000000-0005-0000-0000-000030790000}"/>
    <cellStyle name="Heading 3 17 6 4" xfId="30952" xr:uid="{00000000-0005-0000-0000-000031790000}"/>
    <cellStyle name="Heading 3 17 60" xfId="30953" xr:uid="{00000000-0005-0000-0000-000032790000}"/>
    <cellStyle name="Heading 3 17 61" xfId="30954" xr:uid="{00000000-0005-0000-0000-000033790000}"/>
    <cellStyle name="Heading 3 17 62" xfId="30955" xr:uid="{00000000-0005-0000-0000-000034790000}"/>
    <cellStyle name="Heading 3 17 63" xfId="30956" xr:uid="{00000000-0005-0000-0000-000035790000}"/>
    <cellStyle name="Heading 3 17 64" xfId="30957" xr:uid="{00000000-0005-0000-0000-000036790000}"/>
    <cellStyle name="Heading 3 17 65" xfId="30958" xr:uid="{00000000-0005-0000-0000-000037790000}"/>
    <cellStyle name="Heading 3 17 66" xfId="30959" xr:uid="{00000000-0005-0000-0000-000038790000}"/>
    <cellStyle name="Heading 3 17 67" xfId="30960" xr:uid="{00000000-0005-0000-0000-000039790000}"/>
    <cellStyle name="Heading 3 17 68" xfId="30961" xr:uid="{00000000-0005-0000-0000-00003A790000}"/>
    <cellStyle name="Heading 3 17 69" xfId="30962" xr:uid="{00000000-0005-0000-0000-00003B790000}"/>
    <cellStyle name="Heading 3 17 7" xfId="30963" xr:uid="{00000000-0005-0000-0000-00003C790000}"/>
    <cellStyle name="Heading 3 17 7 2" xfId="30964" xr:uid="{00000000-0005-0000-0000-00003D790000}"/>
    <cellStyle name="Heading 3 17 7 3" xfId="30965" xr:uid="{00000000-0005-0000-0000-00003E790000}"/>
    <cellStyle name="Heading 3 17 7 4" xfId="30966" xr:uid="{00000000-0005-0000-0000-00003F790000}"/>
    <cellStyle name="Heading 3 17 70" xfId="30967" xr:uid="{00000000-0005-0000-0000-000040790000}"/>
    <cellStyle name="Heading 3 17 71" xfId="30968" xr:uid="{00000000-0005-0000-0000-000041790000}"/>
    <cellStyle name="Heading 3 17 72" xfId="30969" xr:uid="{00000000-0005-0000-0000-000042790000}"/>
    <cellStyle name="Heading 3 17 73" xfId="30970" xr:uid="{00000000-0005-0000-0000-000043790000}"/>
    <cellStyle name="Heading 3 17 74" xfId="30971" xr:uid="{00000000-0005-0000-0000-000044790000}"/>
    <cellStyle name="Heading 3 17 75" xfId="30972" xr:uid="{00000000-0005-0000-0000-000045790000}"/>
    <cellStyle name="Heading 3 17 76" xfId="30973" xr:uid="{00000000-0005-0000-0000-000046790000}"/>
    <cellStyle name="Heading 3 17 77" xfId="30974" xr:uid="{00000000-0005-0000-0000-000047790000}"/>
    <cellStyle name="Heading 3 17 78" xfId="30975" xr:uid="{00000000-0005-0000-0000-000048790000}"/>
    <cellStyle name="Heading 3 17 79" xfId="30976" xr:uid="{00000000-0005-0000-0000-000049790000}"/>
    <cellStyle name="Heading 3 17 8" xfId="30977" xr:uid="{00000000-0005-0000-0000-00004A790000}"/>
    <cellStyle name="Heading 3 17 8 2" xfId="30978" xr:uid="{00000000-0005-0000-0000-00004B790000}"/>
    <cellStyle name="Heading 3 17 8 3" xfId="30979" xr:uid="{00000000-0005-0000-0000-00004C790000}"/>
    <cellStyle name="Heading 3 17 8 4" xfId="30980" xr:uid="{00000000-0005-0000-0000-00004D790000}"/>
    <cellStyle name="Heading 3 17 80" xfId="30981" xr:uid="{00000000-0005-0000-0000-00004E790000}"/>
    <cellStyle name="Heading 3 17 81" xfId="30982" xr:uid="{00000000-0005-0000-0000-00004F790000}"/>
    <cellStyle name="Heading 3 17 82" xfId="30983" xr:uid="{00000000-0005-0000-0000-000050790000}"/>
    <cellStyle name="Heading 3 17 83" xfId="30984" xr:uid="{00000000-0005-0000-0000-000051790000}"/>
    <cellStyle name="Heading 3 17 84" xfId="30985" xr:uid="{00000000-0005-0000-0000-000052790000}"/>
    <cellStyle name="Heading 3 17 85" xfId="30986" xr:uid="{00000000-0005-0000-0000-000053790000}"/>
    <cellStyle name="Heading 3 17 86" xfId="30987" xr:uid="{00000000-0005-0000-0000-000054790000}"/>
    <cellStyle name="Heading 3 17 87" xfId="30988" xr:uid="{00000000-0005-0000-0000-000055790000}"/>
    <cellStyle name="Heading 3 17 88" xfId="30989" xr:uid="{00000000-0005-0000-0000-000056790000}"/>
    <cellStyle name="Heading 3 17 89" xfId="30990" xr:uid="{00000000-0005-0000-0000-000057790000}"/>
    <cellStyle name="Heading 3 17 9" xfId="30991" xr:uid="{00000000-0005-0000-0000-000058790000}"/>
    <cellStyle name="Heading 3 17 9 2" xfId="30992" xr:uid="{00000000-0005-0000-0000-000059790000}"/>
    <cellStyle name="Heading 3 17 9 3" xfId="30993" xr:uid="{00000000-0005-0000-0000-00005A790000}"/>
    <cellStyle name="Heading 3 17 9 4" xfId="30994" xr:uid="{00000000-0005-0000-0000-00005B790000}"/>
    <cellStyle name="Heading 3 17 90" xfId="30995" xr:uid="{00000000-0005-0000-0000-00005C790000}"/>
    <cellStyle name="Heading 3 17 91" xfId="30996" xr:uid="{00000000-0005-0000-0000-00005D790000}"/>
    <cellStyle name="Heading 3 17 92" xfId="30997" xr:uid="{00000000-0005-0000-0000-00005E790000}"/>
    <cellStyle name="Heading 3 17 93" xfId="30998" xr:uid="{00000000-0005-0000-0000-00005F790000}"/>
    <cellStyle name="Heading 3 17 94" xfId="30999" xr:uid="{00000000-0005-0000-0000-000060790000}"/>
    <cellStyle name="Heading 3 17 95" xfId="31000" xr:uid="{00000000-0005-0000-0000-000061790000}"/>
    <cellStyle name="Heading 3 17 96" xfId="31001" xr:uid="{00000000-0005-0000-0000-000062790000}"/>
    <cellStyle name="Heading 3 17 97" xfId="31002" xr:uid="{00000000-0005-0000-0000-000063790000}"/>
    <cellStyle name="Heading 3 17 98" xfId="31003" xr:uid="{00000000-0005-0000-0000-000064790000}"/>
    <cellStyle name="Heading 3 17 99" xfId="31004" xr:uid="{00000000-0005-0000-0000-000065790000}"/>
    <cellStyle name="Heading 3 170" xfId="31005" xr:uid="{00000000-0005-0000-0000-000066790000}"/>
    <cellStyle name="Heading 3 171" xfId="31006" xr:uid="{00000000-0005-0000-0000-000067790000}"/>
    <cellStyle name="Heading 3 172" xfId="31007" xr:uid="{00000000-0005-0000-0000-000068790000}"/>
    <cellStyle name="Heading 3 173" xfId="31008" xr:uid="{00000000-0005-0000-0000-000069790000}"/>
    <cellStyle name="Heading 3 174" xfId="31009" xr:uid="{00000000-0005-0000-0000-00006A790000}"/>
    <cellStyle name="Heading 3 175" xfId="31010" xr:uid="{00000000-0005-0000-0000-00006B790000}"/>
    <cellStyle name="Heading 3 176" xfId="31011" xr:uid="{00000000-0005-0000-0000-00006C790000}"/>
    <cellStyle name="Heading 3 177" xfId="31012" xr:uid="{00000000-0005-0000-0000-00006D790000}"/>
    <cellStyle name="Heading 3 178" xfId="31013" xr:uid="{00000000-0005-0000-0000-00006E790000}"/>
    <cellStyle name="Heading 3 179" xfId="31014" xr:uid="{00000000-0005-0000-0000-00006F790000}"/>
    <cellStyle name="Heading 3 18" xfId="31015" xr:uid="{00000000-0005-0000-0000-000070790000}"/>
    <cellStyle name="Heading 3 18 10" xfId="31016" xr:uid="{00000000-0005-0000-0000-000071790000}"/>
    <cellStyle name="Heading 3 18 10 2" xfId="31017" xr:uid="{00000000-0005-0000-0000-000072790000}"/>
    <cellStyle name="Heading 3 18 10 3" xfId="31018" xr:uid="{00000000-0005-0000-0000-000073790000}"/>
    <cellStyle name="Heading 3 18 10 4" xfId="31019" xr:uid="{00000000-0005-0000-0000-000074790000}"/>
    <cellStyle name="Heading 3 18 100" xfId="31020" xr:uid="{00000000-0005-0000-0000-000075790000}"/>
    <cellStyle name="Heading 3 18 101" xfId="31021" xr:uid="{00000000-0005-0000-0000-000076790000}"/>
    <cellStyle name="Heading 3 18 102" xfId="31022" xr:uid="{00000000-0005-0000-0000-000077790000}"/>
    <cellStyle name="Heading 3 18 103" xfId="31023" xr:uid="{00000000-0005-0000-0000-000078790000}"/>
    <cellStyle name="Heading 3 18 104" xfId="31024" xr:uid="{00000000-0005-0000-0000-000079790000}"/>
    <cellStyle name="Heading 3 18 105" xfId="31025" xr:uid="{00000000-0005-0000-0000-00007A790000}"/>
    <cellStyle name="Heading 3 18 106" xfId="31026" xr:uid="{00000000-0005-0000-0000-00007B790000}"/>
    <cellStyle name="Heading 3 18 107" xfId="31027" xr:uid="{00000000-0005-0000-0000-00007C790000}"/>
    <cellStyle name="Heading 3 18 108" xfId="31028" xr:uid="{00000000-0005-0000-0000-00007D790000}"/>
    <cellStyle name="Heading 3 18 109" xfId="31029" xr:uid="{00000000-0005-0000-0000-00007E790000}"/>
    <cellStyle name="Heading 3 18 11" xfId="31030" xr:uid="{00000000-0005-0000-0000-00007F790000}"/>
    <cellStyle name="Heading 3 18 11 2" xfId="31031" xr:uid="{00000000-0005-0000-0000-000080790000}"/>
    <cellStyle name="Heading 3 18 11 3" xfId="31032" xr:uid="{00000000-0005-0000-0000-000081790000}"/>
    <cellStyle name="Heading 3 18 11 4" xfId="31033" xr:uid="{00000000-0005-0000-0000-000082790000}"/>
    <cellStyle name="Heading 3 18 110" xfId="31034" xr:uid="{00000000-0005-0000-0000-000083790000}"/>
    <cellStyle name="Heading 3 18 111" xfId="31035" xr:uid="{00000000-0005-0000-0000-000084790000}"/>
    <cellStyle name="Heading 3 18 112" xfId="31036" xr:uid="{00000000-0005-0000-0000-000085790000}"/>
    <cellStyle name="Heading 3 18 113" xfId="31037" xr:uid="{00000000-0005-0000-0000-000086790000}"/>
    <cellStyle name="Heading 3 18 114" xfId="31038" xr:uid="{00000000-0005-0000-0000-000087790000}"/>
    <cellStyle name="Heading 3 18 115" xfId="31039" xr:uid="{00000000-0005-0000-0000-000088790000}"/>
    <cellStyle name="Heading 3 18 116" xfId="31040" xr:uid="{00000000-0005-0000-0000-000089790000}"/>
    <cellStyle name="Heading 3 18 117" xfId="31041" xr:uid="{00000000-0005-0000-0000-00008A790000}"/>
    <cellStyle name="Heading 3 18 118" xfId="31042" xr:uid="{00000000-0005-0000-0000-00008B790000}"/>
    <cellStyle name="Heading 3 18 119" xfId="31043" xr:uid="{00000000-0005-0000-0000-00008C790000}"/>
    <cellStyle name="Heading 3 18 12" xfId="31044" xr:uid="{00000000-0005-0000-0000-00008D790000}"/>
    <cellStyle name="Heading 3 18 12 2" xfId="31045" xr:uid="{00000000-0005-0000-0000-00008E790000}"/>
    <cellStyle name="Heading 3 18 12 3" xfId="31046" xr:uid="{00000000-0005-0000-0000-00008F790000}"/>
    <cellStyle name="Heading 3 18 12 4" xfId="31047" xr:uid="{00000000-0005-0000-0000-000090790000}"/>
    <cellStyle name="Heading 3 18 120" xfId="31048" xr:uid="{00000000-0005-0000-0000-000091790000}"/>
    <cellStyle name="Heading 3 18 121" xfId="31049" xr:uid="{00000000-0005-0000-0000-000092790000}"/>
    <cellStyle name="Heading 3 18 122" xfId="31050" xr:uid="{00000000-0005-0000-0000-000093790000}"/>
    <cellStyle name="Heading 3 18 123" xfId="31051" xr:uid="{00000000-0005-0000-0000-000094790000}"/>
    <cellStyle name="Heading 3 18 124" xfId="31052" xr:uid="{00000000-0005-0000-0000-000095790000}"/>
    <cellStyle name="Heading 3 18 125" xfId="31053" xr:uid="{00000000-0005-0000-0000-000096790000}"/>
    <cellStyle name="Heading 3 18 126" xfId="31054" xr:uid="{00000000-0005-0000-0000-000097790000}"/>
    <cellStyle name="Heading 3 18 127" xfId="31055" xr:uid="{00000000-0005-0000-0000-000098790000}"/>
    <cellStyle name="Heading 3 18 128" xfId="31056" xr:uid="{00000000-0005-0000-0000-000099790000}"/>
    <cellStyle name="Heading 3 18 129" xfId="31057" xr:uid="{00000000-0005-0000-0000-00009A790000}"/>
    <cellStyle name="Heading 3 18 13" xfId="31058" xr:uid="{00000000-0005-0000-0000-00009B790000}"/>
    <cellStyle name="Heading 3 18 13 2" xfId="31059" xr:uid="{00000000-0005-0000-0000-00009C790000}"/>
    <cellStyle name="Heading 3 18 13 3" xfId="31060" xr:uid="{00000000-0005-0000-0000-00009D790000}"/>
    <cellStyle name="Heading 3 18 13 4" xfId="31061" xr:uid="{00000000-0005-0000-0000-00009E790000}"/>
    <cellStyle name="Heading 3 18 130" xfId="31062" xr:uid="{00000000-0005-0000-0000-00009F790000}"/>
    <cellStyle name="Heading 3 18 131" xfId="31063" xr:uid="{00000000-0005-0000-0000-0000A0790000}"/>
    <cellStyle name="Heading 3 18 132" xfId="31064" xr:uid="{00000000-0005-0000-0000-0000A1790000}"/>
    <cellStyle name="Heading 3 18 133" xfId="31065" xr:uid="{00000000-0005-0000-0000-0000A2790000}"/>
    <cellStyle name="Heading 3 18 134" xfId="31066" xr:uid="{00000000-0005-0000-0000-0000A3790000}"/>
    <cellStyle name="Heading 3 18 135" xfId="31067" xr:uid="{00000000-0005-0000-0000-0000A4790000}"/>
    <cellStyle name="Heading 3 18 136" xfId="31068" xr:uid="{00000000-0005-0000-0000-0000A5790000}"/>
    <cellStyle name="Heading 3 18 137" xfId="31069" xr:uid="{00000000-0005-0000-0000-0000A6790000}"/>
    <cellStyle name="Heading 3 18 138" xfId="31070" xr:uid="{00000000-0005-0000-0000-0000A7790000}"/>
    <cellStyle name="Heading 3 18 139" xfId="31071" xr:uid="{00000000-0005-0000-0000-0000A8790000}"/>
    <cellStyle name="Heading 3 18 14" xfId="31072" xr:uid="{00000000-0005-0000-0000-0000A9790000}"/>
    <cellStyle name="Heading 3 18 14 2" xfId="31073" xr:uid="{00000000-0005-0000-0000-0000AA790000}"/>
    <cellStyle name="Heading 3 18 14 3" xfId="31074" xr:uid="{00000000-0005-0000-0000-0000AB790000}"/>
    <cellStyle name="Heading 3 18 14 4" xfId="31075" xr:uid="{00000000-0005-0000-0000-0000AC790000}"/>
    <cellStyle name="Heading 3 18 140" xfId="31076" xr:uid="{00000000-0005-0000-0000-0000AD790000}"/>
    <cellStyle name="Heading 3 18 141" xfId="31077" xr:uid="{00000000-0005-0000-0000-0000AE790000}"/>
    <cellStyle name="Heading 3 18 142" xfId="31078" xr:uid="{00000000-0005-0000-0000-0000AF790000}"/>
    <cellStyle name="Heading 3 18 143" xfId="31079" xr:uid="{00000000-0005-0000-0000-0000B0790000}"/>
    <cellStyle name="Heading 3 18 15" xfId="31080" xr:uid="{00000000-0005-0000-0000-0000B1790000}"/>
    <cellStyle name="Heading 3 18 15 2" xfId="31081" xr:uid="{00000000-0005-0000-0000-0000B2790000}"/>
    <cellStyle name="Heading 3 18 15 3" xfId="31082" xr:uid="{00000000-0005-0000-0000-0000B3790000}"/>
    <cellStyle name="Heading 3 18 15 4" xfId="31083" xr:uid="{00000000-0005-0000-0000-0000B4790000}"/>
    <cellStyle name="Heading 3 18 16" xfId="31084" xr:uid="{00000000-0005-0000-0000-0000B5790000}"/>
    <cellStyle name="Heading 3 18 17" xfId="31085" xr:uid="{00000000-0005-0000-0000-0000B6790000}"/>
    <cellStyle name="Heading 3 18 17 2" xfId="31086" xr:uid="{00000000-0005-0000-0000-0000B7790000}"/>
    <cellStyle name="Heading 3 18 17 3" xfId="31087" xr:uid="{00000000-0005-0000-0000-0000B8790000}"/>
    <cellStyle name="Heading 3 18 17 4" xfId="31088" xr:uid="{00000000-0005-0000-0000-0000B9790000}"/>
    <cellStyle name="Heading 3 18 18" xfId="31089" xr:uid="{00000000-0005-0000-0000-0000BA790000}"/>
    <cellStyle name="Heading 3 18 18 2" xfId="31090" xr:uid="{00000000-0005-0000-0000-0000BB790000}"/>
    <cellStyle name="Heading 3 18 18 3" xfId="31091" xr:uid="{00000000-0005-0000-0000-0000BC790000}"/>
    <cellStyle name="Heading 3 18 18 4" xfId="31092" xr:uid="{00000000-0005-0000-0000-0000BD790000}"/>
    <cellStyle name="Heading 3 18 19" xfId="31093" xr:uid="{00000000-0005-0000-0000-0000BE790000}"/>
    <cellStyle name="Heading 3 18 19 2" xfId="31094" xr:uid="{00000000-0005-0000-0000-0000BF790000}"/>
    <cellStyle name="Heading 3 18 19 3" xfId="31095" xr:uid="{00000000-0005-0000-0000-0000C0790000}"/>
    <cellStyle name="Heading 3 18 19 4" xfId="31096" xr:uid="{00000000-0005-0000-0000-0000C1790000}"/>
    <cellStyle name="Heading 3 18 2" xfId="31097" xr:uid="{00000000-0005-0000-0000-0000C2790000}"/>
    <cellStyle name="Heading 3 18 2 2" xfId="31098" xr:uid="{00000000-0005-0000-0000-0000C3790000}"/>
    <cellStyle name="Heading 3 18 2 3" xfId="31099" xr:uid="{00000000-0005-0000-0000-0000C4790000}"/>
    <cellStyle name="Heading 3 18 2 4" xfId="31100" xr:uid="{00000000-0005-0000-0000-0000C5790000}"/>
    <cellStyle name="Heading 3 18 20" xfId="31101" xr:uid="{00000000-0005-0000-0000-0000C6790000}"/>
    <cellStyle name="Heading 3 18 20 2" xfId="31102" xr:uid="{00000000-0005-0000-0000-0000C7790000}"/>
    <cellStyle name="Heading 3 18 20 3" xfId="31103" xr:uid="{00000000-0005-0000-0000-0000C8790000}"/>
    <cellStyle name="Heading 3 18 20 4" xfId="31104" xr:uid="{00000000-0005-0000-0000-0000C9790000}"/>
    <cellStyle name="Heading 3 18 21" xfId="31105" xr:uid="{00000000-0005-0000-0000-0000CA790000}"/>
    <cellStyle name="Heading 3 18 21 2" xfId="31106" xr:uid="{00000000-0005-0000-0000-0000CB790000}"/>
    <cellStyle name="Heading 3 18 21 3" xfId="31107" xr:uid="{00000000-0005-0000-0000-0000CC790000}"/>
    <cellStyle name="Heading 3 18 21 4" xfId="31108" xr:uid="{00000000-0005-0000-0000-0000CD790000}"/>
    <cellStyle name="Heading 3 18 22" xfId="31109" xr:uid="{00000000-0005-0000-0000-0000CE790000}"/>
    <cellStyle name="Heading 3 18 22 2" xfId="31110" xr:uid="{00000000-0005-0000-0000-0000CF790000}"/>
    <cellStyle name="Heading 3 18 22 3" xfId="31111" xr:uid="{00000000-0005-0000-0000-0000D0790000}"/>
    <cellStyle name="Heading 3 18 22 4" xfId="31112" xr:uid="{00000000-0005-0000-0000-0000D1790000}"/>
    <cellStyle name="Heading 3 18 23" xfId="31113" xr:uid="{00000000-0005-0000-0000-0000D2790000}"/>
    <cellStyle name="Heading 3 18 23 2" xfId="31114" xr:uid="{00000000-0005-0000-0000-0000D3790000}"/>
    <cellStyle name="Heading 3 18 23 3" xfId="31115" xr:uid="{00000000-0005-0000-0000-0000D4790000}"/>
    <cellStyle name="Heading 3 18 23 4" xfId="31116" xr:uid="{00000000-0005-0000-0000-0000D5790000}"/>
    <cellStyle name="Heading 3 18 24" xfId="31117" xr:uid="{00000000-0005-0000-0000-0000D6790000}"/>
    <cellStyle name="Heading 3 18 24 2" xfId="31118" xr:uid="{00000000-0005-0000-0000-0000D7790000}"/>
    <cellStyle name="Heading 3 18 24 3" xfId="31119" xr:uid="{00000000-0005-0000-0000-0000D8790000}"/>
    <cellStyle name="Heading 3 18 24 4" xfId="31120" xr:uid="{00000000-0005-0000-0000-0000D9790000}"/>
    <cellStyle name="Heading 3 18 25" xfId="31121" xr:uid="{00000000-0005-0000-0000-0000DA790000}"/>
    <cellStyle name="Heading 3 18 25 2" xfId="31122" xr:uid="{00000000-0005-0000-0000-0000DB790000}"/>
    <cellStyle name="Heading 3 18 25 3" xfId="31123" xr:uid="{00000000-0005-0000-0000-0000DC790000}"/>
    <cellStyle name="Heading 3 18 25 4" xfId="31124" xr:uid="{00000000-0005-0000-0000-0000DD790000}"/>
    <cellStyle name="Heading 3 18 26" xfId="31125" xr:uid="{00000000-0005-0000-0000-0000DE790000}"/>
    <cellStyle name="Heading 3 18 26 2" xfId="31126" xr:uid="{00000000-0005-0000-0000-0000DF790000}"/>
    <cellStyle name="Heading 3 18 26 3" xfId="31127" xr:uid="{00000000-0005-0000-0000-0000E0790000}"/>
    <cellStyle name="Heading 3 18 26 4" xfId="31128" xr:uid="{00000000-0005-0000-0000-0000E1790000}"/>
    <cellStyle name="Heading 3 18 27" xfId="31129" xr:uid="{00000000-0005-0000-0000-0000E2790000}"/>
    <cellStyle name="Heading 3 18 27 2" xfId="31130" xr:uid="{00000000-0005-0000-0000-0000E3790000}"/>
    <cellStyle name="Heading 3 18 27 3" xfId="31131" xr:uid="{00000000-0005-0000-0000-0000E4790000}"/>
    <cellStyle name="Heading 3 18 27 4" xfId="31132" xr:uid="{00000000-0005-0000-0000-0000E5790000}"/>
    <cellStyle name="Heading 3 18 28" xfId="31133" xr:uid="{00000000-0005-0000-0000-0000E6790000}"/>
    <cellStyle name="Heading 3 18 28 2" xfId="31134" xr:uid="{00000000-0005-0000-0000-0000E7790000}"/>
    <cellStyle name="Heading 3 18 28 3" xfId="31135" xr:uid="{00000000-0005-0000-0000-0000E8790000}"/>
    <cellStyle name="Heading 3 18 28 4" xfId="31136" xr:uid="{00000000-0005-0000-0000-0000E9790000}"/>
    <cellStyle name="Heading 3 18 29" xfId="31137" xr:uid="{00000000-0005-0000-0000-0000EA790000}"/>
    <cellStyle name="Heading 3 18 29 2" xfId="31138" xr:uid="{00000000-0005-0000-0000-0000EB790000}"/>
    <cellStyle name="Heading 3 18 29 3" xfId="31139" xr:uid="{00000000-0005-0000-0000-0000EC790000}"/>
    <cellStyle name="Heading 3 18 29 4" xfId="31140" xr:uid="{00000000-0005-0000-0000-0000ED790000}"/>
    <cellStyle name="Heading 3 18 3" xfId="31141" xr:uid="{00000000-0005-0000-0000-0000EE790000}"/>
    <cellStyle name="Heading 3 18 3 2" xfId="31142" xr:uid="{00000000-0005-0000-0000-0000EF790000}"/>
    <cellStyle name="Heading 3 18 3 3" xfId="31143" xr:uid="{00000000-0005-0000-0000-0000F0790000}"/>
    <cellStyle name="Heading 3 18 3 4" xfId="31144" xr:uid="{00000000-0005-0000-0000-0000F1790000}"/>
    <cellStyle name="Heading 3 18 30" xfId="31145" xr:uid="{00000000-0005-0000-0000-0000F2790000}"/>
    <cellStyle name="Heading 3 18 30 2" xfId="31146" xr:uid="{00000000-0005-0000-0000-0000F3790000}"/>
    <cellStyle name="Heading 3 18 30 3" xfId="31147" xr:uid="{00000000-0005-0000-0000-0000F4790000}"/>
    <cellStyle name="Heading 3 18 30 4" xfId="31148" xr:uid="{00000000-0005-0000-0000-0000F5790000}"/>
    <cellStyle name="Heading 3 18 31" xfId="31149" xr:uid="{00000000-0005-0000-0000-0000F6790000}"/>
    <cellStyle name="Heading 3 18 32" xfId="31150" xr:uid="{00000000-0005-0000-0000-0000F7790000}"/>
    <cellStyle name="Heading 3 18 33" xfId="31151" xr:uid="{00000000-0005-0000-0000-0000F8790000}"/>
    <cellStyle name="Heading 3 18 34" xfId="31152" xr:uid="{00000000-0005-0000-0000-0000F9790000}"/>
    <cellStyle name="Heading 3 18 35" xfId="31153" xr:uid="{00000000-0005-0000-0000-0000FA790000}"/>
    <cellStyle name="Heading 3 18 36" xfId="31154" xr:uid="{00000000-0005-0000-0000-0000FB790000}"/>
    <cellStyle name="Heading 3 18 37" xfId="31155" xr:uid="{00000000-0005-0000-0000-0000FC790000}"/>
    <cellStyle name="Heading 3 18 38" xfId="31156" xr:uid="{00000000-0005-0000-0000-0000FD790000}"/>
    <cellStyle name="Heading 3 18 39" xfId="31157" xr:uid="{00000000-0005-0000-0000-0000FE790000}"/>
    <cellStyle name="Heading 3 18 4" xfId="31158" xr:uid="{00000000-0005-0000-0000-0000FF790000}"/>
    <cellStyle name="Heading 3 18 4 2" xfId="31159" xr:uid="{00000000-0005-0000-0000-0000007A0000}"/>
    <cellStyle name="Heading 3 18 4 3" xfId="31160" xr:uid="{00000000-0005-0000-0000-0000017A0000}"/>
    <cellStyle name="Heading 3 18 4 4" xfId="31161" xr:uid="{00000000-0005-0000-0000-0000027A0000}"/>
    <cellStyle name="Heading 3 18 40" xfId="31162" xr:uid="{00000000-0005-0000-0000-0000037A0000}"/>
    <cellStyle name="Heading 3 18 41" xfId="31163" xr:uid="{00000000-0005-0000-0000-0000047A0000}"/>
    <cellStyle name="Heading 3 18 42" xfId="31164" xr:uid="{00000000-0005-0000-0000-0000057A0000}"/>
    <cellStyle name="Heading 3 18 43" xfId="31165" xr:uid="{00000000-0005-0000-0000-0000067A0000}"/>
    <cellStyle name="Heading 3 18 44" xfId="31166" xr:uid="{00000000-0005-0000-0000-0000077A0000}"/>
    <cellStyle name="Heading 3 18 45" xfId="31167" xr:uid="{00000000-0005-0000-0000-0000087A0000}"/>
    <cellStyle name="Heading 3 18 46" xfId="31168" xr:uid="{00000000-0005-0000-0000-0000097A0000}"/>
    <cellStyle name="Heading 3 18 47" xfId="31169" xr:uid="{00000000-0005-0000-0000-00000A7A0000}"/>
    <cellStyle name="Heading 3 18 48" xfId="31170" xr:uid="{00000000-0005-0000-0000-00000B7A0000}"/>
    <cellStyle name="Heading 3 18 49" xfId="31171" xr:uid="{00000000-0005-0000-0000-00000C7A0000}"/>
    <cellStyle name="Heading 3 18 5" xfId="31172" xr:uid="{00000000-0005-0000-0000-00000D7A0000}"/>
    <cellStyle name="Heading 3 18 5 2" xfId="31173" xr:uid="{00000000-0005-0000-0000-00000E7A0000}"/>
    <cellStyle name="Heading 3 18 5 3" xfId="31174" xr:uid="{00000000-0005-0000-0000-00000F7A0000}"/>
    <cellStyle name="Heading 3 18 5 4" xfId="31175" xr:uid="{00000000-0005-0000-0000-0000107A0000}"/>
    <cellStyle name="Heading 3 18 50" xfId="31176" xr:uid="{00000000-0005-0000-0000-0000117A0000}"/>
    <cellStyle name="Heading 3 18 51" xfId="31177" xr:uid="{00000000-0005-0000-0000-0000127A0000}"/>
    <cellStyle name="Heading 3 18 52" xfId="31178" xr:uid="{00000000-0005-0000-0000-0000137A0000}"/>
    <cellStyle name="Heading 3 18 53" xfId="31179" xr:uid="{00000000-0005-0000-0000-0000147A0000}"/>
    <cellStyle name="Heading 3 18 54" xfId="31180" xr:uid="{00000000-0005-0000-0000-0000157A0000}"/>
    <cellStyle name="Heading 3 18 55" xfId="31181" xr:uid="{00000000-0005-0000-0000-0000167A0000}"/>
    <cellStyle name="Heading 3 18 56" xfId="31182" xr:uid="{00000000-0005-0000-0000-0000177A0000}"/>
    <cellStyle name="Heading 3 18 57" xfId="31183" xr:uid="{00000000-0005-0000-0000-0000187A0000}"/>
    <cellStyle name="Heading 3 18 58" xfId="31184" xr:uid="{00000000-0005-0000-0000-0000197A0000}"/>
    <cellStyle name="Heading 3 18 59" xfId="31185" xr:uid="{00000000-0005-0000-0000-00001A7A0000}"/>
    <cellStyle name="Heading 3 18 6" xfId="31186" xr:uid="{00000000-0005-0000-0000-00001B7A0000}"/>
    <cellStyle name="Heading 3 18 6 2" xfId="31187" xr:uid="{00000000-0005-0000-0000-00001C7A0000}"/>
    <cellStyle name="Heading 3 18 6 3" xfId="31188" xr:uid="{00000000-0005-0000-0000-00001D7A0000}"/>
    <cellStyle name="Heading 3 18 6 4" xfId="31189" xr:uid="{00000000-0005-0000-0000-00001E7A0000}"/>
    <cellStyle name="Heading 3 18 60" xfId="31190" xr:uid="{00000000-0005-0000-0000-00001F7A0000}"/>
    <cellStyle name="Heading 3 18 61" xfId="31191" xr:uid="{00000000-0005-0000-0000-0000207A0000}"/>
    <cellStyle name="Heading 3 18 62" xfId="31192" xr:uid="{00000000-0005-0000-0000-0000217A0000}"/>
    <cellStyle name="Heading 3 18 63" xfId="31193" xr:uid="{00000000-0005-0000-0000-0000227A0000}"/>
    <cellStyle name="Heading 3 18 64" xfId="31194" xr:uid="{00000000-0005-0000-0000-0000237A0000}"/>
    <cellStyle name="Heading 3 18 65" xfId="31195" xr:uid="{00000000-0005-0000-0000-0000247A0000}"/>
    <cellStyle name="Heading 3 18 66" xfId="31196" xr:uid="{00000000-0005-0000-0000-0000257A0000}"/>
    <cellStyle name="Heading 3 18 67" xfId="31197" xr:uid="{00000000-0005-0000-0000-0000267A0000}"/>
    <cellStyle name="Heading 3 18 68" xfId="31198" xr:uid="{00000000-0005-0000-0000-0000277A0000}"/>
    <cellStyle name="Heading 3 18 69" xfId="31199" xr:uid="{00000000-0005-0000-0000-0000287A0000}"/>
    <cellStyle name="Heading 3 18 7" xfId="31200" xr:uid="{00000000-0005-0000-0000-0000297A0000}"/>
    <cellStyle name="Heading 3 18 7 2" xfId="31201" xr:uid="{00000000-0005-0000-0000-00002A7A0000}"/>
    <cellStyle name="Heading 3 18 7 3" xfId="31202" xr:uid="{00000000-0005-0000-0000-00002B7A0000}"/>
    <cellStyle name="Heading 3 18 7 4" xfId="31203" xr:uid="{00000000-0005-0000-0000-00002C7A0000}"/>
    <cellStyle name="Heading 3 18 70" xfId="31204" xr:uid="{00000000-0005-0000-0000-00002D7A0000}"/>
    <cellStyle name="Heading 3 18 71" xfId="31205" xr:uid="{00000000-0005-0000-0000-00002E7A0000}"/>
    <cellStyle name="Heading 3 18 72" xfId="31206" xr:uid="{00000000-0005-0000-0000-00002F7A0000}"/>
    <cellStyle name="Heading 3 18 73" xfId="31207" xr:uid="{00000000-0005-0000-0000-0000307A0000}"/>
    <cellStyle name="Heading 3 18 74" xfId="31208" xr:uid="{00000000-0005-0000-0000-0000317A0000}"/>
    <cellStyle name="Heading 3 18 75" xfId="31209" xr:uid="{00000000-0005-0000-0000-0000327A0000}"/>
    <cellStyle name="Heading 3 18 76" xfId="31210" xr:uid="{00000000-0005-0000-0000-0000337A0000}"/>
    <cellStyle name="Heading 3 18 77" xfId="31211" xr:uid="{00000000-0005-0000-0000-0000347A0000}"/>
    <cellStyle name="Heading 3 18 78" xfId="31212" xr:uid="{00000000-0005-0000-0000-0000357A0000}"/>
    <cellStyle name="Heading 3 18 79" xfId="31213" xr:uid="{00000000-0005-0000-0000-0000367A0000}"/>
    <cellStyle name="Heading 3 18 8" xfId="31214" xr:uid="{00000000-0005-0000-0000-0000377A0000}"/>
    <cellStyle name="Heading 3 18 8 2" xfId="31215" xr:uid="{00000000-0005-0000-0000-0000387A0000}"/>
    <cellStyle name="Heading 3 18 8 3" xfId="31216" xr:uid="{00000000-0005-0000-0000-0000397A0000}"/>
    <cellStyle name="Heading 3 18 8 4" xfId="31217" xr:uid="{00000000-0005-0000-0000-00003A7A0000}"/>
    <cellStyle name="Heading 3 18 80" xfId="31218" xr:uid="{00000000-0005-0000-0000-00003B7A0000}"/>
    <cellStyle name="Heading 3 18 81" xfId="31219" xr:uid="{00000000-0005-0000-0000-00003C7A0000}"/>
    <cellStyle name="Heading 3 18 82" xfId="31220" xr:uid="{00000000-0005-0000-0000-00003D7A0000}"/>
    <cellStyle name="Heading 3 18 83" xfId="31221" xr:uid="{00000000-0005-0000-0000-00003E7A0000}"/>
    <cellStyle name="Heading 3 18 84" xfId="31222" xr:uid="{00000000-0005-0000-0000-00003F7A0000}"/>
    <cellStyle name="Heading 3 18 85" xfId="31223" xr:uid="{00000000-0005-0000-0000-0000407A0000}"/>
    <cellStyle name="Heading 3 18 86" xfId="31224" xr:uid="{00000000-0005-0000-0000-0000417A0000}"/>
    <cellStyle name="Heading 3 18 87" xfId="31225" xr:uid="{00000000-0005-0000-0000-0000427A0000}"/>
    <cellStyle name="Heading 3 18 88" xfId="31226" xr:uid="{00000000-0005-0000-0000-0000437A0000}"/>
    <cellStyle name="Heading 3 18 89" xfId="31227" xr:uid="{00000000-0005-0000-0000-0000447A0000}"/>
    <cellStyle name="Heading 3 18 9" xfId="31228" xr:uid="{00000000-0005-0000-0000-0000457A0000}"/>
    <cellStyle name="Heading 3 18 9 2" xfId="31229" xr:uid="{00000000-0005-0000-0000-0000467A0000}"/>
    <cellStyle name="Heading 3 18 9 3" xfId="31230" xr:uid="{00000000-0005-0000-0000-0000477A0000}"/>
    <cellStyle name="Heading 3 18 9 4" xfId="31231" xr:uid="{00000000-0005-0000-0000-0000487A0000}"/>
    <cellStyle name="Heading 3 18 90" xfId="31232" xr:uid="{00000000-0005-0000-0000-0000497A0000}"/>
    <cellStyle name="Heading 3 18 91" xfId="31233" xr:uid="{00000000-0005-0000-0000-00004A7A0000}"/>
    <cellStyle name="Heading 3 18 92" xfId="31234" xr:uid="{00000000-0005-0000-0000-00004B7A0000}"/>
    <cellStyle name="Heading 3 18 93" xfId="31235" xr:uid="{00000000-0005-0000-0000-00004C7A0000}"/>
    <cellStyle name="Heading 3 18 94" xfId="31236" xr:uid="{00000000-0005-0000-0000-00004D7A0000}"/>
    <cellStyle name="Heading 3 18 95" xfId="31237" xr:uid="{00000000-0005-0000-0000-00004E7A0000}"/>
    <cellStyle name="Heading 3 18 96" xfId="31238" xr:uid="{00000000-0005-0000-0000-00004F7A0000}"/>
    <cellStyle name="Heading 3 18 97" xfId="31239" xr:uid="{00000000-0005-0000-0000-0000507A0000}"/>
    <cellStyle name="Heading 3 18 98" xfId="31240" xr:uid="{00000000-0005-0000-0000-0000517A0000}"/>
    <cellStyle name="Heading 3 18 99" xfId="31241" xr:uid="{00000000-0005-0000-0000-0000527A0000}"/>
    <cellStyle name="Heading 3 180" xfId="31242" xr:uid="{00000000-0005-0000-0000-0000537A0000}"/>
    <cellStyle name="Heading 3 181" xfId="31243" xr:uid="{00000000-0005-0000-0000-0000547A0000}"/>
    <cellStyle name="Heading 3 182" xfId="31244" xr:uid="{00000000-0005-0000-0000-0000557A0000}"/>
    <cellStyle name="Heading 3 183" xfId="53582" xr:uid="{00000000-0005-0000-0000-0000567A0000}"/>
    <cellStyle name="Heading 3 19" xfId="31245" xr:uid="{00000000-0005-0000-0000-0000577A0000}"/>
    <cellStyle name="Heading 3 19 2" xfId="31246" xr:uid="{00000000-0005-0000-0000-0000587A0000}"/>
    <cellStyle name="Heading 3 19 2 2" xfId="31247" xr:uid="{00000000-0005-0000-0000-0000597A0000}"/>
    <cellStyle name="Heading 3 19 2 3" xfId="31248" xr:uid="{00000000-0005-0000-0000-00005A7A0000}"/>
    <cellStyle name="Heading 3 19 2 4" xfId="31249" xr:uid="{00000000-0005-0000-0000-00005B7A0000}"/>
    <cellStyle name="Heading 3 19 3" xfId="31250" xr:uid="{00000000-0005-0000-0000-00005C7A0000}"/>
    <cellStyle name="Heading 3 19 3 2" xfId="31251" xr:uid="{00000000-0005-0000-0000-00005D7A0000}"/>
    <cellStyle name="Heading 3 19 3 3" xfId="31252" xr:uid="{00000000-0005-0000-0000-00005E7A0000}"/>
    <cellStyle name="Heading 3 19 3 4" xfId="31253" xr:uid="{00000000-0005-0000-0000-00005F7A0000}"/>
    <cellStyle name="Heading 3 19 4" xfId="31254" xr:uid="{00000000-0005-0000-0000-0000607A0000}"/>
    <cellStyle name="Heading 3 19 4 2" xfId="31255" xr:uid="{00000000-0005-0000-0000-0000617A0000}"/>
    <cellStyle name="Heading 3 19 4 3" xfId="31256" xr:uid="{00000000-0005-0000-0000-0000627A0000}"/>
    <cellStyle name="Heading 3 19 4 4" xfId="31257" xr:uid="{00000000-0005-0000-0000-0000637A0000}"/>
    <cellStyle name="Heading 3 19 5" xfId="31258" xr:uid="{00000000-0005-0000-0000-0000647A0000}"/>
    <cellStyle name="Heading 3 19 5 2" xfId="31259" xr:uid="{00000000-0005-0000-0000-0000657A0000}"/>
    <cellStyle name="Heading 3 19 5 3" xfId="31260" xr:uid="{00000000-0005-0000-0000-0000667A0000}"/>
    <cellStyle name="Heading 3 19 5 4" xfId="31261" xr:uid="{00000000-0005-0000-0000-0000677A0000}"/>
    <cellStyle name="Heading 3 19 6" xfId="31262" xr:uid="{00000000-0005-0000-0000-0000687A0000}"/>
    <cellStyle name="Heading 3 19 6 2" xfId="31263" xr:uid="{00000000-0005-0000-0000-0000697A0000}"/>
    <cellStyle name="Heading 3 19 6 3" xfId="31264" xr:uid="{00000000-0005-0000-0000-00006A7A0000}"/>
    <cellStyle name="Heading 3 19 6 4" xfId="31265" xr:uid="{00000000-0005-0000-0000-00006B7A0000}"/>
    <cellStyle name="Heading 3 19 7" xfId="31266" xr:uid="{00000000-0005-0000-0000-00006C7A0000}"/>
    <cellStyle name="Heading 3 19 8" xfId="31267" xr:uid="{00000000-0005-0000-0000-00006D7A0000}"/>
    <cellStyle name="Heading 3 19 9" xfId="31268" xr:uid="{00000000-0005-0000-0000-00006E7A0000}"/>
    <cellStyle name="Heading 3 2" xfId="31269" xr:uid="{00000000-0005-0000-0000-00006F7A0000}"/>
    <cellStyle name="Heading 3 2 10" xfId="31270" xr:uid="{00000000-0005-0000-0000-0000707A0000}"/>
    <cellStyle name="Heading 3 2 10 2" xfId="31271" xr:uid="{00000000-0005-0000-0000-0000717A0000}"/>
    <cellStyle name="Heading 3 2 10 3" xfId="31272" xr:uid="{00000000-0005-0000-0000-0000727A0000}"/>
    <cellStyle name="Heading 3 2 10 4" xfId="31273" xr:uid="{00000000-0005-0000-0000-0000737A0000}"/>
    <cellStyle name="Heading 3 2 100" xfId="31274" xr:uid="{00000000-0005-0000-0000-0000747A0000}"/>
    <cellStyle name="Heading 3 2 101" xfId="31275" xr:uid="{00000000-0005-0000-0000-0000757A0000}"/>
    <cellStyle name="Heading 3 2 102" xfId="31276" xr:uid="{00000000-0005-0000-0000-0000767A0000}"/>
    <cellStyle name="Heading 3 2 103" xfId="31277" xr:uid="{00000000-0005-0000-0000-0000777A0000}"/>
    <cellStyle name="Heading 3 2 104" xfId="31278" xr:uid="{00000000-0005-0000-0000-0000787A0000}"/>
    <cellStyle name="Heading 3 2 105" xfId="31279" xr:uid="{00000000-0005-0000-0000-0000797A0000}"/>
    <cellStyle name="Heading 3 2 106" xfId="31280" xr:uid="{00000000-0005-0000-0000-00007A7A0000}"/>
    <cellStyle name="Heading 3 2 107" xfId="31281" xr:uid="{00000000-0005-0000-0000-00007B7A0000}"/>
    <cellStyle name="Heading 3 2 108" xfId="31282" xr:uid="{00000000-0005-0000-0000-00007C7A0000}"/>
    <cellStyle name="Heading 3 2 109" xfId="31283" xr:uid="{00000000-0005-0000-0000-00007D7A0000}"/>
    <cellStyle name="Heading 3 2 11" xfId="31284" xr:uid="{00000000-0005-0000-0000-00007E7A0000}"/>
    <cellStyle name="Heading 3 2 11 2" xfId="31285" xr:uid="{00000000-0005-0000-0000-00007F7A0000}"/>
    <cellStyle name="Heading 3 2 11 3" xfId="31286" xr:uid="{00000000-0005-0000-0000-0000807A0000}"/>
    <cellStyle name="Heading 3 2 11 4" xfId="31287" xr:uid="{00000000-0005-0000-0000-0000817A0000}"/>
    <cellStyle name="Heading 3 2 110" xfId="31288" xr:uid="{00000000-0005-0000-0000-0000827A0000}"/>
    <cellStyle name="Heading 3 2 111" xfId="31289" xr:uid="{00000000-0005-0000-0000-0000837A0000}"/>
    <cellStyle name="Heading 3 2 112" xfId="31290" xr:uid="{00000000-0005-0000-0000-0000847A0000}"/>
    <cellStyle name="Heading 3 2 113" xfId="31291" xr:uid="{00000000-0005-0000-0000-0000857A0000}"/>
    <cellStyle name="Heading 3 2 114" xfId="31292" xr:uid="{00000000-0005-0000-0000-0000867A0000}"/>
    <cellStyle name="Heading 3 2 115" xfId="31293" xr:uid="{00000000-0005-0000-0000-0000877A0000}"/>
    <cellStyle name="Heading 3 2 116" xfId="31294" xr:uid="{00000000-0005-0000-0000-0000887A0000}"/>
    <cellStyle name="Heading 3 2 117" xfId="31295" xr:uid="{00000000-0005-0000-0000-0000897A0000}"/>
    <cellStyle name="Heading 3 2 118" xfId="31296" xr:uid="{00000000-0005-0000-0000-00008A7A0000}"/>
    <cellStyle name="Heading 3 2 119" xfId="31297" xr:uid="{00000000-0005-0000-0000-00008B7A0000}"/>
    <cellStyle name="Heading 3 2 12" xfId="31298" xr:uid="{00000000-0005-0000-0000-00008C7A0000}"/>
    <cellStyle name="Heading 3 2 12 2" xfId="31299" xr:uid="{00000000-0005-0000-0000-00008D7A0000}"/>
    <cellStyle name="Heading 3 2 12 3" xfId="31300" xr:uid="{00000000-0005-0000-0000-00008E7A0000}"/>
    <cellStyle name="Heading 3 2 12 4" xfId="31301" xr:uid="{00000000-0005-0000-0000-00008F7A0000}"/>
    <cellStyle name="Heading 3 2 120" xfId="31302" xr:uid="{00000000-0005-0000-0000-0000907A0000}"/>
    <cellStyle name="Heading 3 2 121" xfId="31303" xr:uid="{00000000-0005-0000-0000-0000917A0000}"/>
    <cellStyle name="Heading 3 2 122" xfId="31304" xr:uid="{00000000-0005-0000-0000-0000927A0000}"/>
    <cellStyle name="Heading 3 2 123" xfId="31305" xr:uid="{00000000-0005-0000-0000-0000937A0000}"/>
    <cellStyle name="Heading 3 2 124" xfId="31306" xr:uid="{00000000-0005-0000-0000-0000947A0000}"/>
    <cellStyle name="Heading 3 2 125" xfId="31307" xr:uid="{00000000-0005-0000-0000-0000957A0000}"/>
    <cellStyle name="Heading 3 2 126" xfId="31308" xr:uid="{00000000-0005-0000-0000-0000967A0000}"/>
    <cellStyle name="Heading 3 2 127" xfId="31309" xr:uid="{00000000-0005-0000-0000-0000977A0000}"/>
    <cellStyle name="Heading 3 2 128" xfId="31310" xr:uid="{00000000-0005-0000-0000-0000987A0000}"/>
    <cellStyle name="Heading 3 2 129" xfId="31311" xr:uid="{00000000-0005-0000-0000-0000997A0000}"/>
    <cellStyle name="Heading 3 2 13" xfId="31312" xr:uid="{00000000-0005-0000-0000-00009A7A0000}"/>
    <cellStyle name="Heading 3 2 13 2" xfId="31313" xr:uid="{00000000-0005-0000-0000-00009B7A0000}"/>
    <cellStyle name="Heading 3 2 13 3" xfId="31314" xr:uid="{00000000-0005-0000-0000-00009C7A0000}"/>
    <cellStyle name="Heading 3 2 13 4" xfId="31315" xr:uid="{00000000-0005-0000-0000-00009D7A0000}"/>
    <cellStyle name="Heading 3 2 130" xfId="31316" xr:uid="{00000000-0005-0000-0000-00009E7A0000}"/>
    <cellStyle name="Heading 3 2 131" xfId="31317" xr:uid="{00000000-0005-0000-0000-00009F7A0000}"/>
    <cellStyle name="Heading 3 2 132" xfId="31318" xr:uid="{00000000-0005-0000-0000-0000A07A0000}"/>
    <cellStyle name="Heading 3 2 133" xfId="31319" xr:uid="{00000000-0005-0000-0000-0000A17A0000}"/>
    <cellStyle name="Heading 3 2 134" xfId="31320" xr:uid="{00000000-0005-0000-0000-0000A27A0000}"/>
    <cellStyle name="Heading 3 2 135" xfId="31321" xr:uid="{00000000-0005-0000-0000-0000A37A0000}"/>
    <cellStyle name="Heading 3 2 136" xfId="31322" xr:uid="{00000000-0005-0000-0000-0000A47A0000}"/>
    <cellStyle name="Heading 3 2 137" xfId="31323" xr:uid="{00000000-0005-0000-0000-0000A57A0000}"/>
    <cellStyle name="Heading 3 2 138" xfId="31324" xr:uid="{00000000-0005-0000-0000-0000A67A0000}"/>
    <cellStyle name="Heading 3 2 139" xfId="31325" xr:uid="{00000000-0005-0000-0000-0000A77A0000}"/>
    <cellStyle name="Heading 3 2 14" xfId="31326" xr:uid="{00000000-0005-0000-0000-0000A87A0000}"/>
    <cellStyle name="Heading 3 2 14 2" xfId="31327" xr:uid="{00000000-0005-0000-0000-0000A97A0000}"/>
    <cellStyle name="Heading 3 2 14 3" xfId="31328" xr:uid="{00000000-0005-0000-0000-0000AA7A0000}"/>
    <cellStyle name="Heading 3 2 14 4" xfId="31329" xr:uid="{00000000-0005-0000-0000-0000AB7A0000}"/>
    <cellStyle name="Heading 3 2 140" xfId="31330" xr:uid="{00000000-0005-0000-0000-0000AC7A0000}"/>
    <cellStyle name="Heading 3 2 141" xfId="31331" xr:uid="{00000000-0005-0000-0000-0000AD7A0000}"/>
    <cellStyle name="Heading 3 2 142" xfId="31332" xr:uid="{00000000-0005-0000-0000-0000AE7A0000}"/>
    <cellStyle name="Heading 3 2 143" xfId="31333" xr:uid="{00000000-0005-0000-0000-0000AF7A0000}"/>
    <cellStyle name="Heading 3 2 144" xfId="31334" xr:uid="{00000000-0005-0000-0000-0000B07A0000}"/>
    <cellStyle name="Heading 3 2 145" xfId="31335" xr:uid="{00000000-0005-0000-0000-0000B17A0000}"/>
    <cellStyle name="Heading 3 2 146" xfId="31336" xr:uid="{00000000-0005-0000-0000-0000B27A0000}"/>
    <cellStyle name="Heading 3 2 147" xfId="31337" xr:uid="{00000000-0005-0000-0000-0000B37A0000}"/>
    <cellStyle name="Heading 3 2 148" xfId="31338" xr:uid="{00000000-0005-0000-0000-0000B47A0000}"/>
    <cellStyle name="Heading 3 2 149" xfId="31339" xr:uid="{00000000-0005-0000-0000-0000B57A0000}"/>
    <cellStyle name="Heading 3 2 15" xfId="31340" xr:uid="{00000000-0005-0000-0000-0000B67A0000}"/>
    <cellStyle name="Heading 3 2 15 2" xfId="31341" xr:uid="{00000000-0005-0000-0000-0000B77A0000}"/>
    <cellStyle name="Heading 3 2 15 3" xfId="31342" xr:uid="{00000000-0005-0000-0000-0000B87A0000}"/>
    <cellStyle name="Heading 3 2 15 4" xfId="31343" xr:uid="{00000000-0005-0000-0000-0000B97A0000}"/>
    <cellStyle name="Heading 3 2 150" xfId="31344" xr:uid="{00000000-0005-0000-0000-0000BA7A0000}"/>
    <cellStyle name="Heading 3 2 151" xfId="31345" xr:uid="{00000000-0005-0000-0000-0000BB7A0000}"/>
    <cellStyle name="Heading 3 2 152" xfId="31346" xr:uid="{00000000-0005-0000-0000-0000BC7A0000}"/>
    <cellStyle name="Heading 3 2 153" xfId="31347" xr:uid="{00000000-0005-0000-0000-0000BD7A0000}"/>
    <cellStyle name="Heading 3 2 154" xfId="31348" xr:uid="{00000000-0005-0000-0000-0000BE7A0000}"/>
    <cellStyle name="Heading 3 2 155" xfId="31349" xr:uid="{00000000-0005-0000-0000-0000BF7A0000}"/>
    <cellStyle name="Heading 3 2 156" xfId="31350" xr:uid="{00000000-0005-0000-0000-0000C07A0000}"/>
    <cellStyle name="Heading 3 2 157" xfId="31351" xr:uid="{00000000-0005-0000-0000-0000C17A0000}"/>
    <cellStyle name="Heading 3 2 158" xfId="31352" xr:uid="{00000000-0005-0000-0000-0000C27A0000}"/>
    <cellStyle name="Heading 3 2 159" xfId="31353" xr:uid="{00000000-0005-0000-0000-0000C37A0000}"/>
    <cellStyle name="Heading 3 2 16" xfId="31354" xr:uid="{00000000-0005-0000-0000-0000C47A0000}"/>
    <cellStyle name="Heading 3 2 16 2" xfId="31355" xr:uid="{00000000-0005-0000-0000-0000C57A0000}"/>
    <cellStyle name="Heading 3 2 16 3" xfId="31356" xr:uid="{00000000-0005-0000-0000-0000C67A0000}"/>
    <cellStyle name="Heading 3 2 16 4" xfId="31357" xr:uid="{00000000-0005-0000-0000-0000C77A0000}"/>
    <cellStyle name="Heading 3 2 160" xfId="31358" xr:uid="{00000000-0005-0000-0000-0000C87A0000}"/>
    <cellStyle name="Heading 3 2 161" xfId="31359" xr:uid="{00000000-0005-0000-0000-0000C97A0000}"/>
    <cellStyle name="Heading 3 2 162" xfId="31360" xr:uid="{00000000-0005-0000-0000-0000CA7A0000}"/>
    <cellStyle name="Heading 3 2 163" xfId="31361" xr:uid="{00000000-0005-0000-0000-0000CB7A0000}"/>
    <cellStyle name="Heading 3 2 164" xfId="31362" xr:uid="{00000000-0005-0000-0000-0000CC7A0000}"/>
    <cellStyle name="Heading 3 2 165" xfId="31363" xr:uid="{00000000-0005-0000-0000-0000CD7A0000}"/>
    <cellStyle name="Heading 3 2 166" xfId="31364" xr:uid="{00000000-0005-0000-0000-0000CE7A0000}"/>
    <cellStyle name="Heading 3 2 167" xfId="31365" xr:uid="{00000000-0005-0000-0000-0000CF7A0000}"/>
    <cellStyle name="Heading 3 2 168" xfId="31366" xr:uid="{00000000-0005-0000-0000-0000D07A0000}"/>
    <cellStyle name="Heading 3 2 169" xfId="31367" xr:uid="{00000000-0005-0000-0000-0000D17A0000}"/>
    <cellStyle name="Heading 3 2 17" xfId="31368" xr:uid="{00000000-0005-0000-0000-0000D27A0000}"/>
    <cellStyle name="Heading 3 2 170" xfId="31369" xr:uid="{00000000-0005-0000-0000-0000D37A0000}"/>
    <cellStyle name="Heading 3 2 171" xfId="31370" xr:uid="{00000000-0005-0000-0000-0000D47A0000}"/>
    <cellStyle name="Heading 3 2 172" xfId="31371" xr:uid="{00000000-0005-0000-0000-0000D57A0000}"/>
    <cellStyle name="Heading 3 2 173" xfId="31372" xr:uid="{00000000-0005-0000-0000-0000D67A0000}"/>
    <cellStyle name="Heading 3 2 174" xfId="31373" xr:uid="{00000000-0005-0000-0000-0000D77A0000}"/>
    <cellStyle name="Heading 3 2 175" xfId="31374" xr:uid="{00000000-0005-0000-0000-0000D87A0000}"/>
    <cellStyle name="Heading 3 2 176" xfId="31375" xr:uid="{00000000-0005-0000-0000-0000D97A0000}"/>
    <cellStyle name="Heading 3 2 177" xfId="31376" xr:uid="{00000000-0005-0000-0000-0000DA7A0000}"/>
    <cellStyle name="Heading 3 2 178" xfId="31377" xr:uid="{00000000-0005-0000-0000-0000DB7A0000}"/>
    <cellStyle name="Heading 3 2 179" xfId="31378" xr:uid="{00000000-0005-0000-0000-0000DC7A0000}"/>
    <cellStyle name="Heading 3 2 18" xfId="31379" xr:uid="{00000000-0005-0000-0000-0000DD7A0000}"/>
    <cellStyle name="Heading 3 2 18 2" xfId="31380" xr:uid="{00000000-0005-0000-0000-0000DE7A0000}"/>
    <cellStyle name="Heading 3 2 18 3" xfId="31381" xr:uid="{00000000-0005-0000-0000-0000DF7A0000}"/>
    <cellStyle name="Heading 3 2 18 4" xfId="31382" xr:uid="{00000000-0005-0000-0000-0000E07A0000}"/>
    <cellStyle name="Heading 3 2 180" xfId="31383" xr:uid="{00000000-0005-0000-0000-0000E17A0000}"/>
    <cellStyle name="Heading 3 2 181" xfId="31384" xr:uid="{00000000-0005-0000-0000-0000E27A0000}"/>
    <cellStyle name="Heading 3 2 182" xfId="31385" xr:uid="{00000000-0005-0000-0000-0000E37A0000}"/>
    <cellStyle name="Heading 3 2 183" xfId="31386" xr:uid="{00000000-0005-0000-0000-0000E47A0000}"/>
    <cellStyle name="Heading 3 2 184" xfId="31387" xr:uid="{00000000-0005-0000-0000-0000E57A0000}"/>
    <cellStyle name="Heading 3 2 185" xfId="31388" xr:uid="{00000000-0005-0000-0000-0000E67A0000}"/>
    <cellStyle name="Heading 3 2 186" xfId="31389" xr:uid="{00000000-0005-0000-0000-0000E77A0000}"/>
    <cellStyle name="Heading 3 2 187" xfId="31390" xr:uid="{00000000-0005-0000-0000-0000E87A0000}"/>
    <cellStyle name="Heading 3 2 188" xfId="31391" xr:uid="{00000000-0005-0000-0000-0000E97A0000}"/>
    <cellStyle name="Heading 3 2 189" xfId="31392" xr:uid="{00000000-0005-0000-0000-0000EA7A0000}"/>
    <cellStyle name="Heading 3 2 19" xfId="31393" xr:uid="{00000000-0005-0000-0000-0000EB7A0000}"/>
    <cellStyle name="Heading 3 2 19 2" xfId="31394" xr:uid="{00000000-0005-0000-0000-0000EC7A0000}"/>
    <cellStyle name="Heading 3 2 19 3" xfId="31395" xr:uid="{00000000-0005-0000-0000-0000ED7A0000}"/>
    <cellStyle name="Heading 3 2 19 4" xfId="31396" xr:uid="{00000000-0005-0000-0000-0000EE7A0000}"/>
    <cellStyle name="Heading 3 2 190" xfId="31397" xr:uid="{00000000-0005-0000-0000-0000EF7A0000}"/>
    <cellStyle name="Heading 3 2 191" xfId="31398" xr:uid="{00000000-0005-0000-0000-0000F07A0000}"/>
    <cellStyle name="Heading 3 2 192" xfId="31399" xr:uid="{00000000-0005-0000-0000-0000F17A0000}"/>
    <cellStyle name="Heading 3 2 193" xfId="31400" xr:uid="{00000000-0005-0000-0000-0000F27A0000}"/>
    <cellStyle name="Heading 3 2 194" xfId="31401" xr:uid="{00000000-0005-0000-0000-0000F37A0000}"/>
    <cellStyle name="Heading 3 2 195" xfId="31402" xr:uid="{00000000-0005-0000-0000-0000F47A0000}"/>
    <cellStyle name="Heading 3 2 196" xfId="31403" xr:uid="{00000000-0005-0000-0000-0000F57A0000}"/>
    <cellStyle name="Heading 3 2 197" xfId="31404" xr:uid="{00000000-0005-0000-0000-0000F67A0000}"/>
    <cellStyle name="Heading 3 2 198" xfId="31405" xr:uid="{00000000-0005-0000-0000-0000F77A0000}"/>
    <cellStyle name="Heading 3 2 199" xfId="31406" xr:uid="{00000000-0005-0000-0000-0000F87A0000}"/>
    <cellStyle name="Heading 3 2 2" xfId="31407" xr:uid="{00000000-0005-0000-0000-0000F97A0000}"/>
    <cellStyle name="Heading 3 2 2 10" xfId="31408" xr:uid="{00000000-0005-0000-0000-0000FA7A0000}"/>
    <cellStyle name="Heading 3 2 2 10 2" xfId="31409" xr:uid="{00000000-0005-0000-0000-0000FB7A0000}"/>
    <cellStyle name="Heading 3 2 2 10 3" xfId="31410" xr:uid="{00000000-0005-0000-0000-0000FC7A0000}"/>
    <cellStyle name="Heading 3 2 2 10 4" xfId="31411" xr:uid="{00000000-0005-0000-0000-0000FD7A0000}"/>
    <cellStyle name="Heading 3 2 2 100" xfId="31412" xr:uid="{00000000-0005-0000-0000-0000FE7A0000}"/>
    <cellStyle name="Heading 3 2 2 101" xfId="31413" xr:uid="{00000000-0005-0000-0000-0000FF7A0000}"/>
    <cellStyle name="Heading 3 2 2 102" xfId="31414" xr:uid="{00000000-0005-0000-0000-0000007B0000}"/>
    <cellStyle name="Heading 3 2 2 103" xfId="31415" xr:uid="{00000000-0005-0000-0000-0000017B0000}"/>
    <cellStyle name="Heading 3 2 2 104" xfId="31416" xr:uid="{00000000-0005-0000-0000-0000027B0000}"/>
    <cellStyle name="Heading 3 2 2 105" xfId="31417" xr:uid="{00000000-0005-0000-0000-0000037B0000}"/>
    <cellStyle name="Heading 3 2 2 106" xfId="31418" xr:uid="{00000000-0005-0000-0000-0000047B0000}"/>
    <cellStyle name="Heading 3 2 2 107" xfId="31419" xr:uid="{00000000-0005-0000-0000-0000057B0000}"/>
    <cellStyle name="Heading 3 2 2 108" xfId="31420" xr:uid="{00000000-0005-0000-0000-0000067B0000}"/>
    <cellStyle name="Heading 3 2 2 109" xfId="31421" xr:uid="{00000000-0005-0000-0000-0000077B0000}"/>
    <cellStyle name="Heading 3 2 2 11" xfId="31422" xr:uid="{00000000-0005-0000-0000-0000087B0000}"/>
    <cellStyle name="Heading 3 2 2 11 2" xfId="31423" xr:uid="{00000000-0005-0000-0000-0000097B0000}"/>
    <cellStyle name="Heading 3 2 2 11 3" xfId="31424" xr:uid="{00000000-0005-0000-0000-00000A7B0000}"/>
    <cellStyle name="Heading 3 2 2 11 4" xfId="31425" xr:uid="{00000000-0005-0000-0000-00000B7B0000}"/>
    <cellStyle name="Heading 3 2 2 110" xfId="31426" xr:uid="{00000000-0005-0000-0000-00000C7B0000}"/>
    <cellStyle name="Heading 3 2 2 111" xfId="31427" xr:uid="{00000000-0005-0000-0000-00000D7B0000}"/>
    <cellStyle name="Heading 3 2 2 112" xfId="31428" xr:uid="{00000000-0005-0000-0000-00000E7B0000}"/>
    <cellStyle name="Heading 3 2 2 113" xfId="31429" xr:uid="{00000000-0005-0000-0000-00000F7B0000}"/>
    <cellStyle name="Heading 3 2 2 114" xfId="31430" xr:uid="{00000000-0005-0000-0000-0000107B0000}"/>
    <cellStyle name="Heading 3 2 2 115" xfId="31431" xr:uid="{00000000-0005-0000-0000-0000117B0000}"/>
    <cellStyle name="Heading 3 2 2 116" xfId="31432" xr:uid="{00000000-0005-0000-0000-0000127B0000}"/>
    <cellStyle name="Heading 3 2 2 117" xfId="31433" xr:uid="{00000000-0005-0000-0000-0000137B0000}"/>
    <cellStyle name="Heading 3 2 2 118" xfId="31434" xr:uid="{00000000-0005-0000-0000-0000147B0000}"/>
    <cellStyle name="Heading 3 2 2 119" xfId="31435" xr:uid="{00000000-0005-0000-0000-0000157B0000}"/>
    <cellStyle name="Heading 3 2 2 12" xfId="31436" xr:uid="{00000000-0005-0000-0000-0000167B0000}"/>
    <cellStyle name="Heading 3 2 2 12 2" xfId="31437" xr:uid="{00000000-0005-0000-0000-0000177B0000}"/>
    <cellStyle name="Heading 3 2 2 12 3" xfId="31438" xr:uid="{00000000-0005-0000-0000-0000187B0000}"/>
    <cellStyle name="Heading 3 2 2 12 4" xfId="31439" xr:uid="{00000000-0005-0000-0000-0000197B0000}"/>
    <cellStyle name="Heading 3 2 2 120" xfId="31440" xr:uid="{00000000-0005-0000-0000-00001A7B0000}"/>
    <cellStyle name="Heading 3 2 2 121" xfId="31441" xr:uid="{00000000-0005-0000-0000-00001B7B0000}"/>
    <cellStyle name="Heading 3 2 2 122" xfId="31442" xr:uid="{00000000-0005-0000-0000-00001C7B0000}"/>
    <cellStyle name="Heading 3 2 2 123" xfId="31443" xr:uid="{00000000-0005-0000-0000-00001D7B0000}"/>
    <cellStyle name="Heading 3 2 2 124" xfId="31444" xr:uid="{00000000-0005-0000-0000-00001E7B0000}"/>
    <cellStyle name="Heading 3 2 2 125" xfId="31445" xr:uid="{00000000-0005-0000-0000-00001F7B0000}"/>
    <cellStyle name="Heading 3 2 2 126" xfId="31446" xr:uid="{00000000-0005-0000-0000-0000207B0000}"/>
    <cellStyle name="Heading 3 2 2 127" xfId="31447" xr:uid="{00000000-0005-0000-0000-0000217B0000}"/>
    <cellStyle name="Heading 3 2 2 128" xfId="31448" xr:uid="{00000000-0005-0000-0000-0000227B0000}"/>
    <cellStyle name="Heading 3 2 2 129" xfId="31449" xr:uid="{00000000-0005-0000-0000-0000237B0000}"/>
    <cellStyle name="Heading 3 2 2 13" xfId="31450" xr:uid="{00000000-0005-0000-0000-0000247B0000}"/>
    <cellStyle name="Heading 3 2 2 13 2" xfId="31451" xr:uid="{00000000-0005-0000-0000-0000257B0000}"/>
    <cellStyle name="Heading 3 2 2 13 3" xfId="31452" xr:uid="{00000000-0005-0000-0000-0000267B0000}"/>
    <cellStyle name="Heading 3 2 2 13 4" xfId="31453" xr:uid="{00000000-0005-0000-0000-0000277B0000}"/>
    <cellStyle name="Heading 3 2 2 130" xfId="31454" xr:uid="{00000000-0005-0000-0000-0000287B0000}"/>
    <cellStyle name="Heading 3 2 2 131" xfId="31455" xr:uid="{00000000-0005-0000-0000-0000297B0000}"/>
    <cellStyle name="Heading 3 2 2 132" xfId="31456" xr:uid="{00000000-0005-0000-0000-00002A7B0000}"/>
    <cellStyle name="Heading 3 2 2 133" xfId="31457" xr:uid="{00000000-0005-0000-0000-00002B7B0000}"/>
    <cellStyle name="Heading 3 2 2 134" xfId="31458" xr:uid="{00000000-0005-0000-0000-00002C7B0000}"/>
    <cellStyle name="Heading 3 2 2 135" xfId="31459" xr:uid="{00000000-0005-0000-0000-00002D7B0000}"/>
    <cellStyle name="Heading 3 2 2 136" xfId="31460" xr:uid="{00000000-0005-0000-0000-00002E7B0000}"/>
    <cellStyle name="Heading 3 2 2 137" xfId="31461" xr:uid="{00000000-0005-0000-0000-00002F7B0000}"/>
    <cellStyle name="Heading 3 2 2 138" xfId="31462" xr:uid="{00000000-0005-0000-0000-0000307B0000}"/>
    <cellStyle name="Heading 3 2 2 139" xfId="31463" xr:uid="{00000000-0005-0000-0000-0000317B0000}"/>
    <cellStyle name="Heading 3 2 2 14" xfId="31464" xr:uid="{00000000-0005-0000-0000-0000327B0000}"/>
    <cellStyle name="Heading 3 2 2 14 2" xfId="31465" xr:uid="{00000000-0005-0000-0000-0000337B0000}"/>
    <cellStyle name="Heading 3 2 2 14 3" xfId="31466" xr:uid="{00000000-0005-0000-0000-0000347B0000}"/>
    <cellStyle name="Heading 3 2 2 14 4" xfId="31467" xr:uid="{00000000-0005-0000-0000-0000357B0000}"/>
    <cellStyle name="Heading 3 2 2 140" xfId="31468" xr:uid="{00000000-0005-0000-0000-0000367B0000}"/>
    <cellStyle name="Heading 3 2 2 141" xfId="31469" xr:uid="{00000000-0005-0000-0000-0000377B0000}"/>
    <cellStyle name="Heading 3 2 2 142" xfId="31470" xr:uid="{00000000-0005-0000-0000-0000387B0000}"/>
    <cellStyle name="Heading 3 2 2 143" xfId="31471" xr:uid="{00000000-0005-0000-0000-0000397B0000}"/>
    <cellStyle name="Heading 3 2 2 15" xfId="31472" xr:uid="{00000000-0005-0000-0000-00003A7B0000}"/>
    <cellStyle name="Heading 3 2 2 15 2" xfId="31473" xr:uid="{00000000-0005-0000-0000-00003B7B0000}"/>
    <cellStyle name="Heading 3 2 2 15 3" xfId="31474" xr:uid="{00000000-0005-0000-0000-00003C7B0000}"/>
    <cellStyle name="Heading 3 2 2 15 4" xfId="31475" xr:uid="{00000000-0005-0000-0000-00003D7B0000}"/>
    <cellStyle name="Heading 3 2 2 16" xfId="31476" xr:uid="{00000000-0005-0000-0000-00003E7B0000}"/>
    <cellStyle name="Heading 3 2 2 17" xfId="31477" xr:uid="{00000000-0005-0000-0000-00003F7B0000}"/>
    <cellStyle name="Heading 3 2 2 17 2" xfId="31478" xr:uid="{00000000-0005-0000-0000-0000407B0000}"/>
    <cellStyle name="Heading 3 2 2 17 3" xfId="31479" xr:uid="{00000000-0005-0000-0000-0000417B0000}"/>
    <cellStyle name="Heading 3 2 2 17 4" xfId="31480" xr:uid="{00000000-0005-0000-0000-0000427B0000}"/>
    <cellStyle name="Heading 3 2 2 18" xfId="31481" xr:uid="{00000000-0005-0000-0000-0000437B0000}"/>
    <cellStyle name="Heading 3 2 2 18 2" xfId="31482" xr:uid="{00000000-0005-0000-0000-0000447B0000}"/>
    <cellStyle name="Heading 3 2 2 18 3" xfId="31483" xr:uid="{00000000-0005-0000-0000-0000457B0000}"/>
    <cellStyle name="Heading 3 2 2 18 4" xfId="31484" xr:uid="{00000000-0005-0000-0000-0000467B0000}"/>
    <cellStyle name="Heading 3 2 2 19" xfId="31485" xr:uid="{00000000-0005-0000-0000-0000477B0000}"/>
    <cellStyle name="Heading 3 2 2 19 2" xfId="31486" xr:uid="{00000000-0005-0000-0000-0000487B0000}"/>
    <cellStyle name="Heading 3 2 2 19 3" xfId="31487" xr:uid="{00000000-0005-0000-0000-0000497B0000}"/>
    <cellStyle name="Heading 3 2 2 19 4" xfId="31488" xr:uid="{00000000-0005-0000-0000-00004A7B0000}"/>
    <cellStyle name="Heading 3 2 2 2" xfId="31489" xr:uid="{00000000-0005-0000-0000-00004B7B0000}"/>
    <cellStyle name="Heading 3 2 2 2 2" xfId="31490" xr:uid="{00000000-0005-0000-0000-00004C7B0000}"/>
    <cellStyle name="Heading 3 2 2 2 3" xfId="31491" xr:uid="{00000000-0005-0000-0000-00004D7B0000}"/>
    <cellStyle name="Heading 3 2 2 2 4" xfId="31492" xr:uid="{00000000-0005-0000-0000-00004E7B0000}"/>
    <cellStyle name="Heading 3 2 2 20" xfId="31493" xr:uid="{00000000-0005-0000-0000-00004F7B0000}"/>
    <cellStyle name="Heading 3 2 2 20 2" xfId="31494" xr:uid="{00000000-0005-0000-0000-0000507B0000}"/>
    <cellStyle name="Heading 3 2 2 20 3" xfId="31495" xr:uid="{00000000-0005-0000-0000-0000517B0000}"/>
    <cellStyle name="Heading 3 2 2 20 4" xfId="31496" xr:uid="{00000000-0005-0000-0000-0000527B0000}"/>
    <cellStyle name="Heading 3 2 2 21" xfId="31497" xr:uid="{00000000-0005-0000-0000-0000537B0000}"/>
    <cellStyle name="Heading 3 2 2 21 2" xfId="31498" xr:uid="{00000000-0005-0000-0000-0000547B0000}"/>
    <cellStyle name="Heading 3 2 2 21 3" xfId="31499" xr:uid="{00000000-0005-0000-0000-0000557B0000}"/>
    <cellStyle name="Heading 3 2 2 21 4" xfId="31500" xr:uid="{00000000-0005-0000-0000-0000567B0000}"/>
    <cellStyle name="Heading 3 2 2 22" xfId="31501" xr:uid="{00000000-0005-0000-0000-0000577B0000}"/>
    <cellStyle name="Heading 3 2 2 22 2" xfId="31502" xr:uid="{00000000-0005-0000-0000-0000587B0000}"/>
    <cellStyle name="Heading 3 2 2 22 3" xfId="31503" xr:uid="{00000000-0005-0000-0000-0000597B0000}"/>
    <cellStyle name="Heading 3 2 2 22 4" xfId="31504" xr:uid="{00000000-0005-0000-0000-00005A7B0000}"/>
    <cellStyle name="Heading 3 2 2 23" xfId="31505" xr:uid="{00000000-0005-0000-0000-00005B7B0000}"/>
    <cellStyle name="Heading 3 2 2 23 2" xfId="31506" xr:uid="{00000000-0005-0000-0000-00005C7B0000}"/>
    <cellStyle name="Heading 3 2 2 23 3" xfId="31507" xr:uid="{00000000-0005-0000-0000-00005D7B0000}"/>
    <cellStyle name="Heading 3 2 2 23 4" xfId="31508" xr:uid="{00000000-0005-0000-0000-00005E7B0000}"/>
    <cellStyle name="Heading 3 2 2 24" xfId="31509" xr:uid="{00000000-0005-0000-0000-00005F7B0000}"/>
    <cellStyle name="Heading 3 2 2 24 2" xfId="31510" xr:uid="{00000000-0005-0000-0000-0000607B0000}"/>
    <cellStyle name="Heading 3 2 2 24 3" xfId="31511" xr:uid="{00000000-0005-0000-0000-0000617B0000}"/>
    <cellStyle name="Heading 3 2 2 24 4" xfId="31512" xr:uid="{00000000-0005-0000-0000-0000627B0000}"/>
    <cellStyle name="Heading 3 2 2 25" xfId="31513" xr:uid="{00000000-0005-0000-0000-0000637B0000}"/>
    <cellStyle name="Heading 3 2 2 25 2" xfId="31514" xr:uid="{00000000-0005-0000-0000-0000647B0000}"/>
    <cellStyle name="Heading 3 2 2 25 3" xfId="31515" xr:uid="{00000000-0005-0000-0000-0000657B0000}"/>
    <cellStyle name="Heading 3 2 2 25 4" xfId="31516" xr:uid="{00000000-0005-0000-0000-0000667B0000}"/>
    <cellStyle name="Heading 3 2 2 26" xfId="31517" xr:uid="{00000000-0005-0000-0000-0000677B0000}"/>
    <cellStyle name="Heading 3 2 2 26 2" xfId="31518" xr:uid="{00000000-0005-0000-0000-0000687B0000}"/>
    <cellStyle name="Heading 3 2 2 26 3" xfId="31519" xr:uid="{00000000-0005-0000-0000-0000697B0000}"/>
    <cellStyle name="Heading 3 2 2 26 4" xfId="31520" xr:uid="{00000000-0005-0000-0000-00006A7B0000}"/>
    <cellStyle name="Heading 3 2 2 27" xfId="31521" xr:uid="{00000000-0005-0000-0000-00006B7B0000}"/>
    <cellStyle name="Heading 3 2 2 27 2" xfId="31522" xr:uid="{00000000-0005-0000-0000-00006C7B0000}"/>
    <cellStyle name="Heading 3 2 2 27 3" xfId="31523" xr:uid="{00000000-0005-0000-0000-00006D7B0000}"/>
    <cellStyle name="Heading 3 2 2 27 4" xfId="31524" xr:uid="{00000000-0005-0000-0000-00006E7B0000}"/>
    <cellStyle name="Heading 3 2 2 28" xfId="31525" xr:uid="{00000000-0005-0000-0000-00006F7B0000}"/>
    <cellStyle name="Heading 3 2 2 28 2" xfId="31526" xr:uid="{00000000-0005-0000-0000-0000707B0000}"/>
    <cellStyle name="Heading 3 2 2 28 3" xfId="31527" xr:uid="{00000000-0005-0000-0000-0000717B0000}"/>
    <cellStyle name="Heading 3 2 2 28 4" xfId="31528" xr:uid="{00000000-0005-0000-0000-0000727B0000}"/>
    <cellStyle name="Heading 3 2 2 29" xfId="31529" xr:uid="{00000000-0005-0000-0000-0000737B0000}"/>
    <cellStyle name="Heading 3 2 2 29 2" xfId="31530" xr:uid="{00000000-0005-0000-0000-0000747B0000}"/>
    <cellStyle name="Heading 3 2 2 29 3" xfId="31531" xr:uid="{00000000-0005-0000-0000-0000757B0000}"/>
    <cellStyle name="Heading 3 2 2 29 4" xfId="31532" xr:uid="{00000000-0005-0000-0000-0000767B0000}"/>
    <cellStyle name="Heading 3 2 2 3" xfId="31533" xr:uid="{00000000-0005-0000-0000-0000777B0000}"/>
    <cellStyle name="Heading 3 2 2 3 2" xfId="31534" xr:uid="{00000000-0005-0000-0000-0000787B0000}"/>
    <cellStyle name="Heading 3 2 2 3 3" xfId="31535" xr:uid="{00000000-0005-0000-0000-0000797B0000}"/>
    <cellStyle name="Heading 3 2 2 3 4" xfId="31536" xr:uid="{00000000-0005-0000-0000-00007A7B0000}"/>
    <cellStyle name="Heading 3 2 2 30" xfId="31537" xr:uid="{00000000-0005-0000-0000-00007B7B0000}"/>
    <cellStyle name="Heading 3 2 2 30 2" xfId="31538" xr:uid="{00000000-0005-0000-0000-00007C7B0000}"/>
    <cellStyle name="Heading 3 2 2 30 3" xfId="31539" xr:uid="{00000000-0005-0000-0000-00007D7B0000}"/>
    <cellStyle name="Heading 3 2 2 30 4" xfId="31540" xr:uid="{00000000-0005-0000-0000-00007E7B0000}"/>
    <cellStyle name="Heading 3 2 2 31" xfId="31541" xr:uid="{00000000-0005-0000-0000-00007F7B0000}"/>
    <cellStyle name="Heading 3 2 2 32" xfId="31542" xr:uid="{00000000-0005-0000-0000-0000807B0000}"/>
    <cellStyle name="Heading 3 2 2 33" xfId="31543" xr:uid="{00000000-0005-0000-0000-0000817B0000}"/>
    <cellStyle name="Heading 3 2 2 34" xfId="31544" xr:uid="{00000000-0005-0000-0000-0000827B0000}"/>
    <cellStyle name="Heading 3 2 2 35" xfId="31545" xr:uid="{00000000-0005-0000-0000-0000837B0000}"/>
    <cellStyle name="Heading 3 2 2 36" xfId="31546" xr:uid="{00000000-0005-0000-0000-0000847B0000}"/>
    <cellStyle name="Heading 3 2 2 37" xfId="31547" xr:uid="{00000000-0005-0000-0000-0000857B0000}"/>
    <cellStyle name="Heading 3 2 2 38" xfId="31548" xr:uid="{00000000-0005-0000-0000-0000867B0000}"/>
    <cellStyle name="Heading 3 2 2 39" xfId="31549" xr:uid="{00000000-0005-0000-0000-0000877B0000}"/>
    <cellStyle name="Heading 3 2 2 4" xfId="31550" xr:uid="{00000000-0005-0000-0000-0000887B0000}"/>
    <cellStyle name="Heading 3 2 2 4 2" xfId="31551" xr:uid="{00000000-0005-0000-0000-0000897B0000}"/>
    <cellStyle name="Heading 3 2 2 4 3" xfId="31552" xr:uid="{00000000-0005-0000-0000-00008A7B0000}"/>
    <cellStyle name="Heading 3 2 2 4 4" xfId="31553" xr:uid="{00000000-0005-0000-0000-00008B7B0000}"/>
    <cellStyle name="Heading 3 2 2 40" xfId="31554" xr:uid="{00000000-0005-0000-0000-00008C7B0000}"/>
    <cellStyle name="Heading 3 2 2 41" xfId="31555" xr:uid="{00000000-0005-0000-0000-00008D7B0000}"/>
    <cellStyle name="Heading 3 2 2 42" xfId="31556" xr:uid="{00000000-0005-0000-0000-00008E7B0000}"/>
    <cellStyle name="Heading 3 2 2 43" xfId="31557" xr:uid="{00000000-0005-0000-0000-00008F7B0000}"/>
    <cellStyle name="Heading 3 2 2 44" xfId="31558" xr:uid="{00000000-0005-0000-0000-0000907B0000}"/>
    <cellStyle name="Heading 3 2 2 45" xfId="31559" xr:uid="{00000000-0005-0000-0000-0000917B0000}"/>
    <cellStyle name="Heading 3 2 2 46" xfId="31560" xr:uid="{00000000-0005-0000-0000-0000927B0000}"/>
    <cellStyle name="Heading 3 2 2 47" xfId="31561" xr:uid="{00000000-0005-0000-0000-0000937B0000}"/>
    <cellStyle name="Heading 3 2 2 48" xfId="31562" xr:uid="{00000000-0005-0000-0000-0000947B0000}"/>
    <cellStyle name="Heading 3 2 2 49" xfId="31563" xr:uid="{00000000-0005-0000-0000-0000957B0000}"/>
    <cellStyle name="Heading 3 2 2 5" xfId="31564" xr:uid="{00000000-0005-0000-0000-0000967B0000}"/>
    <cellStyle name="Heading 3 2 2 5 2" xfId="31565" xr:uid="{00000000-0005-0000-0000-0000977B0000}"/>
    <cellStyle name="Heading 3 2 2 5 3" xfId="31566" xr:uid="{00000000-0005-0000-0000-0000987B0000}"/>
    <cellStyle name="Heading 3 2 2 5 4" xfId="31567" xr:uid="{00000000-0005-0000-0000-0000997B0000}"/>
    <cellStyle name="Heading 3 2 2 50" xfId="31568" xr:uid="{00000000-0005-0000-0000-00009A7B0000}"/>
    <cellStyle name="Heading 3 2 2 51" xfId="31569" xr:uid="{00000000-0005-0000-0000-00009B7B0000}"/>
    <cellStyle name="Heading 3 2 2 52" xfId="31570" xr:uid="{00000000-0005-0000-0000-00009C7B0000}"/>
    <cellStyle name="Heading 3 2 2 53" xfId="31571" xr:uid="{00000000-0005-0000-0000-00009D7B0000}"/>
    <cellStyle name="Heading 3 2 2 54" xfId="31572" xr:uid="{00000000-0005-0000-0000-00009E7B0000}"/>
    <cellStyle name="Heading 3 2 2 55" xfId="31573" xr:uid="{00000000-0005-0000-0000-00009F7B0000}"/>
    <cellStyle name="Heading 3 2 2 56" xfId="31574" xr:uid="{00000000-0005-0000-0000-0000A07B0000}"/>
    <cellStyle name="Heading 3 2 2 57" xfId="31575" xr:uid="{00000000-0005-0000-0000-0000A17B0000}"/>
    <cellStyle name="Heading 3 2 2 58" xfId="31576" xr:uid="{00000000-0005-0000-0000-0000A27B0000}"/>
    <cellStyle name="Heading 3 2 2 59" xfId="31577" xr:uid="{00000000-0005-0000-0000-0000A37B0000}"/>
    <cellStyle name="Heading 3 2 2 6" xfId="31578" xr:uid="{00000000-0005-0000-0000-0000A47B0000}"/>
    <cellStyle name="Heading 3 2 2 6 2" xfId="31579" xr:uid="{00000000-0005-0000-0000-0000A57B0000}"/>
    <cellStyle name="Heading 3 2 2 6 3" xfId="31580" xr:uid="{00000000-0005-0000-0000-0000A67B0000}"/>
    <cellStyle name="Heading 3 2 2 6 4" xfId="31581" xr:uid="{00000000-0005-0000-0000-0000A77B0000}"/>
    <cellStyle name="Heading 3 2 2 60" xfId="31582" xr:uid="{00000000-0005-0000-0000-0000A87B0000}"/>
    <cellStyle name="Heading 3 2 2 61" xfId="31583" xr:uid="{00000000-0005-0000-0000-0000A97B0000}"/>
    <cellStyle name="Heading 3 2 2 62" xfId="31584" xr:uid="{00000000-0005-0000-0000-0000AA7B0000}"/>
    <cellStyle name="Heading 3 2 2 63" xfId="31585" xr:uid="{00000000-0005-0000-0000-0000AB7B0000}"/>
    <cellStyle name="Heading 3 2 2 64" xfId="31586" xr:uid="{00000000-0005-0000-0000-0000AC7B0000}"/>
    <cellStyle name="Heading 3 2 2 65" xfId="31587" xr:uid="{00000000-0005-0000-0000-0000AD7B0000}"/>
    <cellStyle name="Heading 3 2 2 66" xfId="31588" xr:uid="{00000000-0005-0000-0000-0000AE7B0000}"/>
    <cellStyle name="Heading 3 2 2 67" xfId="31589" xr:uid="{00000000-0005-0000-0000-0000AF7B0000}"/>
    <cellStyle name="Heading 3 2 2 68" xfId="31590" xr:uid="{00000000-0005-0000-0000-0000B07B0000}"/>
    <cellStyle name="Heading 3 2 2 69" xfId="31591" xr:uid="{00000000-0005-0000-0000-0000B17B0000}"/>
    <cellStyle name="Heading 3 2 2 7" xfId="31592" xr:uid="{00000000-0005-0000-0000-0000B27B0000}"/>
    <cellStyle name="Heading 3 2 2 7 2" xfId="31593" xr:uid="{00000000-0005-0000-0000-0000B37B0000}"/>
    <cellStyle name="Heading 3 2 2 7 3" xfId="31594" xr:uid="{00000000-0005-0000-0000-0000B47B0000}"/>
    <cellStyle name="Heading 3 2 2 7 4" xfId="31595" xr:uid="{00000000-0005-0000-0000-0000B57B0000}"/>
    <cellStyle name="Heading 3 2 2 70" xfId="31596" xr:uid="{00000000-0005-0000-0000-0000B67B0000}"/>
    <cellStyle name="Heading 3 2 2 71" xfId="31597" xr:uid="{00000000-0005-0000-0000-0000B77B0000}"/>
    <cellStyle name="Heading 3 2 2 72" xfId="31598" xr:uid="{00000000-0005-0000-0000-0000B87B0000}"/>
    <cellStyle name="Heading 3 2 2 73" xfId="31599" xr:uid="{00000000-0005-0000-0000-0000B97B0000}"/>
    <cellStyle name="Heading 3 2 2 74" xfId="31600" xr:uid="{00000000-0005-0000-0000-0000BA7B0000}"/>
    <cellStyle name="Heading 3 2 2 75" xfId="31601" xr:uid="{00000000-0005-0000-0000-0000BB7B0000}"/>
    <cellStyle name="Heading 3 2 2 76" xfId="31602" xr:uid="{00000000-0005-0000-0000-0000BC7B0000}"/>
    <cellStyle name="Heading 3 2 2 77" xfId="31603" xr:uid="{00000000-0005-0000-0000-0000BD7B0000}"/>
    <cellStyle name="Heading 3 2 2 78" xfId="31604" xr:uid="{00000000-0005-0000-0000-0000BE7B0000}"/>
    <cellStyle name="Heading 3 2 2 79" xfId="31605" xr:uid="{00000000-0005-0000-0000-0000BF7B0000}"/>
    <cellStyle name="Heading 3 2 2 8" xfId="31606" xr:uid="{00000000-0005-0000-0000-0000C07B0000}"/>
    <cellStyle name="Heading 3 2 2 8 2" xfId="31607" xr:uid="{00000000-0005-0000-0000-0000C17B0000}"/>
    <cellStyle name="Heading 3 2 2 8 3" xfId="31608" xr:uid="{00000000-0005-0000-0000-0000C27B0000}"/>
    <cellStyle name="Heading 3 2 2 8 4" xfId="31609" xr:uid="{00000000-0005-0000-0000-0000C37B0000}"/>
    <cellStyle name="Heading 3 2 2 80" xfId="31610" xr:uid="{00000000-0005-0000-0000-0000C47B0000}"/>
    <cellStyle name="Heading 3 2 2 81" xfId="31611" xr:uid="{00000000-0005-0000-0000-0000C57B0000}"/>
    <cellStyle name="Heading 3 2 2 82" xfId="31612" xr:uid="{00000000-0005-0000-0000-0000C67B0000}"/>
    <cellStyle name="Heading 3 2 2 83" xfId="31613" xr:uid="{00000000-0005-0000-0000-0000C77B0000}"/>
    <cellStyle name="Heading 3 2 2 84" xfId="31614" xr:uid="{00000000-0005-0000-0000-0000C87B0000}"/>
    <cellStyle name="Heading 3 2 2 85" xfId="31615" xr:uid="{00000000-0005-0000-0000-0000C97B0000}"/>
    <cellStyle name="Heading 3 2 2 86" xfId="31616" xr:uid="{00000000-0005-0000-0000-0000CA7B0000}"/>
    <cellStyle name="Heading 3 2 2 87" xfId="31617" xr:uid="{00000000-0005-0000-0000-0000CB7B0000}"/>
    <cellStyle name="Heading 3 2 2 88" xfId="31618" xr:uid="{00000000-0005-0000-0000-0000CC7B0000}"/>
    <cellStyle name="Heading 3 2 2 89" xfId="31619" xr:uid="{00000000-0005-0000-0000-0000CD7B0000}"/>
    <cellStyle name="Heading 3 2 2 9" xfId="31620" xr:uid="{00000000-0005-0000-0000-0000CE7B0000}"/>
    <cellStyle name="Heading 3 2 2 9 2" xfId="31621" xr:uid="{00000000-0005-0000-0000-0000CF7B0000}"/>
    <cellStyle name="Heading 3 2 2 9 3" xfId="31622" xr:uid="{00000000-0005-0000-0000-0000D07B0000}"/>
    <cellStyle name="Heading 3 2 2 9 4" xfId="31623" xr:uid="{00000000-0005-0000-0000-0000D17B0000}"/>
    <cellStyle name="Heading 3 2 2 90" xfId="31624" xr:uid="{00000000-0005-0000-0000-0000D27B0000}"/>
    <cellStyle name="Heading 3 2 2 91" xfId="31625" xr:uid="{00000000-0005-0000-0000-0000D37B0000}"/>
    <cellStyle name="Heading 3 2 2 92" xfId="31626" xr:uid="{00000000-0005-0000-0000-0000D47B0000}"/>
    <cellStyle name="Heading 3 2 2 93" xfId="31627" xr:uid="{00000000-0005-0000-0000-0000D57B0000}"/>
    <cellStyle name="Heading 3 2 2 94" xfId="31628" xr:uid="{00000000-0005-0000-0000-0000D67B0000}"/>
    <cellStyle name="Heading 3 2 2 95" xfId="31629" xr:uid="{00000000-0005-0000-0000-0000D77B0000}"/>
    <cellStyle name="Heading 3 2 2 96" xfId="31630" xr:uid="{00000000-0005-0000-0000-0000D87B0000}"/>
    <cellStyle name="Heading 3 2 2 97" xfId="31631" xr:uid="{00000000-0005-0000-0000-0000D97B0000}"/>
    <cellStyle name="Heading 3 2 2 98" xfId="31632" xr:uid="{00000000-0005-0000-0000-0000DA7B0000}"/>
    <cellStyle name="Heading 3 2 2 99" xfId="31633" xr:uid="{00000000-0005-0000-0000-0000DB7B0000}"/>
    <cellStyle name="Heading 3 2 20" xfId="31634" xr:uid="{00000000-0005-0000-0000-0000DC7B0000}"/>
    <cellStyle name="Heading 3 2 20 2" xfId="31635" xr:uid="{00000000-0005-0000-0000-0000DD7B0000}"/>
    <cellStyle name="Heading 3 2 20 3" xfId="31636" xr:uid="{00000000-0005-0000-0000-0000DE7B0000}"/>
    <cellStyle name="Heading 3 2 20 4" xfId="31637" xr:uid="{00000000-0005-0000-0000-0000DF7B0000}"/>
    <cellStyle name="Heading 3 2 200" xfId="31638" xr:uid="{00000000-0005-0000-0000-0000E07B0000}"/>
    <cellStyle name="Heading 3 2 201" xfId="31639" xr:uid="{00000000-0005-0000-0000-0000E17B0000}"/>
    <cellStyle name="Heading 3 2 202" xfId="31640" xr:uid="{00000000-0005-0000-0000-0000E27B0000}"/>
    <cellStyle name="Heading 3 2 203" xfId="31641" xr:uid="{00000000-0005-0000-0000-0000E37B0000}"/>
    <cellStyle name="Heading 3 2 204" xfId="31642" xr:uid="{00000000-0005-0000-0000-0000E47B0000}"/>
    <cellStyle name="Heading 3 2 205" xfId="31643" xr:uid="{00000000-0005-0000-0000-0000E57B0000}"/>
    <cellStyle name="Heading 3 2 206" xfId="31644" xr:uid="{00000000-0005-0000-0000-0000E67B0000}"/>
    <cellStyle name="Heading 3 2 207" xfId="31645" xr:uid="{00000000-0005-0000-0000-0000E77B0000}"/>
    <cellStyle name="Heading 3 2 208" xfId="31646" xr:uid="{00000000-0005-0000-0000-0000E87B0000}"/>
    <cellStyle name="Heading 3 2 209" xfId="31647" xr:uid="{00000000-0005-0000-0000-0000E97B0000}"/>
    <cellStyle name="Heading 3 2 21" xfId="31648" xr:uid="{00000000-0005-0000-0000-0000EA7B0000}"/>
    <cellStyle name="Heading 3 2 21 2" xfId="31649" xr:uid="{00000000-0005-0000-0000-0000EB7B0000}"/>
    <cellStyle name="Heading 3 2 21 3" xfId="31650" xr:uid="{00000000-0005-0000-0000-0000EC7B0000}"/>
    <cellStyle name="Heading 3 2 21 4" xfId="31651" xr:uid="{00000000-0005-0000-0000-0000ED7B0000}"/>
    <cellStyle name="Heading 3 2 210" xfId="31652" xr:uid="{00000000-0005-0000-0000-0000EE7B0000}"/>
    <cellStyle name="Heading 3 2 211" xfId="31653" xr:uid="{00000000-0005-0000-0000-0000EF7B0000}"/>
    <cellStyle name="Heading 3 2 212" xfId="31654" xr:uid="{00000000-0005-0000-0000-0000F07B0000}"/>
    <cellStyle name="Heading 3 2 213" xfId="31655" xr:uid="{00000000-0005-0000-0000-0000F17B0000}"/>
    <cellStyle name="Heading 3 2 214" xfId="31656" xr:uid="{00000000-0005-0000-0000-0000F27B0000}"/>
    <cellStyle name="Heading 3 2 215" xfId="31657" xr:uid="{00000000-0005-0000-0000-0000F37B0000}"/>
    <cellStyle name="Heading 3 2 216" xfId="31658" xr:uid="{00000000-0005-0000-0000-0000F47B0000}"/>
    <cellStyle name="Heading 3 2 217" xfId="31659" xr:uid="{00000000-0005-0000-0000-0000F57B0000}"/>
    <cellStyle name="Heading 3 2 218" xfId="31660" xr:uid="{00000000-0005-0000-0000-0000F67B0000}"/>
    <cellStyle name="Heading 3 2 219" xfId="31661" xr:uid="{00000000-0005-0000-0000-0000F77B0000}"/>
    <cellStyle name="Heading 3 2 22" xfId="31662" xr:uid="{00000000-0005-0000-0000-0000F87B0000}"/>
    <cellStyle name="Heading 3 2 22 2" xfId="31663" xr:uid="{00000000-0005-0000-0000-0000F97B0000}"/>
    <cellStyle name="Heading 3 2 22 3" xfId="31664" xr:uid="{00000000-0005-0000-0000-0000FA7B0000}"/>
    <cellStyle name="Heading 3 2 22 4" xfId="31665" xr:uid="{00000000-0005-0000-0000-0000FB7B0000}"/>
    <cellStyle name="Heading 3 2 220" xfId="31666" xr:uid="{00000000-0005-0000-0000-0000FC7B0000}"/>
    <cellStyle name="Heading 3 2 221" xfId="31667" xr:uid="{00000000-0005-0000-0000-0000FD7B0000}"/>
    <cellStyle name="Heading 3 2 222" xfId="31668" xr:uid="{00000000-0005-0000-0000-0000FE7B0000}"/>
    <cellStyle name="Heading 3 2 223" xfId="31669" xr:uid="{00000000-0005-0000-0000-0000FF7B0000}"/>
    <cellStyle name="Heading 3 2 224" xfId="31670" xr:uid="{00000000-0005-0000-0000-0000007C0000}"/>
    <cellStyle name="Heading 3 2 225" xfId="31671" xr:uid="{00000000-0005-0000-0000-0000017C0000}"/>
    <cellStyle name="Heading 3 2 226" xfId="31672" xr:uid="{00000000-0005-0000-0000-0000027C0000}"/>
    <cellStyle name="Heading 3 2 227" xfId="31673" xr:uid="{00000000-0005-0000-0000-0000037C0000}"/>
    <cellStyle name="Heading 3 2 228" xfId="31674" xr:uid="{00000000-0005-0000-0000-0000047C0000}"/>
    <cellStyle name="Heading 3 2 229" xfId="31675" xr:uid="{00000000-0005-0000-0000-0000057C0000}"/>
    <cellStyle name="Heading 3 2 23" xfId="31676" xr:uid="{00000000-0005-0000-0000-0000067C0000}"/>
    <cellStyle name="Heading 3 2 23 2" xfId="31677" xr:uid="{00000000-0005-0000-0000-0000077C0000}"/>
    <cellStyle name="Heading 3 2 23 3" xfId="31678" xr:uid="{00000000-0005-0000-0000-0000087C0000}"/>
    <cellStyle name="Heading 3 2 23 4" xfId="31679" xr:uid="{00000000-0005-0000-0000-0000097C0000}"/>
    <cellStyle name="Heading 3 2 230" xfId="31680" xr:uid="{00000000-0005-0000-0000-00000A7C0000}"/>
    <cellStyle name="Heading 3 2 231" xfId="31681" xr:uid="{00000000-0005-0000-0000-00000B7C0000}"/>
    <cellStyle name="Heading 3 2 232" xfId="31682" xr:uid="{00000000-0005-0000-0000-00000C7C0000}"/>
    <cellStyle name="Heading 3 2 233" xfId="31683" xr:uid="{00000000-0005-0000-0000-00000D7C0000}"/>
    <cellStyle name="Heading 3 2 234" xfId="31684" xr:uid="{00000000-0005-0000-0000-00000E7C0000}"/>
    <cellStyle name="Heading 3 2 235" xfId="31685" xr:uid="{00000000-0005-0000-0000-00000F7C0000}"/>
    <cellStyle name="Heading 3 2 236" xfId="31686" xr:uid="{00000000-0005-0000-0000-0000107C0000}"/>
    <cellStyle name="Heading 3 2 237" xfId="31687" xr:uid="{00000000-0005-0000-0000-0000117C0000}"/>
    <cellStyle name="Heading 3 2 238" xfId="31688" xr:uid="{00000000-0005-0000-0000-0000127C0000}"/>
    <cellStyle name="Heading 3 2 239" xfId="31689" xr:uid="{00000000-0005-0000-0000-0000137C0000}"/>
    <cellStyle name="Heading 3 2 24" xfId="31690" xr:uid="{00000000-0005-0000-0000-0000147C0000}"/>
    <cellStyle name="Heading 3 2 24 2" xfId="31691" xr:uid="{00000000-0005-0000-0000-0000157C0000}"/>
    <cellStyle name="Heading 3 2 24 3" xfId="31692" xr:uid="{00000000-0005-0000-0000-0000167C0000}"/>
    <cellStyle name="Heading 3 2 24 4" xfId="31693" xr:uid="{00000000-0005-0000-0000-0000177C0000}"/>
    <cellStyle name="Heading 3 2 240" xfId="31694" xr:uid="{00000000-0005-0000-0000-0000187C0000}"/>
    <cellStyle name="Heading 3 2 241" xfId="31695" xr:uid="{00000000-0005-0000-0000-0000197C0000}"/>
    <cellStyle name="Heading 3 2 242" xfId="31696" xr:uid="{00000000-0005-0000-0000-00001A7C0000}"/>
    <cellStyle name="Heading 3 2 243" xfId="31697" xr:uid="{00000000-0005-0000-0000-00001B7C0000}"/>
    <cellStyle name="Heading 3 2 244" xfId="31698" xr:uid="{00000000-0005-0000-0000-00001C7C0000}"/>
    <cellStyle name="Heading 3 2 245" xfId="31699" xr:uid="{00000000-0005-0000-0000-00001D7C0000}"/>
    <cellStyle name="Heading 3 2 246" xfId="31700" xr:uid="{00000000-0005-0000-0000-00001E7C0000}"/>
    <cellStyle name="Heading 3 2 247" xfId="31701" xr:uid="{00000000-0005-0000-0000-00001F7C0000}"/>
    <cellStyle name="Heading 3 2 248" xfId="31702" xr:uid="{00000000-0005-0000-0000-0000207C0000}"/>
    <cellStyle name="Heading 3 2 249" xfId="31703" xr:uid="{00000000-0005-0000-0000-0000217C0000}"/>
    <cellStyle name="Heading 3 2 25" xfId="31704" xr:uid="{00000000-0005-0000-0000-0000227C0000}"/>
    <cellStyle name="Heading 3 2 25 2" xfId="31705" xr:uid="{00000000-0005-0000-0000-0000237C0000}"/>
    <cellStyle name="Heading 3 2 25 3" xfId="31706" xr:uid="{00000000-0005-0000-0000-0000247C0000}"/>
    <cellStyle name="Heading 3 2 25 4" xfId="31707" xr:uid="{00000000-0005-0000-0000-0000257C0000}"/>
    <cellStyle name="Heading 3 2 250" xfId="31708" xr:uid="{00000000-0005-0000-0000-0000267C0000}"/>
    <cellStyle name="Heading 3 2 251" xfId="31709" xr:uid="{00000000-0005-0000-0000-0000277C0000}"/>
    <cellStyle name="Heading 3 2 252" xfId="31710" xr:uid="{00000000-0005-0000-0000-0000287C0000}"/>
    <cellStyle name="Heading 3 2 253" xfId="31711" xr:uid="{00000000-0005-0000-0000-0000297C0000}"/>
    <cellStyle name="Heading 3 2 254" xfId="31712" xr:uid="{00000000-0005-0000-0000-00002A7C0000}"/>
    <cellStyle name="Heading 3 2 255" xfId="31713" xr:uid="{00000000-0005-0000-0000-00002B7C0000}"/>
    <cellStyle name="Heading 3 2 26" xfId="31714" xr:uid="{00000000-0005-0000-0000-00002C7C0000}"/>
    <cellStyle name="Heading 3 2 26 2" xfId="31715" xr:uid="{00000000-0005-0000-0000-00002D7C0000}"/>
    <cellStyle name="Heading 3 2 26 3" xfId="31716" xr:uid="{00000000-0005-0000-0000-00002E7C0000}"/>
    <cellStyle name="Heading 3 2 26 4" xfId="31717" xr:uid="{00000000-0005-0000-0000-00002F7C0000}"/>
    <cellStyle name="Heading 3 2 27" xfId="31718" xr:uid="{00000000-0005-0000-0000-0000307C0000}"/>
    <cellStyle name="Heading 3 2 27 2" xfId="31719" xr:uid="{00000000-0005-0000-0000-0000317C0000}"/>
    <cellStyle name="Heading 3 2 27 3" xfId="31720" xr:uid="{00000000-0005-0000-0000-0000327C0000}"/>
    <cellStyle name="Heading 3 2 27 4" xfId="31721" xr:uid="{00000000-0005-0000-0000-0000337C0000}"/>
    <cellStyle name="Heading 3 2 28" xfId="31722" xr:uid="{00000000-0005-0000-0000-0000347C0000}"/>
    <cellStyle name="Heading 3 2 28 2" xfId="31723" xr:uid="{00000000-0005-0000-0000-0000357C0000}"/>
    <cellStyle name="Heading 3 2 28 3" xfId="31724" xr:uid="{00000000-0005-0000-0000-0000367C0000}"/>
    <cellStyle name="Heading 3 2 28 4" xfId="31725" xr:uid="{00000000-0005-0000-0000-0000377C0000}"/>
    <cellStyle name="Heading 3 2 29" xfId="31726" xr:uid="{00000000-0005-0000-0000-0000387C0000}"/>
    <cellStyle name="Heading 3 2 29 2" xfId="31727" xr:uid="{00000000-0005-0000-0000-0000397C0000}"/>
    <cellStyle name="Heading 3 2 29 3" xfId="31728" xr:uid="{00000000-0005-0000-0000-00003A7C0000}"/>
    <cellStyle name="Heading 3 2 29 4" xfId="31729" xr:uid="{00000000-0005-0000-0000-00003B7C0000}"/>
    <cellStyle name="Heading 3 2 3" xfId="31730" xr:uid="{00000000-0005-0000-0000-00003C7C0000}"/>
    <cellStyle name="Heading 3 2 3 2" xfId="31731" xr:uid="{00000000-0005-0000-0000-00003D7C0000}"/>
    <cellStyle name="Heading 3 2 3 3" xfId="31732" xr:uid="{00000000-0005-0000-0000-00003E7C0000}"/>
    <cellStyle name="Heading 3 2 3 4" xfId="31733" xr:uid="{00000000-0005-0000-0000-00003F7C0000}"/>
    <cellStyle name="Heading 3 2 30" xfId="31734" xr:uid="{00000000-0005-0000-0000-0000407C0000}"/>
    <cellStyle name="Heading 3 2 30 2" xfId="31735" xr:uid="{00000000-0005-0000-0000-0000417C0000}"/>
    <cellStyle name="Heading 3 2 30 3" xfId="31736" xr:uid="{00000000-0005-0000-0000-0000427C0000}"/>
    <cellStyle name="Heading 3 2 30 4" xfId="31737" xr:uid="{00000000-0005-0000-0000-0000437C0000}"/>
    <cellStyle name="Heading 3 2 31" xfId="31738" xr:uid="{00000000-0005-0000-0000-0000447C0000}"/>
    <cellStyle name="Heading 3 2 31 2" xfId="31739" xr:uid="{00000000-0005-0000-0000-0000457C0000}"/>
    <cellStyle name="Heading 3 2 31 3" xfId="31740" xr:uid="{00000000-0005-0000-0000-0000467C0000}"/>
    <cellStyle name="Heading 3 2 31 4" xfId="31741" xr:uid="{00000000-0005-0000-0000-0000477C0000}"/>
    <cellStyle name="Heading 3 2 32" xfId="31742" xr:uid="{00000000-0005-0000-0000-0000487C0000}"/>
    <cellStyle name="Heading 3 2 33" xfId="31743" xr:uid="{00000000-0005-0000-0000-0000497C0000}"/>
    <cellStyle name="Heading 3 2 34" xfId="31744" xr:uid="{00000000-0005-0000-0000-00004A7C0000}"/>
    <cellStyle name="Heading 3 2 35" xfId="31745" xr:uid="{00000000-0005-0000-0000-00004B7C0000}"/>
    <cellStyle name="Heading 3 2 36" xfId="31746" xr:uid="{00000000-0005-0000-0000-00004C7C0000}"/>
    <cellStyle name="Heading 3 2 37" xfId="31747" xr:uid="{00000000-0005-0000-0000-00004D7C0000}"/>
    <cellStyle name="Heading 3 2 38" xfId="31748" xr:uid="{00000000-0005-0000-0000-00004E7C0000}"/>
    <cellStyle name="Heading 3 2 39" xfId="31749" xr:uid="{00000000-0005-0000-0000-00004F7C0000}"/>
    <cellStyle name="Heading 3 2 4" xfId="31750" xr:uid="{00000000-0005-0000-0000-0000507C0000}"/>
    <cellStyle name="Heading 3 2 4 2" xfId="31751" xr:uid="{00000000-0005-0000-0000-0000517C0000}"/>
    <cellStyle name="Heading 3 2 4 3" xfId="31752" xr:uid="{00000000-0005-0000-0000-0000527C0000}"/>
    <cellStyle name="Heading 3 2 4 4" xfId="31753" xr:uid="{00000000-0005-0000-0000-0000537C0000}"/>
    <cellStyle name="Heading 3 2 40" xfId="31754" xr:uid="{00000000-0005-0000-0000-0000547C0000}"/>
    <cellStyle name="Heading 3 2 41" xfId="31755" xr:uid="{00000000-0005-0000-0000-0000557C0000}"/>
    <cellStyle name="Heading 3 2 42" xfId="31756" xr:uid="{00000000-0005-0000-0000-0000567C0000}"/>
    <cellStyle name="Heading 3 2 43" xfId="31757" xr:uid="{00000000-0005-0000-0000-0000577C0000}"/>
    <cellStyle name="Heading 3 2 44" xfId="31758" xr:uid="{00000000-0005-0000-0000-0000587C0000}"/>
    <cellStyle name="Heading 3 2 45" xfId="31759" xr:uid="{00000000-0005-0000-0000-0000597C0000}"/>
    <cellStyle name="Heading 3 2 46" xfId="31760" xr:uid="{00000000-0005-0000-0000-00005A7C0000}"/>
    <cellStyle name="Heading 3 2 47" xfId="31761" xr:uid="{00000000-0005-0000-0000-00005B7C0000}"/>
    <cellStyle name="Heading 3 2 48" xfId="31762" xr:uid="{00000000-0005-0000-0000-00005C7C0000}"/>
    <cellStyle name="Heading 3 2 49" xfId="31763" xr:uid="{00000000-0005-0000-0000-00005D7C0000}"/>
    <cellStyle name="Heading 3 2 5" xfId="31764" xr:uid="{00000000-0005-0000-0000-00005E7C0000}"/>
    <cellStyle name="Heading 3 2 5 2" xfId="31765" xr:uid="{00000000-0005-0000-0000-00005F7C0000}"/>
    <cellStyle name="Heading 3 2 5 3" xfId="31766" xr:uid="{00000000-0005-0000-0000-0000607C0000}"/>
    <cellStyle name="Heading 3 2 5 4" xfId="31767" xr:uid="{00000000-0005-0000-0000-0000617C0000}"/>
    <cellStyle name="Heading 3 2 50" xfId="31768" xr:uid="{00000000-0005-0000-0000-0000627C0000}"/>
    <cellStyle name="Heading 3 2 51" xfId="31769" xr:uid="{00000000-0005-0000-0000-0000637C0000}"/>
    <cellStyle name="Heading 3 2 52" xfId="31770" xr:uid="{00000000-0005-0000-0000-0000647C0000}"/>
    <cellStyle name="Heading 3 2 53" xfId="31771" xr:uid="{00000000-0005-0000-0000-0000657C0000}"/>
    <cellStyle name="Heading 3 2 54" xfId="31772" xr:uid="{00000000-0005-0000-0000-0000667C0000}"/>
    <cellStyle name="Heading 3 2 55" xfId="31773" xr:uid="{00000000-0005-0000-0000-0000677C0000}"/>
    <cellStyle name="Heading 3 2 56" xfId="31774" xr:uid="{00000000-0005-0000-0000-0000687C0000}"/>
    <cellStyle name="Heading 3 2 57" xfId="31775" xr:uid="{00000000-0005-0000-0000-0000697C0000}"/>
    <cellStyle name="Heading 3 2 58" xfId="31776" xr:uid="{00000000-0005-0000-0000-00006A7C0000}"/>
    <cellStyle name="Heading 3 2 59" xfId="31777" xr:uid="{00000000-0005-0000-0000-00006B7C0000}"/>
    <cellStyle name="Heading 3 2 6" xfId="31778" xr:uid="{00000000-0005-0000-0000-00006C7C0000}"/>
    <cellStyle name="Heading 3 2 6 2" xfId="31779" xr:uid="{00000000-0005-0000-0000-00006D7C0000}"/>
    <cellStyle name="Heading 3 2 6 3" xfId="31780" xr:uid="{00000000-0005-0000-0000-00006E7C0000}"/>
    <cellStyle name="Heading 3 2 6 4" xfId="31781" xr:uid="{00000000-0005-0000-0000-00006F7C0000}"/>
    <cellStyle name="Heading 3 2 60" xfId="31782" xr:uid="{00000000-0005-0000-0000-0000707C0000}"/>
    <cellStyle name="Heading 3 2 61" xfId="31783" xr:uid="{00000000-0005-0000-0000-0000717C0000}"/>
    <cellStyle name="Heading 3 2 62" xfId="31784" xr:uid="{00000000-0005-0000-0000-0000727C0000}"/>
    <cellStyle name="Heading 3 2 63" xfId="31785" xr:uid="{00000000-0005-0000-0000-0000737C0000}"/>
    <cellStyle name="Heading 3 2 64" xfId="31786" xr:uid="{00000000-0005-0000-0000-0000747C0000}"/>
    <cellStyle name="Heading 3 2 65" xfId="31787" xr:uid="{00000000-0005-0000-0000-0000757C0000}"/>
    <cellStyle name="Heading 3 2 66" xfId="31788" xr:uid="{00000000-0005-0000-0000-0000767C0000}"/>
    <cellStyle name="Heading 3 2 67" xfId="31789" xr:uid="{00000000-0005-0000-0000-0000777C0000}"/>
    <cellStyle name="Heading 3 2 68" xfId="31790" xr:uid="{00000000-0005-0000-0000-0000787C0000}"/>
    <cellStyle name="Heading 3 2 69" xfId="31791" xr:uid="{00000000-0005-0000-0000-0000797C0000}"/>
    <cellStyle name="Heading 3 2 7" xfId="31792" xr:uid="{00000000-0005-0000-0000-00007A7C0000}"/>
    <cellStyle name="Heading 3 2 7 2" xfId="31793" xr:uid="{00000000-0005-0000-0000-00007B7C0000}"/>
    <cellStyle name="Heading 3 2 7 3" xfId="31794" xr:uid="{00000000-0005-0000-0000-00007C7C0000}"/>
    <cellStyle name="Heading 3 2 7 4" xfId="31795" xr:uid="{00000000-0005-0000-0000-00007D7C0000}"/>
    <cellStyle name="Heading 3 2 70" xfId="31796" xr:uid="{00000000-0005-0000-0000-00007E7C0000}"/>
    <cellStyle name="Heading 3 2 71" xfId="31797" xr:uid="{00000000-0005-0000-0000-00007F7C0000}"/>
    <cellStyle name="Heading 3 2 72" xfId="31798" xr:uid="{00000000-0005-0000-0000-0000807C0000}"/>
    <cellStyle name="Heading 3 2 73" xfId="31799" xr:uid="{00000000-0005-0000-0000-0000817C0000}"/>
    <cellStyle name="Heading 3 2 74" xfId="31800" xr:uid="{00000000-0005-0000-0000-0000827C0000}"/>
    <cellStyle name="Heading 3 2 75" xfId="31801" xr:uid="{00000000-0005-0000-0000-0000837C0000}"/>
    <cellStyle name="Heading 3 2 76" xfId="31802" xr:uid="{00000000-0005-0000-0000-0000847C0000}"/>
    <cellStyle name="Heading 3 2 77" xfId="31803" xr:uid="{00000000-0005-0000-0000-0000857C0000}"/>
    <cellStyle name="Heading 3 2 78" xfId="31804" xr:uid="{00000000-0005-0000-0000-0000867C0000}"/>
    <cellStyle name="Heading 3 2 79" xfId="31805" xr:uid="{00000000-0005-0000-0000-0000877C0000}"/>
    <cellStyle name="Heading 3 2 8" xfId="31806" xr:uid="{00000000-0005-0000-0000-0000887C0000}"/>
    <cellStyle name="Heading 3 2 8 2" xfId="31807" xr:uid="{00000000-0005-0000-0000-0000897C0000}"/>
    <cellStyle name="Heading 3 2 8 3" xfId="31808" xr:uid="{00000000-0005-0000-0000-00008A7C0000}"/>
    <cellStyle name="Heading 3 2 8 4" xfId="31809" xr:uid="{00000000-0005-0000-0000-00008B7C0000}"/>
    <cellStyle name="Heading 3 2 80" xfId="31810" xr:uid="{00000000-0005-0000-0000-00008C7C0000}"/>
    <cellStyle name="Heading 3 2 81" xfId="31811" xr:uid="{00000000-0005-0000-0000-00008D7C0000}"/>
    <cellStyle name="Heading 3 2 82" xfId="31812" xr:uid="{00000000-0005-0000-0000-00008E7C0000}"/>
    <cellStyle name="Heading 3 2 83" xfId="31813" xr:uid="{00000000-0005-0000-0000-00008F7C0000}"/>
    <cellStyle name="Heading 3 2 84" xfId="31814" xr:uid="{00000000-0005-0000-0000-0000907C0000}"/>
    <cellStyle name="Heading 3 2 85" xfId="31815" xr:uid="{00000000-0005-0000-0000-0000917C0000}"/>
    <cellStyle name="Heading 3 2 86" xfId="31816" xr:uid="{00000000-0005-0000-0000-0000927C0000}"/>
    <cellStyle name="Heading 3 2 87" xfId="31817" xr:uid="{00000000-0005-0000-0000-0000937C0000}"/>
    <cellStyle name="Heading 3 2 88" xfId="31818" xr:uid="{00000000-0005-0000-0000-0000947C0000}"/>
    <cellStyle name="Heading 3 2 89" xfId="31819" xr:uid="{00000000-0005-0000-0000-0000957C0000}"/>
    <cellStyle name="Heading 3 2 9" xfId="31820" xr:uid="{00000000-0005-0000-0000-0000967C0000}"/>
    <cellStyle name="Heading 3 2 9 2" xfId="31821" xr:uid="{00000000-0005-0000-0000-0000977C0000}"/>
    <cellStyle name="Heading 3 2 9 3" xfId="31822" xr:uid="{00000000-0005-0000-0000-0000987C0000}"/>
    <cellStyle name="Heading 3 2 9 4" xfId="31823" xr:uid="{00000000-0005-0000-0000-0000997C0000}"/>
    <cellStyle name="Heading 3 2 90" xfId="31824" xr:uid="{00000000-0005-0000-0000-00009A7C0000}"/>
    <cellStyle name="Heading 3 2 91" xfId="31825" xr:uid="{00000000-0005-0000-0000-00009B7C0000}"/>
    <cellStyle name="Heading 3 2 92" xfId="31826" xr:uid="{00000000-0005-0000-0000-00009C7C0000}"/>
    <cellStyle name="Heading 3 2 93" xfId="31827" xr:uid="{00000000-0005-0000-0000-00009D7C0000}"/>
    <cellStyle name="Heading 3 2 94" xfId="31828" xr:uid="{00000000-0005-0000-0000-00009E7C0000}"/>
    <cellStyle name="Heading 3 2 95" xfId="31829" xr:uid="{00000000-0005-0000-0000-00009F7C0000}"/>
    <cellStyle name="Heading 3 2 96" xfId="31830" xr:uid="{00000000-0005-0000-0000-0000A07C0000}"/>
    <cellStyle name="Heading 3 2 97" xfId="31831" xr:uid="{00000000-0005-0000-0000-0000A17C0000}"/>
    <cellStyle name="Heading 3 2 98" xfId="31832" xr:uid="{00000000-0005-0000-0000-0000A27C0000}"/>
    <cellStyle name="Heading 3 2 99" xfId="31833" xr:uid="{00000000-0005-0000-0000-0000A37C0000}"/>
    <cellStyle name="Heading 3 20" xfId="31834" xr:uid="{00000000-0005-0000-0000-0000A47C0000}"/>
    <cellStyle name="Heading 3 20 2" xfId="31835" xr:uid="{00000000-0005-0000-0000-0000A57C0000}"/>
    <cellStyle name="Heading 3 20 2 2" xfId="31836" xr:uid="{00000000-0005-0000-0000-0000A67C0000}"/>
    <cellStyle name="Heading 3 20 2 3" xfId="31837" xr:uid="{00000000-0005-0000-0000-0000A77C0000}"/>
    <cellStyle name="Heading 3 20 2 4" xfId="31838" xr:uid="{00000000-0005-0000-0000-0000A87C0000}"/>
    <cellStyle name="Heading 3 20 3" xfId="31839" xr:uid="{00000000-0005-0000-0000-0000A97C0000}"/>
    <cellStyle name="Heading 3 20 3 2" xfId="31840" xr:uid="{00000000-0005-0000-0000-0000AA7C0000}"/>
    <cellStyle name="Heading 3 20 3 3" xfId="31841" xr:uid="{00000000-0005-0000-0000-0000AB7C0000}"/>
    <cellStyle name="Heading 3 20 3 4" xfId="31842" xr:uid="{00000000-0005-0000-0000-0000AC7C0000}"/>
    <cellStyle name="Heading 3 20 4" xfId="31843" xr:uid="{00000000-0005-0000-0000-0000AD7C0000}"/>
    <cellStyle name="Heading 3 20 4 2" xfId="31844" xr:uid="{00000000-0005-0000-0000-0000AE7C0000}"/>
    <cellStyle name="Heading 3 20 4 3" xfId="31845" xr:uid="{00000000-0005-0000-0000-0000AF7C0000}"/>
    <cellStyle name="Heading 3 20 4 4" xfId="31846" xr:uid="{00000000-0005-0000-0000-0000B07C0000}"/>
    <cellStyle name="Heading 3 20 5" xfId="31847" xr:uid="{00000000-0005-0000-0000-0000B17C0000}"/>
    <cellStyle name="Heading 3 20 5 2" xfId="31848" xr:uid="{00000000-0005-0000-0000-0000B27C0000}"/>
    <cellStyle name="Heading 3 20 5 3" xfId="31849" xr:uid="{00000000-0005-0000-0000-0000B37C0000}"/>
    <cellStyle name="Heading 3 20 5 4" xfId="31850" xr:uid="{00000000-0005-0000-0000-0000B47C0000}"/>
    <cellStyle name="Heading 3 20 6" xfId="31851" xr:uid="{00000000-0005-0000-0000-0000B57C0000}"/>
    <cellStyle name="Heading 3 20 6 2" xfId="31852" xr:uid="{00000000-0005-0000-0000-0000B67C0000}"/>
    <cellStyle name="Heading 3 20 6 3" xfId="31853" xr:uid="{00000000-0005-0000-0000-0000B77C0000}"/>
    <cellStyle name="Heading 3 20 6 4" xfId="31854" xr:uid="{00000000-0005-0000-0000-0000B87C0000}"/>
    <cellStyle name="Heading 3 20 7" xfId="31855" xr:uid="{00000000-0005-0000-0000-0000B97C0000}"/>
    <cellStyle name="Heading 3 20 8" xfId="31856" xr:uid="{00000000-0005-0000-0000-0000BA7C0000}"/>
    <cellStyle name="Heading 3 20 9" xfId="31857" xr:uid="{00000000-0005-0000-0000-0000BB7C0000}"/>
    <cellStyle name="Heading 3 21" xfId="31858" xr:uid="{00000000-0005-0000-0000-0000BC7C0000}"/>
    <cellStyle name="Heading 3 21 2" xfId="31859" xr:uid="{00000000-0005-0000-0000-0000BD7C0000}"/>
    <cellStyle name="Heading 3 21 3" xfId="31860" xr:uid="{00000000-0005-0000-0000-0000BE7C0000}"/>
    <cellStyle name="Heading 3 21 4" xfId="31861" xr:uid="{00000000-0005-0000-0000-0000BF7C0000}"/>
    <cellStyle name="Heading 3 22" xfId="31862" xr:uid="{00000000-0005-0000-0000-0000C07C0000}"/>
    <cellStyle name="Heading 3 22 2" xfId="31863" xr:uid="{00000000-0005-0000-0000-0000C17C0000}"/>
    <cellStyle name="Heading 3 22 3" xfId="31864" xr:uid="{00000000-0005-0000-0000-0000C27C0000}"/>
    <cellStyle name="Heading 3 22 4" xfId="31865" xr:uid="{00000000-0005-0000-0000-0000C37C0000}"/>
    <cellStyle name="Heading 3 23" xfId="31866" xr:uid="{00000000-0005-0000-0000-0000C47C0000}"/>
    <cellStyle name="Heading 3 24" xfId="31867" xr:uid="{00000000-0005-0000-0000-0000C57C0000}"/>
    <cellStyle name="Heading 3 25" xfId="31868" xr:uid="{00000000-0005-0000-0000-0000C67C0000}"/>
    <cellStyle name="Heading 3 26" xfId="31869" xr:uid="{00000000-0005-0000-0000-0000C77C0000}"/>
    <cellStyle name="Heading 3 27" xfId="31870" xr:uid="{00000000-0005-0000-0000-0000C87C0000}"/>
    <cellStyle name="Heading 3 28" xfId="31871" xr:uid="{00000000-0005-0000-0000-0000C97C0000}"/>
    <cellStyle name="Heading 3 29" xfId="31872" xr:uid="{00000000-0005-0000-0000-0000CA7C0000}"/>
    <cellStyle name="Heading 3 3" xfId="31873" xr:uid="{00000000-0005-0000-0000-0000CB7C0000}"/>
    <cellStyle name="Heading 3 3 10" xfId="31874" xr:uid="{00000000-0005-0000-0000-0000CC7C0000}"/>
    <cellStyle name="Heading 3 3 10 2" xfId="31875" xr:uid="{00000000-0005-0000-0000-0000CD7C0000}"/>
    <cellStyle name="Heading 3 3 10 3" xfId="31876" xr:uid="{00000000-0005-0000-0000-0000CE7C0000}"/>
    <cellStyle name="Heading 3 3 10 4" xfId="31877" xr:uid="{00000000-0005-0000-0000-0000CF7C0000}"/>
    <cellStyle name="Heading 3 3 100" xfId="31878" xr:uid="{00000000-0005-0000-0000-0000D07C0000}"/>
    <cellStyle name="Heading 3 3 101" xfId="31879" xr:uid="{00000000-0005-0000-0000-0000D17C0000}"/>
    <cellStyle name="Heading 3 3 102" xfId="31880" xr:uid="{00000000-0005-0000-0000-0000D27C0000}"/>
    <cellStyle name="Heading 3 3 103" xfId="31881" xr:uid="{00000000-0005-0000-0000-0000D37C0000}"/>
    <cellStyle name="Heading 3 3 104" xfId="31882" xr:uid="{00000000-0005-0000-0000-0000D47C0000}"/>
    <cellStyle name="Heading 3 3 105" xfId="31883" xr:uid="{00000000-0005-0000-0000-0000D57C0000}"/>
    <cellStyle name="Heading 3 3 106" xfId="31884" xr:uid="{00000000-0005-0000-0000-0000D67C0000}"/>
    <cellStyle name="Heading 3 3 107" xfId="31885" xr:uid="{00000000-0005-0000-0000-0000D77C0000}"/>
    <cellStyle name="Heading 3 3 108" xfId="31886" xr:uid="{00000000-0005-0000-0000-0000D87C0000}"/>
    <cellStyle name="Heading 3 3 109" xfId="31887" xr:uid="{00000000-0005-0000-0000-0000D97C0000}"/>
    <cellStyle name="Heading 3 3 11" xfId="31888" xr:uid="{00000000-0005-0000-0000-0000DA7C0000}"/>
    <cellStyle name="Heading 3 3 11 2" xfId="31889" xr:uid="{00000000-0005-0000-0000-0000DB7C0000}"/>
    <cellStyle name="Heading 3 3 11 3" xfId="31890" xr:uid="{00000000-0005-0000-0000-0000DC7C0000}"/>
    <cellStyle name="Heading 3 3 11 4" xfId="31891" xr:uid="{00000000-0005-0000-0000-0000DD7C0000}"/>
    <cellStyle name="Heading 3 3 110" xfId="31892" xr:uid="{00000000-0005-0000-0000-0000DE7C0000}"/>
    <cellStyle name="Heading 3 3 111" xfId="31893" xr:uid="{00000000-0005-0000-0000-0000DF7C0000}"/>
    <cellStyle name="Heading 3 3 112" xfId="31894" xr:uid="{00000000-0005-0000-0000-0000E07C0000}"/>
    <cellStyle name="Heading 3 3 113" xfId="31895" xr:uid="{00000000-0005-0000-0000-0000E17C0000}"/>
    <cellStyle name="Heading 3 3 114" xfId="31896" xr:uid="{00000000-0005-0000-0000-0000E27C0000}"/>
    <cellStyle name="Heading 3 3 115" xfId="31897" xr:uid="{00000000-0005-0000-0000-0000E37C0000}"/>
    <cellStyle name="Heading 3 3 116" xfId="31898" xr:uid="{00000000-0005-0000-0000-0000E47C0000}"/>
    <cellStyle name="Heading 3 3 117" xfId="31899" xr:uid="{00000000-0005-0000-0000-0000E57C0000}"/>
    <cellStyle name="Heading 3 3 118" xfId="31900" xr:uid="{00000000-0005-0000-0000-0000E67C0000}"/>
    <cellStyle name="Heading 3 3 119" xfId="31901" xr:uid="{00000000-0005-0000-0000-0000E77C0000}"/>
    <cellStyle name="Heading 3 3 12" xfId="31902" xr:uid="{00000000-0005-0000-0000-0000E87C0000}"/>
    <cellStyle name="Heading 3 3 12 2" xfId="31903" xr:uid="{00000000-0005-0000-0000-0000E97C0000}"/>
    <cellStyle name="Heading 3 3 12 3" xfId="31904" xr:uid="{00000000-0005-0000-0000-0000EA7C0000}"/>
    <cellStyle name="Heading 3 3 12 4" xfId="31905" xr:uid="{00000000-0005-0000-0000-0000EB7C0000}"/>
    <cellStyle name="Heading 3 3 120" xfId="31906" xr:uid="{00000000-0005-0000-0000-0000EC7C0000}"/>
    <cellStyle name="Heading 3 3 121" xfId="31907" xr:uid="{00000000-0005-0000-0000-0000ED7C0000}"/>
    <cellStyle name="Heading 3 3 122" xfId="31908" xr:uid="{00000000-0005-0000-0000-0000EE7C0000}"/>
    <cellStyle name="Heading 3 3 123" xfId="31909" xr:uid="{00000000-0005-0000-0000-0000EF7C0000}"/>
    <cellStyle name="Heading 3 3 124" xfId="31910" xr:uid="{00000000-0005-0000-0000-0000F07C0000}"/>
    <cellStyle name="Heading 3 3 125" xfId="31911" xr:uid="{00000000-0005-0000-0000-0000F17C0000}"/>
    <cellStyle name="Heading 3 3 126" xfId="31912" xr:uid="{00000000-0005-0000-0000-0000F27C0000}"/>
    <cellStyle name="Heading 3 3 127" xfId="31913" xr:uid="{00000000-0005-0000-0000-0000F37C0000}"/>
    <cellStyle name="Heading 3 3 128" xfId="31914" xr:uid="{00000000-0005-0000-0000-0000F47C0000}"/>
    <cellStyle name="Heading 3 3 129" xfId="31915" xr:uid="{00000000-0005-0000-0000-0000F57C0000}"/>
    <cellStyle name="Heading 3 3 13" xfId="31916" xr:uid="{00000000-0005-0000-0000-0000F67C0000}"/>
    <cellStyle name="Heading 3 3 13 2" xfId="31917" xr:uid="{00000000-0005-0000-0000-0000F77C0000}"/>
    <cellStyle name="Heading 3 3 13 3" xfId="31918" xr:uid="{00000000-0005-0000-0000-0000F87C0000}"/>
    <cellStyle name="Heading 3 3 13 4" xfId="31919" xr:uid="{00000000-0005-0000-0000-0000F97C0000}"/>
    <cellStyle name="Heading 3 3 130" xfId="31920" xr:uid="{00000000-0005-0000-0000-0000FA7C0000}"/>
    <cellStyle name="Heading 3 3 131" xfId="31921" xr:uid="{00000000-0005-0000-0000-0000FB7C0000}"/>
    <cellStyle name="Heading 3 3 132" xfId="31922" xr:uid="{00000000-0005-0000-0000-0000FC7C0000}"/>
    <cellStyle name="Heading 3 3 133" xfId="31923" xr:uid="{00000000-0005-0000-0000-0000FD7C0000}"/>
    <cellStyle name="Heading 3 3 134" xfId="31924" xr:uid="{00000000-0005-0000-0000-0000FE7C0000}"/>
    <cellStyle name="Heading 3 3 135" xfId="31925" xr:uid="{00000000-0005-0000-0000-0000FF7C0000}"/>
    <cellStyle name="Heading 3 3 136" xfId="31926" xr:uid="{00000000-0005-0000-0000-0000007D0000}"/>
    <cellStyle name="Heading 3 3 137" xfId="31927" xr:uid="{00000000-0005-0000-0000-0000017D0000}"/>
    <cellStyle name="Heading 3 3 138" xfId="31928" xr:uid="{00000000-0005-0000-0000-0000027D0000}"/>
    <cellStyle name="Heading 3 3 139" xfId="31929" xr:uid="{00000000-0005-0000-0000-0000037D0000}"/>
    <cellStyle name="Heading 3 3 14" xfId="31930" xr:uid="{00000000-0005-0000-0000-0000047D0000}"/>
    <cellStyle name="Heading 3 3 14 2" xfId="31931" xr:uid="{00000000-0005-0000-0000-0000057D0000}"/>
    <cellStyle name="Heading 3 3 14 3" xfId="31932" xr:uid="{00000000-0005-0000-0000-0000067D0000}"/>
    <cellStyle name="Heading 3 3 14 4" xfId="31933" xr:uid="{00000000-0005-0000-0000-0000077D0000}"/>
    <cellStyle name="Heading 3 3 140" xfId="31934" xr:uid="{00000000-0005-0000-0000-0000087D0000}"/>
    <cellStyle name="Heading 3 3 141" xfId="31935" xr:uid="{00000000-0005-0000-0000-0000097D0000}"/>
    <cellStyle name="Heading 3 3 142" xfId="31936" xr:uid="{00000000-0005-0000-0000-00000A7D0000}"/>
    <cellStyle name="Heading 3 3 143" xfId="31937" xr:uid="{00000000-0005-0000-0000-00000B7D0000}"/>
    <cellStyle name="Heading 3 3 15" xfId="31938" xr:uid="{00000000-0005-0000-0000-00000C7D0000}"/>
    <cellStyle name="Heading 3 3 15 2" xfId="31939" xr:uid="{00000000-0005-0000-0000-00000D7D0000}"/>
    <cellStyle name="Heading 3 3 15 3" xfId="31940" xr:uid="{00000000-0005-0000-0000-00000E7D0000}"/>
    <cellStyle name="Heading 3 3 15 4" xfId="31941" xr:uid="{00000000-0005-0000-0000-00000F7D0000}"/>
    <cellStyle name="Heading 3 3 16" xfId="31942" xr:uid="{00000000-0005-0000-0000-0000107D0000}"/>
    <cellStyle name="Heading 3 3 17" xfId="31943" xr:uid="{00000000-0005-0000-0000-0000117D0000}"/>
    <cellStyle name="Heading 3 3 17 2" xfId="31944" xr:uid="{00000000-0005-0000-0000-0000127D0000}"/>
    <cellStyle name="Heading 3 3 17 3" xfId="31945" xr:uid="{00000000-0005-0000-0000-0000137D0000}"/>
    <cellStyle name="Heading 3 3 17 4" xfId="31946" xr:uid="{00000000-0005-0000-0000-0000147D0000}"/>
    <cellStyle name="Heading 3 3 18" xfId="31947" xr:uid="{00000000-0005-0000-0000-0000157D0000}"/>
    <cellStyle name="Heading 3 3 18 2" xfId="31948" xr:uid="{00000000-0005-0000-0000-0000167D0000}"/>
    <cellStyle name="Heading 3 3 18 3" xfId="31949" xr:uid="{00000000-0005-0000-0000-0000177D0000}"/>
    <cellStyle name="Heading 3 3 18 4" xfId="31950" xr:uid="{00000000-0005-0000-0000-0000187D0000}"/>
    <cellStyle name="Heading 3 3 19" xfId="31951" xr:uid="{00000000-0005-0000-0000-0000197D0000}"/>
    <cellStyle name="Heading 3 3 19 2" xfId="31952" xr:uid="{00000000-0005-0000-0000-00001A7D0000}"/>
    <cellStyle name="Heading 3 3 19 3" xfId="31953" xr:uid="{00000000-0005-0000-0000-00001B7D0000}"/>
    <cellStyle name="Heading 3 3 19 4" xfId="31954" xr:uid="{00000000-0005-0000-0000-00001C7D0000}"/>
    <cellStyle name="Heading 3 3 2" xfId="31955" xr:uid="{00000000-0005-0000-0000-00001D7D0000}"/>
    <cellStyle name="Heading 3 3 2 2" xfId="31956" xr:uid="{00000000-0005-0000-0000-00001E7D0000}"/>
    <cellStyle name="Heading 3 3 2 3" xfId="31957" xr:uid="{00000000-0005-0000-0000-00001F7D0000}"/>
    <cellStyle name="Heading 3 3 2 4" xfId="31958" xr:uid="{00000000-0005-0000-0000-0000207D0000}"/>
    <cellStyle name="Heading 3 3 20" xfId="31959" xr:uid="{00000000-0005-0000-0000-0000217D0000}"/>
    <cellStyle name="Heading 3 3 20 2" xfId="31960" xr:uid="{00000000-0005-0000-0000-0000227D0000}"/>
    <cellStyle name="Heading 3 3 20 3" xfId="31961" xr:uid="{00000000-0005-0000-0000-0000237D0000}"/>
    <cellStyle name="Heading 3 3 20 4" xfId="31962" xr:uid="{00000000-0005-0000-0000-0000247D0000}"/>
    <cellStyle name="Heading 3 3 21" xfId="31963" xr:uid="{00000000-0005-0000-0000-0000257D0000}"/>
    <cellStyle name="Heading 3 3 21 2" xfId="31964" xr:uid="{00000000-0005-0000-0000-0000267D0000}"/>
    <cellStyle name="Heading 3 3 21 3" xfId="31965" xr:uid="{00000000-0005-0000-0000-0000277D0000}"/>
    <cellStyle name="Heading 3 3 21 4" xfId="31966" xr:uid="{00000000-0005-0000-0000-0000287D0000}"/>
    <cellStyle name="Heading 3 3 22" xfId="31967" xr:uid="{00000000-0005-0000-0000-0000297D0000}"/>
    <cellStyle name="Heading 3 3 22 2" xfId="31968" xr:uid="{00000000-0005-0000-0000-00002A7D0000}"/>
    <cellStyle name="Heading 3 3 22 3" xfId="31969" xr:uid="{00000000-0005-0000-0000-00002B7D0000}"/>
    <cellStyle name="Heading 3 3 22 4" xfId="31970" xr:uid="{00000000-0005-0000-0000-00002C7D0000}"/>
    <cellStyle name="Heading 3 3 23" xfId="31971" xr:uid="{00000000-0005-0000-0000-00002D7D0000}"/>
    <cellStyle name="Heading 3 3 23 2" xfId="31972" xr:uid="{00000000-0005-0000-0000-00002E7D0000}"/>
    <cellStyle name="Heading 3 3 23 3" xfId="31973" xr:uid="{00000000-0005-0000-0000-00002F7D0000}"/>
    <cellStyle name="Heading 3 3 23 4" xfId="31974" xr:uid="{00000000-0005-0000-0000-0000307D0000}"/>
    <cellStyle name="Heading 3 3 24" xfId="31975" xr:uid="{00000000-0005-0000-0000-0000317D0000}"/>
    <cellStyle name="Heading 3 3 24 2" xfId="31976" xr:uid="{00000000-0005-0000-0000-0000327D0000}"/>
    <cellStyle name="Heading 3 3 24 3" xfId="31977" xr:uid="{00000000-0005-0000-0000-0000337D0000}"/>
    <cellStyle name="Heading 3 3 24 4" xfId="31978" xr:uid="{00000000-0005-0000-0000-0000347D0000}"/>
    <cellStyle name="Heading 3 3 25" xfId="31979" xr:uid="{00000000-0005-0000-0000-0000357D0000}"/>
    <cellStyle name="Heading 3 3 25 2" xfId="31980" xr:uid="{00000000-0005-0000-0000-0000367D0000}"/>
    <cellStyle name="Heading 3 3 25 3" xfId="31981" xr:uid="{00000000-0005-0000-0000-0000377D0000}"/>
    <cellStyle name="Heading 3 3 25 4" xfId="31982" xr:uid="{00000000-0005-0000-0000-0000387D0000}"/>
    <cellStyle name="Heading 3 3 26" xfId="31983" xr:uid="{00000000-0005-0000-0000-0000397D0000}"/>
    <cellStyle name="Heading 3 3 26 2" xfId="31984" xr:uid="{00000000-0005-0000-0000-00003A7D0000}"/>
    <cellStyle name="Heading 3 3 26 3" xfId="31985" xr:uid="{00000000-0005-0000-0000-00003B7D0000}"/>
    <cellStyle name="Heading 3 3 26 4" xfId="31986" xr:uid="{00000000-0005-0000-0000-00003C7D0000}"/>
    <cellStyle name="Heading 3 3 27" xfId="31987" xr:uid="{00000000-0005-0000-0000-00003D7D0000}"/>
    <cellStyle name="Heading 3 3 27 2" xfId="31988" xr:uid="{00000000-0005-0000-0000-00003E7D0000}"/>
    <cellStyle name="Heading 3 3 27 3" xfId="31989" xr:uid="{00000000-0005-0000-0000-00003F7D0000}"/>
    <cellStyle name="Heading 3 3 27 4" xfId="31990" xr:uid="{00000000-0005-0000-0000-0000407D0000}"/>
    <cellStyle name="Heading 3 3 28" xfId="31991" xr:uid="{00000000-0005-0000-0000-0000417D0000}"/>
    <cellStyle name="Heading 3 3 28 2" xfId="31992" xr:uid="{00000000-0005-0000-0000-0000427D0000}"/>
    <cellStyle name="Heading 3 3 28 3" xfId="31993" xr:uid="{00000000-0005-0000-0000-0000437D0000}"/>
    <cellStyle name="Heading 3 3 28 4" xfId="31994" xr:uid="{00000000-0005-0000-0000-0000447D0000}"/>
    <cellStyle name="Heading 3 3 29" xfId="31995" xr:uid="{00000000-0005-0000-0000-0000457D0000}"/>
    <cellStyle name="Heading 3 3 29 2" xfId="31996" xr:uid="{00000000-0005-0000-0000-0000467D0000}"/>
    <cellStyle name="Heading 3 3 29 3" xfId="31997" xr:uid="{00000000-0005-0000-0000-0000477D0000}"/>
    <cellStyle name="Heading 3 3 29 4" xfId="31998" xr:uid="{00000000-0005-0000-0000-0000487D0000}"/>
    <cellStyle name="Heading 3 3 3" xfId="31999" xr:uid="{00000000-0005-0000-0000-0000497D0000}"/>
    <cellStyle name="Heading 3 3 3 2" xfId="32000" xr:uid="{00000000-0005-0000-0000-00004A7D0000}"/>
    <cellStyle name="Heading 3 3 3 3" xfId="32001" xr:uid="{00000000-0005-0000-0000-00004B7D0000}"/>
    <cellStyle name="Heading 3 3 3 4" xfId="32002" xr:uid="{00000000-0005-0000-0000-00004C7D0000}"/>
    <cellStyle name="Heading 3 3 30" xfId="32003" xr:uid="{00000000-0005-0000-0000-00004D7D0000}"/>
    <cellStyle name="Heading 3 3 30 2" xfId="32004" xr:uid="{00000000-0005-0000-0000-00004E7D0000}"/>
    <cellStyle name="Heading 3 3 30 3" xfId="32005" xr:uid="{00000000-0005-0000-0000-00004F7D0000}"/>
    <cellStyle name="Heading 3 3 30 4" xfId="32006" xr:uid="{00000000-0005-0000-0000-0000507D0000}"/>
    <cellStyle name="Heading 3 3 31" xfId="32007" xr:uid="{00000000-0005-0000-0000-0000517D0000}"/>
    <cellStyle name="Heading 3 3 32" xfId="32008" xr:uid="{00000000-0005-0000-0000-0000527D0000}"/>
    <cellStyle name="Heading 3 3 33" xfId="32009" xr:uid="{00000000-0005-0000-0000-0000537D0000}"/>
    <cellStyle name="Heading 3 3 34" xfId="32010" xr:uid="{00000000-0005-0000-0000-0000547D0000}"/>
    <cellStyle name="Heading 3 3 35" xfId="32011" xr:uid="{00000000-0005-0000-0000-0000557D0000}"/>
    <cellStyle name="Heading 3 3 36" xfId="32012" xr:uid="{00000000-0005-0000-0000-0000567D0000}"/>
    <cellStyle name="Heading 3 3 37" xfId="32013" xr:uid="{00000000-0005-0000-0000-0000577D0000}"/>
    <cellStyle name="Heading 3 3 38" xfId="32014" xr:uid="{00000000-0005-0000-0000-0000587D0000}"/>
    <cellStyle name="Heading 3 3 39" xfId="32015" xr:uid="{00000000-0005-0000-0000-0000597D0000}"/>
    <cellStyle name="Heading 3 3 4" xfId="32016" xr:uid="{00000000-0005-0000-0000-00005A7D0000}"/>
    <cellStyle name="Heading 3 3 4 2" xfId="32017" xr:uid="{00000000-0005-0000-0000-00005B7D0000}"/>
    <cellStyle name="Heading 3 3 4 3" xfId="32018" xr:uid="{00000000-0005-0000-0000-00005C7D0000}"/>
    <cellStyle name="Heading 3 3 4 4" xfId="32019" xr:uid="{00000000-0005-0000-0000-00005D7D0000}"/>
    <cellStyle name="Heading 3 3 40" xfId="32020" xr:uid="{00000000-0005-0000-0000-00005E7D0000}"/>
    <cellStyle name="Heading 3 3 41" xfId="32021" xr:uid="{00000000-0005-0000-0000-00005F7D0000}"/>
    <cellStyle name="Heading 3 3 42" xfId="32022" xr:uid="{00000000-0005-0000-0000-0000607D0000}"/>
    <cellStyle name="Heading 3 3 43" xfId="32023" xr:uid="{00000000-0005-0000-0000-0000617D0000}"/>
    <cellStyle name="Heading 3 3 44" xfId="32024" xr:uid="{00000000-0005-0000-0000-0000627D0000}"/>
    <cellStyle name="Heading 3 3 45" xfId="32025" xr:uid="{00000000-0005-0000-0000-0000637D0000}"/>
    <cellStyle name="Heading 3 3 46" xfId="32026" xr:uid="{00000000-0005-0000-0000-0000647D0000}"/>
    <cellStyle name="Heading 3 3 47" xfId="32027" xr:uid="{00000000-0005-0000-0000-0000657D0000}"/>
    <cellStyle name="Heading 3 3 48" xfId="32028" xr:uid="{00000000-0005-0000-0000-0000667D0000}"/>
    <cellStyle name="Heading 3 3 49" xfId="32029" xr:uid="{00000000-0005-0000-0000-0000677D0000}"/>
    <cellStyle name="Heading 3 3 5" xfId="32030" xr:uid="{00000000-0005-0000-0000-0000687D0000}"/>
    <cellStyle name="Heading 3 3 5 2" xfId="32031" xr:uid="{00000000-0005-0000-0000-0000697D0000}"/>
    <cellStyle name="Heading 3 3 5 3" xfId="32032" xr:uid="{00000000-0005-0000-0000-00006A7D0000}"/>
    <cellStyle name="Heading 3 3 5 4" xfId="32033" xr:uid="{00000000-0005-0000-0000-00006B7D0000}"/>
    <cellStyle name="Heading 3 3 50" xfId="32034" xr:uid="{00000000-0005-0000-0000-00006C7D0000}"/>
    <cellStyle name="Heading 3 3 51" xfId="32035" xr:uid="{00000000-0005-0000-0000-00006D7D0000}"/>
    <cellStyle name="Heading 3 3 52" xfId="32036" xr:uid="{00000000-0005-0000-0000-00006E7D0000}"/>
    <cellStyle name="Heading 3 3 53" xfId="32037" xr:uid="{00000000-0005-0000-0000-00006F7D0000}"/>
    <cellStyle name="Heading 3 3 54" xfId="32038" xr:uid="{00000000-0005-0000-0000-0000707D0000}"/>
    <cellStyle name="Heading 3 3 55" xfId="32039" xr:uid="{00000000-0005-0000-0000-0000717D0000}"/>
    <cellStyle name="Heading 3 3 56" xfId="32040" xr:uid="{00000000-0005-0000-0000-0000727D0000}"/>
    <cellStyle name="Heading 3 3 57" xfId="32041" xr:uid="{00000000-0005-0000-0000-0000737D0000}"/>
    <cellStyle name="Heading 3 3 58" xfId="32042" xr:uid="{00000000-0005-0000-0000-0000747D0000}"/>
    <cellStyle name="Heading 3 3 59" xfId="32043" xr:uid="{00000000-0005-0000-0000-0000757D0000}"/>
    <cellStyle name="Heading 3 3 6" xfId="32044" xr:uid="{00000000-0005-0000-0000-0000767D0000}"/>
    <cellStyle name="Heading 3 3 6 2" xfId="32045" xr:uid="{00000000-0005-0000-0000-0000777D0000}"/>
    <cellStyle name="Heading 3 3 6 3" xfId="32046" xr:uid="{00000000-0005-0000-0000-0000787D0000}"/>
    <cellStyle name="Heading 3 3 6 4" xfId="32047" xr:uid="{00000000-0005-0000-0000-0000797D0000}"/>
    <cellStyle name="Heading 3 3 60" xfId="32048" xr:uid="{00000000-0005-0000-0000-00007A7D0000}"/>
    <cellStyle name="Heading 3 3 61" xfId="32049" xr:uid="{00000000-0005-0000-0000-00007B7D0000}"/>
    <cellStyle name="Heading 3 3 62" xfId="32050" xr:uid="{00000000-0005-0000-0000-00007C7D0000}"/>
    <cellStyle name="Heading 3 3 63" xfId="32051" xr:uid="{00000000-0005-0000-0000-00007D7D0000}"/>
    <cellStyle name="Heading 3 3 64" xfId="32052" xr:uid="{00000000-0005-0000-0000-00007E7D0000}"/>
    <cellStyle name="Heading 3 3 65" xfId="32053" xr:uid="{00000000-0005-0000-0000-00007F7D0000}"/>
    <cellStyle name="Heading 3 3 66" xfId="32054" xr:uid="{00000000-0005-0000-0000-0000807D0000}"/>
    <cellStyle name="Heading 3 3 67" xfId="32055" xr:uid="{00000000-0005-0000-0000-0000817D0000}"/>
    <cellStyle name="Heading 3 3 68" xfId="32056" xr:uid="{00000000-0005-0000-0000-0000827D0000}"/>
    <cellStyle name="Heading 3 3 69" xfId="32057" xr:uid="{00000000-0005-0000-0000-0000837D0000}"/>
    <cellStyle name="Heading 3 3 7" xfId="32058" xr:uid="{00000000-0005-0000-0000-0000847D0000}"/>
    <cellStyle name="Heading 3 3 7 2" xfId="32059" xr:uid="{00000000-0005-0000-0000-0000857D0000}"/>
    <cellStyle name="Heading 3 3 7 3" xfId="32060" xr:uid="{00000000-0005-0000-0000-0000867D0000}"/>
    <cellStyle name="Heading 3 3 7 4" xfId="32061" xr:uid="{00000000-0005-0000-0000-0000877D0000}"/>
    <cellStyle name="Heading 3 3 70" xfId="32062" xr:uid="{00000000-0005-0000-0000-0000887D0000}"/>
    <cellStyle name="Heading 3 3 71" xfId="32063" xr:uid="{00000000-0005-0000-0000-0000897D0000}"/>
    <cellStyle name="Heading 3 3 72" xfId="32064" xr:uid="{00000000-0005-0000-0000-00008A7D0000}"/>
    <cellStyle name="Heading 3 3 73" xfId="32065" xr:uid="{00000000-0005-0000-0000-00008B7D0000}"/>
    <cellStyle name="Heading 3 3 74" xfId="32066" xr:uid="{00000000-0005-0000-0000-00008C7D0000}"/>
    <cellStyle name="Heading 3 3 75" xfId="32067" xr:uid="{00000000-0005-0000-0000-00008D7D0000}"/>
    <cellStyle name="Heading 3 3 76" xfId="32068" xr:uid="{00000000-0005-0000-0000-00008E7D0000}"/>
    <cellStyle name="Heading 3 3 77" xfId="32069" xr:uid="{00000000-0005-0000-0000-00008F7D0000}"/>
    <cellStyle name="Heading 3 3 78" xfId="32070" xr:uid="{00000000-0005-0000-0000-0000907D0000}"/>
    <cellStyle name="Heading 3 3 79" xfId="32071" xr:uid="{00000000-0005-0000-0000-0000917D0000}"/>
    <cellStyle name="Heading 3 3 8" xfId="32072" xr:uid="{00000000-0005-0000-0000-0000927D0000}"/>
    <cellStyle name="Heading 3 3 8 2" xfId="32073" xr:uid="{00000000-0005-0000-0000-0000937D0000}"/>
    <cellStyle name="Heading 3 3 8 3" xfId="32074" xr:uid="{00000000-0005-0000-0000-0000947D0000}"/>
    <cellStyle name="Heading 3 3 8 4" xfId="32075" xr:uid="{00000000-0005-0000-0000-0000957D0000}"/>
    <cellStyle name="Heading 3 3 80" xfId="32076" xr:uid="{00000000-0005-0000-0000-0000967D0000}"/>
    <cellStyle name="Heading 3 3 81" xfId="32077" xr:uid="{00000000-0005-0000-0000-0000977D0000}"/>
    <cellStyle name="Heading 3 3 82" xfId="32078" xr:uid="{00000000-0005-0000-0000-0000987D0000}"/>
    <cellStyle name="Heading 3 3 83" xfId="32079" xr:uid="{00000000-0005-0000-0000-0000997D0000}"/>
    <cellStyle name="Heading 3 3 84" xfId="32080" xr:uid="{00000000-0005-0000-0000-00009A7D0000}"/>
    <cellStyle name="Heading 3 3 85" xfId="32081" xr:uid="{00000000-0005-0000-0000-00009B7D0000}"/>
    <cellStyle name="Heading 3 3 86" xfId="32082" xr:uid="{00000000-0005-0000-0000-00009C7D0000}"/>
    <cellStyle name="Heading 3 3 87" xfId="32083" xr:uid="{00000000-0005-0000-0000-00009D7D0000}"/>
    <cellStyle name="Heading 3 3 88" xfId="32084" xr:uid="{00000000-0005-0000-0000-00009E7D0000}"/>
    <cellStyle name="Heading 3 3 89" xfId="32085" xr:uid="{00000000-0005-0000-0000-00009F7D0000}"/>
    <cellStyle name="Heading 3 3 9" xfId="32086" xr:uid="{00000000-0005-0000-0000-0000A07D0000}"/>
    <cellStyle name="Heading 3 3 9 2" xfId="32087" xr:uid="{00000000-0005-0000-0000-0000A17D0000}"/>
    <cellStyle name="Heading 3 3 9 3" xfId="32088" xr:uid="{00000000-0005-0000-0000-0000A27D0000}"/>
    <cellStyle name="Heading 3 3 9 4" xfId="32089" xr:uid="{00000000-0005-0000-0000-0000A37D0000}"/>
    <cellStyle name="Heading 3 3 90" xfId="32090" xr:uid="{00000000-0005-0000-0000-0000A47D0000}"/>
    <cellStyle name="Heading 3 3 91" xfId="32091" xr:uid="{00000000-0005-0000-0000-0000A57D0000}"/>
    <cellStyle name="Heading 3 3 92" xfId="32092" xr:uid="{00000000-0005-0000-0000-0000A67D0000}"/>
    <cellStyle name="Heading 3 3 93" xfId="32093" xr:uid="{00000000-0005-0000-0000-0000A77D0000}"/>
    <cellStyle name="Heading 3 3 94" xfId="32094" xr:uid="{00000000-0005-0000-0000-0000A87D0000}"/>
    <cellStyle name="Heading 3 3 95" xfId="32095" xr:uid="{00000000-0005-0000-0000-0000A97D0000}"/>
    <cellStyle name="Heading 3 3 96" xfId="32096" xr:uid="{00000000-0005-0000-0000-0000AA7D0000}"/>
    <cellStyle name="Heading 3 3 97" xfId="32097" xr:uid="{00000000-0005-0000-0000-0000AB7D0000}"/>
    <cellStyle name="Heading 3 3 98" xfId="32098" xr:uid="{00000000-0005-0000-0000-0000AC7D0000}"/>
    <cellStyle name="Heading 3 3 99" xfId="32099" xr:uid="{00000000-0005-0000-0000-0000AD7D0000}"/>
    <cellStyle name="Heading 3 30" xfId="32100" xr:uid="{00000000-0005-0000-0000-0000AE7D0000}"/>
    <cellStyle name="Heading 3 31" xfId="32101" xr:uid="{00000000-0005-0000-0000-0000AF7D0000}"/>
    <cellStyle name="Heading 3 32" xfId="32102" xr:uid="{00000000-0005-0000-0000-0000B07D0000}"/>
    <cellStyle name="Heading 3 33" xfId="32103" xr:uid="{00000000-0005-0000-0000-0000B17D0000}"/>
    <cellStyle name="Heading 3 34" xfId="32104" xr:uid="{00000000-0005-0000-0000-0000B27D0000}"/>
    <cellStyle name="Heading 3 35" xfId="32105" xr:uid="{00000000-0005-0000-0000-0000B37D0000}"/>
    <cellStyle name="Heading 3 36" xfId="32106" xr:uid="{00000000-0005-0000-0000-0000B47D0000}"/>
    <cellStyle name="Heading 3 37" xfId="32107" xr:uid="{00000000-0005-0000-0000-0000B57D0000}"/>
    <cellStyle name="Heading 3 38" xfId="32108" xr:uid="{00000000-0005-0000-0000-0000B67D0000}"/>
    <cellStyle name="Heading 3 39" xfId="32109" xr:uid="{00000000-0005-0000-0000-0000B77D0000}"/>
    <cellStyle name="Heading 3 39 2" xfId="32110" xr:uid="{00000000-0005-0000-0000-0000B87D0000}"/>
    <cellStyle name="Heading 3 39 3" xfId="32111" xr:uid="{00000000-0005-0000-0000-0000B97D0000}"/>
    <cellStyle name="Heading 3 39 4" xfId="32112" xr:uid="{00000000-0005-0000-0000-0000BA7D0000}"/>
    <cellStyle name="Heading 3 4" xfId="32113" xr:uid="{00000000-0005-0000-0000-0000BB7D0000}"/>
    <cellStyle name="Heading 3 4 10" xfId="32114" xr:uid="{00000000-0005-0000-0000-0000BC7D0000}"/>
    <cellStyle name="Heading 3 4 10 2" xfId="32115" xr:uid="{00000000-0005-0000-0000-0000BD7D0000}"/>
    <cellStyle name="Heading 3 4 10 3" xfId="32116" xr:uid="{00000000-0005-0000-0000-0000BE7D0000}"/>
    <cellStyle name="Heading 3 4 10 4" xfId="32117" xr:uid="{00000000-0005-0000-0000-0000BF7D0000}"/>
    <cellStyle name="Heading 3 4 100" xfId="32118" xr:uid="{00000000-0005-0000-0000-0000C07D0000}"/>
    <cellStyle name="Heading 3 4 101" xfId="32119" xr:uid="{00000000-0005-0000-0000-0000C17D0000}"/>
    <cellStyle name="Heading 3 4 102" xfId="32120" xr:uid="{00000000-0005-0000-0000-0000C27D0000}"/>
    <cellStyle name="Heading 3 4 103" xfId="32121" xr:uid="{00000000-0005-0000-0000-0000C37D0000}"/>
    <cellStyle name="Heading 3 4 104" xfId="32122" xr:uid="{00000000-0005-0000-0000-0000C47D0000}"/>
    <cellStyle name="Heading 3 4 105" xfId="32123" xr:uid="{00000000-0005-0000-0000-0000C57D0000}"/>
    <cellStyle name="Heading 3 4 106" xfId="32124" xr:uid="{00000000-0005-0000-0000-0000C67D0000}"/>
    <cellStyle name="Heading 3 4 107" xfId="32125" xr:uid="{00000000-0005-0000-0000-0000C77D0000}"/>
    <cellStyle name="Heading 3 4 108" xfId="32126" xr:uid="{00000000-0005-0000-0000-0000C87D0000}"/>
    <cellStyle name="Heading 3 4 109" xfId="32127" xr:uid="{00000000-0005-0000-0000-0000C97D0000}"/>
    <cellStyle name="Heading 3 4 11" xfId="32128" xr:uid="{00000000-0005-0000-0000-0000CA7D0000}"/>
    <cellStyle name="Heading 3 4 11 2" xfId="32129" xr:uid="{00000000-0005-0000-0000-0000CB7D0000}"/>
    <cellStyle name="Heading 3 4 11 3" xfId="32130" xr:uid="{00000000-0005-0000-0000-0000CC7D0000}"/>
    <cellStyle name="Heading 3 4 11 4" xfId="32131" xr:uid="{00000000-0005-0000-0000-0000CD7D0000}"/>
    <cellStyle name="Heading 3 4 110" xfId="32132" xr:uid="{00000000-0005-0000-0000-0000CE7D0000}"/>
    <cellStyle name="Heading 3 4 111" xfId="32133" xr:uid="{00000000-0005-0000-0000-0000CF7D0000}"/>
    <cellStyle name="Heading 3 4 112" xfId="32134" xr:uid="{00000000-0005-0000-0000-0000D07D0000}"/>
    <cellStyle name="Heading 3 4 113" xfId="32135" xr:uid="{00000000-0005-0000-0000-0000D17D0000}"/>
    <cellStyle name="Heading 3 4 114" xfId="32136" xr:uid="{00000000-0005-0000-0000-0000D27D0000}"/>
    <cellStyle name="Heading 3 4 115" xfId="32137" xr:uid="{00000000-0005-0000-0000-0000D37D0000}"/>
    <cellStyle name="Heading 3 4 116" xfId="32138" xr:uid="{00000000-0005-0000-0000-0000D47D0000}"/>
    <cellStyle name="Heading 3 4 117" xfId="32139" xr:uid="{00000000-0005-0000-0000-0000D57D0000}"/>
    <cellStyle name="Heading 3 4 118" xfId="32140" xr:uid="{00000000-0005-0000-0000-0000D67D0000}"/>
    <cellStyle name="Heading 3 4 119" xfId="32141" xr:uid="{00000000-0005-0000-0000-0000D77D0000}"/>
    <cellStyle name="Heading 3 4 12" xfId="32142" xr:uid="{00000000-0005-0000-0000-0000D87D0000}"/>
    <cellStyle name="Heading 3 4 12 2" xfId="32143" xr:uid="{00000000-0005-0000-0000-0000D97D0000}"/>
    <cellStyle name="Heading 3 4 12 3" xfId="32144" xr:uid="{00000000-0005-0000-0000-0000DA7D0000}"/>
    <cellStyle name="Heading 3 4 12 4" xfId="32145" xr:uid="{00000000-0005-0000-0000-0000DB7D0000}"/>
    <cellStyle name="Heading 3 4 120" xfId="32146" xr:uid="{00000000-0005-0000-0000-0000DC7D0000}"/>
    <cellStyle name="Heading 3 4 121" xfId="32147" xr:uid="{00000000-0005-0000-0000-0000DD7D0000}"/>
    <cellStyle name="Heading 3 4 122" xfId="32148" xr:uid="{00000000-0005-0000-0000-0000DE7D0000}"/>
    <cellStyle name="Heading 3 4 123" xfId="32149" xr:uid="{00000000-0005-0000-0000-0000DF7D0000}"/>
    <cellStyle name="Heading 3 4 124" xfId="32150" xr:uid="{00000000-0005-0000-0000-0000E07D0000}"/>
    <cellStyle name="Heading 3 4 125" xfId="32151" xr:uid="{00000000-0005-0000-0000-0000E17D0000}"/>
    <cellStyle name="Heading 3 4 126" xfId="32152" xr:uid="{00000000-0005-0000-0000-0000E27D0000}"/>
    <cellStyle name="Heading 3 4 127" xfId="32153" xr:uid="{00000000-0005-0000-0000-0000E37D0000}"/>
    <cellStyle name="Heading 3 4 128" xfId="32154" xr:uid="{00000000-0005-0000-0000-0000E47D0000}"/>
    <cellStyle name="Heading 3 4 129" xfId="32155" xr:uid="{00000000-0005-0000-0000-0000E57D0000}"/>
    <cellStyle name="Heading 3 4 13" xfId="32156" xr:uid="{00000000-0005-0000-0000-0000E67D0000}"/>
    <cellStyle name="Heading 3 4 13 2" xfId="32157" xr:uid="{00000000-0005-0000-0000-0000E77D0000}"/>
    <cellStyle name="Heading 3 4 13 3" xfId="32158" xr:uid="{00000000-0005-0000-0000-0000E87D0000}"/>
    <cellStyle name="Heading 3 4 13 4" xfId="32159" xr:uid="{00000000-0005-0000-0000-0000E97D0000}"/>
    <cellStyle name="Heading 3 4 130" xfId="32160" xr:uid="{00000000-0005-0000-0000-0000EA7D0000}"/>
    <cellStyle name="Heading 3 4 131" xfId="32161" xr:uid="{00000000-0005-0000-0000-0000EB7D0000}"/>
    <cellStyle name="Heading 3 4 132" xfId="32162" xr:uid="{00000000-0005-0000-0000-0000EC7D0000}"/>
    <cellStyle name="Heading 3 4 133" xfId="32163" xr:uid="{00000000-0005-0000-0000-0000ED7D0000}"/>
    <cellStyle name="Heading 3 4 134" xfId="32164" xr:uid="{00000000-0005-0000-0000-0000EE7D0000}"/>
    <cellStyle name="Heading 3 4 135" xfId="32165" xr:uid="{00000000-0005-0000-0000-0000EF7D0000}"/>
    <cellStyle name="Heading 3 4 136" xfId="32166" xr:uid="{00000000-0005-0000-0000-0000F07D0000}"/>
    <cellStyle name="Heading 3 4 137" xfId="32167" xr:uid="{00000000-0005-0000-0000-0000F17D0000}"/>
    <cellStyle name="Heading 3 4 138" xfId="32168" xr:uid="{00000000-0005-0000-0000-0000F27D0000}"/>
    <cellStyle name="Heading 3 4 139" xfId="32169" xr:uid="{00000000-0005-0000-0000-0000F37D0000}"/>
    <cellStyle name="Heading 3 4 14" xfId="32170" xr:uid="{00000000-0005-0000-0000-0000F47D0000}"/>
    <cellStyle name="Heading 3 4 14 2" xfId="32171" xr:uid="{00000000-0005-0000-0000-0000F57D0000}"/>
    <cellStyle name="Heading 3 4 14 3" xfId="32172" xr:uid="{00000000-0005-0000-0000-0000F67D0000}"/>
    <cellStyle name="Heading 3 4 14 4" xfId="32173" xr:uid="{00000000-0005-0000-0000-0000F77D0000}"/>
    <cellStyle name="Heading 3 4 140" xfId="32174" xr:uid="{00000000-0005-0000-0000-0000F87D0000}"/>
    <cellStyle name="Heading 3 4 141" xfId="32175" xr:uid="{00000000-0005-0000-0000-0000F97D0000}"/>
    <cellStyle name="Heading 3 4 142" xfId="32176" xr:uid="{00000000-0005-0000-0000-0000FA7D0000}"/>
    <cellStyle name="Heading 3 4 143" xfId="32177" xr:uid="{00000000-0005-0000-0000-0000FB7D0000}"/>
    <cellStyle name="Heading 3 4 15" xfId="32178" xr:uid="{00000000-0005-0000-0000-0000FC7D0000}"/>
    <cellStyle name="Heading 3 4 15 2" xfId="32179" xr:uid="{00000000-0005-0000-0000-0000FD7D0000}"/>
    <cellStyle name="Heading 3 4 15 3" xfId="32180" xr:uid="{00000000-0005-0000-0000-0000FE7D0000}"/>
    <cellStyle name="Heading 3 4 15 4" xfId="32181" xr:uid="{00000000-0005-0000-0000-0000FF7D0000}"/>
    <cellStyle name="Heading 3 4 16" xfId="32182" xr:uid="{00000000-0005-0000-0000-0000007E0000}"/>
    <cellStyle name="Heading 3 4 17" xfId="32183" xr:uid="{00000000-0005-0000-0000-0000017E0000}"/>
    <cellStyle name="Heading 3 4 17 2" xfId="32184" xr:uid="{00000000-0005-0000-0000-0000027E0000}"/>
    <cellStyle name="Heading 3 4 17 3" xfId="32185" xr:uid="{00000000-0005-0000-0000-0000037E0000}"/>
    <cellStyle name="Heading 3 4 17 4" xfId="32186" xr:uid="{00000000-0005-0000-0000-0000047E0000}"/>
    <cellStyle name="Heading 3 4 18" xfId="32187" xr:uid="{00000000-0005-0000-0000-0000057E0000}"/>
    <cellStyle name="Heading 3 4 18 2" xfId="32188" xr:uid="{00000000-0005-0000-0000-0000067E0000}"/>
    <cellStyle name="Heading 3 4 18 3" xfId="32189" xr:uid="{00000000-0005-0000-0000-0000077E0000}"/>
    <cellStyle name="Heading 3 4 18 4" xfId="32190" xr:uid="{00000000-0005-0000-0000-0000087E0000}"/>
    <cellStyle name="Heading 3 4 19" xfId="32191" xr:uid="{00000000-0005-0000-0000-0000097E0000}"/>
    <cellStyle name="Heading 3 4 19 2" xfId="32192" xr:uid="{00000000-0005-0000-0000-00000A7E0000}"/>
    <cellStyle name="Heading 3 4 19 3" xfId="32193" xr:uid="{00000000-0005-0000-0000-00000B7E0000}"/>
    <cellStyle name="Heading 3 4 19 4" xfId="32194" xr:uid="{00000000-0005-0000-0000-00000C7E0000}"/>
    <cellStyle name="Heading 3 4 2" xfId="32195" xr:uid="{00000000-0005-0000-0000-00000D7E0000}"/>
    <cellStyle name="Heading 3 4 2 2" xfId="32196" xr:uid="{00000000-0005-0000-0000-00000E7E0000}"/>
    <cellStyle name="Heading 3 4 2 3" xfId="32197" xr:uid="{00000000-0005-0000-0000-00000F7E0000}"/>
    <cellStyle name="Heading 3 4 2 4" xfId="32198" xr:uid="{00000000-0005-0000-0000-0000107E0000}"/>
    <cellStyle name="Heading 3 4 20" xfId="32199" xr:uid="{00000000-0005-0000-0000-0000117E0000}"/>
    <cellStyle name="Heading 3 4 20 2" xfId="32200" xr:uid="{00000000-0005-0000-0000-0000127E0000}"/>
    <cellStyle name="Heading 3 4 20 3" xfId="32201" xr:uid="{00000000-0005-0000-0000-0000137E0000}"/>
    <cellStyle name="Heading 3 4 20 4" xfId="32202" xr:uid="{00000000-0005-0000-0000-0000147E0000}"/>
    <cellStyle name="Heading 3 4 21" xfId="32203" xr:uid="{00000000-0005-0000-0000-0000157E0000}"/>
    <cellStyle name="Heading 3 4 21 2" xfId="32204" xr:uid="{00000000-0005-0000-0000-0000167E0000}"/>
    <cellStyle name="Heading 3 4 21 3" xfId="32205" xr:uid="{00000000-0005-0000-0000-0000177E0000}"/>
    <cellStyle name="Heading 3 4 21 4" xfId="32206" xr:uid="{00000000-0005-0000-0000-0000187E0000}"/>
    <cellStyle name="Heading 3 4 22" xfId="32207" xr:uid="{00000000-0005-0000-0000-0000197E0000}"/>
    <cellStyle name="Heading 3 4 22 2" xfId="32208" xr:uid="{00000000-0005-0000-0000-00001A7E0000}"/>
    <cellStyle name="Heading 3 4 22 3" xfId="32209" xr:uid="{00000000-0005-0000-0000-00001B7E0000}"/>
    <cellStyle name="Heading 3 4 22 4" xfId="32210" xr:uid="{00000000-0005-0000-0000-00001C7E0000}"/>
    <cellStyle name="Heading 3 4 23" xfId="32211" xr:uid="{00000000-0005-0000-0000-00001D7E0000}"/>
    <cellStyle name="Heading 3 4 23 2" xfId="32212" xr:uid="{00000000-0005-0000-0000-00001E7E0000}"/>
    <cellStyle name="Heading 3 4 23 3" xfId="32213" xr:uid="{00000000-0005-0000-0000-00001F7E0000}"/>
    <cellStyle name="Heading 3 4 23 4" xfId="32214" xr:uid="{00000000-0005-0000-0000-0000207E0000}"/>
    <cellStyle name="Heading 3 4 24" xfId="32215" xr:uid="{00000000-0005-0000-0000-0000217E0000}"/>
    <cellStyle name="Heading 3 4 24 2" xfId="32216" xr:uid="{00000000-0005-0000-0000-0000227E0000}"/>
    <cellStyle name="Heading 3 4 24 3" xfId="32217" xr:uid="{00000000-0005-0000-0000-0000237E0000}"/>
    <cellStyle name="Heading 3 4 24 4" xfId="32218" xr:uid="{00000000-0005-0000-0000-0000247E0000}"/>
    <cellStyle name="Heading 3 4 25" xfId="32219" xr:uid="{00000000-0005-0000-0000-0000257E0000}"/>
    <cellStyle name="Heading 3 4 25 2" xfId="32220" xr:uid="{00000000-0005-0000-0000-0000267E0000}"/>
    <cellStyle name="Heading 3 4 25 3" xfId="32221" xr:uid="{00000000-0005-0000-0000-0000277E0000}"/>
    <cellStyle name="Heading 3 4 25 4" xfId="32222" xr:uid="{00000000-0005-0000-0000-0000287E0000}"/>
    <cellStyle name="Heading 3 4 26" xfId="32223" xr:uid="{00000000-0005-0000-0000-0000297E0000}"/>
    <cellStyle name="Heading 3 4 26 2" xfId="32224" xr:uid="{00000000-0005-0000-0000-00002A7E0000}"/>
    <cellStyle name="Heading 3 4 26 3" xfId="32225" xr:uid="{00000000-0005-0000-0000-00002B7E0000}"/>
    <cellStyle name="Heading 3 4 26 4" xfId="32226" xr:uid="{00000000-0005-0000-0000-00002C7E0000}"/>
    <cellStyle name="Heading 3 4 27" xfId="32227" xr:uid="{00000000-0005-0000-0000-00002D7E0000}"/>
    <cellStyle name="Heading 3 4 27 2" xfId="32228" xr:uid="{00000000-0005-0000-0000-00002E7E0000}"/>
    <cellStyle name="Heading 3 4 27 3" xfId="32229" xr:uid="{00000000-0005-0000-0000-00002F7E0000}"/>
    <cellStyle name="Heading 3 4 27 4" xfId="32230" xr:uid="{00000000-0005-0000-0000-0000307E0000}"/>
    <cellStyle name="Heading 3 4 28" xfId="32231" xr:uid="{00000000-0005-0000-0000-0000317E0000}"/>
    <cellStyle name="Heading 3 4 28 2" xfId="32232" xr:uid="{00000000-0005-0000-0000-0000327E0000}"/>
    <cellStyle name="Heading 3 4 28 3" xfId="32233" xr:uid="{00000000-0005-0000-0000-0000337E0000}"/>
    <cellStyle name="Heading 3 4 28 4" xfId="32234" xr:uid="{00000000-0005-0000-0000-0000347E0000}"/>
    <cellStyle name="Heading 3 4 29" xfId="32235" xr:uid="{00000000-0005-0000-0000-0000357E0000}"/>
    <cellStyle name="Heading 3 4 29 2" xfId="32236" xr:uid="{00000000-0005-0000-0000-0000367E0000}"/>
    <cellStyle name="Heading 3 4 29 3" xfId="32237" xr:uid="{00000000-0005-0000-0000-0000377E0000}"/>
    <cellStyle name="Heading 3 4 29 4" xfId="32238" xr:uid="{00000000-0005-0000-0000-0000387E0000}"/>
    <cellStyle name="Heading 3 4 3" xfId="32239" xr:uid="{00000000-0005-0000-0000-0000397E0000}"/>
    <cellStyle name="Heading 3 4 3 2" xfId="32240" xr:uid="{00000000-0005-0000-0000-00003A7E0000}"/>
    <cellStyle name="Heading 3 4 3 3" xfId="32241" xr:uid="{00000000-0005-0000-0000-00003B7E0000}"/>
    <cellStyle name="Heading 3 4 3 4" xfId="32242" xr:uid="{00000000-0005-0000-0000-00003C7E0000}"/>
    <cellStyle name="Heading 3 4 30" xfId="32243" xr:uid="{00000000-0005-0000-0000-00003D7E0000}"/>
    <cellStyle name="Heading 3 4 30 2" xfId="32244" xr:uid="{00000000-0005-0000-0000-00003E7E0000}"/>
    <cellStyle name="Heading 3 4 30 3" xfId="32245" xr:uid="{00000000-0005-0000-0000-00003F7E0000}"/>
    <cellStyle name="Heading 3 4 30 4" xfId="32246" xr:uid="{00000000-0005-0000-0000-0000407E0000}"/>
    <cellStyle name="Heading 3 4 31" xfId="32247" xr:uid="{00000000-0005-0000-0000-0000417E0000}"/>
    <cellStyle name="Heading 3 4 32" xfId="32248" xr:uid="{00000000-0005-0000-0000-0000427E0000}"/>
    <cellStyle name="Heading 3 4 33" xfId="32249" xr:uid="{00000000-0005-0000-0000-0000437E0000}"/>
    <cellStyle name="Heading 3 4 34" xfId="32250" xr:uid="{00000000-0005-0000-0000-0000447E0000}"/>
    <cellStyle name="Heading 3 4 35" xfId="32251" xr:uid="{00000000-0005-0000-0000-0000457E0000}"/>
    <cellStyle name="Heading 3 4 36" xfId="32252" xr:uid="{00000000-0005-0000-0000-0000467E0000}"/>
    <cellStyle name="Heading 3 4 37" xfId="32253" xr:uid="{00000000-0005-0000-0000-0000477E0000}"/>
    <cellStyle name="Heading 3 4 38" xfId="32254" xr:uid="{00000000-0005-0000-0000-0000487E0000}"/>
    <cellStyle name="Heading 3 4 39" xfId="32255" xr:uid="{00000000-0005-0000-0000-0000497E0000}"/>
    <cellStyle name="Heading 3 4 4" xfId="32256" xr:uid="{00000000-0005-0000-0000-00004A7E0000}"/>
    <cellStyle name="Heading 3 4 4 2" xfId="32257" xr:uid="{00000000-0005-0000-0000-00004B7E0000}"/>
    <cellStyle name="Heading 3 4 4 3" xfId="32258" xr:uid="{00000000-0005-0000-0000-00004C7E0000}"/>
    <cellStyle name="Heading 3 4 4 4" xfId="32259" xr:uid="{00000000-0005-0000-0000-00004D7E0000}"/>
    <cellStyle name="Heading 3 4 40" xfId="32260" xr:uid="{00000000-0005-0000-0000-00004E7E0000}"/>
    <cellStyle name="Heading 3 4 41" xfId="32261" xr:uid="{00000000-0005-0000-0000-00004F7E0000}"/>
    <cellStyle name="Heading 3 4 42" xfId="32262" xr:uid="{00000000-0005-0000-0000-0000507E0000}"/>
    <cellStyle name="Heading 3 4 43" xfId="32263" xr:uid="{00000000-0005-0000-0000-0000517E0000}"/>
    <cellStyle name="Heading 3 4 44" xfId="32264" xr:uid="{00000000-0005-0000-0000-0000527E0000}"/>
    <cellStyle name="Heading 3 4 45" xfId="32265" xr:uid="{00000000-0005-0000-0000-0000537E0000}"/>
    <cellStyle name="Heading 3 4 46" xfId="32266" xr:uid="{00000000-0005-0000-0000-0000547E0000}"/>
    <cellStyle name="Heading 3 4 47" xfId="32267" xr:uid="{00000000-0005-0000-0000-0000557E0000}"/>
    <cellStyle name="Heading 3 4 48" xfId="32268" xr:uid="{00000000-0005-0000-0000-0000567E0000}"/>
    <cellStyle name="Heading 3 4 49" xfId="32269" xr:uid="{00000000-0005-0000-0000-0000577E0000}"/>
    <cellStyle name="Heading 3 4 5" xfId="32270" xr:uid="{00000000-0005-0000-0000-0000587E0000}"/>
    <cellStyle name="Heading 3 4 5 2" xfId="32271" xr:uid="{00000000-0005-0000-0000-0000597E0000}"/>
    <cellStyle name="Heading 3 4 5 3" xfId="32272" xr:uid="{00000000-0005-0000-0000-00005A7E0000}"/>
    <cellStyle name="Heading 3 4 5 4" xfId="32273" xr:uid="{00000000-0005-0000-0000-00005B7E0000}"/>
    <cellStyle name="Heading 3 4 50" xfId="32274" xr:uid="{00000000-0005-0000-0000-00005C7E0000}"/>
    <cellStyle name="Heading 3 4 51" xfId="32275" xr:uid="{00000000-0005-0000-0000-00005D7E0000}"/>
    <cellStyle name="Heading 3 4 52" xfId="32276" xr:uid="{00000000-0005-0000-0000-00005E7E0000}"/>
    <cellStyle name="Heading 3 4 53" xfId="32277" xr:uid="{00000000-0005-0000-0000-00005F7E0000}"/>
    <cellStyle name="Heading 3 4 54" xfId="32278" xr:uid="{00000000-0005-0000-0000-0000607E0000}"/>
    <cellStyle name="Heading 3 4 55" xfId="32279" xr:uid="{00000000-0005-0000-0000-0000617E0000}"/>
    <cellStyle name="Heading 3 4 56" xfId="32280" xr:uid="{00000000-0005-0000-0000-0000627E0000}"/>
    <cellStyle name="Heading 3 4 57" xfId="32281" xr:uid="{00000000-0005-0000-0000-0000637E0000}"/>
    <cellStyle name="Heading 3 4 58" xfId="32282" xr:uid="{00000000-0005-0000-0000-0000647E0000}"/>
    <cellStyle name="Heading 3 4 59" xfId="32283" xr:uid="{00000000-0005-0000-0000-0000657E0000}"/>
    <cellStyle name="Heading 3 4 6" xfId="32284" xr:uid="{00000000-0005-0000-0000-0000667E0000}"/>
    <cellStyle name="Heading 3 4 6 2" xfId="32285" xr:uid="{00000000-0005-0000-0000-0000677E0000}"/>
    <cellStyle name="Heading 3 4 6 3" xfId="32286" xr:uid="{00000000-0005-0000-0000-0000687E0000}"/>
    <cellStyle name="Heading 3 4 6 4" xfId="32287" xr:uid="{00000000-0005-0000-0000-0000697E0000}"/>
    <cellStyle name="Heading 3 4 60" xfId="32288" xr:uid="{00000000-0005-0000-0000-00006A7E0000}"/>
    <cellStyle name="Heading 3 4 61" xfId="32289" xr:uid="{00000000-0005-0000-0000-00006B7E0000}"/>
    <cellStyle name="Heading 3 4 62" xfId="32290" xr:uid="{00000000-0005-0000-0000-00006C7E0000}"/>
    <cellStyle name="Heading 3 4 63" xfId="32291" xr:uid="{00000000-0005-0000-0000-00006D7E0000}"/>
    <cellStyle name="Heading 3 4 64" xfId="32292" xr:uid="{00000000-0005-0000-0000-00006E7E0000}"/>
    <cellStyle name="Heading 3 4 65" xfId="32293" xr:uid="{00000000-0005-0000-0000-00006F7E0000}"/>
    <cellStyle name="Heading 3 4 66" xfId="32294" xr:uid="{00000000-0005-0000-0000-0000707E0000}"/>
    <cellStyle name="Heading 3 4 67" xfId="32295" xr:uid="{00000000-0005-0000-0000-0000717E0000}"/>
    <cellStyle name="Heading 3 4 68" xfId="32296" xr:uid="{00000000-0005-0000-0000-0000727E0000}"/>
    <cellStyle name="Heading 3 4 69" xfId="32297" xr:uid="{00000000-0005-0000-0000-0000737E0000}"/>
    <cellStyle name="Heading 3 4 7" xfId="32298" xr:uid="{00000000-0005-0000-0000-0000747E0000}"/>
    <cellStyle name="Heading 3 4 7 2" xfId="32299" xr:uid="{00000000-0005-0000-0000-0000757E0000}"/>
    <cellStyle name="Heading 3 4 7 3" xfId="32300" xr:uid="{00000000-0005-0000-0000-0000767E0000}"/>
    <cellStyle name="Heading 3 4 7 4" xfId="32301" xr:uid="{00000000-0005-0000-0000-0000777E0000}"/>
    <cellStyle name="Heading 3 4 70" xfId="32302" xr:uid="{00000000-0005-0000-0000-0000787E0000}"/>
    <cellStyle name="Heading 3 4 71" xfId="32303" xr:uid="{00000000-0005-0000-0000-0000797E0000}"/>
    <cellStyle name="Heading 3 4 72" xfId="32304" xr:uid="{00000000-0005-0000-0000-00007A7E0000}"/>
    <cellStyle name="Heading 3 4 73" xfId="32305" xr:uid="{00000000-0005-0000-0000-00007B7E0000}"/>
    <cellStyle name="Heading 3 4 74" xfId="32306" xr:uid="{00000000-0005-0000-0000-00007C7E0000}"/>
    <cellStyle name="Heading 3 4 75" xfId="32307" xr:uid="{00000000-0005-0000-0000-00007D7E0000}"/>
    <cellStyle name="Heading 3 4 76" xfId="32308" xr:uid="{00000000-0005-0000-0000-00007E7E0000}"/>
    <cellStyle name="Heading 3 4 77" xfId="32309" xr:uid="{00000000-0005-0000-0000-00007F7E0000}"/>
    <cellStyle name="Heading 3 4 78" xfId="32310" xr:uid="{00000000-0005-0000-0000-0000807E0000}"/>
    <cellStyle name="Heading 3 4 79" xfId="32311" xr:uid="{00000000-0005-0000-0000-0000817E0000}"/>
    <cellStyle name="Heading 3 4 8" xfId="32312" xr:uid="{00000000-0005-0000-0000-0000827E0000}"/>
    <cellStyle name="Heading 3 4 8 2" xfId="32313" xr:uid="{00000000-0005-0000-0000-0000837E0000}"/>
    <cellStyle name="Heading 3 4 8 3" xfId="32314" xr:uid="{00000000-0005-0000-0000-0000847E0000}"/>
    <cellStyle name="Heading 3 4 8 4" xfId="32315" xr:uid="{00000000-0005-0000-0000-0000857E0000}"/>
    <cellStyle name="Heading 3 4 80" xfId="32316" xr:uid="{00000000-0005-0000-0000-0000867E0000}"/>
    <cellStyle name="Heading 3 4 81" xfId="32317" xr:uid="{00000000-0005-0000-0000-0000877E0000}"/>
    <cellStyle name="Heading 3 4 82" xfId="32318" xr:uid="{00000000-0005-0000-0000-0000887E0000}"/>
    <cellStyle name="Heading 3 4 83" xfId="32319" xr:uid="{00000000-0005-0000-0000-0000897E0000}"/>
    <cellStyle name="Heading 3 4 84" xfId="32320" xr:uid="{00000000-0005-0000-0000-00008A7E0000}"/>
    <cellStyle name="Heading 3 4 85" xfId="32321" xr:uid="{00000000-0005-0000-0000-00008B7E0000}"/>
    <cellStyle name="Heading 3 4 86" xfId="32322" xr:uid="{00000000-0005-0000-0000-00008C7E0000}"/>
    <cellStyle name="Heading 3 4 87" xfId="32323" xr:uid="{00000000-0005-0000-0000-00008D7E0000}"/>
    <cellStyle name="Heading 3 4 88" xfId="32324" xr:uid="{00000000-0005-0000-0000-00008E7E0000}"/>
    <cellStyle name="Heading 3 4 89" xfId="32325" xr:uid="{00000000-0005-0000-0000-00008F7E0000}"/>
    <cellStyle name="Heading 3 4 9" xfId="32326" xr:uid="{00000000-0005-0000-0000-0000907E0000}"/>
    <cellStyle name="Heading 3 4 9 2" xfId="32327" xr:uid="{00000000-0005-0000-0000-0000917E0000}"/>
    <cellStyle name="Heading 3 4 9 3" xfId="32328" xr:uid="{00000000-0005-0000-0000-0000927E0000}"/>
    <cellStyle name="Heading 3 4 9 4" xfId="32329" xr:uid="{00000000-0005-0000-0000-0000937E0000}"/>
    <cellStyle name="Heading 3 4 90" xfId="32330" xr:uid="{00000000-0005-0000-0000-0000947E0000}"/>
    <cellStyle name="Heading 3 4 91" xfId="32331" xr:uid="{00000000-0005-0000-0000-0000957E0000}"/>
    <cellStyle name="Heading 3 4 92" xfId="32332" xr:uid="{00000000-0005-0000-0000-0000967E0000}"/>
    <cellStyle name="Heading 3 4 93" xfId="32333" xr:uid="{00000000-0005-0000-0000-0000977E0000}"/>
    <cellStyle name="Heading 3 4 94" xfId="32334" xr:uid="{00000000-0005-0000-0000-0000987E0000}"/>
    <cellStyle name="Heading 3 4 95" xfId="32335" xr:uid="{00000000-0005-0000-0000-0000997E0000}"/>
    <cellStyle name="Heading 3 4 96" xfId="32336" xr:uid="{00000000-0005-0000-0000-00009A7E0000}"/>
    <cellStyle name="Heading 3 4 97" xfId="32337" xr:uid="{00000000-0005-0000-0000-00009B7E0000}"/>
    <cellStyle name="Heading 3 4 98" xfId="32338" xr:uid="{00000000-0005-0000-0000-00009C7E0000}"/>
    <cellStyle name="Heading 3 4 99" xfId="32339" xr:uid="{00000000-0005-0000-0000-00009D7E0000}"/>
    <cellStyle name="Heading 3 40" xfId="32340" xr:uid="{00000000-0005-0000-0000-00009E7E0000}"/>
    <cellStyle name="Heading 3 40 2" xfId="32341" xr:uid="{00000000-0005-0000-0000-00009F7E0000}"/>
    <cellStyle name="Heading 3 40 3" xfId="32342" xr:uid="{00000000-0005-0000-0000-0000A07E0000}"/>
    <cellStyle name="Heading 3 40 4" xfId="32343" xr:uid="{00000000-0005-0000-0000-0000A17E0000}"/>
    <cellStyle name="Heading 3 41" xfId="32344" xr:uid="{00000000-0005-0000-0000-0000A27E0000}"/>
    <cellStyle name="Heading 3 41 2" xfId="32345" xr:uid="{00000000-0005-0000-0000-0000A37E0000}"/>
    <cellStyle name="Heading 3 41 3" xfId="32346" xr:uid="{00000000-0005-0000-0000-0000A47E0000}"/>
    <cellStyle name="Heading 3 41 4" xfId="32347" xr:uid="{00000000-0005-0000-0000-0000A57E0000}"/>
    <cellStyle name="Heading 3 42" xfId="32348" xr:uid="{00000000-0005-0000-0000-0000A67E0000}"/>
    <cellStyle name="Heading 3 42 2" xfId="32349" xr:uid="{00000000-0005-0000-0000-0000A77E0000}"/>
    <cellStyle name="Heading 3 42 3" xfId="32350" xr:uid="{00000000-0005-0000-0000-0000A87E0000}"/>
    <cellStyle name="Heading 3 42 4" xfId="32351" xr:uid="{00000000-0005-0000-0000-0000A97E0000}"/>
    <cellStyle name="Heading 3 43" xfId="32352" xr:uid="{00000000-0005-0000-0000-0000AA7E0000}"/>
    <cellStyle name="Heading 3 43 2" xfId="32353" xr:uid="{00000000-0005-0000-0000-0000AB7E0000}"/>
    <cellStyle name="Heading 3 43 3" xfId="32354" xr:uid="{00000000-0005-0000-0000-0000AC7E0000}"/>
    <cellStyle name="Heading 3 43 4" xfId="32355" xr:uid="{00000000-0005-0000-0000-0000AD7E0000}"/>
    <cellStyle name="Heading 3 44" xfId="32356" xr:uid="{00000000-0005-0000-0000-0000AE7E0000}"/>
    <cellStyle name="Heading 3 44 2" xfId="32357" xr:uid="{00000000-0005-0000-0000-0000AF7E0000}"/>
    <cellStyle name="Heading 3 44 3" xfId="32358" xr:uid="{00000000-0005-0000-0000-0000B07E0000}"/>
    <cellStyle name="Heading 3 44 4" xfId="32359" xr:uid="{00000000-0005-0000-0000-0000B17E0000}"/>
    <cellStyle name="Heading 3 45" xfId="32360" xr:uid="{00000000-0005-0000-0000-0000B27E0000}"/>
    <cellStyle name="Heading 3 45 2" xfId="32361" xr:uid="{00000000-0005-0000-0000-0000B37E0000}"/>
    <cellStyle name="Heading 3 45 3" xfId="32362" xr:uid="{00000000-0005-0000-0000-0000B47E0000}"/>
    <cellStyle name="Heading 3 45 4" xfId="32363" xr:uid="{00000000-0005-0000-0000-0000B57E0000}"/>
    <cellStyle name="Heading 3 46" xfId="32364" xr:uid="{00000000-0005-0000-0000-0000B67E0000}"/>
    <cellStyle name="Heading 3 46 2" xfId="32365" xr:uid="{00000000-0005-0000-0000-0000B77E0000}"/>
    <cellStyle name="Heading 3 46 3" xfId="32366" xr:uid="{00000000-0005-0000-0000-0000B87E0000}"/>
    <cellStyle name="Heading 3 46 4" xfId="32367" xr:uid="{00000000-0005-0000-0000-0000B97E0000}"/>
    <cellStyle name="Heading 3 47" xfId="32368" xr:uid="{00000000-0005-0000-0000-0000BA7E0000}"/>
    <cellStyle name="Heading 3 47 2" xfId="32369" xr:uid="{00000000-0005-0000-0000-0000BB7E0000}"/>
    <cellStyle name="Heading 3 47 3" xfId="32370" xr:uid="{00000000-0005-0000-0000-0000BC7E0000}"/>
    <cellStyle name="Heading 3 47 4" xfId="32371" xr:uid="{00000000-0005-0000-0000-0000BD7E0000}"/>
    <cellStyle name="Heading 3 48" xfId="32372" xr:uid="{00000000-0005-0000-0000-0000BE7E0000}"/>
    <cellStyle name="Heading 3 48 2" xfId="32373" xr:uid="{00000000-0005-0000-0000-0000BF7E0000}"/>
    <cellStyle name="Heading 3 48 3" xfId="32374" xr:uid="{00000000-0005-0000-0000-0000C07E0000}"/>
    <cellStyle name="Heading 3 48 4" xfId="32375" xr:uid="{00000000-0005-0000-0000-0000C17E0000}"/>
    <cellStyle name="Heading 3 49" xfId="32376" xr:uid="{00000000-0005-0000-0000-0000C27E0000}"/>
    <cellStyle name="Heading 3 49 2" xfId="32377" xr:uid="{00000000-0005-0000-0000-0000C37E0000}"/>
    <cellStyle name="Heading 3 49 3" xfId="32378" xr:uid="{00000000-0005-0000-0000-0000C47E0000}"/>
    <cellStyle name="Heading 3 49 4" xfId="32379" xr:uid="{00000000-0005-0000-0000-0000C57E0000}"/>
    <cellStyle name="Heading 3 5" xfId="32380" xr:uid="{00000000-0005-0000-0000-0000C67E0000}"/>
    <cellStyle name="Heading 3 5 10" xfId="32381" xr:uid="{00000000-0005-0000-0000-0000C77E0000}"/>
    <cellStyle name="Heading 3 5 10 2" xfId="32382" xr:uid="{00000000-0005-0000-0000-0000C87E0000}"/>
    <cellStyle name="Heading 3 5 10 3" xfId="32383" xr:uid="{00000000-0005-0000-0000-0000C97E0000}"/>
    <cellStyle name="Heading 3 5 10 4" xfId="32384" xr:uid="{00000000-0005-0000-0000-0000CA7E0000}"/>
    <cellStyle name="Heading 3 5 100" xfId="32385" xr:uid="{00000000-0005-0000-0000-0000CB7E0000}"/>
    <cellStyle name="Heading 3 5 101" xfId="32386" xr:uid="{00000000-0005-0000-0000-0000CC7E0000}"/>
    <cellStyle name="Heading 3 5 102" xfId="32387" xr:uid="{00000000-0005-0000-0000-0000CD7E0000}"/>
    <cellStyle name="Heading 3 5 103" xfId="32388" xr:uid="{00000000-0005-0000-0000-0000CE7E0000}"/>
    <cellStyle name="Heading 3 5 104" xfId="32389" xr:uid="{00000000-0005-0000-0000-0000CF7E0000}"/>
    <cellStyle name="Heading 3 5 105" xfId="32390" xr:uid="{00000000-0005-0000-0000-0000D07E0000}"/>
    <cellStyle name="Heading 3 5 106" xfId="32391" xr:uid="{00000000-0005-0000-0000-0000D17E0000}"/>
    <cellStyle name="Heading 3 5 107" xfId="32392" xr:uid="{00000000-0005-0000-0000-0000D27E0000}"/>
    <cellStyle name="Heading 3 5 108" xfId="32393" xr:uid="{00000000-0005-0000-0000-0000D37E0000}"/>
    <cellStyle name="Heading 3 5 109" xfId="32394" xr:uid="{00000000-0005-0000-0000-0000D47E0000}"/>
    <cellStyle name="Heading 3 5 11" xfId="32395" xr:uid="{00000000-0005-0000-0000-0000D57E0000}"/>
    <cellStyle name="Heading 3 5 11 2" xfId="32396" xr:uid="{00000000-0005-0000-0000-0000D67E0000}"/>
    <cellStyle name="Heading 3 5 11 3" xfId="32397" xr:uid="{00000000-0005-0000-0000-0000D77E0000}"/>
    <cellStyle name="Heading 3 5 11 4" xfId="32398" xr:uid="{00000000-0005-0000-0000-0000D87E0000}"/>
    <cellStyle name="Heading 3 5 110" xfId="32399" xr:uid="{00000000-0005-0000-0000-0000D97E0000}"/>
    <cellStyle name="Heading 3 5 111" xfId="32400" xr:uid="{00000000-0005-0000-0000-0000DA7E0000}"/>
    <cellStyle name="Heading 3 5 112" xfId="32401" xr:uid="{00000000-0005-0000-0000-0000DB7E0000}"/>
    <cellStyle name="Heading 3 5 113" xfId="32402" xr:uid="{00000000-0005-0000-0000-0000DC7E0000}"/>
    <cellStyle name="Heading 3 5 114" xfId="32403" xr:uid="{00000000-0005-0000-0000-0000DD7E0000}"/>
    <cellStyle name="Heading 3 5 115" xfId="32404" xr:uid="{00000000-0005-0000-0000-0000DE7E0000}"/>
    <cellStyle name="Heading 3 5 116" xfId="32405" xr:uid="{00000000-0005-0000-0000-0000DF7E0000}"/>
    <cellStyle name="Heading 3 5 117" xfId="32406" xr:uid="{00000000-0005-0000-0000-0000E07E0000}"/>
    <cellStyle name="Heading 3 5 118" xfId="32407" xr:uid="{00000000-0005-0000-0000-0000E17E0000}"/>
    <cellStyle name="Heading 3 5 119" xfId="32408" xr:uid="{00000000-0005-0000-0000-0000E27E0000}"/>
    <cellStyle name="Heading 3 5 12" xfId="32409" xr:uid="{00000000-0005-0000-0000-0000E37E0000}"/>
    <cellStyle name="Heading 3 5 12 2" xfId="32410" xr:uid="{00000000-0005-0000-0000-0000E47E0000}"/>
    <cellStyle name="Heading 3 5 12 3" xfId="32411" xr:uid="{00000000-0005-0000-0000-0000E57E0000}"/>
    <cellStyle name="Heading 3 5 12 4" xfId="32412" xr:uid="{00000000-0005-0000-0000-0000E67E0000}"/>
    <cellStyle name="Heading 3 5 120" xfId="32413" xr:uid="{00000000-0005-0000-0000-0000E77E0000}"/>
    <cellStyle name="Heading 3 5 121" xfId="32414" xr:uid="{00000000-0005-0000-0000-0000E87E0000}"/>
    <cellStyle name="Heading 3 5 122" xfId="32415" xr:uid="{00000000-0005-0000-0000-0000E97E0000}"/>
    <cellStyle name="Heading 3 5 123" xfId="32416" xr:uid="{00000000-0005-0000-0000-0000EA7E0000}"/>
    <cellStyle name="Heading 3 5 124" xfId="32417" xr:uid="{00000000-0005-0000-0000-0000EB7E0000}"/>
    <cellStyle name="Heading 3 5 125" xfId="32418" xr:uid="{00000000-0005-0000-0000-0000EC7E0000}"/>
    <cellStyle name="Heading 3 5 126" xfId="32419" xr:uid="{00000000-0005-0000-0000-0000ED7E0000}"/>
    <cellStyle name="Heading 3 5 127" xfId="32420" xr:uid="{00000000-0005-0000-0000-0000EE7E0000}"/>
    <cellStyle name="Heading 3 5 128" xfId="32421" xr:uid="{00000000-0005-0000-0000-0000EF7E0000}"/>
    <cellStyle name="Heading 3 5 129" xfId="32422" xr:uid="{00000000-0005-0000-0000-0000F07E0000}"/>
    <cellStyle name="Heading 3 5 13" xfId="32423" xr:uid="{00000000-0005-0000-0000-0000F17E0000}"/>
    <cellStyle name="Heading 3 5 13 2" xfId="32424" xr:uid="{00000000-0005-0000-0000-0000F27E0000}"/>
    <cellStyle name="Heading 3 5 13 3" xfId="32425" xr:uid="{00000000-0005-0000-0000-0000F37E0000}"/>
    <cellStyle name="Heading 3 5 13 4" xfId="32426" xr:uid="{00000000-0005-0000-0000-0000F47E0000}"/>
    <cellStyle name="Heading 3 5 130" xfId="32427" xr:uid="{00000000-0005-0000-0000-0000F57E0000}"/>
    <cellStyle name="Heading 3 5 131" xfId="32428" xr:uid="{00000000-0005-0000-0000-0000F67E0000}"/>
    <cellStyle name="Heading 3 5 132" xfId="32429" xr:uid="{00000000-0005-0000-0000-0000F77E0000}"/>
    <cellStyle name="Heading 3 5 133" xfId="32430" xr:uid="{00000000-0005-0000-0000-0000F87E0000}"/>
    <cellStyle name="Heading 3 5 134" xfId="32431" xr:uid="{00000000-0005-0000-0000-0000F97E0000}"/>
    <cellStyle name="Heading 3 5 135" xfId="32432" xr:uid="{00000000-0005-0000-0000-0000FA7E0000}"/>
    <cellStyle name="Heading 3 5 136" xfId="32433" xr:uid="{00000000-0005-0000-0000-0000FB7E0000}"/>
    <cellStyle name="Heading 3 5 137" xfId="32434" xr:uid="{00000000-0005-0000-0000-0000FC7E0000}"/>
    <cellStyle name="Heading 3 5 138" xfId="32435" xr:uid="{00000000-0005-0000-0000-0000FD7E0000}"/>
    <cellStyle name="Heading 3 5 139" xfId="32436" xr:uid="{00000000-0005-0000-0000-0000FE7E0000}"/>
    <cellStyle name="Heading 3 5 14" xfId="32437" xr:uid="{00000000-0005-0000-0000-0000FF7E0000}"/>
    <cellStyle name="Heading 3 5 14 2" xfId="32438" xr:uid="{00000000-0005-0000-0000-0000007F0000}"/>
    <cellStyle name="Heading 3 5 14 3" xfId="32439" xr:uid="{00000000-0005-0000-0000-0000017F0000}"/>
    <cellStyle name="Heading 3 5 14 4" xfId="32440" xr:uid="{00000000-0005-0000-0000-0000027F0000}"/>
    <cellStyle name="Heading 3 5 140" xfId="32441" xr:uid="{00000000-0005-0000-0000-0000037F0000}"/>
    <cellStyle name="Heading 3 5 141" xfId="32442" xr:uid="{00000000-0005-0000-0000-0000047F0000}"/>
    <cellStyle name="Heading 3 5 142" xfId="32443" xr:uid="{00000000-0005-0000-0000-0000057F0000}"/>
    <cellStyle name="Heading 3 5 143" xfId="32444" xr:uid="{00000000-0005-0000-0000-0000067F0000}"/>
    <cellStyle name="Heading 3 5 15" xfId="32445" xr:uid="{00000000-0005-0000-0000-0000077F0000}"/>
    <cellStyle name="Heading 3 5 15 2" xfId="32446" xr:uid="{00000000-0005-0000-0000-0000087F0000}"/>
    <cellStyle name="Heading 3 5 15 3" xfId="32447" xr:uid="{00000000-0005-0000-0000-0000097F0000}"/>
    <cellStyle name="Heading 3 5 15 4" xfId="32448" xr:uid="{00000000-0005-0000-0000-00000A7F0000}"/>
    <cellStyle name="Heading 3 5 16" xfId="32449" xr:uid="{00000000-0005-0000-0000-00000B7F0000}"/>
    <cellStyle name="Heading 3 5 17" xfId="32450" xr:uid="{00000000-0005-0000-0000-00000C7F0000}"/>
    <cellStyle name="Heading 3 5 17 2" xfId="32451" xr:uid="{00000000-0005-0000-0000-00000D7F0000}"/>
    <cellStyle name="Heading 3 5 17 3" xfId="32452" xr:uid="{00000000-0005-0000-0000-00000E7F0000}"/>
    <cellStyle name="Heading 3 5 17 4" xfId="32453" xr:uid="{00000000-0005-0000-0000-00000F7F0000}"/>
    <cellStyle name="Heading 3 5 18" xfId="32454" xr:uid="{00000000-0005-0000-0000-0000107F0000}"/>
    <cellStyle name="Heading 3 5 18 2" xfId="32455" xr:uid="{00000000-0005-0000-0000-0000117F0000}"/>
    <cellStyle name="Heading 3 5 18 3" xfId="32456" xr:uid="{00000000-0005-0000-0000-0000127F0000}"/>
    <cellStyle name="Heading 3 5 18 4" xfId="32457" xr:uid="{00000000-0005-0000-0000-0000137F0000}"/>
    <cellStyle name="Heading 3 5 19" xfId="32458" xr:uid="{00000000-0005-0000-0000-0000147F0000}"/>
    <cellStyle name="Heading 3 5 19 2" xfId="32459" xr:uid="{00000000-0005-0000-0000-0000157F0000}"/>
    <cellStyle name="Heading 3 5 19 3" xfId="32460" xr:uid="{00000000-0005-0000-0000-0000167F0000}"/>
    <cellStyle name="Heading 3 5 19 4" xfId="32461" xr:uid="{00000000-0005-0000-0000-0000177F0000}"/>
    <cellStyle name="Heading 3 5 2" xfId="32462" xr:uid="{00000000-0005-0000-0000-0000187F0000}"/>
    <cellStyle name="Heading 3 5 2 2" xfId="32463" xr:uid="{00000000-0005-0000-0000-0000197F0000}"/>
    <cellStyle name="Heading 3 5 2 3" xfId="32464" xr:uid="{00000000-0005-0000-0000-00001A7F0000}"/>
    <cellStyle name="Heading 3 5 2 4" xfId="32465" xr:uid="{00000000-0005-0000-0000-00001B7F0000}"/>
    <cellStyle name="Heading 3 5 20" xfId="32466" xr:uid="{00000000-0005-0000-0000-00001C7F0000}"/>
    <cellStyle name="Heading 3 5 20 2" xfId="32467" xr:uid="{00000000-0005-0000-0000-00001D7F0000}"/>
    <cellStyle name="Heading 3 5 20 3" xfId="32468" xr:uid="{00000000-0005-0000-0000-00001E7F0000}"/>
    <cellStyle name="Heading 3 5 20 4" xfId="32469" xr:uid="{00000000-0005-0000-0000-00001F7F0000}"/>
    <cellStyle name="Heading 3 5 21" xfId="32470" xr:uid="{00000000-0005-0000-0000-0000207F0000}"/>
    <cellStyle name="Heading 3 5 21 2" xfId="32471" xr:uid="{00000000-0005-0000-0000-0000217F0000}"/>
    <cellStyle name="Heading 3 5 21 3" xfId="32472" xr:uid="{00000000-0005-0000-0000-0000227F0000}"/>
    <cellStyle name="Heading 3 5 21 4" xfId="32473" xr:uid="{00000000-0005-0000-0000-0000237F0000}"/>
    <cellStyle name="Heading 3 5 22" xfId="32474" xr:uid="{00000000-0005-0000-0000-0000247F0000}"/>
    <cellStyle name="Heading 3 5 22 2" xfId="32475" xr:uid="{00000000-0005-0000-0000-0000257F0000}"/>
    <cellStyle name="Heading 3 5 22 3" xfId="32476" xr:uid="{00000000-0005-0000-0000-0000267F0000}"/>
    <cellStyle name="Heading 3 5 22 4" xfId="32477" xr:uid="{00000000-0005-0000-0000-0000277F0000}"/>
    <cellStyle name="Heading 3 5 23" xfId="32478" xr:uid="{00000000-0005-0000-0000-0000287F0000}"/>
    <cellStyle name="Heading 3 5 23 2" xfId="32479" xr:uid="{00000000-0005-0000-0000-0000297F0000}"/>
    <cellStyle name="Heading 3 5 23 3" xfId="32480" xr:uid="{00000000-0005-0000-0000-00002A7F0000}"/>
    <cellStyle name="Heading 3 5 23 4" xfId="32481" xr:uid="{00000000-0005-0000-0000-00002B7F0000}"/>
    <cellStyle name="Heading 3 5 24" xfId="32482" xr:uid="{00000000-0005-0000-0000-00002C7F0000}"/>
    <cellStyle name="Heading 3 5 24 2" xfId="32483" xr:uid="{00000000-0005-0000-0000-00002D7F0000}"/>
    <cellStyle name="Heading 3 5 24 3" xfId="32484" xr:uid="{00000000-0005-0000-0000-00002E7F0000}"/>
    <cellStyle name="Heading 3 5 24 4" xfId="32485" xr:uid="{00000000-0005-0000-0000-00002F7F0000}"/>
    <cellStyle name="Heading 3 5 25" xfId="32486" xr:uid="{00000000-0005-0000-0000-0000307F0000}"/>
    <cellStyle name="Heading 3 5 25 2" xfId="32487" xr:uid="{00000000-0005-0000-0000-0000317F0000}"/>
    <cellStyle name="Heading 3 5 25 3" xfId="32488" xr:uid="{00000000-0005-0000-0000-0000327F0000}"/>
    <cellStyle name="Heading 3 5 25 4" xfId="32489" xr:uid="{00000000-0005-0000-0000-0000337F0000}"/>
    <cellStyle name="Heading 3 5 26" xfId="32490" xr:uid="{00000000-0005-0000-0000-0000347F0000}"/>
    <cellStyle name="Heading 3 5 26 2" xfId="32491" xr:uid="{00000000-0005-0000-0000-0000357F0000}"/>
    <cellStyle name="Heading 3 5 26 3" xfId="32492" xr:uid="{00000000-0005-0000-0000-0000367F0000}"/>
    <cellStyle name="Heading 3 5 26 4" xfId="32493" xr:uid="{00000000-0005-0000-0000-0000377F0000}"/>
    <cellStyle name="Heading 3 5 27" xfId="32494" xr:uid="{00000000-0005-0000-0000-0000387F0000}"/>
    <cellStyle name="Heading 3 5 27 2" xfId="32495" xr:uid="{00000000-0005-0000-0000-0000397F0000}"/>
    <cellStyle name="Heading 3 5 27 3" xfId="32496" xr:uid="{00000000-0005-0000-0000-00003A7F0000}"/>
    <cellStyle name="Heading 3 5 27 4" xfId="32497" xr:uid="{00000000-0005-0000-0000-00003B7F0000}"/>
    <cellStyle name="Heading 3 5 28" xfId="32498" xr:uid="{00000000-0005-0000-0000-00003C7F0000}"/>
    <cellStyle name="Heading 3 5 28 2" xfId="32499" xr:uid="{00000000-0005-0000-0000-00003D7F0000}"/>
    <cellStyle name="Heading 3 5 28 3" xfId="32500" xr:uid="{00000000-0005-0000-0000-00003E7F0000}"/>
    <cellStyle name="Heading 3 5 28 4" xfId="32501" xr:uid="{00000000-0005-0000-0000-00003F7F0000}"/>
    <cellStyle name="Heading 3 5 29" xfId="32502" xr:uid="{00000000-0005-0000-0000-0000407F0000}"/>
    <cellStyle name="Heading 3 5 29 2" xfId="32503" xr:uid="{00000000-0005-0000-0000-0000417F0000}"/>
    <cellStyle name="Heading 3 5 29 3" xfId="32504" xr:uid="{00000000-0005-0000-0000-0000427F0000}"/>
    <cellStyle name="Heading 3 5 29 4" xfId="32505" xr:uid="{00000000-0005-0000-0000-0000437F0000}"/>
    <cellStyle name="Heading 3 5 3" xfId="32506" xr:uid="{00000000-0005-0000-0000-0000447F0000}"/>
    <cellStyle name="Heading 3 5 3 2" xfId="32507" xr:uid="{00000000-0005-0000-0000-0000457F0000}"/>
    <cellStyle name="Heading 3 5 3 3" xfId="32508" xr:uid="{00000000-0005-0000-0000-0000467F0000}"/>
    <cellStyle name="Heading 3 5 3 4" xfId="32509" xr:uid="{00000000-0005-0000-0000-0000477F0000}"/>
    <cellStyle name="Heading 3 5 30" xfId="32510" xr:uid="{00000000-0005-0000-0000-0000487F0000}"/>
    <cellStyle name="Heading 3 5 30 2" xfId="32511" xr:uid="{00000000-0005-0000-0000-0000497F0000}"/>
    <cellStyle name="Heading 3 5 30 3" xfId="32512" xr:uid="{00000000-0005-0000-0000-00004A7F0000}"/>
    <cellStyle name="Heading 3 5 30 4" xfId="32513" xr:uid="{00000000-0005-0000-0000-00004B7F0000}"/>
    <cellStyle name="Heading 3 5 31" xfId="32514" xr:uid="{00000000-0005-0000-0000-00004C7F0000}"/>
    <cellStyle name="Heading 3 5 32" xfId="32515" xr:uid="{00000000-0005-0000-0000-00004D7F0000}"/>
    <cellStyle name="Heading 3 5 33" xfId="32516" xr:uid="{00000000-0005-0000-0000-00004E7F0000}"/>
    <cellStyle name="Heading 3 5 34" xfId="32517" xr:uid="{00000000-0005-0000-0000-00004F7F0000}"/>
    <cellStyle name="Heading 3 5 35" xfId="32518" xr:uid="{00000000-0005-0000-0000-0000507F0000}"/>
    <cellStyle name="Heading 3 5 36" xfId="32519" xr:uid="{00000000-0005-0000-0000-0000517F0000}"/>
    <cellStyle name="Heading 3 5 37" xfId="32520" xr:uid="{00000000-0005-0000-0000-0000527F0000}"/>
    <cellStyle name="Heading 3 5 38" xfId="32521" xr:uid="{00000000-0005-0000-0000-0000537F0000}"/>
    <cellStyle name="Heading 3 5 39" xfId="32522" xr:uid="{00000000-0005-0000-0000-0000547F0000}"/>
    <cellStyle name="Heading 3 5 4" xfId="32523" xr:uid="{00000000-0005-0000-0000-0000557F0000}"/>
    <cellStyle name="Heading 3 5 4 2" xfId="32524" xr:uid="{00000000-0005-0000-0000-0000567F0000}"/>
    <cellStyle name="Heading 3 5 4 3" xfId="32525" xr:uid="{00000000-0005-0000-0000-0000577F0000}"/>
    <cellStyle name="Heading 3 5 4 4" xfId="32526" xr:uid="{00000000-0005-0000-0000-0000587F0000}"/>
    <cellStyle name="Heading 3 5 40" xfId="32527" xr:uid="{00000000-0005-0000-0000-0000597F0000}"/>
    <cellStyle name="Heading 3 5 41" xfId="32528" xr:uid="{00000000-0005-0000-0000-00005A7F0000}"/>
    <cellStyle name="Heading 3 5 42" xfId="32529" xr:uid="{00000000-0005-0000-0000-00005B7F0000}"/>
    <cellStyle name="Heading 3 5 43" xfId="32530" xr:uid="{00000000-0005-0000-0000-00005C7F0000}"/>
    <cellStyle name="Heading 3 5 44" xfId="32531" xr:uid="{00000000-0005-0000-0000-00005D7F0000}"/>
    <cellStyle name="Heading 3 5 45" xfId="32532" xr:uid="{00000000-0005-0000-0000-00005E7F0000}"/>
    <cellStyle name="Heading 3 5 46" xfId="32533" xr:uid="{00000000-0005-0000-0000-00005F7F0000}"/>
    <cellStyle name="Heading 3 5 47" xfId="32534" xr:uid="{00000000-0005-0000-0000-0000607F0000}"/>
    <cellStyle name="Heading 3 5 48" xfId="32535" xr:uid="{00000000-0005-0000-0000-0000617F0000}"/>
    <cellStyle name="Heading 3 5 49" xfId="32536" xr:uid="{00000000-0005-0000-0000-0000627F0000}"/>
    <cellStyle name="Heading 3 5 5" xfId="32537" xr:uid="{00000000-0005-0000-0000-0000637F0000}"/>
    <cellStyle name="Heading 3 5 5 2" xfId="32538" xr:uid="{00000000-0005-0000-0000-0000647F0000}"/>
    <cellStyle name="Heading 3 5 5 3" xfId="32539" xr:uid="{00000000-0005-0000-0000-0000657F0000}"/>
    <cellStyle name="Heading 3 5 5 4" xfId="32540" xr:uid="{00000000-0005-0000-0000-0000667F0000}"/>
    <cellStyle name="Heading 3 5 50" xfId="32541" xr:uid="{00000000-0005-0000-0000-0000677F0000}"/>
    <cellStyle name="Heading 3 5 51" xfId="32542" xr:uid="{00000000-0005-0000-0000-0000687F0000}"/>
    <cellStyle name="Heading 3 5 52" xfId="32543" xr:uid="{00000000-0005-0000-0000-0000697F0000}"/>
    <cellStyle name="Heading 3 5 53" xfId="32544" xr:uid="{00000000-0005-0000-0000-00006A7F0000}"/>
    <cellStyle name="Heading 3 5 54" xfId="32545" xr:uid="{00000000-0005-0000-0000-00006B7F0000}"/>
    <cellStyle name="Heading 3 5 55" xfId="32546" xr:uid="{00000000-0005-0000-0000-00006C7F0000}"/>
    <cellStyle name="Heading 3 5 56" xfId="32547" xr:uid="{00000000-0005-0000-0000-00006D7F0000}"/>
    <cellStyle name="Heading 3 5 57" xfId="32548" xr:uid="{00000000-0005-0000-0000-00006E7F0000}"/>
    <cellStyle name="Heading 3 5 58" xfId="32549" xr:uid="{00000000-0005-0000-0000-00006F7F0000}"/>
    <cellStyle name="Heading 3 5 59" xfId="32550" xr:uid="{00000000-0005-0000-0000-0000707F0000}"/>
    <cellStyle name="Heading 3 5 6" xfId="32551" xr:uid="{00000000-0005-0000-0000-0000717F0000}"/>
    <cellStyle name="Heading 3 5 6 2" xfId="32552" xr:uid="{00000000-0005-0000-0000-0000727F0000}"/>
    <cellStyle name="Heading 3 5 6 3" xfId="32553" xr:uid="{00000000-0005-0000-0000-0000737F0000}"/>
    <cellStyle name="Heading 3 5 6 4" xfId="32554" xr:uid="{00000000-0005-0000-0000-0000747F0000}"/>
    <cellStyle name="Heading 3 5 60" xfId="32555" xr:uid="{00000000-0005-0000-0000-0000757F0000}"/>
    <cellStyle name="Heading 3 5 61" xfId="32556" xr:uid="{00000000-0005-0000-0000-0000767F0000}"/>
    <cellStyle name="Heading 3 5 62" xfId="32557" xr:uid="{00000000-0005-0000-0000-0000777F0000}"/>
    <cellStyle name="Heading 3 5 63" xfId="32558" xr:uid="{00000000-0005-0000-0000-0000787F0000}"/>
    <cellStyle name="Heading 3 5 64" xfId="32559" xr:uid="{00000000-0005-0000-0000-0000797F0000}"/>
    <cellStyle name="Heading 3 5 65" xfId="32560" xr:uid="{00000000-0005-0000-0000-00007A7F0000}"/>
    <cellStyle name="Heading 3 5 66" xfId="32561" xr:uid="{00000000-0005-0000-0000-00007B7F0000}"/>
    <cellStyle name="Heading 3 5 67" xfId="32562" xr:uid="{00000000-0005-0000-0000-00007C7F0000}"/>
    <cellStyle name="Heading 3 5 68" xfId="32563" xr:uid="{00000000-0005-0000-0000-00007D7F0000}"/>
    <cellStyle name="Heading 3 5 69" xfId="32564" xr:uid="{00000000-0005-0000-0000-00007E7F0000}"/>
    <cellStyle name="Heading 3 5 7" xfId="32565" xr:uid="{00000000-0005-0000-0000-00007F7F0000}"/>
    <cellStyle name="Heading 3 5 7 2" xfId="32566" xr:uid="{00000000-0005-0000-0000-0000807F0000}"/>
    <cellStyle name="Heading 3 5 7 3" xfId="32567" xr:uid="{00000000-0005-0000-0000-0000817F0000}"/>
    <cellStyle name="Heading 3 5 7 4" xfId="32568" xr:uid="{00000000-0005-0000-0000-0000827F0000}"/>
    <cellStyle name="Heading 3 5 70" xfId="32569" xr:uid="{00000000-0005-0000-0000-0000837F0000}"/>
    <cellStyle name="Heading 3 5 71" xfId="32570" xr:uid="{00000000-0005-0000-0000-0000847F0000}"/>
    <cellStyle name="Heading 3 5 72" xfId="32571" xr:uid="{00000000-0005-0000-0000-0000857F0000}"/>
    <cellStyle name="Heading 3 5 73" xfId="32572" xr:uid="{00000000-0005-0000-0000-0000867F0000}"/>
    <cellStyle name="Heading 3 5 74" xfId="32573" xr:uid="{00000000-0005-0000-0000-0000877F0000}"/>
    <cellStyle name="Heading 3 5 75" xfId="32574" xr:uid="{00000000-0005-0000-0000-0000887F0000}"/>
    <cellStyle name="Heading 3 5 76" xfId="32575" xr:uid="{00000000-0005-0000-0000-0000897F0000}"/>
    <cellStyle name="Heading 3 5 77" xfId="32576" xr:uid="{00000000-0005-0000-0000-00008A7F0000}"/>
    <cellStyle name="Heading 3 5 78" xfId="32577" xr:uid="{00000000-0005-0000-0000-00008B7F0000}"/>
    <cellStyle name="Heading 3 5 79" xfId="32578" xr:uid="{00000000-0005-0000-0000-00008C7F0000}"/>
    <cellStyle name="Heading 3 5 8" xfId="32579" xr:uid="{00000000-0005-0000-0000-00008D7F0000}"/>
    <cellStyle name="Heading 3 5 8 2" xfId="32580" xr:uid="{00000000-0005-0000-0000-00008E7F0000}"/>
    <cellStyle name="Heading 3 5 8 3" xfId="32581" xr:uid="{00000000-0005-0000-0000-00008F7F0000}"/>
    <cellStyle name="Heading 3 5 8 4" xfId="32582" xr:uid="{00000000-0005-0000-0000-0000907F0000}"/>
    <cellStyle name="Heading 3 5 80" xfId="32583" xr:uid="{00000000-0005-0000-0000-0000917F0000}"/>
    <cellStyle name="Heading 3 5 81" xfId="32584" xr:uid="{00000000-0005-0000-0000-0000927F0000}"/>
    <cellStyle name="Heading 3 5 82" xfId="32585" xr:uid="{00000000-0005-0000-0000-0000937F0000}"/>
    <cellStyle name="Heading 3 5 83" xfId="32586" xr:uid="{00000000-0005-0000-0000-0000947F0000}"/>
    <cellStyle name="Heading 3 5 84" xfId="32587" xr:uid="{00000000-0005-0000-0000-0000957F0000}"/>
    <cellStyle name="Heading 3 5 85" xfId="32588" xr:uid="{00000000-0005-0000-0000-0000967F0000}"/>
    <cellStyle name="Heading 3 5 86" xfId="32589" xr:uid="{00000000-0005-0000-0000-0000977F0000}"/>
    <cellStyle name="Heading 3 5 87" xfId="32590" xr:uid="{00000000-0005-0000-0000-0000987F0000}"/>
    <cellStyle name="Heading 3 5 88" xfId="32591" xr:uid="{00000000-0005-0000-0000-0000997F0000}"/>
    <cellStyle name="Heading 3 5 89" xfId="32592" xr:uid="{00000000-0005-0000-0000-00009A7F0000}"/>
    <cellStyle name="Heading 3 5 9" xfId="32593" xr:uid="{00000000-0005-0000-0000-00009B7F0000}"/>
    <cellStyle name="Heading 3 5 9 2" xfId="32594" xr:uid="{00000000-0005-0000-0000-00009C7F0000}"/>
    <cellStyle name="Heading 3 5 9 3" xfId="32595" xr:uid="{00000000-0005-0000-0000-00009D7F0000}"/>
    <cellStyle name="Heading 3 5 9 4" xfId="32596" xr:uid="{00000000-0005-0000-0000-00009E7F0000}"/>
    <cellStyle name="Heading 3 5 90" xfId="32597" xr:uid="{00000000-0005-0000-0000-00009F7F0000}"/>
    <cellStyle name="Heading 3 5 91" xfId="32598" xr:uid="{00000000-0005-0000-0000-0000A07F0000}"/>
    <cellStyle name="Heading 3 5 92" xfId="32599" xr:uid="{00000000-0005-0000-0000-0000A17F0000}"/>
    <cellStyle name="Heading 3 5 93" xfId="32600" xr:uid="{00000000-0005-0000-0000-0000A27F0000}"/>
    <cellStyle name="Heading 3 5 94" xfId="32601" xr:uid="{00000000-0005-0000-0000-0000A37F0000}"/>
    <cellStyle name="Heading 3 5 95" xfId="32602" xr:uid="{00000000-0005-0000-0000-0000A47F0000}"/>
    <cellStyle name="Heading 3 5 96" xfId="32603" xr:uid="{00000000-0005-0000-0000-0000A57F0000}"/>
    <cellStyle name="Heading 3 5 97" xfId="32604" xr:uid="{00000000-0005-0000-0000-0000A67F0000}"/>
    <cellStyle name="Heading 3 5 98" xfId="32605" xr:uid="{00000000-0005-0000-0000-0000A77F0000}"/>
    <cellStyle name="Heading 3 5 99" xfId="32606" xr:uid="{00000000-0005-0000-0000-0000A87F0000}"/>
    <cellStyle name="Heading 3 50" xfId="32607" xr:uid="{00000000-0005-0000-0000-0000A97F0000}"/>
    <cellStyle name="Heading 3 50 2" xfId="32608" xr:uid="{00000000-0005-0000-0000-0000AA7F0000}"/>
    <cellStyle name="Heading 3 50 3" xfId="32609" xr:uid="{00000000-0005-0000-0000-0000AB7F0000}"/>
    <cellStyle name="Heading 3 50 4" xfId="32610" xr:uid="{00000000-0005-0000-0000-0000AC7F0000}"/>
    <cellStyle name="Heading 3 51" xfId="32611" xr:uid="{00000000-0005-0000-0000-0000AD7F0000}"/>
    <cellStyle name="Heading 3 51 2" xfId="32612" xr:uid="{00000000-0005-0000-0000-0000AE7F0000}"/>
    <cellStyle name="Heading 3 51 3" xfId="32613" xr:uid="{00000000-0005-0000-0000-0000AF7F0000}"/>
    <cellStyle name="Heading 3 51 4" xfId="32614" xr:uid="{00000000-0005-0000-0000-0000B07F0000}"/>
    <cellStyle name="Heading 3 52" xfId="32615" xr:uid="{00000000-0005-0000-0000-0000B17F0000}"/>
    <cellStyle name="Heading 3 52 2" xfId="32616" xr:uid="{00000000-0005-0000-0000-0000B27F0000}"/>
    <cellStyle name="Heading 3 52 3" xfId="32617" xr:uid="{00000000-0005-0000-0000-0000B37F0000}"/>
    <cellStyle name="Heading 3 52 4" xfId="32618" xr:uid="{00000000-0005-0000-0000-0000B47F0000}"/>
    <cellStyle name="Heading 3 53" xfId="32619" xr:uid="{00000000-0005-0000-0000-0000B57F0000}"/>
    <cellStyle name="Heading 3 53 2" xfId="32620" xr:uid="{00000000-0005-0000-0000-0000B67F0000}"/>
    <cellStyle name="Heading 3 53 3" xfId="32621" xr:uid="{00000000-0005-0000-0000-0000B77F0000}"/>
    <cellStyle name="Heading 3 53 4" xfId="32622" xr:uid="{00000000-0005-0000-0000-0000B87F0000}"/>
    <cellStyle name="Heading 3 54" xfId="32623" xr:uid="{00000000-0005-0000-0000-0000B97F0000}"/>
    <cellStyle name="Heading 3 55" xfId="32624" xr:uid="{00000000-0005-0000-0000-0000BA7F0000}"/>
    <cellStyle name="Heading 3 56" xfId="32625" xr:uid="{00000000-0005-0000-0000-0000BB7F0000}"/>
    <cellStyle name="Heading 3 57" xfId="32626" xr:uid="{00000000-0005-0000-0000-0000BC7F0000}"/>
    <cellStyle name="Heading 3 58" xfId="32627" xr:uid="{00000000-0005-0000-0000-0000BD7F0000}"/>
    <cellStyle name="Heading 3 59" xfId="32628" xr:uid="{00000000-0005-0000-0000-0000BE7F0000}"/>
    <cellStyle name="Heading 3 6" xfId="32629" xr:uid="{00000000-0005-0000-0000-0000BF7F0000}"/>
    <cellStyle name="Heading 3 6 10" xfId="32630" xr:uid="{00000000-0005-0000-0000-0000C07F0000}"/>
    <cellStyle name="Heading 3 6 10 2" xfId="32631" xr:uid="{00000000-0005-0000-0000-0000C17F0000}"/>
    <cellStyle name="Heading 3 6 10 3" xfId="32632" xr:uid="{00000000-0005-0000-0000-0000C27F0000}"/>
    <cellStyle name="Heading 3 6 10 4" xfId="32633" xr:uid="{00000000-0005-0000-0000-0000C37F0000}"/>
    <cellStyle name="Heading 3 6 100" xfId="32634" xr:uid="{00000000-0005-0000-0000-0000C47F0000}"/>
    <cellStyle name="Heading 3 6 101" xfId="32635" xr:uid="{00000000-0005-0000-0000-0000C57F0000}"/>
    <cellStyle name="Heading 3 6 102" xfId="32636" xr:uid="{00000000-0005-0000-0000-0000C67F0000}"/>
    <cellStyle name="Heading 3 6 103" xfId="32637" xr:uid="{00000000-0005-0000-0000-0000C77F0000}"/>
    <cellStyle name="Heading 3 6 104" xfId="32638" xr:uid="{00000000-0005-0000-0000-0000C87F0000}"/>
    <cellStyle name="Heading 3 6 105" xfId="32639" xr:uid="{00000000-0005-0000-0000-0000C97F0000}"/>
    <cellStyle name="Heading 3 6 106" xfId="32640" xr:uid="{00000000-0005-0000-0000-0000CA7F0000}"/>
    <cellStyle name="Heading 3 6 107" xfId="32641" xr:uid="{00000000-0005-0000-0000-0000CB7F0000}"/>
    <cellStyle name="Heading 3 6 108" xfId="32642" xr:uid="{00000000-0005-0000-0000-0000CC7F0000}"/>
    <cellStyle name="Heading 3 6 109" xfId="32643" xr:uid="{00000000-0005-0000-0000-0000CD7F0000}"/>
    <cellStyle name="Heading 3 6 11" xfId="32644" xr:uid="{00000000-0005-0000-0000-0000CE7F0000}"/>
    <cellStyle name="Heading 3 6 11 2" xfId="32645" xr:uid="{00000000-0005-0000-0000-0000CF7F0000}"/>
    <cellStyle name="Heading 3 6 11 3" xfId="32646" xr:uid="{00000000-0005-0000-0000-0000D07F0000}"/>
    <cellStyle name="Heading 3 6 11 4" xfId="32647" xr:uid="{00000000-0005-0000-0000-0000D17F0000}"/>
    <cellStyle name="Heading 3 6 110" xfId="32648" xr:uid="{00000000-0005-0000-0000-0000D27F0000}"/>
    <cellStyle name="Heading 3 6 111" xfId="32649" xr:uid="{00000000-0005-0000-0000-0000D37F0000}"/>
    <cellStyle name="Heading 3 6 112" xfId="32650" xr:uid="{00000000-0005-0000-0000-0000D47F0000}"/>
    <cellStyle name="Heading 3 6 113" xfId="32651" xr:uid="{00000000-0005-0000-0000-0000D57F0000}"/>
    <cellStyle name="Heading 3 6 114" xfId="32652" xr:uid="{00000000-0005-0000-0000-0000D67F0000}"/>
    <cellStyle name="Heading 3 6 115" xfId="32653" xr:uid="{00000000-0005-0000-0000-0000D77F0000}"/>
    <cellStyle name="Heading 3 6 116" xfId="32654" xr:uid="{00000000-0005-0000-0000-0000D87F0000}"/>
    <cellStyle name="Heading 3 6 117" xfId="32655" xr:uid="{00000000-0005-0000-0000-0000D97F0000}"/>
    <cellStyle name="Heading 3 6 118" xfId="32656" xr:uid="{00000000-0005-0000-0000-0000DA7F0000}"/>
    <cellStyle name="Heading 3 6 119" xfId="32657" xr:uid="{00000000-0005-0000-0000-0000DB7F0000}"/>
    <cellStyle name="Heading 3 6 12" xfId="32658" xr:uid="{00000000-0005-0000-0000-0000DC7F0000}"/>
    <cellStyle name="Heading 3 6 12 2" xfId="32659" xr:uid="{00000000-0005-0000-0000-0000DD7F0000}"/>
    <cellStyle name="Heading 3 6 12 3" xfId="32660" xr:uid="{00000000-0005-0000-0000-0000DE7F0000}"/>
    <cellStyle name="Heading 3 6 12 4" xfId="32661" xr:uid="{00000000-0005-0000-0000-0000DF7F0000}"/>
    <cellStyle name="Heading 3 6 120" xfId="32662" xr:uid="{00000000-0005-0000-0000-0000E07F0000}"/>
    <cellStyle name="Heading 3 6 121" xfId="32663" xr:uid="{00000000-0005-0000-0000-0000E17F0000}"/>
    <cellStyle name="Heading 3 6 122" xfId="32664" xr:uid="{00000000-0005-0000-0000-0000E27F0000}"/>
    <cellStyle name="Heading 3 6 123" xfId="32665" xr:uid="{00000000-0005-0000-0000-0000E37F0000}"/>
    <cellStyle name="Heading 3 6 124" xfId="32666" xr:uid="{00000000-0005-0000-0000-0000E47F0000}"/>
    <cellStyle name="Heading 3 6 125" xfId="32667" xr:uid="{00000000-0005-0000-0000-0000E57F0000}"/>
    <cellStyle name="Heading 3 6 126" xfId="32668" xr:uid="{00000000-0005-0000-0000-0000E67F0000}"/>
    <cellStyle name="Heading 3 6 127" xfId="32669" xr:uid="{00000000-0005-0000-0000-0000E77F0000}"/>
    <cellStyle name="Heading 3 6 128" xfId="32670" xr:uid="{00000000-0005-0000-0000-0000E87F0000}"/>
    <cellStyle name="Heading 3 6 129" xfId="32671" xr:uid="{00000000-0005-0000-0000-0000E97F0000}"/>
    <cellStyle name="Heading 3 6 13" xfId="32672" xr:uid="{00000000-0005-0000-0000-0000EA7F0000}"/>
    <cellStyle name="Heading 3 6 13 2" xfId="32673" xr:uid="{00000000-0005-0000-0000-0000EB7F0000}"/>
    <cellStyle name="Heading 3 6 13 3" xfId="32674" xr:uid="{00000000-0005-0000-0000-0000EC7F0000}"/>
    <cellStyle name="Heading 3 6 13 4" xfId="32675" xr:uid="{00000000-0005-0000-0000-0000ED7F0000}"/>
    <cellStyle name="Heading 3 6 130" xfId="32676" xr:uid="{00000000-0005-0000-0000-0000EE7F0000}"/>
    <cellStyle name="Heading 3 6 131" xfId="32677" xr:uid="{00000000-0005-0000-0000-0000EF7F0000}"/>
    <cellStyle name="Heading 3 6 132" xfId="32678" xr:uid="{00000000-0005-0000-0000-0000F07F0000}"/>
    <cellStyle name="Heading 3 6 133" xfId="32679" xr:uid="{00000000-0005-0000-0000-0000F17F0000}"/>
    <cellStyle name="Heading 3 6 134" xfId="32680" xr:uid="{00000000-0005-0000-0000-0000F27F0000}"/>
    <cellStyle name="Heading 3 6 135" xfId="32681" xr:uid="{00000000-0005-0000-0000-0000F37F0000}"/>
    <cellStyle name="Heading 3 6 136" xfId="32682" xr:uid="{00000000-0005-0000-0000-0000F47F0000}"/>
    <cellStyle name="Heading 3 6 137" xfId="32683" xr:uid="{00000000-0005-0000-0000-0000F57F0000}"/>
    <cellStyle name="Heading 3 6 138" xfId="32684" xr:uid="{00000000-0005-0000-0000-0000F67F0000}"/>
    <cellStyle name="Heading 3 6 139" xfId="32685" xr:uid="{00000000-0005-0000-0000-0000F77F0000}"/>
    <cellStyle name="Heading 3 6 14" xfId="32686" xr:uid="{00000000-0005-0000-0000-0000F87F0000}"/>
    <cellStyle name="Heading 3 6 14 2" xfId="32687" xr:uid="{00000000-0005-0000-0000-0000F97F0000}"/>
    <cellStyle name="Heading 3 6 14 3" xfId="32688" xr:uid="{00000000-0005-0000-0000-0000FA7F0000}"/>
    <cellStyle name="Heading 3 6 14 4" xfId="32689" xr:uid="{00000000-0005-0000-0000-0000FB7F0000}"/>
    <cellStyle name="Heading 3 6 140" xfId="32690" xr:uid="{00000000-0005-0000-0000-0000FC7F0000}"/>
    <cellStyle name="Heading 3 6 141" xfId="32691" xr:uid="{00000000-0005-0000-0000-0000FD7F0000}"/>
    <cellStyle name="Heading 3 6 142" xfId="32692" xr:uid="{00000000-0005-0000-0000-0000FE7F0000}"/>
    <cellStyle name="Heading 3 6 143" xfId="32693" xr:uid="{00000000-0005-0000-0000-0000FF7F0000}"/>
    <cellStyle name="Heading 3 6 15" xfId="32694" xr:uid="{00000000-0005-0000-0000-000000800000}"/>
    <cellStyle name="Heading 3 6 15 2" xfId="32695" xr:uid="{00000000-0005-0000-0000-000001800000}"/>
    <cellStyle name="Heading 3 6 15 3" xfId="32696" xr:uid="{00000000-0005-0000-0000-000002800000}"/>
    <cellStyle name="Heading 3 6 15 4" xfId="32697" xr:uid="{00000000-0005-0000-0000-000003800000}"/>
    <cellStyle name="Heading 3 6 16" xfId="32698" xr:uid="{00000000-0005-0000-0000-000004800000}"/>
    <cellStyle name="Heading 3 6 17" xfId="32699" xr:uid="{00000000-0005-0000-0000-000005800000}"/>
    <cellStyle name="Heading 3 6 17 2" xfId="32700" xr:uid="{00000000-0005-0000-0000-000006800000}"/>
    <cellStyle name="Heading 3 6 17 3" xfId="32701" xr:uid="{00000000-0005-0000-0000-000007800000}"/>
    <cellStyle name="Heading 3 6 17 4" xfId="32702" xr:uid="{00000000-0005-0000-0000-000008800000}"/>
    <cellStyle name="Heading 3 6 18" xfId="32703" xr:uid="{00000000-0005-0000-0000-000009800000}"/>
    <cellStyle name="Heading 3 6 18 2" xfId="32704" xr:uid="{00000000-0005-0000-0000-00000A800000}"/>
    <cellStyle name="Heading 3 6 18 3" xfId="32705" xr:uid="{00000000-0005-0000-0000-00000B800000}"/>
    <cellStyle name="Heading 3 6 18 4" xfId="32706" xr:uid="{00000000-0005-0000-0000-00000C800000}"/>
    <cellStyle name="Heading 3 6 19" xfId="32707" xr:uid="{00000000-0005-0000-0000-00000D800000}"/>
    <cellStyle name="Heading 3 6 19 2" xfId="32708" xr:uid="{00000000-0005-0000-0000-00000E800000}"/>
    <cellStyle name="Heading 3 6 19 3" xfId="32709" xr:uid="{00000000-0005-0000-0000-00000F800000}"/>
    <cellStyle name="Heading 3 6 19 4" xfId="32710" xr:uid="{00000000-0005-0000-0000-000010800000}"/>
    <cellStyle name="Heading 3 6 2" xfId="32711" xr:uid="{00000000-0005-0000-0000-000011800000}"/>
    <cellStyle name="Heading 3 6 2 2" xfId="32712" xr:uid="{00000000-0005-0000-0000-000012800000}"/>
    <cellStyle name="Heading 3 6 2 3" xfId="32713" xr:uid="{00000000-0005-0000-0000-000013800000}"/>
    <cellStyle name="Heading 3 6 2 4" xfId="32714" xr:uid="{00000000-0005-0000-0000-000014800000}"/>
    <cellStyle name="Heading 3 6 20" xfId="32715" xr:uid="{00000000-0005-0000-0000-000015800000}"/>
    <cellStyle name="Heading 3 6 20 2" xfId="32716" xr:uid="{00000000-0005-0000-0000-000016800000}"/>
    <cellStyle name="Heading 3 6 20 3" xfId="32717" xr:uid="{00000000-0005-0000-0000-000017800000}"/>
    <cellStyle name="Heading 3 6 20 4" xfId="32718" xr:uid="{00000000-0005-0000-0000-000018800000}"/>
    <cellStyle name="Heading 3 6 21" xfId="32719" xr:uid="{00000000-0005-0000-0000-000019800000}"/>
    <cellStyle name="Heading 3 6 21 2" xfId="32720" xr:uid="{00000000-0005-0000-0000-00001A800000}"/>
    <cellStyle name="Heading 3 6 21 3" xfId="32721" xr:uid="{00000000-0005-0000-0000-00001B800000}"/>
    <cellStyle name="Heading 3 6 21 4" xfId="32722" xr:uid="{00000000-0005-0000-0000-00001C800000}"/>
    <cellStyle name="Heading 3 6 22" xfId="32723" xr:uid="{00000000-0005-0000-0000-00001D800000}"/>
    <cellStyle name="Heading 3 6 22 2" xfId="32724" xr:uid="{00000000-0005-0000-0000-00001E800000}"/>
    <cellStyle name="Heading 3 6 22 3" xfId="32725" xr:uid="{00000000-0005-0000-0000-00001F800000}"/>
    <cellStyle name="Heading 3 6 22 4" xfId="32726" xr:uid="{00000000-0005-0000-0000-000020800000}"/>
    <cellStyle name="Heading 3 6 23" xfId="32727" xr:uid="{00000000-0005-0000-0000-000021800000}"/>
    <cellStyle name="Heading 3 6 23 2" xfId="32728" xr:uid="{00000000-0005-0000-0000-000022800000}"/>
    <cellStyle name="Heading 3 6 23 3" xfId="32729" xr:uid="{00000000-0005-0000-0000-000023800000}"/>
    <cellStyle name="Heading 3 6 23 4" xfId="32730" xr:uid="{00000000-0005-0000-0000-000024800000}"/>
    <cellStyle name="Heading 3 6 24" xfId="32731" xr:uid="{00000000-0005-0000-0000-000025800000}"/>
    <cellStyle name="Heading 3 6 24 2" xfId="32732" xr:uid="{00000000-0005-0000-0000-000026800000}"/>
    <cellStyle name="Heading 3 6 24 3" xfId="32733" xr:uid="{00000000-0005-0000-0000-000027800000}"/>
    <cellStyle name="Heading 3 6 24 4" xfId="32734" xr:uid="{00000000-0005-0000-0000-000028800000}"/>
    <cellStyle name="Heading 3 6 25" xfId="32735" xr:uid="{00000000-0005-0000-0000-000029800000}"/>
    <cellStyle name="Heading 3 6 25 2" xfId="32736" xr:uid="{00000000-0005-0000-0000-00002A800000}"/>
    <cellStyle name="Heading 3 6 25 3" xfId="32737" xr:uid="{00000000-0005-0000-0000-00002B800000}"/>
    <cellStyle name="Heading 3 6 25 4" xfId="32738" xr:uid="{00000000-0005-0000-0000-00002C800000}"/>
    <cellStyle name="Heading 3 6 26" xfId="32739" xr:uid="{00000000-0005-0000-0000-00002D800000}"/>
    <cellStyle name="Heading 3 6 26 2" xfId="32740" xr:uid="{00000000-0005-0000-0000-00002E800000}"/>
    <cellStyle name="Heading 3 6 26 3" xfId="32741" xr:uid="{00000000-0005-0000-0000-00002F800000}"/>
    <cellStyle name="Heading 3 6 26 4" xfId="32742" xr:uid="{00000000-0005-0000-0000-000030800000}"/>
    <cellStyle name="Heading 3 6 27" xfId="32743" xr:uid="{00000000-0005-0000-0000-000031800000}"/>
    <cellStyle name="Heading 3 6 27 2" xfId="32744" xr:uid="{00000000-0005-0000-0000-000032800000}"/>
    <cellStyle name="Heading 3 6 27 3" xfId="32745" xr:uid="{00000000-0005-0000-0000-000033800000}"/>
    <cellStyle name="Heading 3 6 27 4" xfId="32746" xr:uid="{00000000-0005-0000-0000-000034800000}"/>
    <cellStyle name="Heading 3 6 28" xfId="32747" xr:uid="{00000000-0005-0000-0000-000035800000}"/>
    <cellStyle name="Heading 3 6 28 2" xfId="32748" xr:uid="{00000000-0005-0000-0000-000036800000}"/>
    <cellStyle name="Heading 3 6 28 3" xfId="32749" xr:uid="{00000000-0005-0000-0000-000037800000}"/>
    <cellStyle name="Heading 3 6 28 4" xfId="32750" xr:uid="{00000000-0005-0000-0000-000038800000}"/>
    <cellStyle name="Heading 3 6 29" xfId="32751" xr:uid="{00000000-0005-0000-0000-000039800000}"/>
    <cellStyle name="Heading 3 6 29 2" xfId="32752" xr:uid="{00000000-0005-0000-0000-00003A800000}"/>
    <cellStyle name="Heading 3 6 29 3" xfId="32753" xr:uid="{00000000-0005-0000-0000-00003B800000}"/>
    <cellStyle name="Heading 3 6 29 4" xfId="32754" xr:uid="{00000000-0005-0000-0000-00003C800000}"/>
    <cellStyle name="Heading 3 6 3" xfId="32755" xr:uid="{00000000-0005-0000-0000-00003D800000}"/>
    <cellStyle name="Heading 3 6 3 2" xfId="32756" xr:uid="{00000000-0005-0000-0000-00003E800000}"/>
    <cellStyle name="Heading 3 6 3 3" xfId="32757" xr:uid="{00000000-0005-0000-0000-00003F800000}"/>
    <cellStyle name="Heading 3 6 3 4" xfId="32758" xr:uid="{00000000-0005-0000-0000-000040800000}"/>
    <cellStyle name="Heading 3 6 30" xfId="32759" xr:uid="{00000000-0005-0000-0000-000041800000}"/>
    <cellStyle name="Heading 3 6 30 2" xfId="32760" xr:uid="{00000000-0005-0000-0000-000042800000}"/>
    <cellStyle name="Heading 3 6 30 3" xfId="32761" xr:uid="{00000000-0005-0000-0000-000043800000}"/>
    <cellStyle name="Heading 3 6 30 4" xfId="32762" xr:uid="{00000000-0005-0000-0000-000044800000}"/>
    <cellStyle name="Heading 3 6 31" xfId="32763" xr:uid="{00000000-0005-0000-0000-000045800000}"/>
    <cellStyle name="Heading 3 6 32" xfId="32764" xr:uid="{00000000-0005-0000-0000-000046800000}"/>
    <cellStyle name="Heading 3 6 33" xfId="32765" xr:uid="{00000000-0005-0000-0000-000047800000}"/>
    <cellStyle name="Heading 3 6 34" xfId="32766" xr:uid="{00000000-0005-0000-0000-000048800000}"/>
    <cellStyle name="Heading 3 6 35" xfId="32767" xr:uid="{00000000-0005-0000-0000-000049800000}"/>
    <cellStyle name="Heading 3 6 36" xfId="32768" xr:uid="{00000000-0005-0000-0000-00004A800000}"/>
    <cellStyle name="Heading 3 6 37" xfId="32769" xr:uid="{00000000-0005-0000-0000-00004B800000}"/>
    <cellStyle name="Heading 3 6 38" xfId="32770" xr:uid="{00000000-0005-0000-0000-00004C800000}"/>
    <cellStyle name="Heading 3 6 39" xfId="32771" xr:uid="{00000000-0005-0000-0000-00004D800000}"/>
    <cellStyle name="Heading 3 6 4" xfId="32772" xr:uid="{00000000-0005-0000-0000-00004E800000}"/>
    <cellStyle name="Heading 3 6 4 2" xfId="32773" xr:uid="{00000000-0005-0000-0000-00004F800000}"/>
    <cellStyle name="Heading 3 6 4 3" xfId="32774" xr:uid="{00000000-0005-0000-0000-000050800000}"/>
    <cellStyle name="Heading 3 6 4 4" xfId="32775" xr:uid="{00000000-0005-0000-0000-000051800000}"/>
    <cellStyle name="Heading 3 6 40" xfId="32776" xr:uid="{00000000-0005-0000-0000-000052800000}"/>
    <cellStyle name="Heading 3 6 41" xfId="32777" xr:uid="{00000000-0005-0000-0000-000053800000}"/>
    <cellStyle name="Heading 3 6 42" xfId="32778" xr:uid="{00000000-0005-0000-0000-000054800000}"/>
    <cellStyle name="Heading 3 6 43" xfId="32779" xr:uid="{00000000-0005-0000-0000-000055800000}"/>
    <cellStyle name="Heading 3 6 44" xfId="32780" xr:uid="{00000000-0005-0000-0000-000056800000}"/>
    <cellStyle name="Heading 3 6 45" xfId="32781" xr:uid="{00000000-0005-0000-0000-000057800000}"/>
    <cellStyle name="Heading 3 6 46" xfId="32782" xr:uid="{00000000-0005-0000-0000-000058800000}"/>
    <cellStyle name="Heading 3 6 47" xfId="32783" xr:uid="{00000000-0005-0000-0000-000059800000}"/>
    <cellStyle name="Heading 3 6 48" xfId="32784" xr:uid="{00000000-0005-0000-0000-00005A800000}"/>
    <cellStyle name="Heading 3 6 49" xfId="32785" xr:uid="{00000000-0005-0000-0000-00005B800000}"/>
    <cellStyle name="Heading 3 6 5" xfId="32786" xr:uid="{00000000-0005-0000-0000-00005C800000}"/>
    <cellStyle name="Heading 3 6 5 2" xfId="32787" xr:uid="{00000000-0005-0000-0000-00005D800000}"/>
    <cellStyle name="Heading 3 6 5 3" xfId="32788" xr:uid="{00000000-0005-0000-0000-00005E800000}"/>
    <cellStyle name="Heading 3 6 5 4" xfId="32789" xr:uid="{00000000-0005-0000-0000-00005F800000}"/>
    <cellStyle name="Heading 3 6 50" xfId="32790" xr:uid="{00000000-0005-0000-0000-000060800000}"/>
    <cellStyle name="Heading 3 6 51" xfId="32791" xr:uid="{00000000-0005-0000-0000-000061800000}"/>
    <cellStyle name="Heading 3 6 52" xfId="32792" xr:uid="{00000000-0005-0000-0000-000062800000}"/>
    <cellStyle name="Heading 3 6 53" xfId="32793" xr:uid="{00000000-0005-0000-0000-000063800000}"/>
    <cellStyle name="Heading 3 6 54" xfId="32794" xr:uid="{00000000-0005-0000-0000-000064800000}"/>
    <cellStyle name="Heading 3 6 55" xfId="32795" xr:uid="{00000000-0005-0000-0000-000065800000}"/>
    <cellStyle name="Heading 3 6 56" xfId="32796" xr:uid="{00000000-0005-0000-0000-000066800000}"/>
    <cellStyle name="Heading 3 6 57" xfId="32797" xr:uid="{00000000-0005-0000-0000-000067800000}"/>
    <cellStyle name="Heading 3 6 58" xfId="32798" xr:uid="{00000000-0005-0000-0000-000068800000}"/>
    <cellStyle name="Heading 3 6 59" xfId="32799" xr:uid="{00000000-0005-0000-0000-000069800000}"/>
    <cellStyle name="Heading 3 6 6" xfId="32800" xr:uid="{00000000-0005-0000-0000-00006A800000}"/>
    <cellStyle name="Heading 3 6 6 2" xfId="32801" xr:uid="{00000000-0005-0000-0000-00006B800000}"/>
    <cellStyle name="Heading 3 6 6 3" xfId="32802" xr:uid="{00000000-0005-0000-0000-00006C800000}"/>
    <cellStyle name="Heading 3 6 6 4" xfId="32803" xr:uid="{00000000-0005-0000-0000-00006D800000}"/>
    <cellStyle name="Heading 3 6 60" xfId="32804" xr:uid="{00000000-0005-0000-0000-00006E800000}"/>
    <cellStyle name="Heading 3 6 61" xfId="32805" xr:uid="{00000000-0005-0000-0000-00006F800000}"/>
    <cellStyle name="Heading 3 6 62" xfId="32806" xr:uid="{00000000-0005-0000-0000-000070800000}"/>
    <cellStyle name="Heading 3 6 63" xfId="32807" xr:uid="{00000000-0005-0000-0000-000071800000}"/>
    <cellStyle name="Heading 3 6 64" xfId="32808" xr:uid="{00000000-0005-0000-0000-000072800000}"/>
    <cellStyle name="Heading 3 6 65" xfId="32809" xr:uid="{00000000-0005-0000-0000-000073800000}"/>
    <cellStyle name="Heading 3 6 66" xfId="32810" xr:uid="{00000000-0005-0000-0000-000074800000}"/>
    <cellStyle name="Heading 3 6 67" xfId="32811" xr:uid="{00000000-0005-0000-0000-000075800000}"/>
    <cellStyle name="Heading 3 6 68" xfId="32812" xr:uid="{00000000-0005-0000-0000-000076800000}"/>
    <cellStyle name="Heading 3 6 69" xfId="32813" xr:uid="{00000000-0005-0000-0000-000077800000}"/>
    <cellStyle name="Heading 3 6 7" xfId="32814" xr:uid="{00000000-0005-0000-0000-000078800000}"/>
    <cellStyle name="Heading 3 6 7 2" xfId="32815" xr:uid="{00000000-0005-0000-0000-000079800000}"/>
    <cellStyle name="Heading 3 6 7 3" xfId="32816" xr:uid="{00000000-0005-0000-0000-00007A800000}"/>
    <cellStyle name="Heading 3 6 7 4" xfId="32817" xr:uid="{00000000-0005-0000-0000-00007B800000}"/>
    <cellStyle name="Heading 3 6 70" xfId="32818" xr:uid="{00000000-0005-0000-0000-00007C800000}"/>
    <cellStyle name="Heading 3 6 71" xfId="32819" xr:uid="{00000000-0005-0000-0000-00007D800000}"/>
    <cellStyle name="Heading 3 6 72" xfId="32820" xr:uid="{00000000-0005-0000-0000-00007E800000}"/>
    <cellStyle name="Heading 3 6 73" xfId="32821" xr:uid="{00000000-0005-0000-0000-00007F800000}"/>
    <cellStyle name="Heading 3 6 74" xfId="32822" xr:uid="{00000000-0005-0000-0000-000080800000}"/>
    <cellStyle name="Heading 3 6 75" xfId="32823" xr:uid="{00000000-0005-0000-0000-000081800000}"/>
    <cellStyle name="Heading 3 6 76" xfId="32824" xr:uid="{00000000-0005-0000-0000-000082800000}"/>
    <cellStyle name="Heading 3 6 77" xfId="32825" xr:uid="{00000000-0005-0000-0000-000083800000}"/>
    <cellStyle name="Heading 3 6 78" xfId="32826" xr:uid="{00000000-0005-0000-0000-000084800000}"/>
    <cellStyle name="Heading 3 6 79" xfId="32827" xr:uid="{00000000-0005-0000-0000-000085800000}"/>
    <cellStyle name="Heading 3 6 8" xfId="32828" xr:uid="{00000000-0005-0000-0000-000086800000}"/>
    <cellStyle name="Heading 3 6 8 2" xfId="32829" xr:uid="{00000000-0005-0000-0000-000087800000}"/>
    <cellStyle name="Heading 3 6 8 3" xfId="32830" xr:uid="{00000000-0005-0000-0000-000088800000}"/>
    <cellStyle name="Heading 3 6 8 4" xfId="32831" xr:uid="{00000000-0005-0000-0000-000089800000}"/>
    <cellStyle name="Heading 3 6 80" xfId="32832" xr:uid="{00000000-0005-0000-0000-00008A800000}"/>
    <cellStyle name="Heading 3 6 81" xfId="32833" xr:uid="{00000000-0005-0000-0000-00008B800000}"/>
    <cellStyle name="Heading 3 6 82" xfId="32834" xr:uid="{00000000-0005-0000-0000-00008C800000}"/>
    <cellStyle name="Heading 3 6 83" xfId="32835" xr:uid="{00000000-0005-0000-0000-00008D800000}"/>
    <cellStyle name="Heading 3 6 84" xfId="32836" xr:uid="{00000000-0005-0000-0000-00008E800000}"/>
    <cellStyle name="Heading 3 6 85" xfId="32837" xr:uid="{00000000-0005-0000-0000-00008F800000}"/>
    <cellStyle name="Heading 3 6 86" xfId="32838" xr:uid="{00000000-0005-0000-0000-000090800000}"/>
    <cellStyle name="Heading 3 6 87" xfId="32839" xr:uid="{00000000-0005-0000-0000-000091800000}"/>
    <cellStyle name="Heading 3 6 88" xfId="32840" xr:uid="{00000000-0005-0000-0000-000092800000}"/>
    <cellStyle name="Heading 3 6 89" xfId="32841" xr:uid="{00000000-0005-0000-0000-000093800000}"/>
    <cellStyle name="Heading 3 6 9" xfId="32842" xr:uid="{00000000-0005-0000-0000-000094800000}"/>
    <cellStyle name="Heading 3 6 9 2" xfId="32843" xr:uid="{00000000-0005-0000-0000-000095800000}"/>
    <cellStyle name="Heading 3 6 9 3" xfId="32844" xr:uid="{00000000-0005-0000-0000-000096800000}"/>
    <cellStyle name="Heading 3 6 9 4" xfId="32845" xr:uid="{00000000-0005-0000-0000-000097800000}"/>
    <cellStyle name="Heading 3 6 90" xfId="32846" xr:uid="{00000000-0005-0000-0000-000098800000}"/>
    <cellStyle name="Heading 3 6 91" xfId="32847" xr:uid="{00000000-0005-0000-0000-000099800000}"/>
    <cellStyle name="Heading 3 6 92" xfId="32848" xr:uid="{00000000-0005-0000-0000-00009A800000}"/>
    <cellStyle name="Heading 3 6 93" xfId="32849" xr:uid="{00000000-0005-0000-0000-00009B800000}"/>
    <cellStyle name="Heading 3 6 94" xfId="32850" xr:uid="{00000000-0005-0000-0000-00009C800000}"/>
    <cellStyle name="Heading 3 6 95" xfId="32851" xr:uid="{00000000-0005-0000-0000-00009D800000}"/>
    <cellStyle name="Heading 3 6 96" xfId="32852" xr:uid="{00000000-0005-0000-0000-00009E800000}"/>
    <cellStyle name="Heading 3 6 97" xfId="32853" xr:uid="{00000000-0005-0000-0000-00009F800000}"/>
    <cellStyle name="Heading 3 6 98" xfId="32854" xr:uid="{00000000-0005-0000-0000-0000A0800000}"/>
    <cellStyle name="Heading 3 6 99" xfId="32855" xr:uid="{00000000-0005-0000-0000-0000A1800000}"/>
    <cellStyle name="Heading 3 60" xfId="32856" xr:uid="{00000000-0005-0000-0000-0000A2800000}"/>
    <cellStyle name="Heading 3 61" xfId="32857" xr:uid="{00000000-0005-0000-0000-0000A3800000}"/>
    <cellStyle name="Heading 3 62" xfId="32858" xr:uid="{00000000-0005-0000-0000-0000A4800000}"/>
    <cellStyle name="Heading 3 63" xfId="32859" xr:uid="{00000000-0005-0000-0000-0000A5800000}"/>
    <cellStyle name="Heading 3 64" xfId="32860" xr:uid="{00000000-0005-0000-0000-0000A6800000}"/>
    <cellStyle name="Heading 3 65" xfId="32861" xr:uid="{00000000-0005-0000-0000-0000A7800000}"/>
    <cellStyle name="Heading 3 66" xfId="32862" xr:uid="{00000000-0005-0000-0000-0000A8800000}"/>
    <cellStyle name="Heading 3 67" xfId="32863" xr:uid="{00000000-0005-0000-0000-0000A9800000}"/>
    <cellStyle name="Heading 3 68" xfId="32864" xr:uid="{00000000-0005-0000-0000-0000AA800000}"/>
    <cellStyle name="Heading 3 69" xfId="32865" xr:uid="{00000000-0005-0000-0000-0000AB800000}"/>
    <cellStyle name="Heading 3 7" xfId="32866" xr:uid="{00000000-0005-0000-0000-0000AC800000}"/>
    <cellStyle name="Heading 3 7 10" xfId="32867" xr:uid="{00000000-0005-0000-0000-0000AD800000}"/>
    <cellStyle name="Heading 3 7 10 2" xfId="32868" xr:uid="{00000000-0005-0000-0000-0000AE800000}"/>
    <cellStyle name="Heading 3 7 10 3" xfId="32869" xr:uid="{00000000-0005-0000-0000-0000AF800000}"/>
    <cellStyle name="Heading 3 7 10 4" xfId="32870" xr:uid="{00000000-0005-0000-0000-0000B0800000}"/>
    <cellStyle name="Heading 3 7 100" xfId="32871" xr:uid="{00000000-0005-0000-0000-0000B1800000}"/>
    <cellStyle name="Heading 3 7 101" xfId="32872" xr:uid="{00000000-0005-0000-0000-0000B2800000}"/>
    <cellStyle name="Heading 3 7 102" xfId="32873" xr:uid="{00000000-0005-0000-0000-0000B3800000}"/>
    <cellStyle name="Heading 3 7 103" xfId="32874" xr:uid="{00000000-0005-0000-0000-0000B4800000}"/>
    <cellStyle name="Heading 3 7 104" xfId="32875" xr:uid="{00000000-0005-0000-0000-0000B5800000}"/>
    <cellStyle name="Heading 3 7 105" xfId="32876" xr:uid="{00000000-0005-0000-0000-0000B6800000}"/>
    <cellStyle name="Heading 3 7 106" xfId="32877" xr:uid="{00000000-0005-0000-0000-0000B7800000}"/>
    <cellStyle name="Heading 3 7 107" xfId="32878" xr:uid="{00000000-0005-0000-0000-0000B8800000}"/>
    <cellStyle name="Heading 3 7 108" xfId="32879" xr:uid="{00000000-0005-0000-0000-0000B9800000}"/>
    <cellStyle name="Heading 3 7 109" xfId="32880" xr:uid="{00000000-0005-0000-0000-0000BA800000}"/>
    <cellStyle name="Heading 3 7 11" xfId="32881" xr:uid="{00000000-0005-0000-0000-0000BB800000}"/>
    <cellStyle name="Heading 3 7 11 2" xfId="32882" xr:uid="{00000000-0005-0000-0000-0000BC800000}"/>
    <cellStyle name="Heading 3 7 11 3" xfId="32883" xr:uid="{00000000-0005-0000-0000-0000BD800000}"/>
    <cellStyle name="Heading 3 7 11 4" xfId="32884" xr:uid="{00000000-0005-0000-0000-0000BE800000}"/>
    <cellStyle name="Heading 3 7 110" xfId="32885" xr:uid="{00000000-0005-0000-0000-0000BF800000}"/>
    <cellStyle name="Heading 3 7 111" xfId="32886" xr:uid="{00000000-0005-0000-0000-0000C0800000}"/>
    <cellStyle name="Heading 3 7 112" xfId="32887" xr:uid="{00000000-0005-0000-0000-0000C1800000}"/>
    <cellStyle name="Heading 3 7 113" xfId="32888" xr:uid="{00000000-0005-0000-0000-0000C2800000}"/>
    <cellStyle name="Heading 3 7 114" xfId="32889" xr:uid="{00000000-0005-0000-0000-0000C3800000}"/>
    <cellStyle name="Heading 3 7 115" xfId="32890" xr:uid="{00000000-0005-0000-0000-0000C4800000}"/>
    <cellStyle name="Heading 3 7 116" xfId="32891" xr:uid="{00000000-0005-0000-0000-0000C5800000}"/>
    <cellStyle name="Heading 3 7 117" xfId="32892" xr:uid="{00000000-0005-0000-0000-0000C6800000}"/>
    <cellStyle name="Heading 3 7 118" xfId="32893" xr:uid="{00000000-0005-0000-0000-0000C7800000}"/>
    <cellStyle name="Heading 3 7 119" xfId="32894" xr:uid="{00000000-0005-0000-0000-0000C8800000}"/>
    <cellStyle name="Heading 3 7 12" xfId="32895" xr:uid="{00000000-0005-0000-0000-0000C9800000}"/>
    <cellStyle name="Heading 3 7 12 2" xfId="32896" xr:uid="{00000000-0005-0000-0000-0000CA800000}"/>
    <cellStyle name="Heading 3 7 12 3" xfId="32897" xr:uid="{00000000-0005-0000-0000-0000CB800000}"/>
    <cellStyle name="Heading 3 7 12 4" xfId="32898" xr:uid="{00000000-0005-0000-0000-0000CC800000}"/>
    <cellStyle name="Heading 3 7 120" xfId="32899" xr:uid="{00000000-0005-0000-0000-0000CD800000}"/>
    <cellStyle name="Heading 3 7 121" xfId="32900" xr:uid="{00000000-0005-0000-0000-0000CE800000}"/>
    <cellStyle name="Heading 3 7 122" xfId="32901" xr:uid="{00000000-0005-0000-0000-0000CF800000}"/>
    <cellStyle name="Heading 3 7 123" xfId="32902" xr:uid="{00000000-0005-0000-0000-0000D0800000}"/>
    <cellStyle name="Heading 3 7 124" xfId="32903" xr:uid="{00000000-0005-0000-0000-0000D1800000}"/>
    <cellStyle name="Heading 3 7 125" xfId="32904" xr:uid="{00000000-0005-0000-0000-0000D2800000}"/>
    <cellStyle name="Heading 3 7 126" xfId="32905" xr:uid="{00000000-0005-0000-0000-0000D3800000}"/>
    <cellStyle name="Heading 3 7 127" xfId="32906" xr:uid="{00000000-0005-0000-0000-0000D4800000}"/>
    <cellStyle name="Heading 3 7 128" xfId="32907" xr:uid="{00000000-0005-0000-0000-0000D5800000}"/>
    <cellStyle name="Heading 3 7 129" xfId="32908" xr:uid="{00000000-0005-0000-0000-0000D6800000}"/>
    <cellStyle name="Heading 3 7 13" xfId="32909" xr:uid="{00000000-0005-0000-0000-0000D7800000}"/>
    <cellStyle name="Heading 3 7 13 2" xfId="32910" xr:uid="{00000000-0005-0000-0000-0000D8800000}"/>
    <cellStyle name="Heading 3 7 13 3" xfId="32911" xr:uid="{00000000-0005-0000-0000-0000D9800000}"/>
    <cellStyle name="Heading 3 7 13 4" xfId="32912" xr:uid="{00000000-0005-0000-0000-0000DA800000}"/>
    <cellStyle name="Heading 3 7 130" xfId="32913" xr:uid="{00000000-0005-0000-0000-0000DB800000}"/>
    <cellStyle name="Heading 3 7 131" xfId="32914" xr:uid="{00000000-0005-0000-0000-0000DC800000}"/>
    <cellStyle name="Heading 3 7 132" xfId="32915" xr:uid="{00000000-0005-0000-0000-0000DD800000}"/>
    <cellStyle name="Heading 3 7 133" xfId="32916" xr:uid="{00000000-0005-0000-0000-0000DE800000}"/>
    <cellStyle name="Heading 3 7 134" xfId="32917" xr:uid="{00000000-0005-0000-0000-0000DF800000}"/>
    <cellStyle name="Heading 3 7 135" xfId="32918" xr:uid="{00000000-0005-0000-0000-0000E0800000}"/>
    <cellStyle name="Heading 3 7 136" xfId="32919" xr:uid="{00000000-0005-0000-0000-0000E1800000}"/>
    <cellStyle name="Heading 3 7 137" xfId="32920" xr:uid="{00000000-0005-0000-0000-0000E2800000}"/>
    <cellStyle name="Heading 3 7 138" xfId="32921" xr:uid="{00000000-0005-0000-0000-0000E3800000}"/>
    <cellStyle name="Heading 3 7 139" xfId="32922" xr:uid="{00000000-0005-0000-0000-0000E4800000}"/>
    <cellStyle name="Heading 3 7 14" xfId="32923" xr:uid="{00000000-0005-0000-0000-0000E5800000}"/>
    <cellStyle name="Heading 3 7 14 2" xfId="32924" xr:uid="{00000000-0005-0000-0000-0000E6800000}"/>
    <cellStyle name="Heading 3 7 14 3" xfId="32925" xr:uid="{00000000-0005-0000-0000-0000E7800000}"/>
    <cellStyle name="Heading 3 7 14 4" xfId="32926" xr:uid="{00000000-0005-0000-0000-0000E8800000}"/>
    <cellStyle name="Heading 3 7 140" xfId="32927" xr:uid="{00000000-0005-0000-0000-0000E9800000}"/>
    <cellStyle name="Heading 3 7 141" xfId="32928" xr:uid="{00000000-0005-0000-0000-0000EA800000}"/>
    <cellStyle name="Heading 3 7 142" xfId="32929" xr:uid="{00000000-0005-0000-0000-0000EB800000}"/>
    <cellStyle name="Heading 3 7 143" xfId="32930" xr:uid="{00000000-0005-0000-0000-0000EC800000}"/>
    <cellStyle name="Heading 3 7 15" xfId="32931" xr:uid="{00000000-0005-0000-0000-0000ED800000}"/>
    <cellStyle name="Heading 3 7 15 2" xfId="32932" xr:uid="{00000000-0005-0000-0000-0000EE800000}"/>
    <cellStyle name="Heading 3 7 15 3" xfId="32933" xr:uid="{00000000-0005-0000-0000-0000EF800000}"/>
    <cellStyle name="Heading 3 7 15 4" xfId="32934" xr:uid="{00000000-0005-0000-0000-0000F0800000}"/>
    <cellStyle name="Heading 3 7 16" xfId="32935" xr:uid="{00000000-0005-0000-0000-0000F1800000}"/>
    <cellStyle name="Heading 3 7 17" xfId="32936" xr:uid="{00000000-0005-0000-0000-0000F2800000}"/>
    <cellStyle name="Heading 3 7 17 2" xfId="32937" xr:uid="{00000000-0005-0000-0000-0000F3800000}"/>
    <cellStyle name="Heading 3 7 17 3" xfId="32938" xr:uid="{00000000-0005-0000-0000-0000F4800000}"/>
    <cellStyle name="Heading 3 7 17 4" xfId="32939" xr:uid="{00000000-0005-0000-0000-0000F5800000}"/>
    <cellStyle name="Heading 3 7 18" xfId="32940" xr:uid="{00000000-0005-0000-0000-0000F6800000}"/>
    <cellStyle name="Heading 3 7 18 2" xfId="32941" xr:uid="{00000000-0005-0000-0000-0000F7800000}"/>
    <cellStyle name="Heading 3 7 18 3" xfId="32942" xr:uid="{00000000-0005-0000-0000-0000F8800000}"/>
    <cellStyle name="Heading 3 7 18 4" xfId="32943" xr:uid="{00000000-0005-0000-0000-0000F9800000}"/>
    <cellStyle name="Heading 3 7 19" xfId="32944" xr:uid="{00000000-0005-0000-0000-0000FA800000}"/>
    <cellStyle name="Heading 3 7 19 2" xfId="32945" xr:uid="{00000000-0005-0000-0000-0000FB800000}"/>
    <cellStyle name="Heading 3 7 19 3" xfId="32946" xr:uid="{00000000-0005-0000-0000-0000FC800000}"/>
    <cellStyle name="Heading 3 7 19 4" xfId="32947" xr:uid="{00000000-0005-0000-0000-0000FD800000}"/>
    <cellStyle name="Heading 3 7 2" xfId="32948" xr:uid="{00000000-0005-0000-0000-0000FE800000}"/>
    <cellStyle name="Heading 3 7 2 2" xfId="32949" xr:uid="{00000000-0005-0000-0000-0000FF800000}"/>
    <cellStyle name="Heading 3 7 2 3" xfId="32950" xr:uid="{00000000-0005-0000-0000-000000810000}"/>
    <cellStyle name="Heading 3 7 2 4" xfId="32951" xr:uid="{00000000-0005-0000-0000-000001810000}"/>
    <cellStyle name="Heading 3 7 20" xfId="32952" xr:uid="{00000000-0005-0000-0000-000002810000}"/>
    <cellStyle name="Heading 3 7 20 2" xfId="32953" xr:uid="{00000000-0005-0000-0000-000003810000}"/>
    <cellStyle name="Heading 3 7 20 3" xfId="32954" xr:uid="{00000000-0005-0000-0000-000004810000}"/>
    <cellStyle name="Heading 3 7 20 4" xfId="32955" xr:uid="{00000000-0005-0000-0000-000005810000}"/>
    <cellStyle name="Heading 3 7 21" xfId="32956" xr:uid="{00000000-0005-0000-0000-000006810000}"/>
    <cellStyle name="Heading 3 7 21 2" xfId="32957" xr:uid="{00000000-0005-0000-0000-000007810000}"/>
    <cellStyle name="Heading 3 7 21 3" xfId="32958" xr:uid="{00000000-0005-0000-0000-000008810000}"/>
    <cellStyle name="Heading 3 7 21 4" xfId="32959" xr:uid="{00000000-0005-0000-0000-000009810000}"/>
    <cellStyle name="Heading 3 7 22" xfId="32960" xr:uid="{00000000-0005-0000-0000-00000A810000}"/>
    <cellStyle name="Heading 3 7 22 2" xfId="32961" xr:uid="{00000000-0005-0000-0000-00000B810000}"/>
    <cellStyle name="Heading 3 7 22 3" xfId="32962" xr:uid="{00000000-0005-0000-0000-00000C810000}"/>
    <cellStyle name="Heading 3 7 22 4" xfId="32963" xr:uid="{00000000-0005-0000-0000-00000D810000}"/>
    <cellStyle name="Heading 3 7 23" xfId="32964" xr:uid="{00000000-0005-0000-0000-00000E810000}"/>
    <cellStyle name="Heading 3 7 23 2" xfId="32965" xr:uid="{00000000-0005-0000-0000-00000F810000}"/>
    <cellStyle name="Heading 3 7 23 3" xfId="32966" xr:uid="{00000000-0005-0000-0000-000010810000}"/>
    <cellStyle name="Heading 3 7 23 4" xfId="32967" xr:uid="{00000000-0005-0000-0000-000011810000}"/>
    <cellStyle name="Heading 3 7 24" xfId="32968" xr:uid="{00000000-0005-0000-0000-000012810000}"/>
    <cellStyle name="Heading 3 7 24 2" xfId="32969" xr:uid="{00000000-0005-0000-0000-000013810000}"/>
    <cellStyle name="Heading 3 7 24 3" xfId="32970" xr:uid="{00000000-0005-0000-0000-000014810000}"/>
    <cellStyle name="Heading 3 7 24 4" xfId="32971" xr:uid="{00000000-0005-0000-0000-000015810000}"/>
    <cellStyle name="Heading 3 7 25" xfId="32972" xr:uid="{00000000-0005-0000-0000-000016810000}"/>
    <cellStyle name="Heading 3 7 25 2" xfId="32973" xr:uid="{00000000-0005-0000-0000-000017810000}"/>
    <cellStyle name="Heading 3 7 25 3" xfId="32974" xr:uid="{00000000-0005-0000-0000-000018810000}"/>
    <cellStyle name="Heading 3 7 25 4" xfId="32975" xr:uid="{00000000-0005-0000-0000-000019810000}"/>
    <cellStyle name="Heading 3 7 26" xfId="32976" xr:uid="{00000000-0005-0000-0000-00001A810000}"/>
    <cellStyle name="Heading 3 7 26 2" xfId="32977" xr:uid="{00000000-0005-0000-0000-00001B810000}"/>
    <cellStyle name="Heading 3 7 26 3" xfId="32978" xr:uid="{00000000-0005-0000-0000-00001C810000}"/>
    <cellStyle name="Heading 3 7 26 4" xfId="32979" xr:uid="{00000000-0005-0000-0000-00001D810000}"/>
    <cellStyle name="Heading 3 7 27" xfId="32980" xr:uid="{00000000-0005-0000-0000-00001E810000}"/>
    <cellStyle name="Heading 3 7 27 2" xfId="32981" xr:uid="{00000000-0005-0000-0000-00001F810000}"/>
    <cellStyle name="Heading 3 7 27 3" xfId="32982" xr:uid="{00000000-0005-0000-0000-000020810000}"/>
    <cellStyle name="Heading 3 7 27 4" xfId="32983" xr:uid="{00000000-0005-0000-0000-000021810000}"/>
    <cellStyle name="Heading 3 7 28" xfId="32984" xr:uid="{00000000-0005-0000-0000-000022810000}"/>
    <cellStyle name="Heading 3 7 28 2" xfId="32985" xr:uid="{00000000-0005-0000-0000-000023810000}"/>
    <cellStyle name="Heading 3 7 28 3" xfId="32986" xr:uid="{00000000-0005-0000-0000-000024810000}"/>
    <cellStyle name="Heading 3 7 28 4" xfId="32987" xr:uid="{00000000-0005-0000-0000-000025810000}"/>
    <cellStyle name="Heading 3 7 29" xfId="32988" xr:uid="{00000000-0005-0000-0000-000026810000}"/>
    <cellStyle name="Heading 3 7 29 2" xfId="32989" xr:uid="{00000000-0005-0000-0000-000027810000}"/>
    <cellStyle name="Heading 3 7 29 3" xfId="32990" xr:uid="{00000000-0005-0000-0000-000028810000}"/>
    <cellStyle name="Heading 3 7 29 4" xfId="32991" xr:uid="{00000000-0005-0000-0000-000029810000}"/>
    <cellStyle name="Heading 3 7 3" xfId="32992" xr:uid="{00000000-0005-0000-0000-00002A810000}"/>
    <cellStyle name="Heading 3 7 3 2" xfId="32993" xr:uid="{00000000-0005-0000-0000-00002B810000}"/>
    <cellStyle name="Heading 3 7 3 3" xfId="32994" xr:uid="{00000000-0005-0000-0000-00002C810000}"/>
    <cellStyle name="Heading 3 7 3 4" xfId="32995" xr:uid="{00000000-0005-0000-0000-00002D810000}"/>
    <cellStyle name="Heading 3 7 30" xfId="32996" xr:uid="{00000000-0005-0000-0000-00002E810000}"/>
    <cellStyle name="Heading 3 7 30 2" xfId="32997" xr:uid="{00000000-0005-0000-0000-00002F810000}"/>
    <cellStyle name="Heading 3 7 30 3" xfId="32998" xr:uid="{00000000-0005-0000-0000-000030810000}"/>
    <cellStyle name="Heading 3 7 30 4" xfId="32999" xr:uid="{00000000-0005-0000-0000-000031810000}"/>
    <cellStyle name="Heading 3 7 31" xfId="33000" xr:uid="{00000000-0005-0000-0000-000032810000}"/>
    <cellStyle name="Heading 3 7 32" xfId="33001" xr:uid="{00000000-0005-0000-0000-000033810000}"/>
    <cellStyle name="Heading 3 7 33" xfId="33002" xr:uid="{00000000-0005-0000-0000-000034810000}"/>
    <cellStyle name="Heading 3 7 34" xfId="33003" xr:uid="{00000000-0005-0000-0000-000035810000}"/>
    <cellStyle name="Heading 3 7 35" xfId="33004" xr:uid="{00000000-0005-0000-0000-000036810000}"/>
    <cellStyle name="Heading 3 7 36" xfId="33005" xr:uid="{00000000-0005-0000-0000-000037810000}"/>
    <cellStyle name="Heading 3 7 37" xfId="33006" xr:uid="{00000000-0005-0000-0000-000038810000}"/>
    <cellStyle name="Heading 3 7 38" xfId="33007" xr:uid="{00000000-0005-0000-0000-000039810000}"/>
    <cellStyle name="Heading 3 7 39" xfId="33008" xr:uid="{00000000-0005-0000-0000-00003A810000}"/>
    <cellStyle name="Heading 3 7 4" xfId="33009" xr:uid="{00000000-0005-0000-0000-00003B810000}"/>
    <cellStyle name="Heading 3 7 4 2" xfId="33010" xr:uid="{00000000-0005-0000-0000-00003C810000}"/>
    <cellStyle name="Heading 3 7 4 3" xfId="33011" xr:uid="{00000000-0005-0000-0000-00003D810000}"/>
    <cellStyle name="Heading 3 7 4 4" xfId="33012" xr:uid="{00000000-0005-0000-0000-00003E810000}"/>
    <cellStyle name="Heading 3 7 40" xfId="33013" xr:uid="{00000000-0005-0000-0000-00003F810000}"/>
    <cellStyle name="Heading 3 7 41" xfId="33014" xr:uid="{00000000-0005-0000-0000-000040810000}"/>
    <cellStyle name="Heading 3 7 42" xfId="33015" xr:uid="{00000000-0005-0000-0000-000041810000}"/>
    <cellStyle name="Heading 3 7 43" xfId="33016" xr:uid="{00000000-0005-0000-0000-000042810000}"/>
    <cellStyle name="Heading 3 7 44" xfId="33017" xr:uid="{00000000-0005-0000-0000-000043810000}"/>
    <cellStyle name="Heading 3 7 45" xfId="33018" xr:uid="{00000000-0005-0000-0000-000044810000}"/>
    <cellStyle name="Heading 3 7 46" xfId="33019" xr:uid="{00000000-0005-0000-0000-000045810000}"/>
    <cellStyle name="Heading 3 7 47" xfId="33020" xr:uid="{00000000-0005-0000-0000-000046810000}"/>
    <cellStyle name="Heading 3 7 48" xfId="33021" xr:uid="{00000000-0005-0000-0000-000047810000}"/>
    <cellStyle name="Heading 3 7 49" xfId="33022" xr:uid="{00000000-0005-0000-0000-000048810000}"/>
    <cellStyle name="Heading 3 7 5" xfId="33023" xr:uid="{00000000-0005-0000-0000-000049810000}"/>
    <cellStyle name="Heading 3 7 5 2" xfId="33024" xr:uid="{00000000-0005-0000-0000-00004A810000}"/>
    <cellStyle name="Heading 3 7 5 3" xfId="33025" xr:uid="{00000000-0005-0000-0000-00004B810000}"/>
    <cellStyle name="Heading 3 7 5 4" xfId="33026" xr:uid="{00000000-0005-0000-0000-00004C810000}"/>
    <cellStyle name="Heading 3 7 50" xfId="33027" xr:uid="{00000000-0005-0000-0000-00004D810000}"/>
    <cellStyle name="Heading 3 7 51" xfId="33028" xr:uid="{00000000-0005-0000-0000-00004E810000}"/>
    <cellStyle name="Heading 3 7 52" xfId="33029" xr:uid="{00000000-0005-0000-0000-00004F810000}"/>
    <cellStyle name="Heading 3 7 53" xfId="33030" xr:uid="{00000000-0005-0000-0000-000050810000}"/>
    <cellStyle name="Heading 3 7 54" xfId="33031" xr:uid="{00000000-0005-0000-0000-000051810000}"/>
    <cellStyle name="Heading 3 7 55" xfId="33032" xr:uid="{00000000-0005-0000-0000-000052810000}"/>
    <cellStyle name="Heading 3 7 56" xfId="33033" xr:uid="{00000000-0005-0000-0000-000053810000}"/>
    <cellStyle name="Heading 3 7 57" xfId="33034" xr:uid="{00000000-0005-0000-0000-000054810000}"/>
    <cellStyle name="Heading 3 7 58" xfId="33035" xr:uid="{00000000-0005-0000-0000-000055810000}"/>
    <cellStyle name="Heading 3 7 59" xfId="33036" xr:uid="{00000000-0005-0000-0000-000056810000}"/>
    <cellStyle name="Heading 3 7 6" xfId="33037" xr:uid="{00000000-0005-0000-0000-000057810000}"/>
    <cellStyle name="Heading 3 7 6 2" xfId="33038" xr:uid="{00000000-0005-0000-0000-000058810000}"/>
    <cellStyle name="Heading 3 7 6 3" xfId="33039" xr:uid="{00000000-0005-0000-0000-000059810000}"/>
    <cellStyle name="Heading 3 7 6 4" xfId="33040" xr:uid="{00000000-0005-0000-0000-00005A810000}"/>
    <cellStyle name="Heading 3 7 60" xfId="33041" xr:uid="{00000000-0005-0000-0000-00005B810000}"/>
    <cellStyle name="Heading 3 7 61" xfId="33042" xr:uid="{00000000-0005-0000-0000-00005C810000}"/>
    <cellStyle name="Heading 3 7 62" xfId="33043" xr:uid="{00000000-0005-0000-0000-00005D810000}"/>
    <cellStyle name="Heading 3 7 63" xfId="33044" xr:uid="{00000000-0005-0000-0000-00005E810000}"/>
    <cellStyle name="Heading 3 7 64" xfId="33045" xr:uid="{00000000-0005-0000-0000-00005F810000}"/>
    <cellStyle name="Heading 3 7 65" xfId="33046" xr:uid="{00000000-0005-0000-0000-000060810000}"/>
    <cellStyle name="Heading 3 7 66" xfId="33047" xr:uid="{00000000-0005-0000-0000-000061810000}"/>
    <cellStyle name="Heading 3 7 67" xfId="33048" xr:uid="{00000000-0005-0000-0000-000062810000}"/>
    <cellStyle name="Heading 3 7 68" xfId="33049" xr:uid="{00000000-0005-0000-0000-000063810000}"/>
    <cellStyle name="Heading 3 7 69" xfId="33050" xr:uid="{00000000-0005-0000-0000-000064810000}"/>
    <cellStyle name="Heading 3 7 7" xfId="33051" xr:uid="{00000000-0005-0000-0000-000065810000}"/>
    <cellStyle name="Heading 3 7 7 2" xfId="33052" xr:uid="{00000000-0005-0000-0000-000066810000}"/>
    <cellStyle name="Heading 3 7 7 3" xfId="33053" xr:uid="{00000000-0005-0000-0000-000067810000}"/>
    <cellStyle name="Heading 3 7 7 4" xfId="33054" xr:uid="{00000000-0005-0000-0000-000068810000}"/>
    <cellStyle name="Heading 3 7 70" xfId="33055" xr:uid="{00000000-0005-0000-0000-000069810000}"/>
    <cellStyle name="Heading 3 7 71" xfId="33056" xr:uid="{00000000-0005-0000-0000-00006A810000}"/>
    <cellStyle name="Heading 3 7 72" xfId="33057" xr:uid="{00000000-0005-0000-0000-00006B810000}"/>
    <cellStyle name="Heading 3 7 73" xfId="33058" xr:uid="{00000000-0005-0000-0000-00006C810000}"/>
    <cellStyle name="Heading 3 7 74" xfId="33059" xr:uid="{00000000-0005-0000-0000-00006D810000}"/>
    <cellStyle name="Heading 3 7 75" xfId="33060" xr:uid="{00000000-0005-0000-0000-00006E810000}"/>
    <cellStyle name="Heading 3 7 76" xfId="33061" xr:uid="{00000000-0005-0000-0000-00006F810000}"/>
    <cellStyle name="Heading 3 7 77" xfId="33062" xr:uid="{00000000-0005-0000-0000-000070810000}"/>
    <cellStyle name="Heading 3 7 78" xfId="33063" xr:uid="{00000000-0005-0000-0000-000071810000}"/>
    <cellStyle name="Heading 3 7 79" xfId="33064" xr:uid="{00000000-0005-0000-0000-000072810000}"/>
    <cellStyle name="Heading 3 7 8" xfId="33065" xr:uid="{00000000-0005-0000-0000-000073810000}"/>
    <cellStyle name="Heading 3 7 8 2" xfId="33066" xr:uid="{00000000-0005-0000-0000-000074810000}"/>
    <cellStyle name="Heading 3 7 8 3" xfId="33067" xr:uid="{00000000-0005-0000-0000-000075810000}"/>
    <cellStyle name="Heading 3 7 8 4" xfId="33068" xr:uid="{00000000-0005-0000-0000-000076810000}"/>
    <cellStyle name="Heading 3 7 80" xfId="33069" xr:uid="{00000000-0005-0000-0000-000077810000}"/>
    <cellStyle name="Heading 3 7 81" xfId="33070" xr:uid="{00000000-0005-0000-0000-000078810000}"/>
    <cellStyle name="Heading 3 7 82" xfId="33071" xr:uid="{00000000-0005-0000-0000-000079810000}"/>
    <cellStyle name="Heading 3 7 83" xfId="33072" xr:uid="{00000000-0005-0000-0000-00007A810000}"/>
    <cellStyle name="Heading 3 7 84" xfId="33073" xr:uid="{00000000-0005-0000-0000-00007B810000}"/>
    <cellStyle name="Heading 3 7 85" xfId="33074" xr:uid="{00000000-0005-0000-0000-00007C810000}"/>
    <cellStyle name="Heading 3 7 86" xfId="33075" xr:uid="{00000000-0005-0000-0000-00007D810000}"/>
    <cellStyle name="Heading 3 7 87" xfId="33076" xr:uid="{00000000-0005-0000-0000-00007E810000}"/>
    <cellStyle name="Heading 3 7 88" xfId="33077" xr:uid="{00000000-0005-0000-0000-00007F810000}"/>
    <cellStyle name="Heading 3 7 89" xfId="33078" xr:uid="{00000000-0005-0000-0000-000080810000}"/>
    <cellStyle name="Heading 3 7 9" xfId="33079" xr:uid="{00000000-0005-0000-0000-000081810000}"/>
    <cellStyle name="Heading 3 7 9 2" xfId="33080" xr:uid="{00000000-0005-0000-0000-000082810000}"/>
    <cellStyle name="Heading 3 7 9 3" xfId="33081" xr:uid="{00000000-0005-0000-0000-000083810000}"/>
    <cellStyle name="Heading 3 7 9 4" xfId="33082" xr:uid="{00000000-0005-0000-0000-000084810000}"/>
    <cellStyle name="Heading 3 7 90" xfId="33083" xr:uid="{00000000-0005-0000-0000-000085810000}"/>
    <cellStyle name="Heading 3 7 91" xfId="33084" xr:uid="{00000000-0005-0000-0000-000086810000}"/>
    <cellStyle name="Heading 3 7 92" xfId="33085" xr:uid="{00000000-0005-0000-0000-000087810000}"/>
    <cellStyle name="Heading 3 7 93" xfId="33086" xr:uid="{00000000-0005-0000-0000-000088810000}"/>
    <cellStyle name="Heading 3 7 94" xfId="33087" xr:uid="{00000000-0005-0000-0000-000089810000}"/>
    <cellStyle name="Heading 3 7 95" xfId="33088" xr:uid="{00000000-0005-0000-0000-00008A810000}"/>
    <cellStyle name="Heading 3 7 96" xfId="33089" xr:uid="{00000000-0005-0000-0000-00008B810000}"/>
    <cellStyle name="Heading 3 7 97" xfId="33090" xr:uid="{00000000-0005-0000-0000-00008C810000}"/>
    <cellStyle name="Heading 3 7 98" xfId="33091" xr:uid="{00000000-0005-0000-0000-00008D810000}"/>
    <cellStyle name="Heading 3 7 99" xfId="33092" xr:uid="{00000000-0005-0000-0000-00008E810000}"/>
    <cellStyle name="Heading 3 70" xfId="33093" xr:uid="{00000000-0005-0000-0000-00008F810000}"/>
    <cellStyle name="Heading 3 71" xfId="33094" xr:uid="{00000000-0005-0000-0000-000090810000}"/>
    <cellStyle name="Heading 3 72" xfId="33095" xr:uid="{00000000-0005-0000-0000-000091810000}"/>
    <cellStyle name="Heading 3 73" xfId="33096" xr:uid="{00000000-0005-0000-0000-000092810000}"/>
    <cellStyle name="Heading 3 74" xfId="33097" xr:uid="{00000000-0005-0000-0000-000093810000}"/>
    <cellStyle name="Heading 3 75" xfId="33098" xr:uid="{00000000-0005-0000-0000-000094810000}"/>
    <cellStyle name="Heading 3 76" xfId="33099" xr:uid="{00000000-0005-0000-0000-000095810000}"/>
    <cellStyle name="Heading 3 77" xfId="33100" xr:uid="{00000000-0005-0000-0000-000096810000}"/>
    <cellStyle name="Heading 3 78" xfId="33101" xr:uid="{00000000-0005-0000-0000-000097810000}"/>
    <cellStyle name="Heading 3 79" xfId="33102" xr:uid="{00000000-0005-0000-0000-000098810000}"/>
    <cellStyle name="Heading 3 8" xfId="33103" xr:uid="{00000000-0005-0000-0000-000099810000}"/>
    <cellStyle name="Heading 3 8 10" xfId="33104" xr:uid="{00000000-0005-0000-0000-00009A810000}"/>
    <cellStyle name="Heading 3 8 10 2" xfId="33105" xr:uid="{00000000-0005-0000-0000-00009B810000}"/>
    <cellStyle name="Heading 3 8 10 3" xfId="33106" xr:uid="{00000000-0005-0000-0000-00009C810000}"/>
    <cellStyle name="Heading 3 8 10 4" xfId="33107" xr:uid="{00000000-0005-0000-0000-00009D810000}"/>
    <cellStyle name="Heading 3 8 100" xfId="33108" xr:uid="{00000000-0005-0000-0000-00009E810000}"/>
    <cellStyle name="Heading 3 8 101" xfId="33109" xr:uid="{00000000-0005-0000-0000-00009F810000}"/>
    <cellStyle name="Heading 3 8 102" xfId="33110" xr:uid="{00000000-0005-0000-0000-0000A0810000}"/>
    <cellStyle name="Heading 3 8 103" xfId="33111" xr:uid="{00000000-0005-0000-0000-0000A1810000}"/>
    <cellStyle name="Heading 3 8 104" xfId="33112" xr:uid="{00000000-0005-0000-0000-0000A2810000}"/>
    <cellStyle name="Heading 3 8 105" xfId="33113" xr:uid="{00000000-0005-0000-0000-0000A3810000}"/>
    <cellStyle name="Heading 3 8 106" xfId="33114" xr:uid="{00000000-0005-0000-0000-0000A4810000}"/>
    <cellStyle name="Heading 3 8 107" xfId="33115" xr:uid="{00000000-0005-0000-0000-0000A5810000}"/>
    <cellStyle name="Heading 3 8 108" xfId="33116" xr:uid="{00000000-0005-0000-0000-0000A6810000}"/>
    <cellStyle name="Heading 3 8 109" xfId="33117" xr:uid="{00000000-0005-0000-0000-0000A7810000}"/>
    <cellStyle name="Heading 3 8 11" xfId="33118" xr:uid="{00000000-0005-0000-0000-0000A8810000}"/>
    <cellStyle name="Heading 3 8 11 2" xfId="33119" xr:uid="{00000000-0005-0000-0000-0000A9810000}"/>
    <cellStyle name="Heading 3 8 11 3" xfId="33120" xr:uid="{00000000-0005-0000-0000-0000AA810000}"/>
    <cellStyle name="Heading 3 8 11 4" xfId="33121" xr:uid="{00000000-0005-0000-0000-0000AB810000}"/>
    <cellStyle name="Heading 3 8 110" xfId="33122" xr:uid="{00000000-0005-0000-0000-0000AC810000}"/>
    <cellStyle name="Heading 3 8 111" xfId="33123" xr:uid="{00000000-0005-0000-0000-0000AD810000}"/>
    <cellStyle name="Heading 3 8 112" xfId="33124" xr:uid="{00000000-0005-0000-0000-0000AE810000}"/>
    <cellStyle name="Heading 3 8 113" xfId="33125" xr:uid="{00000000-0005-0000-0000-0000AF810000}"/>
    <cellStyle name="Heading 3 8 114" xfId="33126" xr:uid="{00000000-0005-0000-0000-0000B0810000}"/>
    <cellStyle name="Heading 3 8 115" xfId="33127" xr:uid="{00000000-0005-0000-0000-0000B1810000}"/>
    <cellStyle name="Heading 3 8 116" xfId="33128" xr:uid="{00000000-0005-0000-0000-0000B2810000}"/>
    <cellStyle name="Heading 3 8 117" xfId="33129" xr:uid="{00000000-0005-0000-0000-0000B3810000}"/>
    <cellStyle name="Heading 3 8 118" xfId="33130" xr:uid="{00000000-0005-0000-0000-0000B4810000}"/>
    <cellStyle name="Heading 3 8 119" xfId="33131" xr:uid="{00000000-0005-0000-0000-0000B5810000}"/>
    <cellStyle name="Heading 3 8 12" xfId="33132" xr:uid="{00000000-0005-0000-0000-0000B6810000}"/>
    <cellStyle name="Heading 3 8 12 2" xfId="33133" xr:uid="{00000000-0005-0000-0000-0000B7810000}"/>
    <cellStyle name="Heading 3 8 12 3" xfId="33134" xr:uid="{00000000-0005-0000-0000-0000B8810000}"/>
    <cellStyle name="Heading 3 8 12 4" xfId="33135" xr:uid="{00000000-0005-0000-0000-0000B9810000}"/>
    <cellStyle name="Heading 3 8 120" xfId="33136" xr:uid="{00000000-0005-0000-0000-0000BA810000}"/>
    <cellStyle name="Heading 3 8 121" xfId="33137" xr:uid="{00000000-0005-0000-0000-0000BB810000}"/>
    <cellStyle name="Heading 3 8 122" xfId="33138" xr:uid="{00000000-0005-0000-0000-0000BC810000}"/>
    <cellStyle name="Heading 3 8 123" xfId="33139" xr:uid="{00000000-0005-0000-0000-0000BD810000}"/>
    <cellStyle name="Heading 3 8 124" xfId="33140" xr:uid="{00000000-0005-0000-0000-0000BE810000}"/>
    <cellStyle name="Heading 3 8 125" xfId="33141" xr:uid="{00000000-0005-0000-0000-0000BF810000}"/>
    <cellStyle name="Heading 3 8 126" xfId="33142" xr:uid="{00000000-0005-0000-0000-0000C0810000}"/>
    <cellStyle name="Heading 3 8 127" xfId="33143" xr:uid="{00000000-0005-0000-0000-0000C1810000}"/>
    <cellStyle name="Heading 3 8 128" xfId="33144" xr:uid="{00000000-0005-0000-0000-0000C2810000}"/>
    <cellStyle name="Heading 3 8 129" xfId="33145" xr:uid="{00000000-0005-0000-0000-0000C3810000}"/>
    <cellStyle name="Heading 3 8 13" xfId="33146" xr:uid="{00000000-0005-0000-0000-0000C4810000}"/>
    <cellStyle name="Heading 3 8 13 2" xfId="33147" xr:uid="{00000000-0005-0000-0000-0000C5810000}"/>
    <cellStyle name="Heading 3 8 13 3" xfId="33148" xr:uid="{00000000-0005-0000-0000-0000C6810000}"/>
    <cellStyle name="Heading 3 8 13 4" xfId="33149" xr:uid="{00000000-0005-0000-0000-0000C7810000}"/>
    <cellStyle name="Heading 3 8 130" xfId="33150" xr:uid="{00000000-0005-0000-0000-0000C8810000}"/>
    <cellStyle name="Heading 3 8 131" xfId="33151" xr:uid="{00000000-0005-0000-0000-0000C9810000}"/>
    <cellStyle name="Heading 3 8 132" xfId="33152" xr:uid="{00000000-0005-0000-0000-0000CA810000}"/>
    <cellStyle name="Heading 3 8 133" xfId="33153" xr:uid="{00000000-0005-0000-0000-0000CB810000}"/>
    <cellStyle name="Heading 3 8 134" xfId="33154" xr:uid="{00000000-0005-0000-0000-0000CC810000}"/>
    <cellStyle name="Heading 3 8 135" xfId="33155" xr:uid="{00000000-0005-0000-0000-0000CD810000}"/>
    <cellStyle name="Heading 3 8 136" xfId="33156" xr:uid="{00000000-0005-0000-0000-0000CE810000}"/>
    <cellStyle name="Heading 3 8 137" xfId="33157" xr:uid="{00000000-0005-0000-0000-0000CF810000}"/>
    <cellStyle name="Heading 3 8 138" xfId="33158" xr:uid="{00000000-0005-0000-0000-0000D0810000}"/>
    <cellStyle name="Heading 3 8 139" xfId="33159" xr:uid="{00000000-0005-0000-0000-0000D1810000}"/>
    <cellStyle name="Heading 3 8 14" xfId="33160" xr:uid="{00000000-0005-0000-0000-0000D2810000}"/>
    <cellStyle name="Heading 3 8 14 2" xfId="33161" xr:uid="{00000000-0005-0000-0000-0000D3810000}"/>
    <cellStyle name="Heading 3 8 14 3" xfId="33162" xr:uid="{00000000-0005-0000-0000-0000D4810000}"/>
    <cellStyle name="Heading 3 8 14 4" xfId="33163" xr:uid="{00000000-0005-0000-0000-0000D5810000}"/>
    <cellStyle name="Heading 3 8 140" xfId="33164" xr:uid="{00000000-0005-0000-0000-0000D6810000}"/>
    <cellStyle name="Heading 3 8 141" xfId="33165" xr:uid="{00000000-0005-0000-0000-0000D7810000}"/>
    <cellStyle name="Heading 3 8 142" xfId="33166" xr:uid="{00000000-0005-0000-0000-0000D8810000}"/>
    <cellStyle name="Heading 3 8 143" xfId="33167" xr:uid="{00000000-0005-0000-0000-0000D9810000}"/>
    <cellStyle name="Heading 3 8 15" xfId="33168" xr:uid="{00000000-0005-0000-0000-0000DA810000}"/>
    <cellStyle name="Heading 3 8 15 2" xfId="33169" xr:uid="{00000000-0005-0000-0000-0000DB810000}"/>
    <cellStyle name="Heading 3 8 15 3" xfId="33170" xr:uid="{00000000-0005-0000-0000-0000DC810000}"/>
    <cellStyle name="Heading 3 8 15 4" xfId="33171" xr:uid="{00000000-0005-0000-0000-0000DD810000}"/>
    <cellStyle name="Heading 3 8 16" xfId="33172" xr:uid="{00000000-0005-0000-0000-0000DE810000}"/>
    <cellStyle name="Heading 3 8 17" xfId="33173" xr:uid="{00000000-0005-0000-0000-0000DF810000}"/>
    <cellStyle name="Heading 3 8 17 2" xfId="33174" xr:uid="{00000000-0005-0000-0000-0000E0810000}"/>
    <cellStyle name="Heading 3 8 17 3" xfId="33175" xr:uid="{00000000-0005-0000-0000-0000E1810000}"/>
    <cellStyle name="Heading 3 8 17 4" xfId="33176" xr:uid="{00000000-0005-0000-0000-0000E2810000}"/>
    <cellStyle name="Heading 3 8 18" xfId="33177" xr:uid="{00000000-0005-0000-0000-0000E3810000}"/>
    <cellStyle name="Heading 3 8 18 2" xfId="33178" xr:uid="{00000000-0005-0000-0000-0000E4810000}"/>
    <cellStyle name="Heading 3 8 18 3" xfId="33179" xr:uid="{00000000-0005-0000-0000-0000E5810000}"/>
    <cellStyle name="Heading 3 8 18 4" xfId="33180" xr:uid="{00000000-0005-0000-0000-0000E6810000}"/>
    <cellStyle name="Heading 3 8 19" xfId="33181" xr:uid="{00000000-0005-0000-0000-0000E7810000}"/>
    <cellStyle name="Heading 3 8 19 2" xfId="33182" xr:uid="{00000000-0005-0000-0000-0000E8810000}"/>
    <cellStyle name="Heading 3 8 19 3" xfId="33183" xr:uid="{00000000-0005-0000-0000-0000E9810000}"/>
    <cellStyle name="Heading 3 8 19 4" xfId="33184" xr:uid="{00000000-0005-0000-0000-0000EA810000}"/>
    <cellStyle name="Heading 3 8 2" xfId="33185" xr:uid="{00000000-0005-0000-0000-0000EB810000}"/>
    <cellStyle name="Heading 3 8 2 2" xfId="33186" xr:uid="{00000000-0005-0000-0000-0000EC810000}"/>
    <cellStyle name="Heading 3 8 2 3" xfId="33187" xr:uid="{00000000-0005-0000-0000-0000ED810000}"/>
    <cellStyle name="Heading 3 8 2 4" xfId="33188" xr:uid="{00000000-0005-0000-0000-0000EE810000}"/>
    <cellStyle name="Heading 3 8 20" xfId="33189" xr:uid="{00000000-0005-0000-0000-0000EF810000}"/>
    <cellStyle name="Heading 3 8 20 2" xfId="33190" xr:uid="{00000000-0005-0000-0000-0000F0810000}"/>
    <cellStyle name="Heading 3 8 20 3" xfId="33191" xr:uid="{00000000-0005-0000-0000-0000F1810000}"/>
    <cellStyle name="Heading 3 8 20 4" xfId="33192" xr:uid="{00000000-0005-0000-0000-0000F2810000}"/>
    <cellStyle name="Heading 3 8 21" xfId="33193" xr:uid="{00000000-0005-0000-0000-0000F3810000}"/>
    <cellStyle name="Heading 3 8 21 2" xfId="33194" xr:uid="{00000000-0005-0000-0000-0000F4810000}"/>
    <cellStyle name="Heading 3 8 21 3" xfId="33195" xr:uid="{00000000-0005-0000-0000-0000F5810000}"/>
    <cellStyle name="Heading 3 8 21 4" xfId="33196" xr:uid="{00000000-0005-0000-0000-0000F6810000}"/>
    <cellStyle name="Heading 3 8 22" xfId="33197" xr:uid="{00000000-0005-0000-0000-0000F7810000}"/>
    <cellStyle name="Heading 3 8 22 2" xfId="33198" xr:uid="{00000000-0005-0000-0000-0000F8810000}"/>
    <cellStyle name="Heading 3 8 22 3" xfId="33199" xr:uid="{00000000-0005-0000-0000-0000F9810000}"/>
    <cellStyle name="Heading 3 8 22 4" xfId="33200" xr:uid="{00000000-0005-0000-0000-0000FA810000}"/>
    <cellStyle name="Heading 3 8 23" xfId="33201" xr:uid="{00000000-0005-0000-0000-0000FB810000}"/>
    <cellStyle name="Heading 3 8 23 2" xfId="33202" xr:uid="{00000000-0005-0000-0000-0000FC810000}"/>
    <cellStyle name="Heading 3 8 23 3" xfId="33203" xr:uid="{00000000-0005-0000-0000-0000FD810000}"/>
    <cellStyle name="Heading 3 8 23 4" xfId="33204" xr:uid="{00000000-0005-0000-0000-0000FE810000}"/>
    <cellStyle name="Heading 3 8 24" xfId="33205" xr:uid="{00000000-0005-0000-0000-0000FF810000}"/>
    <cellStyle name="Heading 3 8 24 2" xfId="33206" xr:uid="{00000000-0005-0000-0000-000000820000}"/>
    <cellStyle name="Heading 3 8 24 3" xfId="33207" xr:uid="{00000000-0005-0000-0000-000001820000}"/>
    <cellStyle name="Heading 3 8 24 4" xfId="33208" xr:uid="{00000000-0005-0000-0000-000002820000}"/>
    <cellStyle name="Heading 3 8 25" xfId="33209" xr:uid="{00000000-0005-0000-0000-000003820000}"/>
    <cellStyle name="Heading 3 8 25 2" xfId="33210" xr:uid="{00000000-0005-0000-0000-000004820000}"/>
    <cellStyle name="Heading 3 8 25 3" xfId="33211" xr:uid="{00000000-0005-0000-0000-000005820000}"/>
    <cellStyle name="Heading 3 8 25 4" xfId="33212" xr:uid="{00000000-0005-0000-0000-000006820000}"/>
    <cellStyle name="Heading 3 8 26" xfId="33213" xr:uid="{00000000-0005-0000-0000-000007820000}"/>
    <cellStyle name="Heading 3 8 26 2" xfId="33214" xr:uid="{00000000-0005-0000-0000-000008820000}"/>
    <cellStyle name="Heading 3 8 26 3" xfId="33215" xr:uid="{00000000-0005-0000-0000-000009820000}"/>
    <cellStyle name="Heading 3 8 26 4" xfId="33216" xr:uid="{00000000-0005-0000-0000-00000A820000}"/>
    <cellStyle name="Heading 3 8 27" xfId="33217" xr:uid="{00000000-0005-0000-0000-00000B820000}"/>
    <cellStyle name="Heading 3 8 27 2" xfId="33218" xr:uid="{00000000-0005-0000-0000-00000C820000}"/>
    <cellStyle name="Heading 3 8 27 3" xfId="33219" xr:uid="{00000000-0005-0000-0000-00000D820000}"/>
    <cellStyle name="Heading 3 8 27 4" xfId="33220" xr:uid="{00000000-0005-0000-0000-00000E820000}"/>
    <cellStyle name="Heading 3 8 28" xfId="33221" xr:uid="{00000000-0005-0000-0000-00000F820000}"/>
    <cellStyle name="Heading 3 8 28 2" xfId="33222" xr:uid="{00000000-0005-0000-0000-000010820000}"/>
    <cellStyle name="Heading 3 8 28 3" xfId="33223" xr:uid="{00000000-0005-0000-0000-000011820000}"/>
    <cellStyle name="Heading 3 8 28 4" xfId="33224" xr:uid="{00000000-0005-0000-0000-000012820000}"/>
    <cellStyle name="Heading 3 8 29" xfId="33225" xr:uid="{00000000-0005-0000-0000-000013820000}"/>
    <cellStyle name="Heading 3 8 29 2" xfId="33226" xr:uid="{00000000-0005-0000-0000-000014820000}"/>
    <cellStyle name="Heading 3 8 29 3" xfId="33227" xr:uid="{00000000-0005-0000-0000-000015820000}"/>
    <cellStyle name="Heading 3 8 29 4" xfId="33228" xr:uid="{00000000-0005-0000-0000-000016820000}"/>
    <cellStyle name="Heading 3 8 3" xfId="33229" xr:uid="{00000000-0005-0000-0000-000017820000}"/>
    <cellStyle name="Heading 3 8 3 2" xfId="33230" xr:uid="{00000000-0005-0000-0000-000018820000}"/>
    <cellStyle name="Heading 3 8 3 3" xfId="33231" xr:uid="{00000000-0005-0000-0000-000019820000}"/>
    <cellStyle name="Heading 3 8 3 4" xfId="33232" xr:uid="{00000000-0005-0000-0000-00001A820000}"/>
    <cellStyle name="Heading 3 8 30" xfId="33233" xr:uid="{00000000-0005-0000-0000-00001B820000}"/>
    <cellStyle name="Heading 3 8 30 2" xfId="33234" xr:uid="{00000000-0005-0000-0000-00001C820000}"/>
    <cellStyle name="Heading 3 8 30 3" xfId="33235" xr:uid="{00000000-0005-0000-0000-00001D820000}"/>
    <cellStyle name="Heading 3 8 30 4" xfId="33236" xr:uid="{00000000-0005-0000-0000-00001E820000}"/>
    <cellStyle name="Heading 3 8 31" xfId="33237" xr:uid="{00000000-0005-0000-0000-00001F820000}"/>
    <cellStyle name="Heading 3 8 32" xfId="33238" xr:uid="{00000000-0005-0000-0000-000020820000}"/>
    <cellStyle name="Heading 3 8 33" xfId="33239" xr:uid="{00000000-0005-0000-0000-000021820000}"/>
    <cellStyle name="Heading 3 8 34" xfId="33240" xr:uid="{00000000-0005-0000-0000-000022820000}"/>
    <cellStyle name="Heading 3 8 35" xfId="33241" xr:uid="{00000000-0005-0000-0000-000023820000}"/>
    <cellStyle name="Heading 3 8 36" xfId="33242" xr:uid="{00000000-0005-0000-0000-000024820000}"/>
    <cellStyle name="Heading 3 8 37" xfId="33243" xr:uid="{00000000-0005-0000-0000-000025820000}"/>
    <cellStyle name="Heading 3 8 38" xfId="33244" xr:uid="{00000000-0005-0000-0000-000026820000}"/>
    <cellStyle name="Heading 3 8 39" xfId="33245" xr:uid="{00000000-0005-0000-0000-000027820000}"/>
    <cellStyle name="Heading 3 8 4" xfId="33246" xr:uid="{00000000-0005-0000-0000-000028820000}"/>
    <cellStyle name="Heading 3 8 4 2" xfId="33247" xr:uid="{00000000-0005-0000-0000-000029820000}"/>
    <cellStyle name="Heading 3 8 4 3" xfId="33248" xr:uid="{00000000-0005-0000-0000-00002A820000}"/>
    <cellStyle name="Heading 3 8 4 4" xfId="33249" xr:uid="{00000000-0005-0000-0000-00002B820000}"/>
    <cellStyle name="Heading 3 8 40" xfId="33250" xr:uid="{00000000-0005-0000-0000-00002C820000}"/>
    <cellStyle name="Heading 3 8 41" xfId="33251" xr:uid="{00000000-0005-0000-0000-00002D820000}"/>
    <cellStyle name="Heading 3 8 42" xfId="33252" xr:uid="{00000000-0005-0000-0000-00002E820000}"/>
    <cellStyle name="Heading 3 8 43" xfId="33253" xr:uid="{00000000-0005-0000-0000-00002F820000}"/>
    <cellStyle name="Heading 3 8 44" xfId="33254" xr:uid="{00000000-0005-0000-0000-000030820000}"/>
    <cellStyle name="Heading 3 8 45" xfId="33255" xr:uid="{00000000-0005-0000-0000-000031820000}"/>
    <cellStyle name="Heading 3 8 46" xfId="33256" xr:uid="{00000000-0005-0000-0000-000032820000}"/>
    <cellStyle name="Heading 3 8 47" xfId="33257" xr:uid="{00000000-0005-0000-0000-000033820000}"/>
    <cellStyle name="Heading 3 8 48" xfId="33258" xr:uid="{00000000-0005-0000-0000-000034820000}"/>
    <cellStyle name="Heading 3 8 49" xfId="33259" xr:uid="{00000000-0005-0000-0000-000035820000}"/>
    <cellStyle name="Heading 3 8 5" xfId="33260" xr:uid="{00000000-0005-0000-0000-000036820000}"/>
    <cellStyle name="Heading 3 8 5 2" xfId="33261" xr:uid="{00000000-0005-0000-0000-000037820000}"/>
    <cellStyle name="Heading 3 8 5 3" xfId="33262" xr:uid="{00000000-0005-0000-0000-000038820000}"/>
    <cellStyle name="Heading 3 8 5 4" xfId="33263" xr:uid="{00000000-0005-0000-0000-000039820000}"/>
    <cellStyle name="Heading 3 8 50" xfId="33264" xr:uid="{00000000-0005-0000-0000-00003A820000}"/>
    <cellStyle name="Heading 3 8 51" xfId="33265" xr:uid="{00000000-0005-0000-0000-00003B820000}"/>
    <cellStyle name="Heading 3 8 52" xfId="33266" xr:uid="{00000000-0005-0000-0000-00003C820000}"/>
    <cellStyle name="Heading 3 8 53" xfId="33267" xr:uid="{00000000-0005-0000-0000-00003D820000}"/>
    <cellStyle name="Heading 3 8 54" xfId="33268" xr:uid="{00000000-0005-0000-0000-00003E820000}"/>
    <cellStyle name="Heading 3 8 55" xfId="33269" xr:uid="{00000000-0005-0000-0000-00003F820000}"/>
    <cellStyle name="Heading 3 8 56" xfId="33270" xr:uid="{00000000-0005-0000-0000-000040820000}"/>
    <cellStyle name="Heading 3 8 57" xfId="33271" xr:uid="{00000000-0005-0000-0000-000041820000}"/>
    <cellStyle name="Heading 3 8 58" xfId="33272" xr:uid="{00000000-0005-0000-0000-000042820000}"/>
    <cellStyle name="Heading 3 8 59" xfId="33273" xr:uid="{00000000-0005-0000-0000-000043820000}"/>
    <cellStyle name="Heading 3 8 6" xfId="33274" xr:uid="{00000000-0005-0000-0000-000044820000}"/>
    <cellStyle name="Heading 3 8 6 2" xfId="33275" xr:uid="{00000000-0005-0000-0000-000045820000}"/>
    <cellStyle name="Heading 3 8 6 3" xfId="33276" xr:uid="{00000000-0005-0000-0000-000046820000}"/>
    <cellStyle name="Heading 3 8 6 4" xfId="33277" xr:uid="{00000000-0005-0000-0000-000047820000}"/>
    <cellStyle name="Heading 3 8 60" xfId="33278" xr:uid="{00000000-0005-0000-0000-000048820000}"/>
    <cellStyle name="Heading 3 8 61" xfId="33279" xr:uid="{00000000-0005-0000-0000-000049820000}"/>
    <cellStyle name="Heading 3 8 62" xfId="33280" xr:uid="{00000000-0005-0000-0000-00004A820000}"/>
    <cellStyle name="Heading 3 8 63" xfId="33281" xr:uid="{00000000-0005-0000-0000-00004B820000}"/>
    <cellStyle name="Heading 3 8 64" xfId="33282" xr:uid="{00000000-0005-0000-0000-00004C820000}"/>
    <cellStyle name="Heading 3 8 65" xfId="33283" xr:uid="{00000000-0005-0000-0000-00004D820000}"/>
    <cellStyle name="Heading 3 8 66" xfId="33284" xr:uid="{00000000-0005-0000-0000-00004E820000}"/>
    <cellStyle name="Heading 3 8 67" xfId="33285" xr:uid="{00000000-0005-0000-0000-00004F820000}"/>
    <cellStyle name="Heading 3 8 68" xfId="33286" xr:uid="{00000000-0005-0000-0000-000050820000}"/>
    <cellStyle name="Heading 3 8 69" xfId="33287" xr:uid="{00000000-0005-0000-0000-000051820000}"/>
    <cellStyle name="Heading 3 8 7" xfId="33288" xr:uid="{00000000-0005-0000-0000-000052820000}"/>
    <cellStyle name="Heading 3 8 7 2" xfId="33289" xr:uid="{00000000-0005-0000-0000-000053820000}"/>
    <cellStyle name="Heading 3 8 7 3" xfId="33290" xr:uid="{00000000-0005-0000-0000-000054820000}"/>
    <cellStyle name="Heading 3 8 7 4" xfId="33291" xr:uid="{00000000-0005-0000-0000-000055820000}"/>
    <cellStyle name="Heading 3 8 70" xfId="33292" xr:uid="{00000000-0005-0000-0000-000056820000}"/>
    <cellStyle name="Heading 3 8 71" xfId="33293" xr:uid="{00000000-0005-0000-0000-000057820000}"/>
    <cellStyle name="Heading 3 8 72" xfId="33294" xr:uid="{00000000-0005-0000-0000-000058820000}"/>
    <cellStyle name="Heading 3 8 73" xfId="33295" xr:uid="{00000000-0005-0000-0000-000059820000}"/>
    <cellStyle name="Heading 3 8 74" xfId="33296" xr:uid="{00000000-0005-0000-0000-00005A820000}"/>
    <cellStyle name="Heading 3 8 75" xfId="33297" xr:uid="{00000000-0005-0000-0000-00005B820000}"/>
    <cellStyle name="Heading 3 8 76" xfId="33298" xr:uid="{00000000-0005-0000-0000-00005C820000}"/>
    <cellStyle name="Heading 3 8 77" xfId="33299" xr:uid="{00000000-0005-0000-0000-00005D820000}"/>
    <cellStyle name="Heading 3 8 78" xfId="33300" xr:uid="{00000000-0005-0000-0000-00005E820000}"/>
    <cellStyle name="Heading 3 8 79" xfId="33301" xr:uid="{00000000-0005-0000-0000-00005F820000}"/>
    <cellStyle name="Heading 3 8 8" xfId="33302" xr:uid="{00000000-0005-0000-0000-000060820000}"/>
    <cellStyle name="Heading 3 8 8 2" xfId="33303" xr:uid="{00000000-0005-0000-0000-000061820000}"/>
    <cellStyle name="Heading 3 8 8 3" xfId="33304" xr:uid="{00000000-0005-0000-0000-000062820000}"/>
    <cellStyle name="Heading 3 8 8 4" xfId="33305" xr:uid="{00000000-0005-0000-0000-000063820000}"/>
    <cellStyle name="Heading 3 8 80" xfId="33306" xr:uid="{00000000-0005-0000-0000-000064820000}"/>
    <cellStyle name="Heading 3 8 81" xfId="33307" xr:uid="{00000000-0005-0000-0000-000065820000}"/>
    <cellStyle name="Heading 3 8 82" xfId="33308" xr:uid="{00000000-0005-0000-0000-000066820000}"/>
    <cellStyle name="Heading 3 8 83" xfId="33309" xr:uid="{00000000-0005-0000-0000-000067820000}"/>
    <cellStyle name="Heading 3 8 84" xfId="33310" xr:uid="{00000000-0005-0000-0000-000068820000}"/>
    <cellStyle name="Heading 3 8 85" xfId="33311" xr:uid="{00000000-0005-0000-0000-000069820000}"/>
    <cellStyle name="Heading 3 8 86" xfId="33312" xr:uid="{00000000-0005-0000-0000-00006A820000}"/>
    <cellStyle name="Heading 3 8 87" xfId="33313" xr:uid="{00000000-0005-0000-0000-00006B820000}"/>
    <cellStyle name="Heading 3 8 88" xfId="33314" xr:uid="{00000000-0005-0000-0000-00006C820000}"/>
    <cellStyle name="Heading 3 8 89" xfId="33315" xr:uid="{00000000-0005-0000-0000-00006D820000}"/>
    <cellStyle name="Heading 3 8 9" xfId="33316" xr:uid="{00000000-0005-0000-0000-00006E820000}"/>
    <cellStyle name="Heading 3 8 9 2" xfId="33317" xr:uid="{00000000-0005-0000-0000-00006F820000}"/>
    <cellStyle name="Heading 3 8 9 3" xfId="33318" xr:uid="{00000000-0005-0000-0000-000070820000}"/>
    <cellStyle name="Heading 3 8 9 4" xfId="33319" xr:uid="{00000000-0005-0000-0000-000071820000}"/>
    <cellStyle name="Heading 3 8 90" xfId="33320" xr:uid="{00000000-0005-0000-0000-000072820000}"/>
    <cellStyle name="Heading 3 8 91" xfId="33321" xr:uid="{00000000-0005-0000-0000-000073820000}"/>
    <cellStyle name="Heading 3 8 92" xfId="33322" xr:uid="{00000000-0005-0000-0000-000074820000}"/>
    <cellStyle name="Heading 3 8 93" xfId="33323" xr:uid="{00000000-0005-0000-0000-000075820000}"/>
    <cellStyle name="Heading 3 8 94" xfId="33324" xr:uid="{00000000-0005-0000-0000-000076820000}"/>
    <cellStyle name="Heading 3 8 95" xfId="33325" xr:uid="{00000000-0005-0000-0000-000077820000}"/>
    <cellStyle name="Heading 3 8 96" xfId="33326" xr:uid="{00000000-0005-0000-0000-000078820000}"/>
    <cellStyle name="Heading 3 8 97" xfId="33327" xr:uid="{00000000-0005-0000-0000-000079820000}"/>
    <cellStyle name="Heading 3 8 98" xfId="33328" xr:uid="{00000000-0005-0000-0000-00007A820000}"/>
    <cellStyle name="Heading 3 8 99" xfId="33329" xr:uid="{00000000-0005-0000-0000-00007B820000}"/>
    <cellStyle name="Heading 3 80" xfId="33330" xr:uid="{00000000-0005-0000-0000-00007C820000}"/>
    <cellStyle name="Heading 3 81" xfId="33331" xr:uid="{00000000-0005-0000-0000-00007D820000}"/>
    <cellStyle name="Heading 3 82" xfId="33332" xr:uid="{00000000-0005-0000-0000-00007E820000}"/>
    <cellStyle name="Heading 3 83" xfId="33333" xr:uid="{00000000-0005-0000-0000-00007F820000}"/>
    <cellStyle name="Heading 3 84" xfId="33334" xr:uid="{00000000-0005-0000-0000-000080820000}"/>
    <cellStyle name="Heading 3 85" xfId="33335" xr:uid="{00000000-0005-0000-0000-000081820000}"/>
    <cellStyle name="Heading 3 86" xfId="33336" xr:uid="{00000000-0005-0000-0000-000082820000}"/>
    <cellStyle name="Heading 3 87" xfId="33337" xr:uid="{00000000-0005-0000-0000-000083820000}"/>
    <cellStyle name="Heading 3 88" xfId="33338" xr:uid="{00000000-0005-0000-0000-000084820000}"/>
    <cellStyle name="Heading 3 89" xfId="33339" xr:uid="{00000000-0005-0000-0000-000085820000}"/>
    <cellStyle name="Heading 3 9" xfId="33340" xr:uid="{00000000-0005-0000-0000-000086820000}"/>
    <cellStyle name="Heading 3 9 10" xfId="33341" xr:uid="{00000000-0005-0000-0000-000087820000}"/>
    <cellStyle name="Heading 3 9 10 2" xfId="33342" xr:uid="{00000000-0005-0000-0000-000088820000}"/>
    <cellStyle name="Heading 3 9 10 3" xfId="33343" xr:uid="{00000000-0005-0000-0000-000089820000}"/>
    <cellStyle name="Heading 3 9 10 4" xfId="33344" xr:uid="{00000000-0005-0000-0000-00008A820000}"/>
    <cellStyle name="Heading 3 9 100" xfId="33345" xr:uid="{00000000-0005-0000-0000-00008B820000}"/>
    <cellStyle name="Heading 3 9 101" xfId="33346" xr:uid="{00000000-0005-0000-0000-00008C820000}"/>
    <cellStyle name="Heading 3 9 102" xfId="33347" xr:uid="{00000000-0005-0000-0000-00008D820000}"/>
    <cellStyle name="Heading 3 9 103" xfId="33348" xr:uid="{00000000-0005-0000-0000-00008E820000}"/>
    <cellStyle name="Heading 3 9 104" xfId="33349" xr:uid="{00000000-0005-0000-0000-00008F820000}"/>
    <cellStyle name="Heading 3 9 105" xfId="33350" xr:uid="{00000000-0005-0000-0000-000090820000}"/>
    <cellStyle name="Heading 3 9 106" xfId="33351" xr:uid="{00000000-0005-0000-0000-000091820000}"/>
    <cellStyle name="Heading 3 9 107" xfId="33352" xr:uid="{00000000-0005-0000-0000-000092820000}"/>
    <cellStyle name="Heading 3 9 108" xfId="33353" xr:uid="{00000000-0005-0000-0000-000093820000}"/>
    <cellStyle name="Heading 3 9 109" xfId="33354" xr:uid="{00000000-0005-0000-0000-000094820000}"/>
    <cellStyle name="Heading 3 9 11" xfId="33355" xr:uid="{00000000-0005-0000-0000-000095820000}"/>
    <cellStyle name="Heading 3 9 11 2" xfId="33356" xr:uid="{00000000-0005-0000-0000-000096820000}"/>
    <cellStyle name="Heading 3 9 11 3" xfId="33357" xr:uid="{00000000-0005-0000-0000-000097820000}"/>
    <cellStyle name="Heading 3 9 11 4" xfId="33358" xr:uid="{00000000-0005-0000-0000-000098820000}"/>
    <cellStyle name="Heading 3 9 110" xfId="33359" xr:uid="{00000000-0005-0000-0000-000099820000}"/>
    <cellStyle name="Heading 3 9 111" xfId="33360" xr:uid="{00000000-0005-0000-0000-00009A820000}"/>
    <cellStyle name="Heading 3 9 112" xfId="33361" xr:uid="{00000000-0005-0000-0000-00009B820000}"/>
    <cellStyle name="Heading 3 9 113" xfId="33362" xr:uid="{00000000-0005-0000-0000-00009C820000}"/>
    <cellStyle name="Heading 3 9 114" xfId="33363" xr:uid="{00000000-0005-0000-0000-00009D820000}"/>
    <cellStyle name="Heading 3 9 115" xfId="33364" xr:uid="{00000000-0005-0000-0000-00009E820000}"/>
    <cellStyle name="Heading 3 9 116" xfId="33365" xr:uid="{00000000-0005-0000-0000-00009F820000}"/>
    <cellStyle name="Heading 3 9 117" xfId="33366" xr:uid="{00000000-0005-0000-0000-0000A0820000}"/>
    <cellStyle name="Heading 3 9 118" xfId="33367" xr:uid="{00000000-0005-0000-0000-0000A1820000}"/>
    <cellStyle name="Heading 3 9 119" xfId="33368" xr:uid="{00000000-0005-0000-0000-0000A2820000}"/>
    <cellStyle name="Heading 3 9 12" xfId="33369" xr:uid="{00000000-0005-0000-0000-0000A3820000}"/>
    <cellStyle name="Heading 3 9 12 2" xfId="33370" xr:uid="{00000000-0005-0000-0000-0000A4820000}"/>
    <cellStyle name="Heading 3 9 12 3" xfId="33371" xr:uid="{00000000-0005-0000-0000-0000A5820000}"/>
    <cellStyle name="Heading 3 9 12 4" xfId="33372" xr:uid="{00000000-0005-0000-0000-0000A6820000}"/>
    <cellStyle name="Heading 3 9 120" xfId="33373" xr:uid="{00000000-0005-0000-0000-0000A7820000}"/>
    <cellStyle name="Heading 3 9 121" xfId="33374" xr:uid="{00000000-0005-0000-0000-0000A8820000}"/>
    <cellStyle name="Heading 3 9 122" xfId="33375" xr:uid="{00000000-0005-0000-0000-0000A9820000}"/>
    <cellStyle name="Heading 3 9 123" xfId="33376" xr:uid="{00000000-0005-0000-0000-0000AA820000}"/>
    <cellStyle name="Heading 3 9 124" xfId="33377" xr:uid="{00000000-0005-0000-0000-0000AB820000}"/>
    <cellStyle name="Heading 3 9 125" xfId="33378" xr:uid="{00000000-0005-0000-0000-0000AC820000}"/>
    <cellStyle name="Heading 3 9 126" xfId="33379" xr:uid="{00000000-0005-0000-0000-0000AD820000}"/>
    <cellStyle name="Heading 3 9 127" xfId="33380" xr:uid="{00000000-0005-0000-0000-0000AE820000}"/>
    <cellStyle name="Heading 3 9 128" xfId="33381" xr:uid="{00000000-0005-0000-0000-0000AF820000}"/>
    <cellStyle name="Heading 3 9 129" xfId="33382" xr:uid="{00000000-0005-0000-0000-0000B0820000}"/>
    <cellStyle name="Heading 3 9 13" xfId="33383" xr:uid="{00000000-0005-0000-0000-0000B1820000}"/>
    <cellStyle name="Heading 3 9 13 2" xfId="33384" xr:uid="{00000000-0005-0000-0000-0000B2820000}"/>
    <cellStyle name="Heading 3 9 13 3" xfId="33385" xr:uid="{00000000-0005-0000-0000-0000B3820000}"/>
    <cellStyle name="Heading 3 9 13 4" xfId="33386" xr:uid="{00000000-0005-0000-0000-0000B4820000}"/>
    <cellStyle name="Heading 3 9 130" xfId="33387" xr:uid="{00000000-0005-0000-0000-0000B5820000}"/>
    <cellStyle name="Heading 3 9 131" xfId="33388" xr:uid="{00000000-0005-0000-0000-0000B6820000}"/>
    <cellStyle name="Heading 3 9 132" xfId="33389" xr:uid="{00000000-0005-0000-0000-0000B7820000}"/>
    <cellStyle name="Heading 3 9 133" xfId="33390" xr:uid="{00000000-0005-0000-0000-0000B8820000}"/>
    <cellStyle name="Heading 3 9 134" xfId="33391" xr:uid="{00000000-0005-0000-0000-0000B9820000}"/>
    <cellStyle name="Heading 3 9 135" xfId="33392" xr:uid="{00000000-0005-0000-0000-0000BA820000}"/>
    <cellStyle name="Heading 3 9 136" xfId="33393" xr:uid="{00000000-0005-0000-0000-0000BB820000}"/>
    <cellStyle name="Heading 3 9 137" xfId="33394" xr:uid="{00000000-0005-0000-0000-0000BC820000}"/>
    <cellStyle name="Heading 3 9 138" xfId="33395" xr:uid="{00000000-0005-0000-0000-0000BD820000}"/>
    <cellStyle name="Heading 3 9 139" xfId="33396" xr:uid="{00000000-0005-0000-0000-0000BE820000}"/>
    <cellStyle name="Heading 3 9 14" xfId="33397" xr:uid="{00000000-0005-0000-0000-0000BF820000}"/>
    <cellStyle name="Heading 3 9 14 2" xfId="33398" xr:uid="{00000000-0005-0000-0000-0000C0820000}"/>
    <cellStyle name="Heading 3 9 14 3" xfId="33399" xr:uid="{00000000-0005-0000-0000-0000C1820000}"/>
    <cellStyle name="Heading 3 9 14 4" xfId="33400" xr:uid="{00000000-0005-0000-0000-0000C2820000}"/>
    <cellStyle name="Heading 3 9 140" xfId="33401" xr:uid="{00000000-0005-0000-0000-0000C3820000}"/>
    <cellStyle name="Heading 3 9 141" xfId="33402" xr:uid="{00000000-0005-0000-0000-0000C4820000}"/>
    <cellStyle name="Heading 3 9 142" xfId="33403" xr:uid="{00000000-0005-0000-0000-0000C5820000}"/>
    <cellStyle name="Heading 3 9 143" xfId="33404" xr:uid="{00000000-0005-0000-0000-0000C6820000}"/>
    <cellStyle name="Heading 3 9 15" xfId="33405" xr:uid="{00000000-0005-0000-0000-0000C7820000}"/>
    <cellStyle name="Heading 3 9 15 2" xfId="33406" xr:uid="{00000000-0005-0000-0000-0000C8820000}"/>
    <cellStyle name="Heading 3 9 15 3" xfId="33407" xr:uid="{00000000-0005-0000-0000-0000C9820000}"/>
    <cellStyle name="Heading 3 9 15 4" xfId="33408" xr:uid="{00000000-0005-0000-0000-0000CA820000}"/>
    <cellStyle name="Heading 3 9 16" xfId="33409" xr:uid="{00000000-0005-0000-0000-0000CB820000}"/>
    <cellStyle name="Heading 3 9 17" xfId="33410" xr:uid="{00000000-0005-0000-0000-0000CC820000}"/>
    <cellStyle name="Heading 3 9 17 2" xfId="33411" xr:uid="{00000000-0005-0000-0000-0000CD820000}"/>
    <cellStyle name="Heading 3 9 17 3" xfId="33412" xr:uid="{00000000-0005-0000-0000-0000CE820000}"/>
    <cellStyle name="Heading 3 9 17 4" xfId="33413" xr:uid="{00000000-0005-0000-0000-0000CF820000}"/>
    <cellStyle name="Heading 3 9 18" xfId="33414" xr:uid="{00000000-0005-0000-0000-0000D0820000}"/>
    <cellStyle name="Heading 3 9 18 2" xfId="33415" xr:uid="{00000000-0005-0000-0000-0000D1820000}"/>
    <cellStyle name="Heading 3 9 18 3" xfId="33416" xr:uid="{00000000-0005-0000-0000-0000D2820000}"/>
    <cellStyle name="Heading 3 9 18 4" xfId="33417" xr:uid="{00000000-0005-0000-0000-0000D3820000}"/>
    <cellStyle name="Heading 3 9 19" xfId="33418" xr:uid="{00000000-0005-0000-0000-0000D4820000}"/>
    <cellStyle name="Heading 3 9 19 2" xfId="33419" xr:uid="{00000000-0005-0000-0000-0000D5820000}"/>
    <cellStyle name="Heading 3 9 19 3" xfId="33420" xr:uid="{00000000-0005-0000-0000-0000D6820000}"/>
    <cellStyle name="Heading 3 9 19 4" xfId="33421" xr:uid="{00000000-0005-0000-0000-0000D7820000}"/>
    <cellStyle name="Heading 3 9 2" xfId="33422" xr:uid="{00000000-0005-0000-0000-0000D8820000}"/>
    <cellStyle name="Heading 3 9 2 2" xfId="33423" xr:uid="{00000000-0005-0000-0000-0000D9820000}"/>
    <cellStyle name="Heading 3 9 2 3" xfId="33424" xr:uid="{00000000-0005-0000-0000-0000DA820000}"/>
    <cellStyle name="Heading 3 9 2 4" xfId="33425" xr:uid="{00000000-0005-0000-0000-0000DB820000}"/>
    <cellStyle name="Heading 3 9 20" xfId="33426" xr:uid="{00000000-0005-0000-0000-0000DC820000}"/>
    <cellStyle name="Heading 3 9 20 2" xfId="33427" xr:uid="{00000000-0005-0000-0000-0000DD820000}"/>
    <cellStyle name="Heading 3 9 20 3" xfId="33428" xr:uid="{00000000-0005-0000-0000-0000DE820000}"/>
    <cellStyle name="Heading 3 9 20 4" xfId="33429" xr:uid="{00000000-0005-0000-0000-0000DF820000}"/>
    <cellStyle name="Heading 3 9 21" xfId="33430" xr:uid="{00000000-0005-0000-0000-0000E0820000}"/>
    <cellStyle name="Heading 3 9 21 2" xfId="33431" xr:uid="{00000000-0005-0000-0000-0000E1820000}"/>
    <cellStyle name="Heading 3 9 21 3" xfId="33432" xr:uid="{00000000-0005-0000-0000-0000E2820000}"/>
    <cellStyle name="Heading 3 9 21 4" xfId="33433" xr:uid="{00000000-0005-0000-0000-0000E3820000}"/>
    <cellStyle name="Heading 3 9 22" xfId="33434" xr:uid="{00000000-0005-0000-0000-0000E4820000}"/>
    <cellStyle name="Heading 3 9 22 2" xfId="33435" xr:uid="{00000000-0005-0000-0000-0000E5820000}"/>
    <cellStyle name="Heading 3 9 22 3" xfId="33436" xr:uid="{00000000-0005-0000-0000-0000E6820000}"/>
    <cellStyle name="Heading 3 9 22 4" xfId="33437" xr:uid="{00000000-0005-0000-0000-0000E7820000}"/>
    <cellStyle name="Heading 3 9 23" xfId="33438" xr:uid="{00000000-0005-0000-0000-0000E8820000}"/>
    <cellStyle name="Heading 3 9 23 2" xfId="33439" xr:uid="{00000000-0005-0000-0000-0000E9820000}"/>
    <cellStyle name="Heading 3 9 23 3" xfId="33440" xr:uid="{00000000-0005-0000-0000-0000EA820000}"/>
    <cellStyle name="Heading 3 9 23 4" xfId="33441" xr:uid="{00000000-0005-0000-0000-0000EB820000}"/>
    <cellStyle name="Heading 3 9 24" xfId="33442" xr:uid="{00000000-0005-0000-0000-0000EC820000}"/>
    <cellStyle name="Heading 3 9 24 2" xfId="33443" xr:uid="{00000000-0005-0000-0000-0000ED820000}"/>
    <cellStyle name="Heading 3 9 24 3" xfId="33444" xr:uid="{00000000-0005-0000-0000-0000EE820000}"/>
    <cellStyle name="Heading 3 9 24 4" xfId="33445" xr:uid="{00000000-0005-0000-0000-0000EF820000}"/>
    <cellStyle name="Heading 3 9 25" xfId="33446" xr:uid="{00000000-0005-0000-0000-0000F0820000}"/>
    <cellStyle name="Heading 3 9 25 2" xfId="33447" xr:uid="{00000000-0005-0000-0000-0000F1820000}"/>
    <cellStyle name="Heading 3 9 25 3" xfId="33448" xr:uid="{00000000-0005-0000-0000-0000F2820000}"/>
    <cellStyle name="Heading 3 9 25 4" xfId="33449" xr:uid="{00000000-0005-0000-0000-0000F3820000}"/>
    <cellStyle name="Heading 3 9 26" xfId="33450" xr:uid="{00000000-0005-0000-0000-0000F4820000}"/>
    <cellStyle name="Heading 3 9 26 2" xfId="33451" xr:uid="{00000000-0005-0000-0000-0000F5820000}"/>
    <cellStyle name="Heading 3 9 26 3" xfId="33452" xr:uid="{00000000-0005-0000-0000-0000F6820000}"/>
    <cellStyle name="Heading 3 9 26 4" xfId="33453" xr:uid="{00000000-0005-0000-0000-0000F7820000}"/>
    <cellStyle name="Heading 3 9 27" xfId="33454" xr:uid="{00000000-0005-0000-0000-0000F8820000}"/>
    <cellStyle name="Heading 3 9 27 2" xfId="33455" xr:uid="{00000000-0005-0000-0000-0000F9820000}"/>
    <cellStyle name="Heading 3 9 27 3" xfId="33456" xr:uid="{00000000-0005-0000-0000-0000FA820000}"/>
    <cellStyle name="Heading 3 9 27 4" xfId="33457" xr:uid="{00000000-0005-0000-0000-0000FB820000}"/>
    <cellStyle name="Heading 3 9 28" xfId="33458" xr:uid="{00000000-0005-0000-0000-0000FC820000}"/>
    <cellStyle name="Heading 3 9 28 2" xfId="33459" xr:uid="{00000000-0005-0000-0000-0000FD820000}"/>
    <cellStyle name="Heading 3 9 28 3" xfId="33460" xr:uid="{00000000-0005-0000-0000-0000FE820000}"/>
    <cellStyle name="Heading 3 9 28 4" xfId="33461" xr:uid="{00000000-0005-0000-0000-0000FF820000}"/>
    <cellStyle name="Heading 3 9 29" xfId="33462" xr:uid="{00000000-0005-0000-0000-000000830000}"/>
    <cellStyle name="Heading 3 9 29 2" xfId="33463" xr:uid="{00000000-0005-0000-0000-000001830000}"/>
    <cellStyle name="Heading 3 9 29 3" xfId="33464" xr:uid="{00000000-0005-0000-0000-000002830000}"/>
    <cellStyle name="Heading 3 9 29 4" xfId="33465" xr:uid="{00000000-0005-0000-0000-000003830000}"/>
    <cellStyle name="Heading 3 9 3" xfId="33466" xr:uid="{00000000-0005-0000-0000-000004830000}"/>
    <cellStyle name="Heading 3 9 3 2" xfId="33467" xr:uid="{00000000-0005-0000-0000-000005830000}"/>
    <cellStyle name="Heading 3 9 3 3" xfId="33468" xr:uid="{00000000-0005-0000-0000-000006830000}"/>
    <cellStyle name="Heading 3 9 3 4" xfId="33469" xr:uid="{00000000-0005-0000-0000-000007830000}"/>
    <cellStyle name="Heading 3 9 30" xfId="33470" xr:uid="{00000000-0005-0000-0000-000008830000}"/>
    <cellStyle name="Heading 3 9 30 2" xfId="33471" xr:uid="{00000000-0005-0000-0000-000009830000}"/>
    <cellStyle name="Heading 3 9 30 3" xfId="33472" xr:uid="{00000000-0005-0000-0000-00000A830000}"/>
    <cellStyle name="Heading 3 9 30 4" xfId="33473" xr:uid="{00000000-0005-0000-0000-00000B830000}"/>
    <cellStyle name="Heading 3 9 31" xfId="33474" xr:uid="{00000000-0005-0000-0000-00000C830000}"/>
    <cellStyle name="Heading 3 9 32" xfId="33475" xr:uid="{00000000-0005-0000-0000-00000D830000}"/>
    <cellStyle name="Heading 3 9 33" xfId="33476" xr:uid="{00000000-0005-0000-0000-00000E830000}"/>
    <cellStyle name="Heading 3 9 34" xfId="33477" xr:uid="{00000000-0005-0000-0000-00000F830000}"/>
    <cellStyle name="Heading 3 9 35" xfId="33478" xr:uid="{00000000-0005-0000-0000-000010830000}"/>
    <cellStyle name="Heading 3 9 36" xfId="33479" xr:uid="{00000000-0005-0000-0000-000011830000}"/>
    <cellStyle name="Heading 3 9 37" xfId="33480" xr:uid="{00000000-0005-0000-0000-000012830000}"/>
    <cellStyle name="Heading 3 9 38" xfId="33481" xr:uid="{00000000-0005-0000-0000-000013830000}"/>
    <cellStyle name="Heading 3 9 39" xfId="33482" xr:uid="{00000000-0005-0000-0000-000014830000}"/>
    <cellStyle name="Heading 3 9 4" xfId="33483" xr:uid="{00000000-0005-0000-0000-000015830000}"/>
    <cellStyle name="Heading 3 9 4 2" xfId="33484" xr:uid="{00000000-0005-0000-0000-000016830000}"/>
    <cellStyle name="Heading 3 9 4 3" xfId="33485" xr:uid="{00000000-0005-0000-0000-000017830000}"/>
    <cellStyle name="Heading 3 9 4 4" xfId="33486" xr:uid="{00000000-0005-0000-0000-000018830000}"/>
    <cellStyle name="Heading 3 9 40" xfId="33487" xr:uid="{00000000-0005-0000-0000-000019830000}"/>
    <cellStyle name="Heading 3 9 41" xfId="33488" xr:uid="{00000000-0005-0000-0000-00001A830000}"/>
    <cellStyle name="Heading 3 9 42" xfId="33489" xr:uid="{00000000-0005-0000-0000-00001B830000}"/>
    <cellStyle name="Heading 3 9 43" xfId="33490" xr:uid="{00000000-0005-0000-0000-00001C830000}"/>
    <cellStyle name="Heading 3 9 44" xfId="33491" xr:uid="{00000000-0005-0000-0000-00001D830000}"/>
    <cellStyle name="Heading 3 9 45" xfId="33492" xr:uid="{00000000-0005-0000-0000-00001E830000}"/>
    <cellStyle name="Heading 3 9 46" xfId="33493" xr:uid="{00000000-0005-0000-0000-00001F830000}"/>
    <cellStyle name="Heading 3 9 47" xfId="33494" xr:uid="{00000000-0005-0000-0000-000020830000}"/>
    <cellStyle name="Heading 3 9 48" xfId="33495" xr:uid="{00000000-0005-0000-0000-000021830000}"/>
    <cellStyle name="Heading 3 9 49" xfId="33496" xr:uid="{00000000-0005-0000-0000-000022830000}"/>
    <cellStyle name="Heading 3 9 5" xfId="33497" xr:uid="{00000000-0005-0000-0000-000023830000}"/>
    <cellStyle name="Heading 3 9 5 2" xfId="33498" xr:uid="{00000000-0005-0000-0000-000024830000}"/>
    <cellStyle name="Heading 3 9 5 3" xfId="33499" xr:uid="{00000000-0005-0000-0000-000025830000}"/>
    <cellStyle name="Heading 3 9 5 4" xfId="33500" xr:uid="{00000000-0005-0000-0000-000026830000}"/>
    <cellStyle name="Heading 3 9 50" xfId="33501" xr:uid="{00000000-0005-0000-0000-000027830000}"/>
    <cellStyle name="Heading 3 9 51" xfId="33502" xr:uid="{00000000-0005-0000-0000-000028830000}"/>
    <cellStyle name="Heading 3 9 52" xfId="33503" xr:uid="{00000000-0005-0000-0000-000029830000}"/>
    <cellStyle name="Heading 3 9 53" xfId="33504" xr:uid="{00000000-0005-0000-0000-00002A830000}"/>
    <cellStyle name="Heading 3 9 54" xfId="33505" xr:uid="{00000000-0005-0000-0000-00002B830000}"/>
    <cellStyle name="Heading 3 9 55" xfId="33506" xr:uid="{00000000-0005-0000-0000-00002C830000}"/>
    <cellStyle name="Heading 3 9 56" xfId="33507" xr:uid="{00000000-0005-0000-0000-00002D830000}"/>
    <cellStyle name="Heading 3 9 57" xfId="33508" xr:uid="{00000000-0005-0000-0000-00002E830000}"/>
    <cellStyle name="Heading 3 9 58" xfId="33509" xr:uid="{00000000-0005-0000-0000-00002F830000}"/>
    <cellStyle name="Heading 3 9 59" xfId="33510" xr:uid="{00000000-0005-0000-0000-000030830000}"/>
    <cellStyle name="Heading 3 9 6" xfId="33511" xr:uid="{00000000-0005-0000-0000-000031830000}"/>
    <cellStyle name="Heading 3 9 6 2" xfId="33512" xr:uid="{00000000-0005-0000-0000-000032830000}"/>
    <cellStyle name="Heading 3 9 6 3" xfId="33513" xr:uid="{00000000-0005-0000-0000-000033830000}"/>
    <cellStyle name="Heading 3 9 6 4" xfId="33514" xr:uid="{00000000-0005-0000-0000-000034830000}"/>
    <cellStyle name="Heading 3 9 60" xfId="33515" xr:uid="{00000000-0005-0000-0000-000035830000}"/>
    <cellStyle name="Heading 3 9 61" xfId="33516" xr:uid="{00000000-0005-0000-0000-000036830000}"/>
    <cellStyle name="Heading 3 9 62" xfId="33517" xr:uid="{00000000-0005-0000-0000-000037830000}"/>
    <cellStyle name="Heading 3 9 63" xfId="33518" xr:uid="{00000000-0005-0000-0000-000038830000}"/>
    <cellStyle name="Heading 3 9 64" xfId="33519" xr:uid="{00000000-0005-0000-0000-000039830000}"/>
    <cellStyle name="Heading 3 9 65" xfId="33520" xr:uid="{00000000-0005-0000-0000-00003A830000}"/>
    <cellStyle name="Heading 3 9 66" xfId="33521" xr:uid="{00000000-0005-0000-0000-00003B830000}"/>
    <cellStyle name="Heading 3 9 67" xfId="33522" xr:uid="{00000000-0005-0000-0000-00003C830000}"/>
    <cellStyle name="Heading 3 9 68" xfId="33523" xr:uid="{00000000-0005-0000-0000-00003D830000}"/>
    <cellStyle name="Heading 3 9 69" xfId="33524" xr:uid="{00000000-0005-0000-0000-00003E830000}"/>
    <cellStyle name="Heading 3 9 7" xfId="33525" xr:uid="{00000000-0005-0000-0000-00003F830000}"/>
    <cellStyle name="Heading 3 9 7 2" xfId="33526" xr:uid="{00000000-0005-0000-0000-000040830000}"/>
    <cellStyle name="Heading 3 9 7 3" xfId="33527" xr:uid="{00000000-0005-0000-0000-000041830000}"/>
    <cellStyle name="Heading 3 9 7 4" xfId="33528" xr:uid="{00000000-0005-0000-0000-000042830000}"/>
    <cellStyle name="Heading 3 9 70" xfId="33529" xr:uid="{00000000-0005-0000-0000-000043830000}"/>
    <cellStyle name="Heading 3 9 71" xfId="33530" xr:uid="{00000000-0005-0000-0000-000044830000}"/>
    <cellStyle name="Heading 3 9 72" xfId="33531" xr:uid="{00000000-0005-0000-0000-000045830000}"/>
    <cellStyle name="Heading 3 9 73" xfId="33532" xr:uid="{00000000-0005-0000-0000-000046830000}"/>
    <cellStyle name="Heading 3 9 74" xfId="33533" xr:uid="{00000000-0005-0000-0000-000047830000}"/>
    <cellStyle name="Heading 3 9 75" xfId="33534" xr:uid="{00000000-0005-0000-0000-000048830000}"/>
    <cellStyle name="Heading 3 9 76" xfId="33535" xr:uid="{00000000-0005-0000-0000-000049830000}"/>
    <cellStyle name="Heading 3 9 77" xfId="33536" xr:uid="{00000000-0005-0000-0000-00004A830000}"/>
    <cellStyle name="Heading 3 9 78" xfId="33537" xr:uid="{00000000-0005-0000-0000-00004B830000}"/>
    <cellStyle name="Heading 3 9 79" xfId="33538" xr:uid="{00000000-0005-0000-0000-00004C830000}"/>
    <cellStyle name="Heading 3 9 8" xfId="33539" xr:uid="{00000000-0005-0000-0000-00004D830000}"/>
    <cellStyle name="Heading 3 9 8 2" xfId="33540" xr:uid="{00000000-0005-0000-0000-00004E830000}"/>
    <cellStyle name="Heading 3 9 8 3" xfId="33541" xr:uid="{00000000-0005-0000-0000-00004F830000}"/>
    <cellStyle name="Heading 3 9 8 4" xfId="33542" xr:uid="{00000000-0005-0000-0000-000050830000}"/>
    <cellStyle name="Heading 3 9 80" xfId="33543" xr:uid="{00000000-0005-0000-0000-000051830000}"/>
    <cellStyle name="Heading 3 9 81" xfId="33544" xr:uid="{00000000-0005-0000-0000-000052830000}"/>
    <cellStyle name="Heading 3 9 82" xfId="33545" xr:uid="{00000000-0005-0000-0000-000053830000}"/>
    <cellStyle name="Heading 3 9 83" xfId="33546" xr:uid="{00000000-0005-0000-0000-000054830000}"/>
    <cellStyle name="Heading 3 9 84" xfId="33547" xr:uid="{00000000-0005-0000-0000-000055830000}"/>
    <cellStyle name="Heading 3 9 85" xfId="33548" xr:uid="{00000000-0005-0000-0000-000056830000}"/>
    <cellStyle name="Heading 3 9 86" xfId="33549" xr:uid="{00000000-0005-0000-0000-000057830000}"/>
    <cellStyle name="Heading 3 9 87" xfId="33550" xr:uid="{00000000-0005-0000-0000-000058830000}"/>
    <cellStyle name="Heading 3 9 88" xfId="33551" xr:uid="{00000000-0005-0000-0000-000059830000}"/>
    <cellStyle name="Heading 3 9 89" xfId="33552" xr:uid="{00000000-0005-0000-0000-00005A830000}"/>
    <cellStyle name="Heading 3 9 9" xfId="33553" xr:uid="{00000000-0005-0000-0000-00005B830000}"/>
    <cellStyle name="Heading 3 9 9 2" xfId="33554" xr:uid="{00000000-0005-0000-0000-00005C830000}"/>
    <cellStyle name="Heading 3 9 9 3" xfId="33555" xr:uid="{00000000-0005-0000-0000-00005D830000}"/>
    <cellStyle name="Heading 3 9 9 4" xfId="33556" xr:uid="{00000000-0005-0000-0000-00005E830000}"/>
    <cellStyle name="Heading 3 9 90" xfId="33557" xr:uid="{00000000-0005-0000-0000-00005F830000}"/>
    <cellStyle name="Heading 3 9 91" xfId="33558" xr:uid="{00000000-0005-0000-0000-000060830000}"/>
    <cellStyle name="Heading 3 9 92" xfId="33559" xr:uid="{00000000-0005-0000-0000-000061830000}"/>
    <cellStyle name="Heading 3 9 93" xfId="33560" xr:uid="{00000000-0005-0000-0000-000062830000}"/>
    <cellStyle name="Heading 3 9 94" xfId="33561" xr:uid="{00000000-0005-0000-0000-000063830000}"/>
    <cellStyle name="Heading 3 9 95" xfId="33562" xr:uid="{00000000-0005-0000-0000-000064830000}"/>
    <cellStyle name="Heading 3 9 96" xfId="33563" xr:uid="{00000000-0005-0000-0000-000065830000}"/>
    <cellStyle name="Heading 3 9 97" xfId="33564" xr:uid="{00000000-0005-0000-0000-000066830000}"/>
    <cellStyle name="Heading 3 9 98" xfId="33565" xr:uid="{00000000-0005-0000-0000-000067830000}"/>
    <cellStyle name="Heading 3 9 99" xfId="33566" xr:uid="{00000000-0005-0000-0000-000068830000}"/>
    <cellStyle name="Heading 3 90" xfId="33567" xr:uid="{00000000-0005-0000-0000-000069830000}"/>
    <cellStyle name="Heading 3 91" xfId="33568" xr:uid="{00000000-0005-0000-0000-00006A830000}"/>
    <cellStyle name="Heading 3 92" xfId="33569" xr:uid="{00000000-0005-0000-0000-00006B830000}"/>
    <cellStyle name="Heading 3 93" xfId="33570" xr:uid="{00000000-0005-0000-0000-00006C830000}"/>
    <cellStyle name="Heading 3 94" xfId="33571" xr:uid="{00000000-0005-0000-0000-00006D830000}"/>
    <cellStyle name="Heading 3 95" xfId="33572" xr:uid="{00000000-0005-0000-0000-00006E830000}"/>
    <cellStyle name="Heading 3 96" xfId="33573" xr:uid="{00000000-0005-0000-0000-00006F830000}"/>
    <cellStyle name="Heading 3 97" xfId="33574" xr:uid="{00000000-0005-0000-0000-000070830000}"/>
    <cellStyle name="Heading 3 98" xfId="33575" xr:uid="{00000000-0005-0000-0000-000071830000}"/>
    <cellStyle name="Heading 3 99" xfId="33576" xr:uid="{00000000-0005-0000-0000-000072830000}"/>
    <cellStyle name="Heading 4 10" xfId="33577" xr:uid="{00000000-0005-0000-0000-000073830000}"/>
    <cellStyle name="Heading 4 100" xfId="33578" xr:uid="{00000000-0005-0000-0000-000074830000}"/>
    <cellStyle name="Heading 4 101" xfId="33579" xr:uid="{00000000-0005-0000-0000-000075830000}"/>
    <cellStyle name="Heading 4 102" xfId="33580" xr:uid="{00000000-0005-0000-0000-000076830000}"/>
    <cellStyle name="Heading 4 103" xfId="33581" xr:uid="{00000000-0005-0000-0000-000077830000}"/>
    <cellStyle name="Heading 4 104" xfId="33582" xr:uid="{00000000-0005-0000-0000-000078830000}"/>
    <cellStyle name="Heading 4 105" xfId="33583" xr:uid="{00000000-0005-0000-0000-000079830000}"/>
    <cellStyle name="Heading 4 106" xfId="33584" xr:uid="{00000000-0005-0000-0000-00007A830000}"/>
    <cellStyle name="Heading 4 107" xfId="33585" xr:uid="{00000000-0005-0000-0000-00007B830000}"/>
    <cellStyle name="Heading 4 108" xfId="33586" xr:uid="{00000000-0005-0000-0000-00007C830000}"/>
    <cellStyle name="Heading 4 109" xfId="33587" xr:uid="{00000000-0005-0000-0000-00007D830000}"/>
    <cellStyle name="Heading 4 11" xfId="33588" xr:uid="{00000000-0005-0000-0000-00007E830000}"/>
    <cellStyle name="Heading 4 110" xfId="33589" xr:uid="{00000000-0005-0000-0000-00007F830000}"/>
    <cellStyle name="Heading 4 111" xfId="33590" xr:uid="{00000000-0005-0000-0000-000080830000}"/>
    <cellStyle name="Heading 4 112" xfId="33591" xr:uid="{00000000-0005-0000-0000-000081830000}"/>
    <cellStyle name="Heading 4 113" xfId="33592" xr:uid="{00000000-0005-0000-0000-000082830000}"/>
    <cellStyle name="Heading 4 114" xfId="33593" xr:uid="{00000000-0005-0000-0000-000083830000}"/>
    <cellStyle name="Heading 4 115" xfId="33594" xr:uid="{00000000-0005-0000-0000-000084830000}"/>
    <cellStyle name="Heading 4 116" xfId="33595" xr:uid="{00000000-0005-0000-0000-000085830000}"/>
    <cellStyle name="Heading 4 117" xfId="33596" xr:uid="{00000000-0005-0000-0000-000086830000}"/>
    <cellStyle name="Heading 4 118" xfId="33597" xr:uid="{00000000-0005-0000-0000-000087830000}"/>
    <cellStyle name="Heading 4 119" xfId="33598" xr:uid="{00000000-0005-0000-0000-000088830000}"/>
    <cellStyle name="Heading 4 12" xfId="33599" xr:uid="{00000000-0005-0000-0000-000089830000}"/>
    <cellStyle name="Heading 4 120" xfId="33600" xr:uid="{00000000-0005-0000-0000-00008A830000}"/>
    <cellStyle name="Heading 4 121" xfId="33601" xr:uid="{00000000-0005-0000-0000-00008B830000}"/>
    <cellStyle name="Heading 4 122" xfId="33602" xr:uid="{00000000-0005-0000-0000-00008C830000}"/>
    <cellStyle name="Heading 4 123" xfId="33603" xr:uid="{00000000-0005-0000-0000-00008D830000}"/>
    <cellStyle name="Heading 4 124" xfId="33604" xr:uid="{00000000-0005-0000-0000-00008E830000}"/>
    <cellStyle name="Heading 4 125" xfId="33605" xr:uid="{00000000-0005-0000-0000-00008F830000}"/>
    <cellStyle name="Heading 4 126" xfId="33606" xr:uid="{00000000-0005-0000-0000-000090830000}"/>
    <cellStyle name="Heading 4 127" xfId="33607" xr:uid="{00000000-0005-0000-0000-000091830000}"/>
    <cellStyle name="Heading 4 128" xfId="33608" xr:uid="{00000000-0005-0000-0000-000092830000}"/>
    <cellStyle name="Heading 4 129" xfId="33609" xr:uid="{00000000-0005-0000-0000-000093830000}"/>
    <cellStyle name="Heading 4 13" xfId="33610" xr:uid="{00000000-0005-0000-0000-000094830000}"/>
    <cellStyle name="Heading 4 130" xfId="33611" xr:uid="{00000000-0005-0000-0000-000095830000}"/>
    <cellStyle name="Heading 4 131" xfId="33612" xr:uid="{00000000-0005-0000-0000-000096830000}"/>
    <cellStyle name="Heading 4 132" xfId="33613" xr:uid="{00000000-0005-0000-0000-000097830000}"/>
    <cellStyle name="Heading 4 133" xfId="33614" xr:uid="{00000000-0005-0000-0000-000098830000}"/>
    <cellStyle name="Heading 4 134" xfId="33615" xr:uid="{00000000-0005-0000-0000-000099830000}"/>
    <cellStyle name="Heading 4 135" xfId="33616" xr:uid="{00000000-0005-0000-0000-00009A830000}"/>
    <cellStyle name="Heading 4 136" xfId="33617" xr:uid="{00000000-0005-0000-0000-00009B830000}"/>
    <cellStyle name="Heading 4 137" xfId="33618" xr:uid="{00000000-0005-0000-0000-00009C830000}"/>
    <cellStyle name="Heading 4 138" xfId="33619" xr:uid="{00000000-0005-0000-0000-00009D830000}"/>
    <cellStyle name="Heading 4 139" xfId="33620" xr:uid="{00000000-0005-0000-0000-00009E830000}"/>
    <cellStyle name="Heading 4 14" xfId="33621" xr:uid="{00000000-0005-0000-0000-00009F830000}"/>
    <cellStyle name="Heading 4 140" xfId="33622" xr:uid="{00000000-0005-0000-0000-0000A0830000}"/>
    <cellStyle name="Heading 4 141" xfId="33623" xr:uid="{00000000-0005-0000-0000-0000A1830000}"/>
    <cellStyle name="Heading 4 142" xfId="33624" xr:uid="{00000000-0005-0000-0000-0000A2830000}"/>
    <cellStyle name="Heading 4 143" xfId="33625" xr:uid="{00000000-0005-0000-0000-0000A3830000}"/>
    <cellStyle name="Heading 4 144" xfId="33626" xr:uid="{00000000-0005-0000-0000-0000A4830000}"/>
    <cellStyle name="Heading 4 145" xfId="33627" xr:uid="{00000000-0005-0000-0000-0000A5830000}"/>
    <cellStyle name="Heading 4 146" xfId="33628" xr:uid="{00000000-0005-0000-0000-0000A6830000}"/>
    <cellStyle name="Heading 4 147" xfId="33629" xr:uid="{00000000-0005-0000-0000-0000A7830000}"/>
    <cellStyle name="Heading 4 148" xfId="33630" xr:uid="{00000000-0005-0000-0000-0000A8830000}"/>
    <cellStyle name="Heading 4 149" xfId="33631" xr:uid="{00000000-0005-0000-0000-0000A9830000}"/>
    <cellStyle name="Heading 4 15" xfId="33632" xr:uid="{00000000-0005-0000-0000-0000AA830000}"/>
    <cellStyle name="Heading 4 150" xfId="33633" xr:uid="{00000000-0005-0000-0000-0000AB830000}"/>
    <cellStyle name="Heading 4 151" xfId="33634" xr:uid="{00000000-0005-0000-0000-0000AC830000}"/>
    <cellStyle name="Heading 4 152" xfId="33635" xr:uid="{00000000-0005-0000-0000-0000AD830000}"/>
    <cellStyle name="Heading 4 153" xfId="33636" xr:uid="{00000000-0005-0000-0000-0000AE830000}"/>
    <cellStyle name="Heading 4 154" xfId="33637" xr:uid="{00000000-0005-0000-0000-0000AF830000}"/>
    <cellStyle name="Heading 4 155" xfId="33638" xr:uid="{00000000-0005-0000-0000-0000B0830000}"/>
    <cellStyle name="Heading 4 156" xfId="33639" xr:uid="{00000000-0005-0000-0000-0000B1830000}"/>
    <cellStyle name="Heading 4 157" xfId="33640" xr:uid="{00000000-0005-0000-0000-0000B2830000}"/>
    <cellStyle name="Heading 4 158" xfId="33641" xr:uid="{00000000-0005-0000-0000-0000B3830000}"/>
    <cellStyle name="Heading 4 159" xfId="33642" xr:uid="{00000000-0005-0000-0000-0000B4830000}"/>
    <cellStyle name="Heading 4 16" xfId="33643" xr:uid="{00000000-0005-0000-0000-0000B5830000}"/>
    <cellStyle name="Heading 4 160" xfId="33644" xr:uid="{00000000-0005-0000-0000-0000B6830000}"/>
    <cellStyle name="Heading 4 161" xfId="33645" xr:uid="{00000000-0005-0000-0000-0000B7830000}"/>
    <cellStyle name="Heading 4 162" xfId="33646" xr:uid="{00000000-0005-0000-0000-0000B8830000}"/>
    <cellStyle name="Heading 4 163" xfId="33647" xr:uid="{00000000-0005-0000-0000-0000B9830000}"/>
    <cellStyle name="Heading 4 164" xfId="33648" xr:uid="{00000000-0005-0000-0000-0000BA830000}"/>
    <cellStyle name="Heading 4 165" xfId="33649" xr:uid="{00000000-0005-0000-0000-0000BB830000}"/>
    <cellStyle name="Heading 4 166" xfId="33650" xr:uid="{00000000-0005-0000-0000-0000BC830000}"/>
    <cellStyle name="Heading 4 167" xfId="33651" xr:uid="{00000000-0005-0000-0000-0000BD830000}"/>
    <cellStyle name="Heading 4 168" xfId="33652" xr:uid="{00000000-0005-0000-0000-0000BE830000}"/>
    <cellStyle name="Heading 4 169" xfId="33653" xr:uid="{00000000-0005-0000-0000-0000BF830000}"/>
    <cellStyle name="Heading 4 17" xfId="33654" xr:uid="{00000000-0005-0000-0000-0000C0830000}"/>
    <cellStyle name="Heading 4 170" xfId="33655" xr:uid="{00000000-0005-0000-0000-0000C1830000}"/>
    <cellStyle name="Heading 4 171" xfId="33656" xr:uid="{00000000-0005-0000-0000-0000C2830000}"/>
    <cellStyle name="Heading 4 172" xfId="33657" xr:uid="{00000000-0005-0000-0000-0000C3830000}"/>
    <cellStyle name="Heading 4 173" xfId="33658" xr:uid="{00000000-0005-0000-0000-0000C4830000}"/>
    <cellStyle name="Heading 4 174" xfId="33659" xr:uid="{00000000-0005-0000-0000-0000C5830000}"/>
    <cellStyle name="Heading 4 175" xfId="33660" xr:uid="{00000000-0005-0000-0000-0000C6830000}"/>
    <cellStyle name="Heading 4 176" xfId="33661" xr:uid="{00000000-0005-0000-0000-0000C7830000}"/>
    <cellStyle name="Heading 4 177" xfId="33662" xr:uid="{00000000-0005-0000-0000-0000C8830000}"/>
    <cellStyle name="Heading 4 178" xfId="33663" xr:uid="{00000000-0005-0000-0000-0000C9830000}"/>
    <cellStyle name="Heading 4 179" xfId="33664" xr:uid="{00000000-0005-0000-0000-0000CA830000}"/>
    <cellStyle name="Heading 4 18" xfId="33665" xr:uid="{00000000-0005-0000-0000-0000CB830000}"/>
    <cellStyle name="Heading 4 180" xfId="33666" xr:uid="{00000000-0005-0000-0000-0000CC830000}"/>
    <cellStyle name="Heading 4 181" xfId="33667" xr:uid="{00000000-0005-0000-0000-0000CD830000}"/>
    <cellStyle name="Heading 4 182" xfId="33668" xr:uid="{00000000-0005-0000-0000-0000CE830000}"/>
    <cellStyle name="Heading 4 183" xfId="53583" xr:uid="{00000000-0005-0000-0000-0000CF830000}"/>
    <cellStyle name="Heading 4 19" xfId="33669" xr:uid="{00000000-0005-0000-0000-0000D0830000}"/>
    <cellStyle name="Heading 4 19 2" xfId="33670" xr:uid="{00000000-0005-0000-0000-0000D1830000}"/>
    <cellStyle name="Heading 4 19 3" xfId="33671" xr:uid="{00000000-0005-0000-0000-0000D2830000}"/>
    <cellStyle name="Heading 4 19 4" xfId="33672" xr:uid="{00000000-0005-0000-0000-0000D3830000}"/>
    <cellStyle name="Heading 4 19 5" xfId="33673" xr:uid="{00000000-0005-0000-0000-0000D4830000}"/>
    <cellStyle name="Heading 4 19 6" xfId="33674" xr:uid="{00000000-0005-0000-0000-0000D5830000}"/>
    <cellStyle name="Heading 4 2" xfId="33675" xr:uid="{00000000-0005-0000-0000-0000D6830000}"/>
    <cellStyle name="Heading 4 2 10" xfId="33676" xr:uid="{00000000-0005-0000-0000-0000D7830000}"/>
    <cellStyle name="Heading 4 2 100" xfId="33677" xr:uid="{00000000-0005-0000-0000-0000D8830000}"/>
    <cellStyle name="Heading 4 2 101" xfId="33678" xr:uid="{00000000-0005-0000-0000-0000D9830000}"/>
    <cellStyle name="Heading 4 2 102" xfId="33679" xr:uid="{00000000-0005-0000-0000-0000DA830000}"/>
    <cellStyle name="Heading 4 2 103" xfId="33680" xr:uid="{00000000-0005-0000-0000-0000DB830000}"/>
    <cellStyle name="Heading 4 2 104" xfId="33681" xr:uid="{00000000-0005-0000-0000-0000DC830000}"/>
    <cellStyle name="Heading 4 2 105" xfId="33682" xr:uid="{00000000-0005-0000-0000-0000DD830000}"/>
    <cellStyle name="Heading 4 2 106" xfId="33683" xr:uid="{00000000-0005-0000-0000-0000DE830000}"/>
    <cellStyle name="Heading 4 2 107" xfId="33684" xr:uid="{00000000-0005-0000-0000-0000DF830000}"/>
    <cellStyle name="Heading 4 2 108" xfId="33685" xr:uid="{00000000-0005-0000-0000-0000E0830000}"/>
    <cellStyle name="Heading 4 2 109" xfId="33686" xr:uid="{00000000-0005-0000-0000-0000E1830000}"/>
    <cellStyle name="Heading 4 2 11" xfId="33687" xr:uid="{00000000-0005-0000-0000-0000E2830000}"/>
    <cellStyle name="Heading 4 2 110" xfId="33688" xr:uid="{00000000-0005-0000-0000-0000E3830000}"/>
    <cellStyle name="Heading 4 2 111" xfId="33689" xr:uid="{00000000-0005-0000-0000-0000E4830000}"/>
    <cellStyle name="Heading 4 2 112" xfId="33690" xr:uid="{00000000-0005-0000-0000-0000E5830000}"/>
    <cellStyle name="Heading 4 2 113" xfId="33691" xr:uid="{00000000-0005-0000-0000-0000E6830000}"/>
    <cellStyle name="Heading 4 2 12" xfId="33692" xr:uid="{00000000-0005-0000-0000-0000E7830000}"/>
    <cellStyle name="Heading 4 2 13" xfId="33693" xr:uid="{00000000-0005-0000-0000-0000E8830000}"/>
    <cellStyle name="Heading 4 2 14" xfId="33694" xr:uid="{00000000-0005-0000-0000-0000E9830000}"/>
    <cellStyle name="Heading 4 2 15" xfId="33695" xr:uid="{00000000-0005-0000-0000-0000EA830000}"/>
    <cellStyle name="Heading 4 2 16" xfId="33696" xr:uid="{00000000-0005-0000-0000-0000EB830000}"/>
    <cellStyle name="Heading 4 2 17" xfId="33697" xr:uid="{00000000-0005-0000-0000-0000EC830000}"/>
    <cellStyle name="Heading 4 2 18" xfId="33698" xr:uid="{00000000-0005-0000-0000-0000ED830000}"/>
    <cellStyle name="Heading 4 2 19" xfId="33699" xr:uid="{00000000-0005-0000-0000-0000EE830000}"/>
    <cellStyle name="Heading 4 2 2" xfId="33700" xr:uid="{00000000-0005-0000-0000-0000EF830000}"/>
    <cellStyle name="Heading 4 2 20" xfId="33701" xr:uid="{00000000-0005-0000-0000-0000F0830000}"/>
    <cellStyle name="Heading 4 2 21" xfId="33702" xr:uid="{00000000-0005-0000-0000-0000F1830000}"/>
    <cellStyle name="Heading 4 2 22" xfId="33703" xr:uid="{00000000-0005-0000-0000-0000F2830000}"/>
    <cellStyle name="Heading 4 2 23" xfId="33704" xr:uid="{00000000-0005-0000-0000-0000F3830000}"/>
    <cellStyle name="Heading 4 2 24" xfId="33705" xr:uid="{00000000-0005-0000-0000-0000F4830000}"/>
    <cellStyle name="Heading 4 2 25" xfId="33706" xr:uid="{00000000-0005-0000-0000-0000F5830000}"/>
    <cellStyle name="Heading 4 2 26" xfId="33707" xr:uid="{00000000-0005-0000-0000-0000F6830000}"/>
    <cellStyle name="Heading 4 2 27" xfId="33708" xr:uid="{00000000-0005-0000-0000-0000F7830000}"/>
    <cellStyle name="Heading 4 2 28" xfId="33709" xr:uid="{00000000-0005-0000-0000-0000F8830000}"/>
    <cellStyle name="Heading 4 2 29" xfId="33710" xr:uid="{00000000-0005-0000-0000-0000F9830000}"/>
    <cellStyle name="Heading 4 2 3" xfId="33711" xr:uid="{00000000-0005-0000-0000-0000FA830000}"/>
    <cellStyle name="Heading 4 2 30" xfId="33712" xr:uid="{00000000-0005-0000-0000-0000FB830000}"/>
    <cellStyle name="Heading 4 2 31" xfId="33713" xr:uid="{00000000-0005-0000-0000-0000FC830000}"/>
    <cellStyle name="Heading 4 2 32" xfId="33714" xr:uid="{00000000-0005-0000-0000-0000FD830000}"/>
    <cellStyle name="Heading 4 2 33" xfId="33715" xr:uid="{00000000-0005-0000-0000-0000FE830000}"/>
    <cellStyle name="Heading 4 2 34" xfId="33716" xr:uid="{00000000-0005-0000-0000-0000FF830000}"/>
    <cellStyle name="Heading 4 2 35" xfId="33717" xr:uid="{00000000-0005-0000-0000-000000840000}"/>
    <cellStyle name="Heading 4 2 36" xfId="33718" xr:uid="{00000000-0005-0000-0000-000001840000}"/>
    <cellStyle name="Heading 4 2 37" xfId="33719" xr:uid="{00000000-0005-0000-0000-000002840000}"/>
    <cellStyle name="Heading 4 2 38" xfId="33720" xr:uid="{00000000-0005-0000-0000-000003840000}"/>
    <cellStyle name="Heading 4 2 39" xfId="33721" xr:uid="{00000000-0005-0000-0000-000004840000}"/>
    <cellStyle name="Heading 4 2 4" xfId="33722" xr:uid="{00000000-0005-0000-0000-000005840000}"/>
    <cellStyle name="Heading 4 2 40" xfId="33723" xr:uid="{00000000-0005-0000-0000-000006840000}"/>
    <cellStyle name="Heading 4 2 41" xfId="33724" xr:uid="{00000000-0005-0000-0000-000007840000}"/>
    <cellStyle name="Heading 4 2 42" xfId="33725" xr:uid="{00000000-0005-0000-0000-000008840000}"/>
    <cellStyle name="Heading 4 2 43" xfId="33726" xr:uid="{00000000-0005-0000-0000-000009840000}"/>
    <cellStyle name="Heading 4 2 44" xfId="33727" xr:uid="{00000000-0005-0000-0000-00000A840000}"/>
    <cellStyle name="Heading 4 2 45" xfId="33728" xr:uid="{00000000-0005-0000-0000-00000B840000}"/>
    <cellStyle name="Heading 4 2 46" xfId="33729" xr:uid="{00000000-0005-0000-0000-00000C840000}"/>
    <cellStyle name="Heading 4 2 47" xfId="33730" xr:uid="{00000000-0005-0000-0000-00000D840000}"/>
    <cellStyle name="Heading 4 2 48" xfId="33731" xr:uid="{00000000-0005-0000-0000-00000E840000}"/>
    <cellStyle name="Heading 4 2 49" xfId="33732" xr:uid="{00000000-0005-0000-0000-00000F840000}"/>
    <cellStyle name="Heading 4 2 5" xfId="33733" xr:uid="{00000000-0005-0000-0000-000010840000}"/>
    <cellStyle name="Heading 4 2 50" xfId="33734" xr:uid="{00000000-0005-0000-0000-000011840000}"/>
    <cellStyle name="Heading 4 2 51" xfId="33735" xr:uid="{00000000-0005-0000-0000-000012840000}"/>
    <cellStyle name="Heading 4 2 52" xfId="33736" xr:uid="{00000000-0005-0000-0000-000013840000}"/>
    <cellStyle name="Heading 4 2 53" xfId="33737" xr:uid="{00000000-0005-0000-0000-000014840000}"/>
    <cellStyle name="Heading 4 2 54" xfId="33738" xr:uid="{00000000-0005-0000-0000-000015840000}"/>
    <cellStyle name="Heading 4 2 55" xfId="33739" xr:uid="{00000000-0005-0000-0000-000016840000}"/>
    <cellStyle name="Heading 4 2 56" xfId="33740" xr:uid="{00000000-0005-0000-0000-000017840000}"/>
    <cellStyle name="Heading 4 2 57" xfId="33741" xr:uid="{00000000-0005-0000-0000-000018840000}"/>
    <cellStyle name="Heading 4 2 58" xfId="33742" xr:uid="{00000000-0005-0000-0000-000019840000}"/>
    <cellStyle name="Heading 4 2 59" xfId="33743" xr:uid="{00000000-0005-0000-0000-00001A840000}"/>
    <cellStyle name="Heading 4 2 6" xfId="33744" xr:uid="{00000000-0005-0000-0000-00001B840000}"/>
    <cellStyle name="Heading 4 2 60" xfId="33745" xr:uid="{00000000-0005-0000-0000-00001C840000}"/>
    <cellStyle name="Heading 4 2 61" xfId="33746" xr:uid="{00000000-0005-0000-0000-00001D840000}"/>
    <cellStyle name="Heading 4 2 62" xfId="33747" xr:uid="{00000000-0005-0000-0000-00001E840000}"/>
    <cellStyle name="Heading 4 2 63" xfId="33748" xr:uid="{00000000-0005-0000-0000-00001F840000}"/>
    <cellStyle name="Heading 4 2 64" xfId="33749" xr:uid="{00000000-0005-0000-0000-000020840000}"/>
    <cellStyle name="Heading 4 2 65" xfId="33750" xr:uid="{00000000-0005-0000-0000-000021840000}"/>
    <cellStyle name="Heading 4 2 66" xfId="33751" xr:uid="{00000000-0005-0000-0000-000022840000}"/>
    <cellStyle name="Heading 4 2 67" xfId="33752" xr:uid="{00000000-0005-0000-0000-000023840000}"/>
    <cellStyle name="Heading 4 2 68" xfId="33753" xr:uid="{00000000-0005-0000-0000-000024840000}"/>
    <cellStyle name="Heading 4 2 69" xfId="33754" xr:uid="{00000000-0005-0000-0000-000025840000}"/>
    <cellStyle name="Heading 4 2 7" xfId="33755" xr:uid="{00000000-0005-0000-0000-000026840000}"/>
    <cellStyle name="Heading 4 2 70" xfId="33756" xr:uid="{00000000-0005-0000-0000-000027840000}"/>
    <cellStyle name="Heading 4 2 71" xfId="33757" xr:uid="{00000000-0005-0000-0000-000028840000}"/>
    <cellStyle name="Heading 4 2 72" xfId="33758" xr:uid="{00000000-0005-0000-0000-000029840000}"/>
    <cellStyle name="Heading 4 2 73" xfId="33759" xr:uid="{00000000-0005-0000-0000-00002A840000}"/>
    <cellStyle name="Heading 4 2 74" xfId="33760" xr:uid="{00000000-0005-0000-0000-00002B840000}"/>
    <cellStyle name="Heading 4 2 75" xfId="33761" xr:uid="{00000000-0005-0000-0000-00002C840000}"/>
    <cellStyle name="Heading 4 2 76" xfId="33762" xr:uid="{00000000-0005-0000-0000-00002D840000}"/>
    <cellStyle name="Heading 4 2 77" xfId="33763" xr:uid="{00000000-0005-0000-0000-00002E840000}"/>
    <cellStyle name="Heading 4 2 78" xfId="33764" xr:uid="{00000000-0005-0000-0000-00002F840000}"/>
    <cellStyle name="Heading 4 2 79" xfId="33765" xr:uid="{00000000-0005-0000-0000-000030840000}"/>
    <cellStyle name="Heading 4 2 8" xfId="33766" xr:uid="{00000000-0005-0000-0000-000031840000}"/>
    <cellStyle name="Heading 4 2 80" xfId="33767" xr:uid="{00000000-0005-0000-0000-000032840000}"/>
    <cellStyle name="Heading 4 2 81" xfId="33768" xr:uid="{00000000-0005-0000-0000-000033840000}"/>
    <cellStyle name="Heading 4 2 82" xfId="33769" xr:uid="{00000000-0005-0000-0000-000034840000}"/>
    <cellStyle name="Heading 4 2 83" xfId="33770" xr:uid="{00000000-0005-0000-0000-000035840000}"/>
    <cellStyle name="Heading 4 2 84" xfId="33771" xr:uid="{00000000-0005-0000-0000-000036840000}"/>
    <cellStyle name="Heading 4 2 85" xfId="33772" xr:uid="{00000000-0005-0000-0000-000037840000}"/>
    <cellStyle name="Heading 4 2 86" xfId="33773" xr:uid="{00000000-0005-0000-0000-000038840000}"/>
    <cellStyle name="Heading 4 2 87" xfId="33774" xr:uid="{00000000-0005-0000-0000-000039840000}"/>
    <cellStyle name="Heading 4 2 88" xfId="33775" xr:uid="{00000000-0005-0000-0000-00003A840000}"/>
    <cellStyle name="Heading 4 2 89" xfId="33776" xr:uid="{00000000-0005-0000-0000-00003B840000}"/>
    <cellStyle name="Heading 4 2 9" xfId="33777" xr:uid="{00000000-0005-0000-0000-00003C840000}"/>
    <cellStyle name="Heading 4 2 90" xfId="33778" xr:uid="{00000000-0005-0000-0000-00003D840000}"/>
    <cellStyle name="Heading 4 2 91" xfId="33779" xr:uid="{00000000-0005-0000-0000-00003E840000}"/>
    <cellStyle name="Heading 4 2 92" xfId="33780" xr:uid="{00000000-0005-0000-0000-00003F840000}"/>
    <cellStyle name="Heading 4 2 93" xfId="33781" xr:uid="{00000000-0005-0000-0000-000040840000}"/>
    <cellStyle name="Heading 4 2 94" xfId="33782" xr:uid="{00000000-0005-0000-0000-000041840000}"/>
    <cellStyle name="Heading 4 2 95" xfId="33783" xr:uid="{00000000-0005-0000-0000-000042840000}"/>
    <cellStyle name="Heading 4 2 96" xfId="33784" xr:uid="{00000000-0005-0000-0000-000043840000}"/>
    <cellStyle name="Heading 4 2 97" xfId="33785" xr:uid="{00000000-0005-0000-0000-000044840000}"/>
    <cellStyle name="Heading 4 2 98" xfId="33786" xr:uid="{00000000-0005-0000-0000-000045840000}"/>
    <cellStyle name="Heading 4 2 99" xfId="33787" xr:uid="{00000000-0005-0000-0000-000046840000}"/>
    <cellStyle name="Heading 4 20" xfId="33788" xr:uid="{00000000-0005-0000-0000-000047840000}"/>
    <cellStyle name="Heading 4 20 2" xfId="33789" xr:uid="{00000000-0005-0000-0000-000048840000}"/>
    <cellStyle name="Heading 4 20 3" xfId="33790" xr:uid="{00000000-0005-0000-0000-000049840000}"/>
    <cellStyle name="Heading 4 20 4" xfId="33791" xr:uid="{00000000-0005-0000-0000-00004A840000}"/>
    <cellStyle name="Heading 4 20 5" xfId="33792" xr:uid="{00000000-0005-0000-0000-00004B840000}"/>
    <cellStyle name="Heading 4 20 6" xfId="33793" xr:uid="{00000000-0005-0000-0000-00004C840000}"/>
    <cellStyle name="Heading 4 21" xfId="33794" xr:uid="{00000000-0005-0000-0000-00004D840000}"/>
    <cellStyle name="Heading 4 22" xfId="33795" xr:uid="{00000000-0005-0000-0000-00004E840000}"/>
    <cellStyle name="Heading 4 23" xfId="33796" xr:uid="{00000000-0005-0000-0000-00004F840000}"/>
    <cellStyle name="Heading 4 24" xfId="33797" xr:uid="{00000000-0005-0000-0000-000050840000}"/>
    <cellStyle name="Heading 4 25" xfId="33798" xr:uid="{00000000-0005-0000-0000-000051840000}"/>
    <cellStyle name="Heading 4 26" xfId="33799" xr:uid="{00000000-0005-0000-0000-000052840000}"/>
    <cellStyle name="Heading 4 27" xfId="33800" xr:uid="{00000000-0005-0000-0000-000053840000}"/>
    <cellStyle name="Heading 4 28" xfId="33801" xr:uid="{00000000-0005-0000-0000-000054840000}"/>
    <cellStyle name="Heading 4 29" xfId="33802" xr:uid="{00000000-0005-0000-0000-000055840000}"/>
    <cellStyle name="Heading 4 3" xfId="33803" xr:uid="{00000000-0005-0000-0000-000056840000}"/>
    <cellStyle name="Heading 4 30" xfId="33804" xr:uid="{00000000-0005-0000-0000-000057840000}"/>
    <cellStyle name="Heading 4 31" xfId="33805" xr:uid="{00000000-0005-0000-0000-000058840000}"/>
    <cellStyle name="Heading 4 32" xfId="33806" xr:uid="{00000000-0005-0000-0000-000059840000}"/>
    <cellStyle name="Heading 4 33" xfId="33807" xr:uid="{00000000-0005-0000-0000-00005A840000}"/>
    <cellStyle name="Heading 4 34" xfId="33808" xr:uid="{00000000-0005-0000-0000-00005B840000}"/>
    <cellStyle name="Heading 4 35" xfId="33809" xr:uid="{00000000-0005-0000-0000-00005C840000}"/>
    <cellStyle name="Heading 4 36" xfId="33810" xr:uid="{00000000-0005-0000-0000-00005D840000}"/>
    <cellStyle name="Heading 4 37" xfId="33811" xr:uid="{00000000-0005-0000-0000-00005E840000}"/>
    <cellStyle name="Heading 4 38" xfId="33812" xr:uid="{00000000-0005-0000-0000-00005F840000}"/>
    <cellStyle name="Heading 4 39" xfId="33813" xr:uid="{00000000-0005-0000-0000-000060840000}"/>
    <cellStyle name="Heading 4 4" xfId="33814" xr:uid="{00000000-0005-0000-0000-000061840000}"/>
    <cellStyle name="Heading 4 40" xfId="33815" xr:uid="{00000000-0005-0000-0000-000062840000}"/>
    <cellStyle name="Heading 4 41" xfId="33816" xr:uid="{00000000-0005-0000-0000-000063840000}"/>
    <cellStyle name="Heading 4 42" xfId="33817" xr:uid="{00000000-0005-0000-0000-000064840000}"/>
    <cellStyle name="Heading 4 43" xfId="33818" xr:uid="{00000000-0005-0000-0000-000065840000}"/>
    <cellStyle name="Heading 4 44" xfId="33819" xr:uid="{00000000-0005-0000-0000-000066840000}"/>
    <cellStyle name="Heading 4 45" xfId="33820" xr:uid="{00000000-0005-0000-0000-000067840000}"/>
    <cellStyle name="Heading 4 46" xfId="33821" xr:uid="{00000000-0005-0000-0000-000068840000}"/>
    <cellStyle name="Heading 4 47" xfId="33822" xr:uid="{00000000-0005-0000-0000-000069840000}"/>
    <cellStyle name="Heading 4 48" xfId="33823" xr:uid="{00000000-0005-0000-0000-00006A840000}"/>
    <cellStyle name="Heading 4 49" xfId="33824" xr:uid="{00000000-0005-0000-0000-00006B840000}"/>
    <cellStyle name="Heading 4 5" xfId="33825" xr:uid="{00000000-0005-0000-0000-00006C840000}"/>
    <cellStyle name="Heading 4 50" xfId="33826" xr:uid="{00000000-0005-0000-0000-00006D840000}"/>
    <cellStyle name="Heading 4 51" xfId="33827" xr:uid="{00000000-0005-0000-0000-00006E840000}"/>
    <cellStyle name="Heading 4 52" xfId="33828" xr:uid="{00000000-0005-0000-0000-00006F840000}"/>
    <cellStyle name="Heading 4 53" xfId="33829" xr:uid="{00000000-0005-0000-0000-000070840000}"/>
    <cellStyle name="Heading 4 54" xfId="33830" xr:uid="{00000000-0005-0000-0000-000071840000}"/>
    <cellStyle name="Heading 4 55" xfId="33831" xr:uid="{00000000-0005-0000-0000-000072840000}"/>
    <cellStyle name="Heading 4 56" xfId="33832" xr:uid="{00000000-0005-0000-0000-000073840000}"/>
    <cellStyle name="Heading 4 57" xfId="33833" xr:uid="{00000000-0005-0000-0000-000074840000}"/>
    <cellStyle name="Heading 4 58" xfId="33834" xr:uid="{00000000-0005-0000-0000-000075840000}"/>
    <cellStyle name="Heading 4 59" xfId="33835" xr:uid="{00000000-0005-0000-0000-000076840000}"/>
    <cellStyle name="Heading 4 6" xfId="33836" xr:uid="{00000000-0005-0000-0000-000077840000}"/>
    <cellStyle name="Heading 4 60" xfId="33837" xr:uid="{00000000-0005-0000-0000-000078840000}"/>
    <cellStyle name="Heading 4 61" xfId="33838" xr:uid="{00000000-0005-0000-0000-000079840000}"/>
    <cellStyle name="Heading 4 62" xfId="33839" xr:uid="{00000000-0005-0000-0000-00007A840000}"/>
    <cellStyle name="Heading 4 63" xfId="33840" xr:uid="{00000000-0005-0000-0000-00007B840000}"/>
    <cellStyle name="Heading 4 64" xfId="33841" xr:uid="{00000000-0005-0000-0000-00007C840000}"/>
    <cellStyle name="Heading 4 65" xfId="33842" xr:uid="{00000000-0005-0000-0000-00007D840000}"/>
    <cellStyle name="Heading 4 66" xfId="33843" xr:uid="{00000000-0005-0000-0000-00007E840000}"/>
    <cellStyle name="Heading 4 67" xfId="33844" xr:uid="{00000000-0005-0000-0000-00007F840000}"/>
    <cellStyle name="Heading 4 68" xfId="33845" xr:uid="{00000000-0005-0000-0000-000080840000}"/>
    <cellStyle name="Heading 4 69" xfId="33846" xr:uid="{00000000-0005-0000-0000-000081840000}"/>
    <cellStyle name="Heading 4 7" xfId="33847" xr:uid="{00000000-0005-0000-0000-000082840000}"/>
    <cellStyle name="Heading 4 70" xfId="33848" xr:uid="{00000000-0005-0000-0000-000083840000}"/>
    <cellStyle name="Heading 4 71" xfId="33849" xr:uid="{00000000-0005-0000-0000-000084840000}"/>
    <cellStyle name="Heading 4 72" xfId="33850" xr:uid="{00000000-0005-0000-0000-000085840000}"/>
    <cellStyle name="Heading 4 73" xfId="33851" xr:uid="{00000000-0005-0000-0000-000086840000}"/>
    <cellStyle name="Heading 4 74" xfId="33852" xr:uid="{00000000-0005-0000-0000-000087840000}"/>
    <cellStyle name="Heading 4 75" xfId="33853" xr:uid="{00000000-0005-0000-0000-000088840000}"/>
    <cellStyle name="Heading 4 76" xfId="33854" xr:uid="{00000000-0005-0000-0000-000089840000}"/>
    <cellStyle name="Heading 4 77" xfId="33855" xr:uid="{00000000-0005-0000-0000-00008A840000}"/>
    <cellStyle name="Heading 4 78" xfId="33856" xr:uid="{00000000-0005-0000-0000-00008B840000}"/>
    <cellStyle name="Heading 4 79" xfId="33857" xr:uid="{00000000-0005-0000-0000-00008C840000}"/>
    <cellStyle name="Heading 4 8" xfId="33858" xr:uid="{00000000-0005-0000-0000-00008D840000}"/>
    <cellStyle name="Heading 4 80" xfId="33859" xr:uid="{00000000-0005-0000-0000-00008E840000}"/>
    <cellStyle name="Heading 4 81" xfId="33860" xr:uid="{00000000-0005-0000-0000-00008F840000}"/>
    <cellStyle name="Heading 4 82" xfId="33861" xr:uid="{00000000-0005-0000-0000-000090840000}"/>
    <cellStyle name="Heading 4 83" xfId="33862" xr:uid="{00000000-0005-0000-0000-000091840000}"/>
    <cellStyle name="Heading 4 84" xfId="33863" xr:uid="{00000000-0005-0000-0000-000092840000}"/>
    <cellStyle name="Heading 4 85" xfId="33864" xr:uid="{00000000-0005-0000-0000-000093840000}"/>
    <cellStyle name="Heading 4 86" xfId="33865" xr:uid="{00000000-0005-0000-0000-000094840000}"/>
    <cellStyle name="Heading 4 87" xfId="33866" xr:uid="{00000000-0005-0000-0000-000095840000}"/>
    <cellStyle name="Heading 4 88" xfId="33867" xr:uid="{00000000-0005-0000-0000-000096840000}"/>
    <cellStyle name="Heading 4 89" xfId="33868" xr:uid="{00000000-0005-0000-0000-000097840000}"/>
    <cellStyle name="Heading 4 9" xfId="33869" xr:uid="{00000000-0005-0000-0000-000098840000}"/>
    <cellStyle name="Heading 4 90" xfId="33870" xr:uid="{00000000-0005-0000-0000-000099840000}"/>
    <cellStyle name="Heading 4 91" xfId="33871" xr:uid="{00000000-0005-0000-0000-00009A840000}"/>
    <cellStyle name="Heading 4 92" xfId="33872" xr:uid="{00000000-0005-0000-0000-00009B840000}"/>
    <cellStyle name="Heading 4 93" xfId="33873" xr:uid="{00000000-0005-0000-0000-00009C840000}"/>
    <cellStyle name="Heading 4 94" xfId="33874" xr:uid="{00000000-0005-0000-0000-00009D840000}"/>
    <cellStyle name="Heading 4 95" xfId="33875" xr:uid="{00000000-0005-0000-0000-00009E840000}"/>
    <cellStyle name="Heading 4 96" xfId="33876" xr:uid="{00000000-0005-0000-0000-00009F840000}"/>
    <cellStyle name="Heading 4 97" xfId="33877" xr:uid="{00000000-0005-0000-0000-0000A0840000}"/>
    <cellStyle name="Heading 4 98" xfId="33878" xr:uid="{00000000-0005-0000-0000-0000A1840000}"/>
    <cellStyle name="Heading 4 99" xfId="33879" xr:uid="{00000000-0005-0000-0000-0000A2840000}"/>
    <cellStyle name="Hyperlink 2" xfId="33880" xr:uid="{00000000-0005-0000-0000-0000A3840000}"/>
    <cellStyle name="Hyperlink 3" xfId="53578" xr:uid="{00000000-0005-0000-0000-0000A4840000}"/>
    <cellStyle name="Indata" xfId="33881" xr:uid="{00000000-0005-0000-0000-0000A5840000}"/>
    <cellStyle name="Indata 2" xfId="33882" xr:uid="{00000000-0005-0000-0000-0000A6840000}"/>
    <cellStyle name="Indata 3" xfId="33883" xr:uid="{00000000-0005-0000-0000-0000A7840000}"/>
    <cellStyle name="Indata 4" xfId="33884" xr:uid="{00000000-0005-0000-0000-0000A8840000}"/>
    <cellStyle name="Indata 5" xfId="33885" xr:uid="{00000000-0005-0000-0000-0000A9840000}"/>
    <cellStyle name="Indata 6" xfId="33886" xr:uid="{00000000-0005-0000-0000-0000AA840000}"/>
    <cellStyle name="Input 10" xfId="33887" xr:uid="{00000000-0005-0000-0000-0000AB840000}"/>
    <cellStyle name="Input 10 10" xfId="33888" xr:uid="{00000000-0005-0000-0000-0000AC840000}"/>
    <cellStyle name="Input 10 100" xfId="33889" xr:uid="{00000000-0005-0000-0000-0000AD840000}"/>
    <cellStyle name="Input 10 101" xfId="33890" xr:uid="{00000000-0005-0000-0000-0000AE840000}"/>
    <cellStyle name="Input 10 102" xfId="33891" xr:uid="{00000000-0005-0000-0000-0000AF840000}"/>
    <cellStyle name="Input 10 103" xfId="33892" xr:uid="{00000000-0005-0000-0000-0000B0840000}"/>
    <cellStyle name="Input 10 104" xfId="33893" xr:uid="{00000000-0005-0000-0000-0000B1840000}"/>
    <cellStyle name="Input 10 105" xfId="33894" xr:uid="{00000000-0005-0000-0000-0000B2840000}"/>
    <cellStyle name="Input 10 11" xfId="33895" xr:uid="{00000000-0005-0000-0000-0000B3840000}"/>
    <cellStyle name="Input 10 12" xfId="33896" xr:uid="{00000000-0005-0000-0000-0000B4840000}"/>
    <cellStyle name="Input 10 13" xfId="33897" xr:uid="{00000000-0005-0000-0000-0000B5840000}"/>
    <cellStyle name="Input 10 14" xfId="33898" xr:uid="{00000000-0005-0000-0000-0000B6840000}"/>
    <cellStyle name="Input 10 15" xfId="33899" xr:uid="{00000000-0005-0000-0000-0000B7840000}"/>
    <cellStyle name="Input 10 16" xfId="33900" xr:uid="{00000000-0005-0000-0000-0000B8840000}"/>
    <cellStyle name="Input 10 17" xfId="33901" xr:uid="{00000000-0005-0000-0000-0000B9840000}"/>
    <cellStyle name="Input 10 18" xfId="33902" xr:uid="{00000000-0005-0000-0000-0000BA840000}"/>
    <cellStyle name="Input 10 19" xfId="33903" xr:uid="{00000000-0005-0000-0000-0000BB840000}"/>
    <cellStyle name="Input 10 2" xfId="33904" xr:uid="{00000000-0005-0000-0000-0000BC840000}"/>
    <cellStyle name="Input 10 2 2" xfId="33905" xr:uid="{00000000-0005-0000-0000-0000BD840000}"/>
    <cellStyle name="Input 10 2 3" xfId="33906" xr:uid="{00000000-0005-0000-0000-0000BE840000}"/>
    <cellStyle name="Input 10 20" xfId="33907" xr:uid="{00000000-0005-0000-0000-0000BF840000}"/>
    <cellStyle name="Input 10 21" xfId="33908" xr:uid="{00000000-0005-0000-0000-0000C0840000}"/>
    <cellStyle name="Input 10 22" xfId="33909" xr:uid="{00000000-0005-0000-0000-0000C1840000}"/>
    <cellStyle name="Input 10 23" xfId="33910" xr:uid="{00000000-0005-0000-0000-0000C2840000}"/>
    <cellStyle name="Input 10 24" xfId="33911" xr:uid="{00000000-0005-0000-0000-0000C3840000}"/>
    <cellStyle name="Input 10 25" xfId="33912" xr:uid="{00000000-0005-0000-0000-0000C4840000}"/>
    <cellStyle name="Input 10 26" xfId="33913" xr:uid="{00000000-0005-0000-0000-0000C5840000}"/>
    <cellStyle name="Input 10 27" xfId="33914" xr:uid="{00000000-0005-0000-0000-0000C6840000}"/>
    <cellStyle name="Input 10 28" xfId="33915" xr:uid="{00000000-0005-0000-0000-0000C7840000}"/>
    <cellStyle name="Input 10 29" xfId="33916" xr:uid="{00000000-0005-0000-0000-0000C8840000}"/>
    <cellStyle name="Input 10 3" xfId="33917" xr:uid="{00000000-0005-0000-0000-0000C9840000}"/>
    <cellStyle name="Input 10 30" xfId="33918" xr:uid="{00000000-0005-0000-0000-0000CA840000}"/>
    <cellStyle name="Input 10 31" xfId="33919" xr:uid="{00000000-0005-0000-0000-0000CB840000}"/>
    <cellStyle name="Input 10 32" xfId="33920" xr:uid="{00000000-0005-0000-0000-0000CC840000}"/>
    <cellStyle name="Input 10 33" xfId="33921" xr:uid="{00000000-0005-0000-0000-0000CD840000}"/>
    <cellStyle name="Input 10 34" xfId="33922" xr:uid="{00000000-0005-0000-0000-0000CE840000}"/>
    <cellStyle name="Input 10 35" xfId="33923" xr:uid="{00000000-0005-0000-0000-0000CF840000}"/>
    <cellStyle name="Input 10 36" xfId="33924" xr:uid="{00000000-0005-0000-0000-0000D0840000}"/>
    <cellStyle name="Input 10 37" xfId="33925" xr:uid="{00000000-0005-0000-0000-0000D1840000}"/>
    <cellStyle name="Input 10 38" xfId="33926" xr:uid="{00000000-0005-0000-0000-0000D2840000}"/>
    <cellStyle name="Input 10 39" xfId="33927" xr:uid="{00000000-0005-0000-0000-0000D3840000}"/>
    <cellStyle name="Input 10 4" xfId="33928" xr:uid="{00000000-0005-0000-0000-0000D4840000}"/>
    <cellStyle name="Input 10 40" xfId="33929" xr:uid="{00000000-0005-0000-0000-0000D5840000}"/>
    <cellStyle name="Input 10 41" xfId="33930" xr:uid="{00000000-0005-0000-0000-0000D6840000}"/>
    <cellStyle name="Input 10 42" xfId="33931" xr:uid="{00000000-0005-0000-0000-0000D7840000}"/>
    <cellStyle name="Input 10 43" xfId="33932" xr:uid="{00000000-0005-0000-0000-0000D8840000}"/>
    <cellStyle name="Input 10 44" xfId="33933" xr:uid="{00000000-0005-0000-0000-0000D9840000}"/>
    <cellStyle name="Input 10 45" xfId="33934" xr:uid="{00000000-0005-0000-0000-0000DA840000}"/>
    <cellStyle name="Input 10 46" xfId="33935" xr:uid="{00000000-0005-0000-0000-0000DB840000}"/>
    <cellStyle name="Input 10 47" xfId="33936" xr:uid="{00000000-0005-0000-0000-0000DC840000}"/>
    <cellStyle name="Input 10 48" xfId="33937" xr:uid="{00000000-0005-0000-0000-0000DD840000}"/>
    <cellStyle name="Input 10 49" xfId="33938" xr:uid="{00000000-0005-0000-0000-0000DE840000}"/>
    <cellStyle name="Input 10 5" xfId="33939" xr:uid="{00000000-0005-0000-0000-0000DF840000}"/>
    <cellStyle name="Input 10 50" xfId="33940" xr:uid="{00000000-0005-0000-0000-0000E0840000}"/>
    <cellStyle name="Input 10 51" xfId="33941" xr:uid="{00000000-0005-0000-0000-0000E1840000}"/>
    <cellStyle name="Input 10 52" xfId="33942" xr:uid="{00000000-0005-0000-0000-0000E2840000}"/>
    <cellStyle name="Input 10 53" xfId="33943" xr:uid="{00000000-0005-0000-0000-0000E3840000}"/>
    <cellStyle name="Input 10 54" xfId="33944" xr:uid="{00000000-0005-0000-0000-0000E4840000}"/>
    <cellStyle name="Input 10 55" xfId="33945" xr:uid="{00000000-0005-0000-0000-0000E5840000}"/>
    <cellStyle name="Input 10 56" xfId="33946" xr:uid="{00000000-0005-0000-0000-0000E6840000}"/>
    <cellStyle name="Input 10 57" xfId="33947" xr:uid="{00000000-0005-0000-0000-0000E7840000}"/>
    <cellStyle name="Input 10 58" xfId="33948" xr:uid="{00000000-0005-0000-0000-0000E8840000}"/>
    <cellStyle name="Input 10 59" xfId="33949" xr:uid="{00000000-0005-0000-0000-0000E9840000}"/>
    <cellStyle name="Input 10 6" xfId="33950" xr:uid="{00000000-0005-0000-0000-0000EA840000}"/>
    <cellStyle name="Input 10 60" xfId="33951" xr:uid="{00000000-0005-0000-0000-0000EB840000}"/>
    <cellStyle name="Input 10 61" xfId="33952" xr:uid="{00000000-0005-0000-0000-0000EC840000}"/>
    <cellStyle name="Input 10 62" xfId="33953" xr:uid="{00000000-0005-0000-0000-0000ED840000}"/>
    <cellStyle name="Input 10 63" xfId="33954" xr:uid="{00000000-0005-0000-0000-0000EE840000}"/>
    <cellStyle name="Input 10 64" xfId="33955" xr:uid="{00000000-0005-0000-0000-0000EF840000}"/>
    <cellStyle name="Input 10 65" xfId="33956" xr:uid="{00000000-0005-0000-0000-0000F0840000}"/>
    <cellStyle name="Input 10 66" xfId="33957" xr:uid="{00000000-0005-0000-0000-0000F1840000}"/>
    <cellStyle name="Input 10 67" xfId="33958" xr:uid="{00000000-0005-0000-0000-0000F2840000}"/>
    <cellStyle name="Input 10 68" xfId="33959" xr:uid="{00000000-0005-0000-0000-0000F3840000}"/>
    <cellStyle name="Input 10 69" xfId="33960" xr:uid="{00000000-0005-0000-0000-0000F4840000}"/>
    <cellStyle name="Input 10 7" xfId="33961" xr:uid="{00000000-0005-0000-0000-0000F5840000}"/>
    <cellStyle name="Input 10 70" xfId="33962" xr:uid="{00000000-0005-0000-0000-0000F6840000}"/>
    <cellStyle name="Input 10 71" xfId="33963" xr:uid="{00000000-0005-0000-0000-0000F7840000}"/>
    <cellStyle name="Input 10 72" xfId="33964" xr:uid="{00000000-0005-0000-0000-0000F8840000}"/>
    <cellStyle name="Input 10 73" xfId="33965" xr:uid="{00000000-0005-0000-0000-0000F9840000}"/>
    <cellStyle name="Input 10 74" xfId="33966" xr:uid="{00000000-0005-0000-0000-0000FA840000}"/>
    <cellStyle name="Input 10 75" xfId="33967" xr:uid="{00000000-0005-0000-0000-0000FB840000}"/>
    <cellStyle name="Input 10 76" xfId="33968" xr:uid="{00000000-0005-0000-0000-0000FC840000}"/>
    <cellStyle name="Input 10 77" xfId="33969" xr:uid="{00000000-0005-0000-0000-0000FD840000}"/>
    <cellStyle name="Input 10 78" xfId="33970" xr:uid="{00000000-0005-0000-0000-0000FE840000}"/>
    <cellStyle name="Input 10 79" xfId="33971" xr:uid="{00000000-0005-0000-0000-0000FF840000}"/>
    <cellStyle name="Input 10 8" xfId="33972" xr:uid="{00000000-0005-0000-0000-000000850000}"/>
    <cellStyle name="Input 10 80" xfId="33973" xr:uid="{00000000-0005-0000-0000-000001850000}"/>
    <cellStyle name="Input 10 81" xfId="33974" xr:uid="{00000000-0005-0000-0000-000002850000}"/>
    <cellStyle name="Input 10 82" xfId="33975" xr:uid="{00000000-0005-0000-0000-000003850000}"/>
    <cellStyle name="Input 10 83" xfId="33976" xr:uid="{00000000-0005-0000-0000-000004850000}"/>
    <cellStyle name="Input 10 84" xfId="33977" xr:uid="{00000000-0005-0000-0000-000005850000}"/>
    <cellStyle name="Input 10 85" xfId="33978" xr:uid="{00000000-0005-0000-0000-000006850000}"/>
    <cellStyle name="Input 10 86" xfId="33979" xr:uid="{00000000-0005-0000-0000-000007850000}"/>
    <cellStyle name="Input 10 87" xfId="33980" xr:uid="{00000000-0005-0000-0000-000008850000}"/>
    <cellStyle name="Input 10 88" xfId="33981" xr:uid="{00000000-0005-0000-0000-000009850000}"/>
    <cellStyle name="Input 10 89" xfId="33982" xr:uid="{00000000-0005-0000-0000-00000A850000}"/>
    <cellStyle name="Input 10 9" xfId="33983" xr:uid="{00000000-0005-0000-0000-00000B850000}"/>
    <cellStyle name="Input 10 90" xfId="33984" xr:uid="{00000000-0005-0000-0000-00000C850000}"/>
    <cellStyle name="Input 10 91" xfId="33985" xr:uid="{00000000-0005-0000-0000-00000D850000}"/>
    <cellStyle name="Input 10 92" xfId="33986" xr:uid="{00000000-0005-0000-0000-00000E850000}"/>
    <cellStyle name="Input 10 93" xfId="33987" xr:uid="{00000000-0005-0000-0000-00000F850000}"/>
    <cellStyle name="Input 10 94" xfId="33988" xr:uid="{00000000-0005-0000-0000-000010850000}"/>
    <cellStyle name="Input 10 95" xfId="33989" xr:uid="{00000000-0005-0000-0000-000011850000}"/>
    <cellStyle name="Input 10 96" xfId="33990" xr:uid="{00000000-0005-0000-0000-000012850000}"/>
    <cellStyle name="Input 10 97" xfId="33991" xr:uid="{00000000-0005-0000-0000-000013850000}"/>
    <cellStyle name="Input 10 98" xfId="33992" xr:uid="{00000000-0005-0000-0000-000014850000}"/>
    <cellStyle name="Input 10 99" xfId="33993" xr:uid="{00000000-0005-0000-0000-000015850000}"/>
    <cellStyle name="Input 100" xfId="33994" xr:uid="{00000000-0005-0000-0000-000016850000}"/>
    <cellStyle name="Input 100 2" xfId="33995" xr:uid="{00000000-0005-0000-0000-000017850000}"/>
    <cellStyle name="Input 100 3" xfId="33996" xr:uid="{00000000-0005-0000-0000-000018850000}"/>
    <cellStyle name="Input 101" xfId="33997" xr:uid="{00000000-0005-0000-0000-000019850000}"/>
    <cellStyle name="Input 101 2" xfId="33998" xr:uid="{00000000-0005-0000-0000-00001A850000}"/>
    <cellStyle name="Input 101 3" xfId="33999" xr:uid="{00000000-0005-0000-0000-00001B850000}"/>
    <cellStyle name="Input 102" xfId="34000" xr:uid="{00000000-0005-0000-0000-00001C850000}"/>
    <cellStyle name="Input 102 2" xfId="34001" xr:uid="{00000000-0005-0000-0000-00001D850000}"/>
    <cellStyle name="Input 102 3" xfId="34002" xr:uid="{00000000-0005-0000-0000-00001E850000}"/>
    <cellStyle name="Input 103" xfId="34003" xr:uid="{00000000-0005-0000-0000-00001F850000}"/>
    <cellStyle name="Input 103 2" xfId="34004" xr:uid="{00000000-0005-0000-0000-000020850000}"/>
    <cellStyle name="Input 103 3" xfId="34005" xr:uid="{00000000-0005-0000-0000-000021850000}"/>
    <cellStyle name="Input 104" xfId="34006" xr:uid="{00000000-0005-0000-0000-000022850000}"/>
    <cellStyle name="Input 104 2" xfId="34007" xr:uid="{00000000-0005-0000-0000-000023850000}"/>
    <cellStyle name="Input 104 3" xfId="34008" xr:uid="{00000000-0005-0000-0000-000024850000}"/>
    <cellStyle name="Input 105" xfId="34009" xr:uid="{00000000-0005-0000-0000-000025850000}"/>
    <cellStyle name="Input 105 2" xfId="34010" xr:uid="{00000000-0005-0000-0000-000026850000}"/>
    <cellStyle name="Input 105 3" xfId="34011" xr:uid="{00000000-0005-0000-0000-000027850000}"/>
    <cellStyle name="Input 106" xfId="34012" xr:uid="{00000000-0005-0000-0000-000028850000}"/>
    <cellStyle name="Input 106 2" xfId="34013" xr:uid="{00000000-0005-0000-0000-000029850000}"/>
    <cellStyle name="Input 106 3" xfId="34014" xr:uid="{00000000-0005-0000-0000-00002A850000}"/>
    <cellStyle name="Input 107" xfId="34015" xr:uid="{00000000-0005-0000-0000-00002B850000}"/>
    <cellStyle name="Input 107 2" xfId="34016" xr:uid="{00000000-0005-0000-0000-00002C850000}"/>
    <cellStyle name="Input 107 3" xfId="34017" xr:uid="{00000000-0005-0000-0000-00002D850000}"/>
    <cellStyle name="Input 108" xfId="34018" xr:uid="{00000000-0005-0000-0000-00002E850000}"/>
    <cellStyle name="Input 109" xfId="34019" xr:uid="{00000000-0005-0000-0000-00002F850000}"/>
    <cellStyle name="Input 11" xfId="34020" xr:uid="{00000000-0005-0000-0000-000030850000}"/>
    <cellStyle name="Input 11 10" xfId="34021" xr:uid="{00000000-0005-0000-0000-000031850000}"/>
    <cellStyle name="Input 11 100" xfId="34022" xr:uid="{00000000-0005-0000-0000-000032850000}"/>
    <cellStyle name="Input 11 101" xfId="34023" xr:uid="{00000000-0005-0000-0000-000033850000}"/>
    <cellStyle name="Input 11 102" xfId="34024" xr:uid="{00000000-0005-0000-0000-000034850000}"/>
    <cellStyle name="Input 11 103" xfId="34025" xr:uid="{00000000-0005-0000-0000-000035850000}"/>
    <cellStyle name="Input 11 104" xfId="34026" xr:uid="{00000000-0005-0000-0000-000036850000}"/>
    <cellStyle name="Input 11 105" xfId="34027" xr:uid="{00000000-0005-0000-0000-000037850000}"/>
    <cellStyle name="Input 11 11" xfId="34028" xr:uid="{00000000-0005-0000-0000-000038850000}"/>
    <cellStyle name="Input 11 12" xfId="34029" xr:uid="{00000000-0005-0000-0000-000039850000}"/>
    <cellStyle name="Input 11 13" xfId="34030" xr:uid="{00000000-0005-0000-0000-00003A850000}"/>
    <cellStyle name="Input 11 14" xfId="34031" xr:uid="{00000000-0005-0000-0000-00003B850000}"/>
    <cellStyle name="Input 11 15" xfId="34032" xr:uid="{00000000-0005-0000-0000-00003C850000}"/>
    <cellStyle name="Input 11 16" xfId="34033" xr:uid="{00000000-0005-0000-0000-00003D850000}"/>
    <cellStyle name="Input 11 17" xfId="34034" xr:uid="{00000000-0005-0000-0000-00003E850000}"/>
    <cellStyle name="Input 11 18" xfId="34035" xr:uid="{00000000-0005-0000-0000-00003F850000}"/>
    <cellStyle name="Input 11 19" xfId="34036" xr:uid="{00000000-0005-0000-0000-000040850000}"/>
    <cellStyle name="Input 11 2" xfId="34037" xr:uid="{00000000-0005-0000-0000-000041850000}"/>
    <cellStyle name="Input 11 2 2" xfId="34038" xr:uid="{00000000-0005-0000-0000-000042850000}"/>
    <cellStyle name="Input 11 2 3" xfId="34039" xr:uid="{00000000-0005-0000-0000-000043850000}"/>
    <cellStyle name="Input 11 20" xfId="34040" xr:uid="{00000000-0005-0000-0000-000044850000}"/>
    <cellStyle name="Input 11 21" xfId="34041" xr:uid="{00000000-0005-0000-0000-000045850000}"/>
    <cellStyle name="Input 11 22" xfId="34042" xr:uid="{00000000-0005-0000-0000-000046850000}"/>
    <cellStyle name="Input 11 23" xfId="34043" xr:uid="{00000000-0005-0000-0000-000047850000}"/>
    <cellStyle name="Input 11 24" xfId="34044" xr:uid="{00000000-0005-0000-0000-000048850000}"/>
    <cellStyle name="Input 11 25" xfId="34045" xr:uid="{00000000-0005-0000-0000-000049850000}"/>
    <cellStyle name="Input 11 26" xfId="34046" xr:uid="{00000000-0005-0000-0000-00004A850000}"/>
    <cellStyle name="Input 11 27" xfId="34047" xr:uid="{00000000-0005-0000-0000-00004B850000}"/>
    <cellStyle name="Input 11 28" xfId="34048" xr:uid="{00000000-0005-0000-0000-00004C850000}"/>
    <cellStyle name="Input 11 29" xfId="34049" xr:uid="{00000000-0005-0000-0000-00004D850000}"/>
    <cellStyle name="Input 11 3" xfId="34050" xr:uid="{00000000-0005-0000-0000-00004E850000}"/>
    <cellStyle name="Input 11 30" xfId="34051" xr:uid="{00000000-0005-0000-0000-00004F850000}"/>
    <cellStyle name="Input 11 31" xfId="34052" xr:uid="{00000000-0005-0000-0000-000050850000}"/>
    <cellStyle name="Input 11 32" xfId="34053" xr:uid="{00000000-0005-0000-0000-000051850000}"/>
    <cellStyle name="Input 11 33" xfId="34054" xr:uid="{00000000-0005-0000-0000-000052850000}"/>
    <cellStyle name="Input 11 34" xfId="34055" xr:uid="{00000000-0005-0000-0000-000053850000}"/>
    <cellStyle name="Input 11 35" xfId="34056" xr:uid="{00000000-0005-0000-0000-000054850000}"/>
    <cellStyle name="Input 11 36" xfId="34057" xr:uid="{00000000-0005-0000-0000-000055850000}"/>
    <cellStyle name="Input 11 37" xfId="34058" xr:uid="{00000000-0005-0000-0000-000056850000}"/>
    <cellStyle name="Input 11 38" xfId="34059" xr:uid="{00000000-0005-0000-0000-000057850000}"/>
    <cellStyle name="Input 11 39" xfId="34060" xr:uid="{00000000-0005-0000-0000-000058850000}"/>
    <cellStyle name="Input 11 4" xfId="34061" xr:uid="{00000000-0005-0000-0000-000059850000}"/>
    <cellStyle name="Input 11 40" xfId="34062" xr:uid="{00000000-0005-0000-0000-00005A850000}"/>
    <cellStyle name="Input 11 41" xfId="34063" xr:uid="{00000000-0005-0000-0000-00005B850000}"/>
    <cellStyle name="Input 11 42" xfId="34064" xr:uid="{00000000-0005-0000-0000-00005C850000}"/>
    <cellStyle name="Input 11 43" xfId="34065" xr:uid="{00000000-0005-0000-0000-00005D850000}"/>
    <cellStyle name="Input 11 44" xfId="34066" xr:uid="{00000000-0005-0000-0000-00005E850000}"/>
    <cellStyle name="Input 11 45" xfId="34067" xr:uid="{00000000-0005-0000-0000-00005F850000}"/>
    <cellStyle name="Input 11 46" xfId="34068" xr:uid="{00000000-0005-0000-0000-000060850000}"/>
    <cellStyle name="Input 11 47" xfId="34069" xr:uid="{00000000-0005-0000-0000-000061850000}"/>
    <cellStyle name="Input 11 48" xfId="34070" xr:uid="{00000000-0005-0000-0000-000062850000}"/>
    <cellStyle name="Input 11 49" xfId="34071" xr:uid="{00000000-0005-0000-0000-000063850000}"/>
    <cellStyle name="Input 11 5" xfId="34072" xr:uid="{00000000-0005-0000-0000-000064850000}"/>
    <cellStyle name="Input 11 50" xfId="34073" xr:uid="{00000000-0005-0000-0000-000065850000}"/>
    <cellStyle name="Input 11 51" xfId="34074" xr:uid="{00000000-0005-0000-0000-000066850000}"/>
    <cellStyle name="Input 11 52" xfId="34075" xr:uid="{00000000-0005-0000-0000-000067850000}"/>
    <cellStyle name="Input 11 53" xfId="34076" xr:uid="{00000000-0005-0000-0000-000068850000}"/>
    <cellStyle name="Input 11 54" xfId="34077" xr:uid="{00000000-0005-0000-0000-000069850000}"/>
    <cellStyle name="Input 11 55" xfId="34078" xr:uid="{00000000-0005-0000-0000-00006A850000}"/>
    <cellStyle name="Input 11 56" xfId="34079" xr:uid="{00000000-0005-0000-0000-00006B850000}"/>
    <cellStyle name="Input 11 57" xfId="34080" xr:uid="{00000000-0005-0000-0000-00006C850000}"/>
    <cellStyle name="Input 11 58" xfId="34081" xr:uid="{00000000-0005-0000-0000-00006D850000}"/>
    <cellStyle name="Input 11 59" xfId="34082" xr:uid="{00000000-0005-0000-0000-00006E850000}"/>
    <cellStyle name="Input 11 6" xfId="34083" xr:uid="{00000000-0005-0000-0000-00006F850000}"/>
    <cellStyle name="Input 11 60" xfId="34084" xr:uid="{00000000-0005-0000-0000-000070850000}"/>
    <cellStyle name="Input 11 61" xfId="34085" xr:uid="{00000000-0005-0000-0000-000071850000}"/>
    <cellStyle name="Input 11 62" xfId="34086" xr:uid="{00000000-0005-0000-0000-000072850000}"/>
    <cellStyle name="Input 11 63" xfId="34087" xr:uid="{00000000-0005-0000-0000-000073850000}"/>
    <cellStyle name="Input 11 64" xfId="34088" xr:uid="{00000000-0005-0000-0000-000074850000}"/>
    <cellStyle name="Input 11 65" xfId="34089" xr:uid="{00000000-0005-0000-0000-000075850000}"/>
    <cellStyle name="Input 11 66" xfId="34090" xr:uid="{00000000-0005-0000-0000-000076850000}"/>
    <cellStyle name="Input 11 67" xfId="34091" xr:uid="{00000000-0005-0000-0000-000077850000}"/>
    <cellStyle name="Input 11 68" xfId="34092" xr:uid="{00000000-0005-0000-0000-000078850000}"/>
    <cellStyle name="Input 11 69" xfId="34093" xr:uid="{00000000-0005-0000-0000-000079850000}"/>
    <cellStyle name="Input 11 7" xfId="34094" xr:uid="{00000000-0005-0000-0000-00007A850000}"/>
    <cellStyle name="Input 11 70" xfId="34095" xr:uid="{00000000-0005-0000-0000-00007B850000}"/>
    <cellStyle name="Input 11 71" xfId="34096" xr:uid="{00000000-0005-0000-0000-00007C850000}"/>
    <cellStyle name="Input 11 72" xfId="34097" xr:uid="{00000000-0005-0000-0000-00007D850000}"/>
    <cellStyle name="Input 11 73" xfId="34098" xr:uid="{00000000-0005-0000-0000-00007E850000}"/>
    <cellStyle name="Input 11 74" xfId="34099" xr:uid="{00000000-0005-0000-0000-00007F850000}"/>
    <cellStyle name="Input 11 75" xfId="34100" xr:uid="{00000000-0005-0000-0000-000080850000}"/>
    <cellStyle name="Input 11 76" xfId="34101" xr:uid="{00000000-0005-0000-0000-000081850000}"/>
    <cellStyle name="Input 11 77" xfId="34102" xr:uid="{00000000-0005-0000-0000-000082850000}"/>
    <cellStyle name="Input 11 78" xfId="34103" xr:uid="{00000000-0005-0000-0000-000083850000}"/>
    <cellStyle name="Input 11 79" xfId="34104" xr:uid="{00000000-0005-0000-0000-000084850000}"/>
    <cellStyle name="Input 11 8" xfId="34105" xr:uid="{00000000-0005-0000-0000-000085850000}"/>
    <cellStyle name="Input 11 80" xfId="34106" xr:uid="{00000000-0005-0000-0000-000086850000}"/>
    <cellStyle name="Input 11 81" xfId="34107" xr:uid="{00000000-0005-0000-0000-000087850000}"/>
    <cellStyle name="Input 11 82" xfId="34108" xr:uid="{00000000-0005-0000-0000-000088850000}"/>
    <cellStyle name="Input 11 83" xfId="34109" xr:uid="{00000000-0005-0000-0000-000089850000}"/>
    <cellStyle name="Input 11 84" xfId="34110" xr:uid="{00000000-0005-0000-0000-00008A850000}"/>
    <cellStyle name="Input 11 85" xfId="34111" xr:uid="{00000000-0005-0000-0000-00008B850000}"/>
    <cellStyle name="Input 11 86" xfId="34112" xr:uid="{00000000-0005-0000-0000-00008C850000}"/>
    <cellStyle name="Input 11 87" xfId="34113" xr:uid="{00000000-0005-0000-0000-00008D850000}"/>
    <cellStyle name="Input 11 88" xfId="34114" xr:uid="{00000000-0005-0000-0000-00008E850000}"/>
    <cellStyle name="Input 11 89" xfId="34115" xr:uid="{00000000-0005-0000-0000-00008F850000}"/>
    <cellStyle name="Input 11 9" xfId="34116" xr:uid="{00000000-0005-0000-0000-000090850000}"/>
    <cellStyle name="Input 11 90" xfId="34117" xr:uid="{00000000-0005-0000-0000-000091850000}"/>
    <cellStyle name="Input 11 91" xfId="34118" xr:uid="{00000000-0005-0000-0000-000092850000}"/>
    <cellStyle name="Input 11 92" xfId="34119" xr:uid="{00000000-0005-0000-0000-000093850000}"/>
    <cellStyle name="Input 11 93" xfId="34120" xr:uid="{00000000-0005-0000-0000-000094850000}"/>
    <cellStyle name="Input 11 94" xfId="34121" xr:uid="{00000000-0005-0000-0000-000095850000}"/>
    <cellStyle name="Input 11 95" xfId="34122" xr:uid="{00000000-0005-0000-0000-000096850000}"/>
    <cellStyle name="Input 11 96" xfId="34123" xr:uid="{00000000-0005-0000-0000-000097850000}"/>
    <cellStyle name="Input 11 97" xfId="34124" xr:uid="{00000000-0005-0000-0000-000098850000}"/>
    <cellStyle name="Input 11 98" xfId="34125" xr:uid="{00000000-0005-0000-0000-000099850000}"/>
    <cellStyle name="Input 11 99" xfId="34126" xr:uid="{00000000-0005-0000-0000-00009A850000}"/>
    <cellStyle name="Input 110" xfId="34127" xr:uid="{00000000-0005-0000-0000-00009B850000}"/>
    <cellStyle name="Input 111" xfId="34128" xr:uid="{00000000-0005-0000-0000-00009C850000}"/>
    <cellStyle name="Input 112" xfId="34129" xr:uid="{00000000-0005-0000-0000-00009D850000}"/>
    <cellStyle name="Input 113" xfId="34130" xr:uid="{00000000-0005-0000-0000-00009E850000}"/>
    <cellStyle name="Input 114" xfId="34131" xr:uid="{00000000-0005-0000-0000-00009F850000}"/>
    <cellStyle name="Input 115" xfId="34132" xr:uid="{00000000-0005-0000-0000-0000A0850000}"/>
    <cellStyle name="Input 116" xfId="34133" xr:uid="{00000000-0005-0000-0000-0000A1850000}"/>
    <cellStyle name="Input 117" xfId="34134" xr:uid="{00000000-0005-0000-0000-0000A2850000}"/>
    <cellStyle name="Input 118" xfId="34135" xr:uid="{00000000-0005-0000-0000-0000A3850000}"/>
    <cellStyle name="Input 119" xfId="34136" xr:uid="{00000000-0005-0000-0000-0000A4850000}"/>
    <cellStyle name="Input 12" xfId="34137" xr:uid="{00000000-0005-0000-0000-0000A5850000}"/>
    <cellStyle name="Input 12 10" xfId="34138" xr:uid="{00000000-0005-0000-0000-0000A6850000}"/>
    <cellStyle name="Input 12 100" xfId="34139" xr:uid="{00000000-0005-0000-0000-0000A7850000}"/>
    <cellStyle name="Input 12 101" xfId="34140" xr:uid="{00000000-0005-0000-0000-0000A8850000}"/>
    <cellStyle name="Input 12 102" xfId="34141" xr:uid="{00000000-0005-0000-0000-0000A9850000}"/>
    <cellStyle name="Input 12 103" xfId="34142" xr:uid="{00000000-0005-0000-0000-0000AA850000}"/>
    <cellStyle name="Input 12 104" xfId="34143" xr:uid="{00000000-0005-0000-0000-0000AB850000}"/>
    <cellStyle name="Input 12 105" xfId="34144" xr:uid="{00000000-0005-0000-0000-0000AC850000}"/>
    <cellStyle name="Input 12 11" xfId="34145" xr:uid="{00000000-0005-0000-0000-0000AD850000}"/>
    <cellStyle name="Input 12 12" xfId="34146" xr:uid="{00000000-0005-0000-0000-0000AE850000}"/>
    <cellStyle name="Input 12 13" xfId="34147" xr:uid="{00000000-0005-0000-0000-0000AF850000}"/>
    <cellStyle name="Input 12 14" xfId="34148" xr:uid="{00000000-0005-0000-0000-0000B0850000}"/>
    <cellStyle name="Input 12 15" xfId="34149" xr:uid="{00000000-0005-0000-0000-0000B1850000}"/>
    <cellStyle name="Input 12 16" xfId="34150" xr:uid="{00000000-0005-0000-0000-0000B2850000}"/>
    <cellStyle name="Input 12 17" xfId="34151" xr:uid="{00000000-0005-0000-0000-0000B3850000}"/>
    <cellStyle name="Input 12 18" xfId="34152" xr:uid="{00000000-0005-0000-0000-0000B4850000}"/>
    <cellStyle name="Input 12 19" xfId="34153" xr:uid="{00000000-0005-0000-0000-0000B5850000}"/>
    <cellStyle name="Input 12 2" xfId="34154" xr:uid="{00000000-0005-0000-0000-0000B6850000}"/>
    <cellStyle name="Input 12 2 2" xfId="34155" xr:uid="{00000000-0005-0000-0000-0000B7850000}"/>
    <cellStyle name="Input 12 2 3" xfId="34156" xr:uid="{00000000-0005-0000-0000-0000B8850000}"/>
    <cellStyle name="Input 12 20" xfId="34157" xr:uid="{00000000-0005-0000-0000-0000B9850000}"/>
    <cellStyle name="Input 12 21" xfId="34158" xr:uid="{00000000-0005-0000-0000-0000BA850000}"/>
    <cellStyle name="Input 12 22" xfId="34159" xr:uid="{00000000-0005-0000-0000-0000BB850000}"/>
    <cellStyle name="Input 12 23" xfId="34160" xr:uid="{00000000-0005-0000-0000-0000BC850000}"/>
    <cellStyle name="Input 12 24" xfId="34161" xr:uid="{00000000-0005-0000-0000-0000BD850000}"/>
    <cellStyle name="Input 12 25" xfId="34162" xr:uid="{00000000-0005-0000-0000-0000BE850000}"/>
    <cellStyle name="Input 12 26" xfId="34163" xr:uid="{00000000-0005-0000-0000-0000BF850000}"/>
    <cellStyle name="Input 12 27" xfId="34164" xr:uid="{00000000-0005-0000-0000-0000C0850000}"/>
    <cellStyle name="Input 12 28" xfId="34165" xr:uid="{00000000-0005-0000-0000-0000C1850000}"/>
    <cellStyle name="Input 12 29" xfId="34166" xr:uid="{00000000-0005-0000-0000-0000C2850000}"/>
    <cellStyle name="Input 12 3" xfId="34167" xr:uid="{00000000-0005-0000-0000-0000C3850000}"/>
    <cellStyle name="Input 12 30" xfId="34168" xr:uid="{00000000-0005-0000-0000-0000C4850000}"/>
    <cellStyle name="Input 12 31" xfId="34169" xr:uid="{00000000-0005-0000-0000-0000C5850000}"/>
    <cellStyle name="Input 12 32" xfId="34170" xr:uid="{00000000-0005-0000-0000-0000C6850000}"/>
    <cellStyle name="Input 12 33" xfId="34171" xr:uid="{00000000-0005-0000-0000-0000C7850000}"/>
    <cellStyle name="Input 12 34" xfId="34172" xr:uid="{00000000-0005-0000-0000-0000C8850000}"/>
    <cellStyle name="Input 12 35" xfId="34173" xr:uid="{00000000-0005-0000-0000-0000C9850000}"/>
    <cellStyle name="Input 12 36" xfId="34174" xr:uid="{00000000-0005-0000-0000-0000CA850000}"/>
    <cellStyle name="Input 12 37" xfId="34175" xr:uid="{00000000-0005-0000-0000-0000CB850000}"/>
    <cellStyle name="Input 12 38" xfId="34176" xr:uid="{00000000-0005-0000-0000-0000CC850000}"/>
    <cellStyle name="Input 12 39" xfId="34177" xr:uid="{00000000-0005-0000-0000-0000CD850000}"/>
    <cellStyle name="Input 12 4" xfId="34178" xr:uid="{00000000-0005-0000-0000-0000CE850000}"/>
    <cellStyle name="Input 12 40" xfId="34179" xr:uid="{00000000-0005-0000-0000-0000CF850000}"/>
    <cellStyle name="Input 12 41" xfId="34180" xr:uid="{00000000-0005-0000-0000-0000D0850000}"/>
    <cellStyle name="Input 12 42" xfId="34181" xr:uid="{00000000-0005-0000-0000-0000D1850000}"/>
    <cellStyle name="Input 12 43" xfId="34182" xr:uid="{00000000-0005-0000-0000-0000D2850000}"/>
    <cellStyle name="Input 12 44" xfId="34183" xr:uid="{00000000-0005-0000-0000-0000D3850000}"/>
    <cellStyle name="Input 12 45" xfId="34184" xr:uid="{00000000-0005-0000-0000-0000D4850000}"/>
    <cellStyle name="Input 12 46" xfId="34185" xr:uid="{00000000-0005-0000-0000-0000D5850000}"/>
    <cellStyle name="Input 12 47" xfId="34186" xr:uid="{00000000-0005-0000-0000-0000D6850000}"/>
    <cellStyle name="Input 12 48" xfId="34187" xr:uid="{00000000-0005-0000-0000-0000D7850000}"/>
    <cellStyle name="Input 12 49" xfId="34188" xr:uid="{00000000-0005-0000-0000-0000D8850000}"/>
    <cellStyle name="Input 12 5" xfId="34189" xr:uid="{00000000-0005-0000-0000-0000D9850000}"/>
    <cellStyle name="Input 12 50" xfId="34190" xr:uid="{00000000-0005-0000-0000-0000DA850000}"/>
    <cellStyle name="Input 12 51" xfId="34191" xr:uid="{00000000-0005-0000-0000-0000DB850000}"/>
    <cellStyle name="Input 12 52" xfId="34192" xr:uid="{00000000-0005-0000-0000-0000DC850000}"/>
    <cellStyle name="Input 12 53" xfId="34193" xr:uid="{00000000-0005-0000-0000-0000DD850000}"/>
    <cellStyle name="Input 12 54" xfId="34194" xr:uid="{00000000-0005-0000-0000-0000DE850000}"/>
    <cellStyle name="Input 12 55" xfId="34195" xr:uid="{00000000-0005-0000-0000-0000DF850000}"/>
    <cellStyle name="Input 12 56" xfId="34196" xr:uid="{00000000-0005-0000-0000-0000E0850000}"/>
    <cellStyle name="Input 12 57" xfId="34197" xr:uid="{00000000-0005-0000-0000-0000E1850000}"/>
    <cellStyle name="Input 12 58" xfId="34198" xr:uid="{00000000-0005-0000-0000-0000E2850000}"/>
    <cellStyle name="Input 12 59" xfId="34199" xr:uid="{00000000-0005-0000-0000-0000E3850000}"/>
    <cellStyle name="Input 12 6" xfId="34200" xr:uid="{00000000-0005-0000-0000-0000E4850000}"/>
    <cellStyle name="Input 12 60" xfId="34201" xr:uid="{00000000-0005-0000-0000-0000E5850000}"/>
    <cellStyle name="Input 12 61" xfId="34202" xr:uid="{00000000-0005-0000-0000-0000E6850000}"/>
    <cellStyle name="Input 12 62" xfId="34203" xr:uid="{00000000-0005-0000-0000-0000E7850000}"/>
    <cellStyle name="Input 12 63" xfId="34204" xr:uid="{00000000-0005-0000-0000-0000E8850000}"/>
    <cellStyle name="Input 12 64" xfId="34205" xr:uid="{00000000-0005-0000-0000-0000E9850000}"/>
    <cellStyle name="Input 12 65" xfId="34206" xr:uid="{00000000-0005-0000-0000-0000EA850000}"/>
    <cellStyle name="Input 12 66" xfId="34207" xr:uid="{00000000-0005-0000-0000-0000EB850000}"/>
    <cellStyle name="Input 12 67" xfId="34208" xr:uid="{00000000-0005-0000-0000-0000EC850000}"/>
    <cellStyle name="Input 12 68" xfId="34209" xr:uid="{00000000-0005-0000-0000-0000ED850000}"/>
    <cellStyle name="Input 12 69" xfId="34210" xr:uid="{00000000-0005-0000-0000-0000EE850000}"/>
    <cellStyle name="Input 12 7" xfId="34211" xr:uid="{00000000-0005-0000-0000-0000EF850000}"/>
    <cellStyle name="Input 12 70" xfId="34212" xr:uid="{00000000-0005-0000-0000-0000F0850000}"/>
    <cellStyle name="Input 12 71" xfId="34213" xr:uid="{00000000-0005-0000-0000-0000F1850000}"/>
    <cellStyle name="Input 12 72" xfId="34214" xr:uid="{00000000-0005-0000-0000-0000F2850000}"/>
    <cellStyle name="Input 12 73" xfId="34215" xr:uid="{00000000-0005-0000-0000-0000F3850000}"/>
    <cellStyle name="Input 12 74" xfId="34216" xr:uid="{00000000-0005-0000-0000-0000F4850000}"/>
    <cellStyle name="Input 12 75" xfId="34217" xr:uid="{00000000-0005-0000-0000-0000F5850000}"/>
    <cellStyle name="Input 12 76" xfId="34218" xr:uid="{00000000-0005-0000-0000-0000F6850000}"/>
    <cellStyle name="Input 12 77" xfId="34219" xr:uid="{00000000-0005-0000-0000-0000F7850000}"/>
    <cellStyle name="Input 12 78" xfId="34220" xr:uid="{00000000-0005-0000-0000-0000F8850000}"/>
    <cellStyle name="Input 12 79" xfId="34221" xr:uid="{00000000-0005-0000-0000-0000F9850000}"/>
    <cellStyle name="Input 12 8" xfId="34222" xr:uid="{00000000-0005-0000-0000-0000FA850000}"/>
    <cellStyle name="Input 12 80" xfId="34223" xr:uid="{00000000-0005-0000-0000-0000FB850000}"/>
    <cellStyle name="Input 12 81" xfId="34224" xr:uid="{00000000-0005-0000-0000-0000FC850000}"/>
    <cellStyle name="Input 12 82" xfId="34225" xr:uid="{00000000-0005-0000-0000-0000FD850000}"/>
    <cellStyle name="Input 12 83" xfId="34226" xr:uid="{00000000-0005-0000-0000-0000FE850000}"/>
    <cellStyle name="Input 12 84" xfId="34227" xr:uid="{00000000-0005-0000-0000-0000FF850000}"/>
    <cellStyle name="Input 12 85" xfId="34228" xr:uid="{00000000-0005-0000-0000-000000860000}"/>
    <cellStyle name="Input 12 86" xfId="34229" xr:uid="{00000000-0005-0000-0000-000001860000}"/>
    <cellStyle name="Input 12 87" xfId="34230" xr:uid="{00000000-0005-0000-0000-000002860000}"/>
    <cellStyle name="Input 12 88" xfId="34231" xr:uid="{00000000-0005-0000-0000-000003860000}"/>
    <cellStyle name="Input 12 89" xfId="34232" xr:uid="{00000000-0005-0000-0000-000004860000}"/>
    <cellStyle name="Input 12 9" xfId="34233" xr:uid="{00000000-0005-0000-0000-000005860000}"/>
    <cellStyle name="Input 12 90" xfId="34234" xr:uid="{00000000-0005-0000-0000-000006860000}"/>
    <cellStyle name="Input 12 91" xfId="34235" xr:uid="{00000000-0005-0000-0000-000007860000}"/>
    <cellStyle name="Input 12 92" xfId="34236" xr:uid="{00000000-0005-0000-0000-000008860000}"/>
    <cellStyle name="Input 12 93" xfId="34237" xr:uid="{00000000-0005-0000-0000-000009860000}"/>
    <cellStyle name="Input 12 94" xfId="34238" xr:uid="{00000000-0005-0000-0000-00000A860000}"/>
    <cellStyle name="Input 12 95" xfId="34239" xr:uid="{00000000-0005-0000-0000-00000B860000}"/>
    <cellStyle name="Input 12 96" xfId="34240" xr:uid="{00000000-0005-0000-0000-00000C860000}"/>
    <cellStyle name="Input 12 97" xfId="34241" xr:uid="{00000000-0005-0000-0000-00000D860000}"/>
    <cellStyle name="Input 12 98" xfId="34242" xr:uid="{00000000-0005-0000-0000-00000E860000}"/>
    <cellStyle name="Input 12 99" xfId="34243" xr:uid="{00000000-0005-0000-0000-00000F860000}"/>
    <cellStyle name="Input 120" xfId="34244" xr:uid="{00000000-0005-0000-0000-000010860000}"/>
    <cellStyle name="Input 121" xfId="34245" xr:uid="{00000000-0005-0000-0000-000011860000}"/>
    <cellStyle name="Input 122" xfId="34246" xr:uid="{00000000-0005-0000-0000-000012860000}"/>
    <cellStyle name="Input 123" xfId="34247" xr:uid="{00000000-0005-0000-0000-000013860000}"/>
    <cellStyle name="Input 124" xfId="34248" xr:uid="{00000000-0005-0000-0000-000014860000}"/>
    <cellStyle name="Input 125" xfId="34249" xr:uid="{00000000-0005-0000-0000-000015860000}"/>
    <cellStyle name="Input 126" xfId="34250" xr:uid="{00000000-0005-0000-0000-000016860000}"/>
    <cellStyle name="Input 127" xfId="34251" xr:uid="{00000000-0005-0000-0000-000017860000}"/>
    <cellStyle name="Input 128" xfId="34252" xr:uid="{00000000-0005-0000-0000-000018860000}"/>
    <cellStyle name="Input 129" xfId="34253" xr:uid="{00000000-0005-0000-0000-000019860000}"/>
    <cellStyle name="Input 13" xfId="34254" xr:uid="{00000000-0005-0000-0000-00001A860000}"/>
    <cellStyle name="Input 13 10" xfId="34255" xr:uid="{00000000-0005-0000-0000-00001B860000}"/>
    <cellStyle name="Input 13 100" xfId="34256" xr:uid="{00000000-0005-0000-0000-00001C860000}"/>
    <cellStyle name="Input 13 101" xfId="34257" xr:uid="{00000000-0005-0000-0000-00001D860000}"/>
    <cellStyle name="Input 13 102" xfId="34258" xr:uid="{00000000-0005-0000-0000-00001E860000}"/>
    <cellStyle name="Input 13 103" xfId="34259" xr:uid="{00000000-0005-0000-0000-00001F860000}"/>
    <cellStyle name="Input 13 104" xfId="34260" xr:uid="{00000000-0005-0000-0000-000020860000}"/>
    <cellStyle name="Input 13 105" xfId="34261" xr:uid="{00000000-0005-0000-0000-000021860000}"/>
    <cellStyle name="Input 13 11" xfId="34262" xr:uid="{00000000-0005-0000-0000-000022860000}"/>
    <cellStyle name="Input 13 12" xfId="34263" xr:uid="{00000000-0005-0000-0000-000023860000}"/>
    <cellStyle name="Input 13 13" xfId="34264" xr:uid="{00000000-0005-0000-0000-000024860000}"/>
    <cellStyle name="Input 13 14" xfId="34265" xr:uid="{00000000-0005-0000-0000-000025860000}"/>
    <cellStyle name="Input 13 15" xfId="34266" xr:uid="{00000000-0005-0000-0000-000026860000}"/>
    <cellStyle name="Input 13 16" xfId="34267" xr:uid="{00000000-0005-0000-0000-000027860000}"/>
    <cellStyle name="Input 13 17" xfId="34268" xr:uid="{00000000-0005-0000-0000-000028860000}"/>
    <cellStyle name="Input 13 18" xfId="34269" xr:uid="{00000000-0005-0000-0000-000029860000}"/>
    <cellStyle name="Input 13 19" xfId="34270" xr:uid="{00000000-0005-0000-0000-00002A860000}"/>
    <cellStyle name="Input 13 2" xfId="34271" xr:uid="{00000000-0005-0000-0000-00002B860000}"/>
    <cellStyle name="Input 13 2 2" xfId="34272" xr:uid="{00000000-0005-0000-0000-00002C860000}"/>
    <cellStyle name="Input 13 2 3" xfId="34273" xr:uid="{00000000-0005-0000-0000-00002D860000}"/>
    <cellStyle name="Input 13 20" xfId="34274" xr:uid="{00000000-0005-0000-0000-00002E860000}"/>
    <cellStyle name="Input 13 21" xfId="34275" xr:uid="{00000000-0005-0000-0000-00002F860000}"/>
    <cellStyle name="Input 13 22" xfId="34276" xr:uid="{00000000-0005-0000-0000-000030860000}"/>
    <cellStyle name="Input 13 23" xfId="34277" xr:uid="{00000000-0005-0000-0000-000031860000}"/>
    <cellStyle name="Input 13 24" xfId="34278" xr:uid="{00000000-0005-0000-0000-000032860000}"/>
    <cellStyle name="Input 13 25" xfId="34279" xr:uid="{00000000-0005-0000-0000-000033860000}"/>
    <cellStyle name="Input 13 26" xfId="34280" xr:uid="{00000000-0005-0000-0000-000034860000}"/>
    <cellStyle name="Input 13 27" xfId="34281" xr:uid="{00000000-0005-0000-0000-000035860000}"/>
    <cellStyle name="Input 13 28" xfId="34282" xr:uid="{00000000-0005-0000-0000-000036860000}"/>
    <cellStyle name="Input 13 29" xfId="34283" xr:uid="{00000000-0005-0000-0000-000037860000}"/>
    <cellStyle name="Input 13 3" xfId="34284" xr:uid="{00000000-0005-0000-0000-000038860000}"/>
    <cellStyle name="Input 13 30" xfId="34285" xr:uid="{00000000-0005-0000-0000-000039860000}"/>
    <cellStyle name="Input 13 31" xfId="34286" xr:uid="{00000000-0005-0000-0000-00003A860000}"/>
    <cellStyle name="Input 13 32" xfId="34287" xr:uid="{00000000-0005-0000-0000-00003B860000}"/>
    <cellStyle name="Input 13 33" xfId="34288" xr:uid="{00000000-0005-0000-0000-00003C860000}"/>
    <cellStyle name="Input 13 34" xfId="34289" xr:uid="{00000000-0005-0000-0000-00003D860000}"/>
    <cellStyle name="Input 13 35" xfId="34290" xr:uid="{00000000-0005-0000-0000-00003E860000}"/>
    <cellStyle name="Input 13 36" xfId="34291" xr:uid="{00000000-0005-0000-0000-00003F860000}"/>
    <cellStyle name="Input 13 37" xfId="34292" xr:uid="{00000000-0005-0000-0000-000040860000}"/>
    <cellStyle name="Input 13 38" xfId="34293" xr:uid="{00000000-0005-0000-0000-000041860000}"/>
    <cellStyle name="Input 13 39" xfId="34294" xr:uid="{00000000-0005-0000-0000-000042860000}"/>
    <cellStyle name="Input 13 4" xfId="34295" xr:uid="{00000000-0005-0000-0000-000043860000}"/>
    <cellStyle name="Input 13 40" xfId="34296" xr:uid="{00000000-0005-0000-0000-000044860000}"/>
    <cellStyle name="Input 13 41" xfId="34297" xr:uid="{00000000-0005-0000-0000-000045860000}"/>
    <cellStyle name="Input 13 42" xfId="34298" xr:uid="{00000000-0005-0000-0000-000046860000}"/>
    <cellStyle name="Input 13 43" xfId="34299" xr:uid="{00000000-0005-0000-0000-000047860000}"/>
    <cellStyle name="Input 13 44" xfId="34300" xr:uid="{00000000-0005-0000-0000-000048860000}"/>
    <cellStyle name="Input 13 45" xfId="34301" xr:uid="{00000000-0005-0000-0000-000049860000}"/>
    <cellStyle name="Input 13 46" xfId="34302" xr:uid="{00000000-0005-0000-0000-00004A860000}"/>
    <cellStyle name="Input 13 47" xfId="34303" xr:uid="{00000000-0005-0000-0000-00004B860000}"/>
    <cellStyle name="Input 13 48" xfId="34304" xr:uid="{00000000-0005-0000-0000-00004C860000}"/>
    <cellStyle name="Input 13 49" xfId="34305" xr:uid="{00000000-0005-0000-0000-00004D860000}"/>
    <cellStyle name="Input 13 5" xfId="34306" xr:uid="{00000000-0005-0000-0000-00004E860000}"/>
    <cellStyle name="Input 13 50" xfId="34307" xr:uid="{00000000-0005-0000-0000-00004F860000}"/>
    <cellStyle name="Input 13 51" xfId="34308" xr:uid="{00000000-0005-0000-0000-000050860000}"/>
    <cellStyle name="Input 13 52" xfId="34309" xr:uid="{00000000-0005-0000-0000-000051860000}"/>
    <cellStyle name="Input 13 53" xfId="34310" xr:uid="{00000000-0005-0000-0000-000052860000}"/>
    <cellStyle name="Input 13 54" xfId="34311" xr:uid="{00000000-0005-0000-0000-000053860000}"/>
    <cellStyle name="Input 13 55" xfId="34312" xr:uid="{00000000-0005-0000-0000-000054860000}"/>
    <cellStyle name="Input 13 56" xfId="34313" xr:uid="{00000000-0005-0000-0000-000055860000}"/>
    <cellStyle name="Input 13 57" xfId="34314" xr:uid="{00000000-0005-0000-0000-000056860000}"/>
    <cellStyle name="Input 13 58" xfId="34315" xr:uid="{00000000-0005-0000-0000-000057860000}"/>
    <cellStyle name="Input 13 59" xfId="34316" xr:uid="{00000000-0005-0000-0000-000058860000}"/>
    <cellStyle name="Input 13 6" xfId="34317" xr:uid="{00000000-0005-0000-0000-000059860000}"/>
    <cellStyle name="Input 13 60" xfId="34318" xr:uid="{00000000-0005-0000-0000-00005A860000}"/>
    <cellStyle name="Input 13 61" xfId="34319" xr:uid="{00000000-0005-0000-0000-00005B860000}"/>
    <cellStyle name="Input 13 62" xfId="34320" xr:uid="{00000000-0005-0000-0000-00005C860000}"/>
    <cellStyle name="Input 13 63" xfId="34321" xr:uid="{00000000-0005-0000-0000-00005D860000}"/>
    <cellStyle name="Input 13 64" xfId="34322" xr:uid="{00000000-0005-0000-0000-00005E860000}"/>
    <cellStyle name="Input 13 65" xfId="34323" xr:uid="{00000000-0005-0000-0000-00005F860000}"/>
    <cellStyle name="Input 13 66" xfId="34324" xr:uid="{00000000-0005-0000-0000-000060860000}"/>
    <cellStyle name="Input 13 67" xfId="34325" xr:uid="{00000000-0005-0000-0000-000061860000}"/>
    <cellStyle name="Input 13 68" xfId="34326" xr:uid="{00000000-0005-0000-0000-000062860000}"/>
    <cellStyle name="Input 13 69" xfId="34327" xr:uid="{00000000-0005-0000-0000-000063860000}"/>
    <cellStyle name="Input 13 7" xfId="34328" xr:uid="{00000000-0005-0000-0000-000064860000}"/>
    <cellStyle name="Input 13 70" xfId="34329" xr:uid="{00000000-0005-0000-0000-000065860000}"/>
    <cellStyle name="Input 13 71" xfId="34330" xr:uid="{00000000-0005-0000-0000-000066860000}"/>
    <cellStyle name="Input 13 72" xfId="34331" xr:uid="{00000000-0005-0000-0000-000067860000}"/>
    <cellStyle name="Input 13 73" xfId="34332" xr:uid="{00000000-0005-0000-0000-000068860000}"/>
    <cellStyle name="Input 13 74" xfId="34333" xr:uid="{00000000-0005-0000-0000-000069860000}"/>
    <cellStyle name="Input 13 75" xfId="34334" xr:uid="{00000000-0005-0000-0000-00006A860000}"/>
    <cellStyle name="Input 13 76" xfId="34335" xr:uid="{00000000-0005-0000-0000-00006B860000}"/>
    <cellStyle name="Input 13 77" xfId="34336" xr:uid="{00000000-0005-0000-0000-00006C860000}"/>
    <cellStyle name="Input 13 78" xfId="34337" xr:uid="{00000000-0005-0000-0000-00006D860000}"/>
    <cellStyle name="Input 13 79" xfId="34338" xr:uid="{00000000-0005-0000-0000-00006E860000}"/>
    <cellStyle name="Input 13 8" xfId="34339" xr:uid="{00000000-0005-0000-0000-00006F860000}"/>
    <cellStyle name="Input 13 80" xfId="34340" xr:uid="{00000000-0005-0000-0000-000070860000}"/>
    <cellStyle name="Input 13 81" xfId="34341" xr:uid="{00000000-0005-0000-0000-000071860000}"/>
    <cellStyle name="Input 13 82" xfId="34342" xr:uid="{00000000-0005-0000-0000-000072860000}"/>
    <cellStyle name="Input 13 83" xfId="34343" xr:uid="{00000000-0005-0000-0000-000073860000}"/>
    <cellStyle name="Input 13 84" xfId="34344" xr:uid="{00000000-0005-0000-0000-000074860000}"/>
    <cellStyle name="Input 13 85" xfId="34345" xr:uid="{00000000-0005-0000-0000-000075860000}"/>
    <cellStyle name="Input 13 86" xfId="34346" xr:uid="{00000000-0005-0000-0000-000076860000}"/>
    <cellStyle name="Input 13 87" xfId="34347" xr:uid="{00000000-0005-0000-0000-000077860000}"/>
    <cellStyle name="Input 13 88" xfId="34348" xr:uid="{00000000-0005-0000-0000-000078860000}"/>
    <cellStyle name="Input 13 89" xfId="34349" xr:uid="{00000000-0005-0000-0000-000079860000}"/>
    <cellStyle name="Input 13 9" xfId="34350" xr:uid="{00000000-0005-0000-0000-00007A860000}"/>
    <cellStyle name="Input 13 90" xfId="34351" xr:uid="{00000000-0005-0000-0000-00007B860000}"/>
    <cellStyle name="Input 13 91" xfId="34352" xr:uid="{00000000-0005-0000-0000-00007C860000}"/>
    <cellStyle name="Input 13 92" xfId="34353" xr:uid="{00000000-0005-0000-0000-00007D860000}"/>
    <cellStyle name="Input 13 93" xfId="34354" xr:uid="{00000000-0005-0000-0000-00007E860000}"/>
    <cellStyle name="Input 13 94" xfId="34355" xr:uid="{00000000-0005-0000-0000-00007F860000}"/>
    <cellStyle name="Input 13 95" xfId="34356" xr:uid="{00000000-0005-0000-0000-000080860000}"/>
    <cellStyle name="Input 13 96" xfId="34357" xr:uid="{00000000-0005-0000-0000-000081860000}"/>
    <cellStyle name="Input 13 97" xfId="34358" xr:uid="{00000000-0005-0000-0000-000082860000}"/>
    <cellStyle name="Input 13 98" xfId="34359" xr:uid="{00000000-0005-0000-0000-000083860000}"/>
    <cellStyle name="Input 13 99" xfId="34360" xr:uid="{00000000-0005-0000-0000-000084860000}"/>
    <cellStyle name="Input 130" xfId="34361" xr:uid="{00000000-0005-0000-0000-000085860000}"/>
    <cellStyle name="Input 131" xfId="34362" xr:uid="{00000000-0005-0000-0000-000086860000}"/>
    <cellStyle name="Input 132" xfId="34363" xr:uid="{00000000-0005-0000-0000-000087860000}"/>
    <cellStyle name="Input 133" xfId="34364" xr:uid="{00000000-0005-0000-0000-000088860000}"/>
    <cellStyle name="Input 134" xfId="34365" xr:uid="{00000000-0005-0000-0000-000089860000}"/>
    <cellStyle name="Input 135" xfId="34366" xr:uid="{00000000-0005-0000-0000-00008A860000}"/>
    <cellStyle name="Input 136" xfId="34367" xr:uid="{00000000-0005-0000-0000-00008B860000}"/>
    <cellStyle name="Input 137" xfId="34368" xr:uid="{00000000-0005-0000-0000-00008C860000}"/>
    <cellStyle name="Input 138" xfId="34369" xr:uid="{00000000-0005-0000-0000-00008D860000}"/>
    <cellStyle name="Input 139" xfId="34370" xr:uid="{00000000-0005-0000-0000-00008E860000}"/>
    <cellStyle name="Input 14" xfId="34371" xr:uid="{00000000-0005-0000-0000-00008F860000}"/>
    <cellStyle name="Input 14 10" xfId="34372" xr:uid="{00000000-0005-0000-0000-000090860000}"/>
    <cellStyle name="Input 14 100" xfId="34373" xr:uid="{00000000-0005-0000-0000-000091860000}"/>
    <cellStyle name="Input 14 101" xfId="34374" xr:uid="{00000000-0005-0000-0000-000092860000}"/>
    <cellStyle name="Input 14 102" xfId="34375" xr:uid="{00000000-0005-0000-0000-000093860000}"/>
    <cellStyle name="Input 14 103" xfId="34376" xr:uid="{00000000-0005-0000-0000-000094860000}"/>
    <cellStyle name="Input 14 104" xfId="34377" xr:uid="{00000000-0005-0000-0000-000095860000}"/>
    <cellStyle name="Input 14 105" xfId="34378" xr:uid="{00000000-0005-0000-0000-000096860000}"/>
    <cellStyle name="Input 14 11" xfId="34379" xr:uid="{00000000-0005-0000-0000-000097860000}"/>
    <cellStyle name="Input 14 12" xfId="34380" xr:uid="{00000000-0005-0000-0000-000098860000}"/>
    <cellStyle name="Input 14 13" xfId="34381" xr:uid="{00000000-0005-0000-0000-000099860000}"/>
    <cellStyle name="Input 14 14" xfId="34382" xr:uid="{00000000-0005-0000-0000-00009A860000}"/>
    <cellStyle name="Input 14 15" xfId="34383" xr:uid="{00000000-0005-0000-0000-00009B860000}"/>
    <cellStyle name="Input 14 16" xfId="34384" xr:uid="{00000000-0005-0000-0000-00009C860000}"/>
    <cellStyle name="Input 14 17" xfId="34385" xr:uid="{00000000-0005-0000-0000-00009D860000}"/>
    <cellStyle name="Input 14 18" xfId="34386" xr:uid="{00000000-0005-0000-0000-00009E860000}"/>
    <cellStyle name="Input 14 19" xfId="34387" xr:uid="{00000000-0005-0000-0000-00009F860000}"/>
    <cellStyle name="Input 14 2" xfId="34388" xr:uid="{00000000-0005-0000-0000-0000A0860000}"/>
    <cellStyle name="Input 14 2 2" xfId="34389" xr:uid="{00000000-0005-0000-0000-0000A1860000}"/>
    <cellStyle name="Input 14 2 3" xfId="34390" xr:uid="{00000000-0005-0000-0000-0000A2860000}"/>
    <cellStyle name="Input 14 20" xfId="34391" xr:uid="{00000000-0005-0000-0000-0000A3860000}"/>
    <cellStyle name="Input 14 21" xfId="34392" xr:uid="{00000000-0005-0000-0000-0000A4860000}"/>
    <cellStyle name="Input 14 22" xfId="34393" xr:uid="{00000000-0005-0000-0000-0000A5860000}"/>
    <cellStyle name="Input 14 23" xfId="34394" xr:uid="{00000000-0005-0000-0000-0000A6860000}"/>
    <cellStyle name="Input 14 24" xfId="34395" xr:uid="{00000000-0005-0000-0000-0000A7860000}"/>
    <cellStyle name="Input 14 25" xfId="34396" xr:uid="{00000000-0005-0000-0000-0000A8860000}"/>
    <cellStyle name="Input 14 26" xfId="34397" xr:uid="{00000000-0005-0000-0000-0000A9860000}"/>
    <cellStyle name="Input 14 27" xfId="34398" xr:uid="{00000000-0005-0000-0000-0000AA860000}"/>
    <cellStyle name="Input 14 28" xfId="34399" xr:uid="{00000000-0005-0000-0000-0000AB860000}"/>
    <cellStyle name="Input 14 29" xfId="34400" xr:uid="{00000000-0005-0000-0000-0000AC860000}"/>
    <cellStyle name="Input 14 3" xfId="34401" xr:uid="{00000000-0005-0000-0000-0000AD860000}"/>
    <cellStyle name="Input 14 30" xfId="34402" xr:uid="{00000000-0005-0000-0000-0000AE860000}"/>
    <cellStyle name="Input 14 31" xfId="34403" xr:uid="{00000000-0005-0000-0000-0000AF860000}"/>
    <cellStyle name="Input 14 32" xfId="34404" xr:uid="{00000000-0005-0000-0000-0000B0860000}"/>
    <cellStyle name="Input 14 33" xfId="34405" xr:uid="{00000000-0005-0000-0000-0000B1860000}"/>
    <cellStyle name="Input 14 34" xfId="34406" xr:uid="{00000000-0005-0000-0000-0000B2860000}"/>
    <cellStyle name="Input 14 35" xfId="34407" xr:uid="{00000000-0005-0000-0000-0000B3860000}"/>
    <cellStyle name="Input 14 36" xfId="34408" xr:uid="{00000000-0005-0000-0000-0000B4860000}"/>
    <cellStyle name="Input 14 37" xfId="34409" xr:uid="{00000000-0005-0000-0000-0000B5860000}"/>
    <cellStyle name="Input 14 38" xfId="34410" xr:uid="{00000000-0005-0000-0000-0000B6860000}"/>
    <cellStyle name="Input 14 39" xfId="34411" xr:uid="{00000000-0005-0000-0000-0000B7860000}"/>
    <cellStyle name="Input 14 4" xfId="34412" xr:uid="{00000000-0005-0000-0000-0000B8860000}"/>
    <cellStyle name="Input 14 40" xfId="34413" xr:uid="{00000000-0005-0000-0000-0000B9860000}"/>
    <cellStyle name="Input 14 41" xfId="34414" xr:uid="{00000000-0005-0000-0000-0000BA860000}"/>
    <cellStyle name="Input 14 42" xfId="34415" xr:uid="{00000000-0005-0000-0000-0000BB860000}"/>
    <cellStyle name="Input 14 43" xfId="34416" xr:uid="{00000000-0005-0000-0000-0000BC860000}"/>
    <cellStyle name="Input 14 44" xfId="34417" xr:uid="{00000000-0005-0000-0000-0000BD860000}"/>
    <cellStyle name="Input 14 45" xfId="34418" xr:uid="{00000000-0005-0000-0000-0000BE860000}"/>
    <cellStyle name="Input 14 46" xfId="34419" xr:uid="{00000000-0005-0000-0000-0000BF860000}"/>
    <cellStyle name="Input 14 47" xfId="34420" xr:uid="{00000000-0005-0000-0000-0000C0860000}"/>
    <cellStyle name="Input 14 48" xfId="34421" xr:uid="{00000000-0005-0000-0000-0000C1860000}"/>
    <cellStyle name="Input 14 49" xfId="34422" xr:uid="{00000000-0005-0000-0000-0000C2860000}"/>
    <cellStyle name="Input 14 5" xfId="34423" xr:uid="{00000000-0005-0000-0000-0000C3860000}"/>
    <cellStyle name="Input 14 50" xfId="34424" xr:uid="{00000000-0005-0000-0000-0000C4860000}"/>
    <cellStyle name="Input 14 51" xfId="34425" xr:uid="{00000000-0005-0000-0000-0000C5860000}"/>
    <cellStyle name="Input 14 52" xfId="34426" xr:uid="{00000000-0005-0000-0000-0000C6860000}"/>
    <cellStyle name="Input 14 53" xfId="34427" xr:uid="{00000000-0005-0000-0000-0000C7860000}"/>
    <cellStyle name="Input 14 54" xfId="34428" xr:uid="{00000000-0005-0000-0000-0000C8860000}"/>
    <cellStyle name="Input 14 55" xfId="34429" xr:uid="{00000000-0005-0000-0000-0000C9860000}"/>
    <cellStyle name="Input 14 56" xfId="34430" xr:uid="{00000000-0005-0000-0000-0000CA860000}"/>
    <cellStyle name="Input 14 57" xfId="34431" xr:uid="{00000000-0005-0000-0000-0000CB860000}"/>
    <cellStyle name="Input 14 58" xfId="34432" xr:uid="{00000000-0005-0000-0000-0000CC860000}"/>
    <cellStyle name="Input 14 59" xfId="34433" xr:uid="{00000000-0005-0000-0000-0000CD860000}"/>
    <cellStyle name="Input 14 6" xfId="34434" xr:uid="{00000000-0005-0000-0000-0000CE860000}"/>
    <cellStyle name="Input 14 60" xfId="34435" xr:uid="{00000000-0005-0000-0000-0000CF860000}"/>
    <cellStyle name="Input 14 61" xfId="34436" xr:uid="{00000000-0005-0000-0000-0000D0860000}"/>
    <cellStyle name="Input 14 62" xfId="34437" xr:uid="{00000000-0005-0000-0000-0000D1860000}"/>
    <cellStyle name="Input 14 63" xfId="34438" xr:uid="{00000000-0005-0000-0000-0000D2860000}"/>
    <cellStyle name="Input 14 64" xfId="34439" xr:uid="{00000000-0005-0000-0000-0000D3860000}"/>
    <cellStyle name="Input 14 65" xfId="34440" xr:uid="{00000000-0005-0000-0000-0000D4860000}"/>
    <cellStyle name="Input 14 66" xfId="34441" xr:uid="{00000000-0005-0000-0000-0000D5860000}"/>
    <cellStyle name="Input 14 67" xfId="34442" xr:uid="{00000000-0005-0000-0000-0000D6860000}"/>
    <cellStyle name="Input 14 68" xfId="34443" xr:uid="{00000000-0005-0000-0000-0000D7860000}"/>
    <cellStyle name="Input 14 69" xfId="34444" xr:uid="{00000000-0005-0000-0000-0000D8860000}"/>
    <cellStyle name="Input 14 7" xfId="34445" xr:uid="{00000000-0005-0000-0000-0000D9860000}"/>
    <cellStyle name="Input 14 70" xfId="34446" xr:uid="{00000000-0005-0000-0000-0000DA860000}"/>
    <cellStyle name="Input 14 71" xfId="34447" xr:uid="{00000000-0005-0000-0000-0000DB860000}"/>
    <cellStyle name="Input 14 72" xfId="34448" xr:uid="{00000000-0005-0000-0000-0000DC860000}"/>
    <cellStyle name="Input 14 73" xfId="34449" xr:uid="{00000000-0005-0000-0000-0000DD860000}"/>
    <cellStyle name="Input 14 74" xfId="34450" xr:uid="{00000000-0005-0000-0000-0000DE860000}"/>
    <cellStyle name="Input 14 75" xfId="34451" xr:uid="{00000000-0005-0000-0000-0000DF860000}"/>
    <cellStyle name="Input 14 76" xfId="34452" xr:uid="{00000000-0005-0000-0000-0000E0860000}"/>
    <cellStyle name="Input 14 77" xfId="34453" xr:uid="{00000000-0005-0000-0000-0000E1860000}"/>
    <cellStyle name="Input 14 78" xfId="34454" xr:uid="{00000000-0005-0000-0000-0000E2860000}"/>
    <cellStyle name="Input 14 79" xfId="34455" xr:uid="{00000000-0005-0000-0000-0000E3860000}"/>
    <cellStyle name="Input 14 8" xfId="34456" xr:uid="{00000000-0005-0000-0000-0000E4860000}"/>
    <cellStyle name="Input 14 80" xfId="34457" xr:uid="{00000000-0005-0000-0000-0000E5860000}"/>
    <cellStyle name="Input 14 81" xfId="34458" xr:uid="{00000000-0005-0000-0000-0000E6860000}"/>
    <cellStyle name="Input 14 82" xfId="34459" xr:uid="{00000000-0005-0000-0000-0000E7860000}"/>
    <cellStyle name="Input 14 83" xfId="34460" xr:uid="{00000000-0005-0000-0000-0000E8860000}"/>
    <cellStyle name="Input 14 84" xfId="34461" xr:uid="{00000000-0005-0000-0000-0000E9860000}"/>
    <cellStyle name="Input 14 85" xfId="34462" xr:uid="{00000000-0005-0000-0000-0000EA860000}"/>
    <cellStyle name="Input 14 86" xfId="34463" xr:uid="{00000000-0005-0000-0000-0000EB860000}"/>
    <cellStyle name="Input 14 87" xfId="34464" xr:uid="{00000000-0005-0000-0000-0000EC860000}"/>
    <cellStyle name="Input 14 88" xfId="34465" xr:uid="{00000000-0005-0000-0000-0000ED860000}"/>
    <cellStyle name="Input 14 89" xfId="34466" xr:uid="{00000000-0005-0000-0000-0000EE860000}"/>
    <cellStyle name="Input 14 9" xfId="34467" xr:uid="{00000000-0005-0000-0000-0000EF860000}"/>
    <cellStyle name="Input 14 90" xfId="34468" xr:uid="{00000000-0005-0000-0000-0000F0860000}"/>
    <cellStyle name="Input 14 91" xfId="34469" xr:uid="{00000000-0005-0000-0000-0000F1860000}"/>
    <cellStyle name="Input 14 92" xfId="34470" xr:uid="{00000000-0005-0000-0000-0000F2860000}"/>
    <cellStyle name="Input 14 93" xfId="34471" xr:uid="{00000000-0005-0000-0000-0000F3860000}"/>
    <cellStyle name="Input 14 94" xfId="34472" xr:uid="{00000000-0005-0000-0000-0000F4860000}"/>
    <cellStyle name="Input 14 95" xfId="34473" xr:uid="{00000000-0005-0000-0000-0000F5860000}"/>
    <cellStyle name="Input 14 96" xfId="34474" xr:uid="{00000000-0005-0000-0000-0000F6860000}"/>
    <cellStyle name="Input 14 97" xfId="34475" xr:uid="{00000000-0005-0000-0000-0000F7860000}"/>
    <cellStyle name="Input 14 98" xfId="34476" xr:uid="{00000000-0005-0000-0000-0000F8860000}"/>
    <cellStyle name="Input 14 99" xfId="34477" xr:uid="{00000000-0005-0000-0000-0000F9860000}"/>
    <cellStyle name="Input 140" xfId="34478" xr:uid="{00000000-0005-0000-0000-0000FA860000}"/>
    <cellStyle name="Input 141" xfId="34479" xr:uid="{00000000-0005-0000-0000-0000FB860000}"/>
    <cellStyle name="Input 142" xfId="34480" xr:uid="{00000000-0005-0000-0000-0000FC860000}"/>
    <cellStyle name="Input 143" xfId="34481" xr:uid="{00000000-0005-0000-0000-0000FD860000}"/>
    <cellStyle name="Input 144" xfId="34482" xr:uid="{00000000-0005-0000-0000-0000FE860000}"/>
    <cellStyle name="Input 145" xfId="34483" xr:uid="{00000000-0005-0000-0000-0000FF860000}"/>
    <cellStyle name="Input 146" xfId="34484" xr:uid="{00000000-0005-0000-0000-000000870000}"/>
    <cellStyle name="Input 147" xfId="34485" xr:uid="{00000000-0005-0000-0000-000001870000}"/>
    <cellStyle name="Input 148" xfId="34486" xr:uid="{00000000-0005-0000-0000-000002870000}"/>
    <cellStyle name="Input 149" xfId="34487" xr:uid="{00000000-0005-0000-0000-000003870000}"/>
    <cellStyle name="Input 15" xfId="34488" xr:uid="{00000000-0005-0000-0000-000004870000}"/>
    <cellStyle name="Input 15 10" xfId="34489" xr:uid="{00000000-0005-0000-0000-000005870000}"/>
    <cellStyle name="Input 15 100" xfId="34490" xr:uid="{00000000-0005-0000-0000-000006870000}"/>
    <cellStyle name="Input 15 101" xfId="34491" xr:uid="{00000000-0005-0000-0000-000007870000}"/>
    <cellStyle name="Input 15 102" xfId="34492" xr:uid="{00000000-0005-0000-0000-000008870000}"/>
    <cellStyle name="Input 15 103" xfId="34493" xr:uid="{00000000-0005-0000-0000-000009870000}"/>
    <cellStyle name="Input 15 104" xfId="34494" xr:uid="{00000000-0005-0000-0000-00000A870000}"/>
    <cellStyle name="Input 15 105" xfId="34495" xr:uid="{00000000-0005-0000-0000-00000B870000}"/>
    <cellStyle name="Input 15 11" xfId="34496" xr:uid="{00000000-0005-0000-0000-00000C870000}"/>
    <cellStyle name="Input 15 12" xfId="34497" xr:uid="{00000000-0005-0000-0000-00000D870000}"/>
    <cellStyle name="Input 15 13" xfId="34498" xr:uid="{00000000-0005-0000-0000-00000E870000}"/>
    <cellStyle name="Input 15 14" xfId="34499" xr:uid="{00000000-0005-0000-0000-00000F870000}"/>
    <cellStyle name="Input 15 15" xfId="34500" xr:uid="{00000000-0005-0000-0000-000010870000}"/>
    <cellStyle name="Input 15 16" xfId="34501" xr:uid="{00000000-0005-0000-0000-000011870000}"/>
    <cellStyle name="Input 15 17" xfId="34502" xr:uid="{00000000-0005-0000-0000-000012870000}"/>
    <cellStyle name="Input 15 18" xfId="34503" xr:uid="{00000000-0005-0000-0000-000013870000}"/>
    <cellStyle name="Input 15 19" xfId="34504" xr:uid="{00000000-0005-0000-0000-000014870000}"/>
    <cellStyle name="Input 15 2" xfId="34505" xr:uid="{00000000-0005-0000-0000-000015870000}"/>
    <cellStyle name="Input 15 2 2" xfId="34506" xr:uid="{00000000-0005-0000-0000-000016870000}"/>
    <cellStyle name="Input 15 2 3" xfId="34507" xr:uid="{00000000-0005-0000-0000-000017870000}"/>
    <cellStyle name="Input 15 20" xfId="34508" xr:uid="{00000000-0005-0000-0000-000018870000}"/>
    <cellStyle name="Input 15 21" xfId="34509" xr:uid="{00000000-0005-0000-0000-000019870000}"/>
    <cellStyle name="Input 15 22" xfId="34510" xr:uid="{00000000-0005-0000-0000-00001A870000}"/>
    <cellStyle name="Input 15 23" xfId="34511" xr:uid="{00000000-0005-0000-0000-00001B870000}"/>
    <cellStyle name="Input 15 24" xfId="34512" xr:uid="{00000000-0005-0000-0000-00001C870000}"/>
    <cellStyle name="Input 15 25" xfId="34513" xr:uid="{00000000-0005-0000-0000-00001D870000}"/>
    <cellStyle name="Input 15 26" xfId="34514" xr:uid="{00000000-0005-0000-0000-00001E870000}"/>
    <cellStyle name="Input 15 27" xfId="34515" xr:uid="{00000000-0005-0000-0000-00001F870000}"/>
    <cellStyle name="Input 15 28" xfId="34516" xr:uid="{00000000-0005-0000-0000-000020870000}"/>
    <cellStyle name="Input 15 29" xfId="34517" xr:uid="{00000000-0005-0000-0000-000021870000}"/>
    <cellStyle name="Input 15 3" xfId="34518" xr:uid="{00000000-0005-0000-0000-000022870000}"/>
    <cellStyle name="Input 15 30" xfId="34519" xr:uid="{00000000-0005-0000-0000-000023870000}"/>
    <cellStyle name="Input 15 31" xfId="34520" xr:uid="{00000000-0005-0000-0000-000024870000}"/>
    <cellStyle name="Input 15 32" xfId="34521" xr:uid="{00000000-0005-0000-0000-000025870000}"/>
    <cellStyle name="Input 15 33" xfId="34522" xr:uid="{00000000-0005-0000-0000-000026870000}"/>
    <cellStyle name="Input 15 34" xfId="34523" xr:uid="{00000000-0005-0000-0000-000027870000}"/>
    <cellStyle name="Input 15 35" xfId="34524" xr:uid="{00000000-0005-0000-0000-000028870000}"/>
    <cellStyle name="Input 15 36" xfId="34525" xr:uid="{00000000-0005-0000-0000-000029870000}"/>
    <cellStyle name="Input 15 37" xfId="34526" xr:uid="{00000000-0005-0000-0000-00002A870000}"/>
    <cellStyle name="Input 15 38" xfId="34527" xr:uid="{00000000-0005-0000-0000-00002B870000}"/>
    <cellStyle name="Input 15 39" xfId="34528" xr:uid="{00000000-0005-0000-0000-00002C870000}"/>
    <cellStyle name="Input 15 4" xfId="34529" xr:uid="{00000000-0005-0000-0000-00002D870000}"/>
    <cellStyle name="Input 15 40" xfId="34530" xr:uid="{00000000-0005-0000-0000-00002E870000}"/>
    <cellStyle name="Input 15 41" xfId="34531" xr:uid="{00000000-0005-0000-0000-00002F870000}"/>
    <cellStyle name="Input 15 42" xfId="34532" xr:uid="{00000000-0005-0000-0000-000030870000}"/>
    <cellStyle name="Input 15 43" xfId="34533" xr:uid="{00000000-0005-0000-0000-000031870000}"/>
    <cellStyle name="Input 15 44" xfId="34534" xr:uid="{00000000-0005-0000-0000-000032870000}"/>
    <cellStyle name="Input 15 45" xfId="34535" xr:uid="{00000000-0005-0000-0000-000033870000}"/>
    <cellStyle name="Input 15 46" xfId="34536" xr:uid="{00000000-0005-0000-0000-000034870000}"/>
    <cellStyle name="Input 15 47" xfId="34537" xr:uid="{00000000-0005-0000-0000-000035870000}"/>
    <cellStyle name="Input 15 48" xfId="34538" xr:uid="{00000000-0005-0000-0000-000036870000}"/>
    <cellStyle name="Input 15 49" xfId="34539" xr:uid="{00000000-0005-0000-0000-000037870000}"/>
    <cellStyle name="Input 15 5" xfId="34540" xr:uid="{00000000-0005-0000-0000-000038870000}"/>
    <cellStyle name="Input 15 50" xfId="34541" xr:uid="{00000000-0005-0000-0000-000039870000}"/>
    <cellStyle name="Input 15 51" xfId="34542" xr:uid="{00000000-0005-0000-0000-00003A870000}"/>
    <cellStyle name="Input 15 52" xfId="34543" xr:uid="{00000000-0005-0000-0000-00003B870000}"/>
    <cellStyle name="Input 15 53" xfId="34544" xr:uid="{00000000-0005-0000-0000-00003C870000}"/>
    <cellStyle name="Input 15 54" xfId="34545" xr:uid="{00000000-0005-0000-0000-00003D870000}"/>
    <cellStyle name="Input 15 55" xfId="34546" xr:uid="{00000000-0005-0000-0000-00003E870000}"/>
    <cellStyle name="Input 15 56" xfId="34547" xr:uid="{00000000-0005-0000-0000-00003F870000}"/>
    <cellStyle name="Input 15 57" xfId="34548" xr:uid="{00000000-0005-0000-0000-000040870000}"/>
    <cellStyle name="Input 15 58" xfId="34549" xr:uid="{00000000-0005-0000-0000-000041870000}"/>
    <cellStyle name="Input 15 59" xfId="34550" xr:uid="{00000000-0005-0000-0000-000042870000}"/>
    <cellStyle name="Input 15 6" xfId="34551" xr:uid="{00000000-0005-0000-0000-000043870000}"/>
    <cellStyle name="Input 15 60" xfId="34552" xr:uid="{00000000-0005-0000-0000-000044870000}"/>
    <cellStyle name="Input 15 61" xfId="34553" xr:uid="{00000000-0005-0000-0000-000045870000}"/>
    <cellStyle name="Input 15 62" xfId="34554" xr:uid="{00000000-0005-0000-0000-000046870000}"/>
    <cellStyle name="Input 15 63" xfId="34555" xr:uid="{00000000-0005-0000-0000-000047870000}"/>
    <cellStyle name="Input 15 64" xfId="34556" xr:uid="{00000000-0005-0000-0000-000048870000}"/>
    <cellStyle name="Input 15 65" xfId="34557" xr:uid="{00000000-0005-0000-0000-000049870000}"/>
    <cellStyle name="Input 15 66" xfId="34558" xr:uid="{00000000-0005-0000-0000-00004A870000}"/>
    <cellStyle name="Input 15 67" xfId="34559" xr:uid="{00000000-0005-0000-0000-00004B870000}"/>
    <cellStyle name="Input 15 68" xfId="34560" xr:uid="{00000000-0005-0000-0000-00004C870000}"/>
    <cellStyle name="Input 15 69" xfId="34561" xr:uid="{00000000-0005-0000-0000-00004D870000}"/>
    <cellStyle name="Input 15 7" xfId="34562" xr:uid="{00000000-0005-0000-0000-00004E870000}"/>
    <cellStyle name="Input 15 70" xfId="34563" xr:uid="{00000000-0005-0000-0000-00004F870000}"/>
    <cellStyle name="Input 15 71" xfId="34564" xr:uid="{00000000-0005-0000-0000-000050870000}"/>
    <cellStyle name="Input 15 72" xfId="34565" xr:uid="{00000000-0005-0000-0000-000051870000}"/>
    <cellStyle name="Input 15 73" xfId="34566" xr:uid="{00000000-0005-0000-0000-000052870000}"/>
    <cellStyle name="Input 15 74" xfId="34567" xr:uid="{00000000-0005-0000-0000-000053870000}"/>
    <cellStyle name="Input 15 75" xfId="34568" xr:uid="{00000000-0005-0000-0000-000054870000}"/>
    <cellStyle name="Input 15 76" xfId="34569" xr:uid="{00000000-0005-0000-0000-000055870000}"/>
    <cellStyle name="Input 15 77" xfId="34570" xr:uid="{00000000-0005-0000-0000-000056870000}"/>
    <cellStyle name="Input 15 78" xfId="34571" xr:uid="{00000000-0005-0000-0000-000057870000}"/>
    <cellStyle name="Input 15 79" xfId="34572" xr:uid="{00000000-0005-0000-0000-000058870000}"/>
    <cellStyle name="Input 15 8" xfId="34573" xr:uid="{00000000-0005-0000-0000-000059870000}"/>
    <cellStyle name="Input 15 80" xfId="34574" xr:uid="{00000000-0005-0000-0000-00005A870000}"/>
    <cellStyle name="Input 15 81" xfId="34575" xr:uid="{00000000-0005-0000-0000-00005B870000}"/>
    <cellStyle name="Input 15 82" xfId="34576" xr:uid="{00000000-0005-0000-0000-00005C870000}"/>
    <cellStyle name="Input 15 83" xfId="34577" xr:uid="{00000000-0005-0000-0000-00005D870000}"/>
    <cellStyle name="Input 15 84" xfId="34578" xr:uid="{00000000-0005-0000-0000-00005E870000}"/>
    <cellStyle name="Input 15 85" xfId="34579" xr:uid="{00000000-0005-0000-0000-00005F870000}"/>
    <cellStyle name="Input 15 86" xfId="34580" xr:uid="{00000000-0005-0000-0000-000060870000}"/>
    <cellStyle name="Input 15 87" xfId="34581" xr:uid="{00000000-0005-0000-0000-000061870000}"/>
    <cellStyle name="Input 15 88" xfId="34582" xr:uid="{00000000-0005-0000-0000-000062870000}"/>
    <cellStyle name="Input 15 89" xfId="34583" xr:uid="{00000000-0005-0000-0000-000063870000}"/>
    <cellStyle name="Input 15 9" xfId="34584" xr:uid="{00000000-0005-0000-0000-000064870000}"/>
    <cellStyle name="Input 15 90" xfId="34585" xr:uid="{00000000-0005-0000-0000-000065870000}"/>
    <cellStyle name="Input 15 91" xfId="34586" xr:uid="{00000000-0005-0000-0000-000066870000}"/>
    <cellStyle name="Input 15 92" xfId="34587" xr:uid="{00000000-0005-0000-0000-000067870000}"/>
    <cellStyle name="Input 15 93" xfId="34588" xr:uid="{00000000-0005-0000-0000-000068870000}"/>
    <cellStyle name="Input 15 94" xfId="34589" xr:uid="{00000000-0005-0000-0000-000069870000}"/>
    <cellStyle name="Input 15 95" xfId="34590" xr:uid="{00000000-0005-0000-0000-00006A870000}"/>
    <cellStyle name="Input 15 96" xfId="34591" xr:uid="{00000000-0005-0000-0000-00006B870000}"/>
    <cellStyle name="Input 15 97" xfId="34592" xr:uid="{00000000-0005-0000-0000-00006C870000}"/>
    <cellStyle name="Input 15 98" xfId="34593" xr:uid="{00000000-0005-0000-0000-00006D870000}"/>
    <cellStyle name="Input 15 99" xfId="34594" xr:uid="{00000000-0005-0000-0000-00006E870000}"/>
    <cellStyle name="Input 150" xfId="34595" xr:uid="{00000000-0005-0000-0000-00006F870000}"/>
    <cellStyle name="Input 151" xfId="34596" xr:uid="{00000000-0005-0000-0000-000070870000}"/>
    <cellStyle name="Input 152" xfId="34597" xr:uid="{00000000-0005-0000-0000-000071870000}"/>
    <cellStyle name="Input 153" xfId="34598" xr:uid="{00000000-0005-0000-0000-000072870000}"/>
    <cellStyle name="Input 154" xfId="34599" xr:uid="{00000000-0005-0000-0000-000073870000}"/>
    <cellStyle name="Input 155" xfId="34600" xr:uid="{00000000-0005-0000-0000-000074870000}"/>
    <cellStyle name="Input 156" xfId="34601" xr:uid="{00000000-0005-0000-0000-000075870000}"/>
    <cellStyle name="Input 157" xfId="34602" xr:uid="{00000000-0005-0000-0000-000076870000}"/>
    <cellStyle name="Input 158" xfId="34603" xr:uid="{00000000-0005-0000-0000-000077870000}"/>
    <cellStyle name="Input 159" xfId="34604" xr:uid="{00000000-0005-0000-0000-000078870000}"/>
    <cellStyle name="Input 16" xfId="34605" xr:uid="{00000000-0005-0000-0000-000079870000}"/>
    <cellStyle name="Input 16 10" xfId="34606" xr:uid="{00000000-0005-0000-0000-00007A870000}"/>
    <cellStyle name="Input 16 100" xfId="34607" xr:uid="{00000000-0005-0000-0000-00007B870000}"/>
    <cellStyle name="Input 16 101" xfId="34608" xr:uid="{00000000-0005-0000-0000-00007C870000}"/>
    <cellStyle name="Input 16 102" xfId="34609" xr:uid="{00000000-0005-0000-0000-00007D870000}"/>
    <cellStyle name="Input 16 103" xfId="34610" xr:uid="{00000000-0005-0000-0000-00007E870000}"/>
    <cellStyle name="Input 16 104" xfId="34611" xr:uid="{00000000-0005-0000-0000-00007F870000}"/>
    <cellStyle name="Input 16 105" xfId="34612" xr:uid="{00000000-0005-0000-0000-000080870000}"/>
    <cellStyle name="Input 16 11" xfId="34613" xr:uid="{00000000-0005-0000-0000-000081870000}"/>
    <cellStyle name="Input 16 12" xfId="34614" xr:uid="{00000000-0005-0000-0000-000082870000}"/>
    <cellStyle name="Input 16 13" xfId="34615" xr:uid="{00000000-0005-0000-0000-000083870000}"/>
    <cellStyle name="Input 16 14" xfId="34616" xr:uid="{00000000-0005-0000-0000-000084870000}"/>
    <cellStyle name="Input 16 15" xfId="34617" xr:uid="{00000000-0005-0000-0000-000085870000}"/>
    <cellStyle name="Input 16 16" xfId="34618" xr:uid="{00000000-0005-0000-0000-000086870000}"/>
    <cellStyle name="Input 16 17" xfId="34619" xr:uid="{00000000-0005-0000-0000-000087870000}"/>
    <cellStyle name="Input 16 18" xfId="34620" xr:uid="{00000000-0005-0000-0000-000088870000}"/>
    <cellStyle name="Input 16 19" xfId="34621" xr:uid="{00000000-0005-0000-0000-000089870000}"/>
    <cellStyle name="Input 16 2" xfId="34622" xr:uid="{00000000-0005-0000-0000-00008A870000}"/>
    <cellStyle name="Input 16 2 2" xfId="34623" xr:uid="{00000000-0005-0000-0000-00008B870000}"/>
    <cellStyle name="Input 16 2 3" xfId="34624" xr:uid="{00000000-0005-0000-0000-00008C870000}"/>
    <cellStyle name="Input 16 20" xfId="34625" xr:uid="{00000000-0005-0000-0000-00008D870000}"/>
    <cellStyle name="Input 16 21" xfId="34626" xr:uid="{00000000-0005-0000-0000-00008E870000}"/>
    <cellStyle name="Input 16 22" xfId="34627" xr:uid="{00000000-0005-0000-0000-00008F870000}"/>
    <cellStyle name="Input 16 23" xfId="34628" xr:uid="{00000000-0005-0000-0000-000090870000}"/>
    <cellStyle name="Input 16 24" xfId="34629" xr:uid="{00000000-0005-0000-0000-000091870000}"/>
    <cellStyle name="Input 16 25" xfId="34630" xr:uid="{00000000-0005-0000-0000-000092870000}"/>
    <cellStyle name="Input 16 26" xfId="34631" xr:uid="{00000000-0005-0000-0000-000093870000}"/>
    <cellStyle name="Input 16 27" xfId="34632" xr:uid="{00000000-0005-0000-0000-000094870000}"/>
    <cellStyle name="Input 16 28" xfId="34633" xr:uid="{00000000-0005-0000-0000-000095870000}"/>
    <cellStyle name="Input 16 29" xfId="34634" xr:uid="{00000000-0005-0000-0000-000096870000}"/>
    <cellStyle name="Input 16 3" xfId="34635" xr:uid="{00000000-0005-0000-0000-000097870000}"/>
    <cellStyle name="Input 16 30" xfId="34636" xr:uid="{00000000-0005-0000-0000-000098870000}"/>
    <cellStyle name="Input 16 31" xfId="34637" xr:uid="{00000000-0005-0000-0000-000099870000}"/>
    <cellStyle name="Input 16 32" xfId="34638" xr:uid="{00000000-0005-0000-0000-00009A870000}"/>
    <cellStyle name="Input 16 33" xfId="34639" xr:uid="{00000000-0005-0000-0000-00009B870000}"/>
    <cellStyle name="Input 16 34" xfId="34640" xr:uid="{00000000-0005-0000-0000-00009C870000}"/>
    <cellStyle name="Input 16 35" xfId="34641" xr:uid="{00000000-0005-0000-0000-00009D870000}"/>
    <cellStyle name="Input 16 36" xfId="34642" xr:uid="{00000000-0005-0000-0000-00009E870000}"/>
    <cellStyle name="Input 16 37" xfId="34643" xr:uid="{00000000-0005-0000-0000-00009F870000}"/>
    <cellStyle name="Input 16 38" xfId="34644" xr:uid="{00000000-0005-0000-0000-0000A0870000}"/>
    <cellStyle name="Input 16 39" xfId="34645" xr:uid="{00000000-0005-0000-0000-0000A1870000}"/>
    <cellStyle name="Input 16 4" xfId="34646" xr:uid="{00000000-0005-0000-0000-0000A2870000}"/>
    <cellStyle name="Input 16 40" xfId="34647" xr:uid="{00000000-0005-0000-0000-0000A3870000}"/>
    <cellStyle name="Input 16 41" xfId="34648" xr:uid="{00000000-0005-0000-0000-0000A4870000}"/>
    <cellStyle name="Input 16 42" xfId="34649" xr:uid="{00000000-0005-0000-0000-0000A5870000}"/>
    <cellStyle name="Input 16 43" xfId="34650" xr:uid="{00000000-0005-0000-0000-0000A6870000}"/>
    <cellStyle name="Input 16 44" xfId="34651" xr:uid="{00000000-0005-0000-0000-0000A7870000}"/>
    <cellStyle name="Input 16 45" xfId="34652" xr:uid="{00000000-0005-0000-0000-0000A8870000}"/>
    <cellStyle name="Input 16 46" xfId="34653" xr:uid="{00000000-0005-0000-0000-0000A9870000}"/>
    <cellStyle name="Input 16 47" xfId="34654" xr:uid="{00000000-0005-0000-0000-0000AA870000}"/>
    <cellStyle name="Input 16 48" xfId="34655" xr:uid="{00000000-0005-0000-0000-0000AB870000}"/>
    <cellStyle name="Input 16 49" xfId="34656" xr:uid="{00000000-0005-0000-0000-0000AC870000}"/>
    <cellStyle name="Input 16 5" xfId="34657" xr:uid="{00000000-0005-0000-0000-0000AD870000}"/>
    <cellStyle name="Input 16 50" xfId="34658" xr:uid="{00000000-0005-0000-0000-0000AE870000}"/>
    <cellStyle name="Input 16 51" xfId="34659" xr:uid="{00000000-0005-0000-0000-0000AF870000}"/>
    <cellStyle name="Input 16 52" xfId="34660" xr:uid="{00000000-0005-0000-0000-0000B0870000}"/>
    <cellStyle name="Input 16 53" xfId="34661" xr:uid="{00000000-0005-0000-0000-0000B1870000}"/>
    <cellStyle name="Input 16 54" xfId="34662" xr:uid="{00000000-0005-0000-0000-0000B2870000}"/>
    <cellStyle name="Input 16 55" xfId="34663" xr:uid="{00000000-0005-0000-0000-0000B3870000}"/>
    <cellStyle name="Input 16 56" xfId="34664" xr:uid="{00000000-0005-0000-0000-0000B4870000}"/>
    <cellStyle name="Input 16 57" xfId="34665" xr:uid="{00000000-0005-0000-0000-0000B5870000}"/>
    <cellStyle name="Input 16 58" xfId="34666" xr:uid="{00000000-0005-0000-0000-0000B6870000}"/>
    <cellStyle name="Input 16 59" xfId="34667" xr:uid="{00000000-0005-0000-0000-0000B7870000}"/>
    <cellStyle name="Input 16 6" xfId="34668" xr:uid="{00000000-0005-0000-0000-0000B8870000}"/>
    <cellStyle name="Input 16 60" xfId="34669" xr:uid="{00000000-0005-0000-0000-0000B9870000}"/>
    <cellStyle name="Input 16 61" xfId="34670" xr:uid="{00000000-0005-0000-0000-0000BA870000}"/>
    <cellStyle name="Input 16 62" xfId="34671" xr:uid="{00000000-0005-0000-0000-0000BB870000}"/>
    <cellStyle name="Input 16 63" xfId="34672" xr:uid="{00000000-0005-0000-0000-0000BC870000}"/>
    <cellStyle name="Input 16 64" xfId="34673" xr:uid="{00000000-0005-0000-0000-0000BD870000}"/>
    <cellStyle name="Input 16 65" xfId="34674" xr:uid="{00000000-0005-0000-0000-0000BE870000}"/>
    <cellStyle name="Input 16 66" xfId="34675" xr:uid="{00000000-0005-0000-0000-0000BF870000}"/>
    <cellStyle name="Input 16 67" xfId="34676" xr:uid="{00000000-0005-0000-0000-0000C0870000}"/>
    <cellStyle name="Input 16 68" xfId="34677" xr:uid="{00000000-0005-0000-0000-0000C1870000}"/>
    <cellStyle name="Input 16 69" xfId="34678" xr:uid="{00000000-0005-0000-0000-0000C2870000}"/>
    <cellStyle name="Input 16 7" xfId="34679" xr:uid="{00000000-0005-0000-0000-0000C3870000}"/>
    <cellStyle name="Input 16 70" xfId="34680" xr:uid="{00000000-0005-0000-0000-0000C4870000}"/>
    <cellStyle name="Input 16 71" xfId="34681" xr:uid="{00000000-0005-0000-0000-0000C5870000}"/>
    <cellStyle name="Input 16 72" xfId="34682" xr:uid="{00000000-0005-0000-0000-0000C6870000}"/>
    <cellStyle name="Input 16 73" xfId="34683" xr:uid="{00000000-0005-0000-0000-0000C7870000}"/>
    <cellStyle name="Input 16 74" xfId="34684" xr:uid="{00000000-0005-0000-0000-0000C8870000}"/>
    <cellStyle name="Input 16 75" xfId="34685" xr:uid="{00000000-0005-0000-0000-0000C9870000}"/>
    <cellStyle name="Input 16 76" xfId="34686" xr:uid="{00000000-0005-0000-0000-0000CA870000}"/>
    <cellStyle name="Input 16 77" xfId="34687" xr:uid="{00000000-0005-0000-0000-0000CB870000}"/>
    <cellStyle name="Input 16 78" xfId="34688" xr:uid="{00000000-0005-0000-0000-0000CC870000}"/>
    <cellStyle name="Input 16 79" xfId="34689" xr:uid="{00000000-0005-0000-0000-0000CD870000}"/>
    <cellStyle name="Input 16 8" xfId="34690" xr:uid="{00000000-0005-0000-0000-0000CE870000}"/>
    <cellStyle name="Input 16 80" xfId="34691" xr:uid="{00000000-0005-0000-0000-0000CF870000}"/>
    <cellStyle name="Input 16 81" xfId="34692" xr:uid="{00000000-0005-0000-0000-0000D0870000}"/>
    <cellStyle name="Input 16 82" xfId="34693" xr:uid="{00000000-0005-0000-0000-0000D1870000}"/>
    <cellStyle name="Input 16 83" xfId="34694" xr:uid="{00000000-0005-0000-0000-0000D2870000}"/>
    <cellStyle name="Input 16 84" xfId="34695" xr:uid="{00000000-0005-0000-0000-0000D3870000}"/>
    <cellStyle name="Input 16 85" xfId="34696" xr:uid="{00000000-0005-0000-0000-0000D4870000}"/>
    <cellStyle name="Input 16 86" xfId="34697" xr:uid="{00000000-0005-0000-0000-0000D5870000}"/>
    <cellStyle name="Input 16 87" xfId="34698" xr:uid="{00000000-0005-0000-0000-0000D6870000}"/>
    <cellStyle name="Input 16 88" xfId="34699" xr:uid="{00000000-0005-0000-0000-0000D7870000}"/>
    <cellStyle name="Input 16 89" xfId="34700" xr:uid="{00000000-0005-0000-0000-0000D8870000}"/>
    <cellStyle name="Input 16 9" xfId="34701" xr:uid="{00000000-0005-0000-0000-0000D9870000}"/>
    <cellStyle name="Input 16 90" xfId="34702" xr:uid="{00000000-0005-0000-0000-0000DA870000}"/>
    <cellStyle name="Input 16 91" xfId="34703" xr:uid="{00000000-0005-0000-0000-0000DB870000}"/>
    <cellStyle name="Input 16 92" xfId="34704" xr:uid="{00000000-0005-0000-0000-0000DC870000}"/>
    <cellStyle name="Input 16 93" xfId="34705" xr:uid="{00000000-0005-0000-0000-0000DD870000}"/>
    <cellStyle name="Input 16 94" xfId="34706" xr:uid="{00000000-0005-0000-0000-0000DE870000}"/>
    <cellStyle name="Input 16 95" xfId="34707" xr:uid="{00000000-0005-0000-0000-0000DF870000}"/>
    <cellStyle name="Input 16 96" xfId="34708" xr:uid="{00000000-0005-0000-0000-0000E0870000}"/>
    <cellStyle name="Input 16 97" xfId="34709" xr:uid="{00000000-0005-0000-0000-0000E1870000}"/>
    <cellStyle name="Input 16 98" xfId="34710" xr:uid="{00000000-0005-0000-0000-0000E2870000}"/>
    <cellStyle name="Input 16 99" xfId="34711" xr:uid="{00000000-0005-0000-0000-0000E3870000}"/>
    <cellStyle name="Input 160" xfId="34712" xr:uid="{00000000-0005-0000-0000-0000E4870000}"/>
    <cellStyle name="Input 161" xfId="34713" xr:uid="{00000000-0005-0000-0000-0000E5870000}"/>
    <cellStyle name="Input 162" xfId="34714" xr:uid="{00000000-0005-0000-0000-0000E6870000}"/>
    <cellStyle name="Input 163" xfId="34715" xr:uid="{00000000-0005-0000-0000-0000E7870000}"/>
    <cellStyle name="Input 164" xfId="34716" xr:uid="{00000000-0005-0000-0000-0000E8870000}"/>
    <cellStyle name="Input 165" xfId="34717" xr:uid="{00000000-0005-0000-0000-0000E9870000}"/>
    <cellStyle name="Input 166" xfId="34718" xr:uid="{00000000-0005-0000-0000-0000EA870000}"/>
    <cellStyle name="Input 167" xfId="34719" xr:uid="{00000000-0005-0000-0000-0000EB870000}"/>
    <cellStyle name="Input 168" xfId="34720" xr:uid="{00000000-0005-0000-0000-0000EC870000}"/>
    <cellStyle name="Input 169" xfId="34721" xr:uid="{00000000-0005-0000-0000-0000ED870000}"/>
    <cellStyle name="Input 17" xfId="34722" xr:uid="{00000000-0005-0000-0000-0000EE870000}"/>
    <cellStyle name="Input 17 10" xfId="34723" xr:uid="{00000000-0005-0000-0000-0000EF870000}"/>
    <cellStyle name="Input 17 100" xfId="34724" xr:uid="{00000000-0005-0000-0000-0000F0870000}"/>
    <cellStyle name="Input 17 101" xfId="34725" xr:uid="{00000000-0005-0000-0000-0000F1870000}"/>
    <cellStyle name="Input 17 102" xfId="34726" xr:uid="{00000000-0005-0000-0000-0000F2870000}"/>
    <cellStyle name="Input 17 103" xfId="34727" xr:uid="{00000000-0005-0000-0000-0000F3870000}"/>
    <cellStyle name="Input 17 104" xfId="34728" xr:uid="{00000000-0005-0000-0000-0000F4870000}"/>
    <cellStyle name="Input 17 105" xfId="34729" xr:uid="{00000000-0005-0000-0000-0000F5870000}"/>
    <cellStyle name="Input 17 11" xfId="34730" xr:uid="{00000000-0005-0000-0000-0000F6870000}"/>
    <cellStyle name="Input 17 12" xfId="34731" xr:uid="{00000000-0005-0000-0000-0000F7870000}"/>
    <cellStyle name="Input 17 13" xfId="34732" xr:uid="{00000000-0005-0000-0000-0000F8870000}"/>
    <cellStyle name="Input 17 14" xfId="34733" xr:uid="{00000000-0005-0000-0000-0000F9870000}"/>
    <cellStyle name="Input 17 15" xfId="34734" xr:uid="{00000000-0005-0000-0000-0000FA870000}"/>
    <cellStyle name="Input 17 16" xfId="34735" xr:uid="{00000000-0005-0000-0000-0000FB870000}"/>
    <cellStyle name="Input 17 17" xfId="34736" xr:uid="{00000000-0005-0000-0000-0000FC870000}"/>
    <cellStyle name="Input 17 18" xfId="34737" xr:uid="{00000000-0005-0000-0000-0000FD870000}"/>
    <cellStyle name="Input 17 19" xfId="34738" xr:uid="{00000000-0005-0000-0000-0000FE870000}"/>
    <cellStyle name="Input 17 2" xfId="34739" xr:uid="{00000000-0005-0000-0000-0000FF870000}"/>
    <cellStyle name="Input 17 2 2" xfId="34740" xr:uid="{00000000-0005-0000-0000-000000880000}"/>
    <cellStyle name="Input 17 2 3" xfId="34741" xr:uid="{00000000-0005-0000-0000-000001880000}"/>
    <cellStyle name="Input 17 20" xfId="34742" xr:uid="{00000000-0005-0000-0000-000002880000}"/>
    <cellStyle name="Input 17 21" xfId="34743" xr:uid="{00000000-0005-0000-0000-000003880000}"/>
    <cellStyle name="Input 17 22" xfId="34744" xr:uid="{00000000-0005-0000-0000-000004880000}"/>
    <cellStyle name="Input 17 23" xfId="34745" xr:uid="{00000000-0005-0000-0000-000005880000}"/>
    <cellStyle name="Input 17 24" xfId="34746" xr:uid="{00000000-0005-0000-0000-000006880000}"/>
    <cellStyle name="Input 17 25" xfId="34747" xr:uid="{00000000-0005-0000-0000-000007880000}"/>
    <cellStyle name="Input 17 26" xfId="34748" xr:uid="{00000000-0005-0000-0000-000008880000}"/>
    <cellStyle name="Input 17 27" xfId="34749" xr:uid="{00000000-0005-0000-0000-000009880000}"/>
    <cellStyle name="Input 17 28" xfId="34750" xr:uid="{00000000-0005-0000-0000-00000A880000}"/>
    <cellStyle name="Input 17 29" xfId="34751" xr:uid="{00000000-0005-0000-0000-00000B880000}"/>
    <cellStyle name="Input 17 3" xfId="34752" xr:uid="{00000000-0005-0000-0000-00000C880000}"/>
    <cellStyle name="Input 17 30" xfId="34753" xr:uid="{00000000-0005-0000-0000-00000D880000}"/>
    <cellStyle name="Input 17 31" xfId="34754" xr:uid="{00000000-0005-0000-0000-00000E880000}"/>
    <cellStyle name="Input 17 32" xfId="34755" xr:uid="{00000000-0005-0000-0000-00000F880000}"/>
    <cellStyle name="Input 17 33" xfId="34756" xr:uid="{00000000-0005-0000-0000-000010880000}"/>
    <cellStyle name="Input 17 34" xfId="34757" xr:uid="{00000000-0005-0000-0000-000011880000}"/>
    <cellStyle name="Input 17 35" xfId="34758" xr:uid="{00000000-0005-0000-0000-000012880000}"/>
    <cellStyle name="Input 17 36" xfId="34759" xr:uid="{00000000-0005-0000-0000-000013880000}"/>
    <cellStyle name="Input 17 37" xfId="34760" xr:uid="{00000000-0005-0000-0000-000014880000}"/>
    <cellStyle name="Input 17 38" xfId="34761" xr:uid="{00000000-0005-0000-0000-000015880000}"/>
    <cellStyle name="Input 17 39" xfId="34762" xr:uid="{00000000-0005-0000-0000-000016880000}"/>
    <cellStyle name="Input 17 4" xfId="34763" xr:uid="{00000000-0005-0000-0000-000017880000}"/>
    <cellStyle name="Input 17 40" xfId="34764" xr:uid="{00000000-0005-0000-0000-000018880000}"/>
    <cellStyle name="Input 17 41" xfId="34765" xr:uid="{00000000-0005-0000-0000-000019880000}"/>
    <cellStyle name="Input 17 42" xfId="34766" xr:uid="{00000000-0005-0000-0000-00001A880000}"/>
    <cellStyle name="Input 17 43" xfId="34767" xr:uid="{00000000-0005-0000-0000-00001B880000}"/>
    <cellStyle name="Input 17 44" xfId="34768" xr:uid="{00000000-0005-0000-0000-00001C880000}"/>
    <cellStyle name="Input 17 45" xfId="34769" xr:uid="{00000000-0005-0000-0000-00001D880000}"/>
    <cellStyle name="Input 17 46" xfId="34770" xr:uid="{00000000-0005-0000-0000-00001E880000}"/>
    <cellStyle name="Input 17 47" xfId="34771" xr:uid="{00000000-0005-0000-0000-00001F880000}"/>
    <cellStyle name="Input 17 48" xfId="34772" xr:uid="{00000000-0005-0000-0000-000020880000}"/>
    <cellStyle name="Input 17 49" xfId="34773" xr:uid="{00000000-0005-0000-0000-000021880000}"/>
    <cellStyle name="Input 17 5" xfId="34774" xr:uid="{00000000-0005-0000-0000-000022880000}"/>
    <cellStyle name="Input 17 50" xfId="34775" xr:uid="{00000000-0005-0000-0000-000023880000}"/>
    <cellStyle name="Input 17 51" xfId="34776" xr:uid="{00000000-0005-0000-0000-000024880000}"/>
    <cellStyle name="Input 17 52" xfId="34777" xr:uid="{00000000-0005-0000-0000-000025880000}"/>
    <cellStyle name="Input 17 53" xfId="34778" xr:uid="{00000000-0005-0000-0000-000026880000}"/>
    <cellStyle name="Input 17 54" xfId="34779" xr:uid="{00000000-0005-0000-0000-000027880000}"/>
    <cellStyle name="Input 17 55" xfId="34780" xr:uid="{00000000-0005-0000-0000-000028880000}"/>
    <cellStyle name="Input 17 56" xfId="34781" xr:uid="{00000000-0005-0000-0000-000029880000}"/>
    <cellStyle name="Input 17 57" xfId="34782" xr:uid="{00000000-0005-0000-0000-00002A880000}"/>
    <cellStyle name="Input 17 58" xfId="34783" xr:uid="{00000000-0005-0000-0000-00002B880000}"/>
    <cellStyle name="Input 17 59" xfId="34784" xr:uid="{00000000-0005-0000-0000-00002C880000}"/>
    <cellStyle name="Input 17 6" xfId="34785" xr:uid="{00000000-0005-0000-0000-00002D880000}"/>
    <cellStyle name="Input 17 60" xfId="34786" xr:uid="{00000000-0005-0000-0000-00002E880000}"/>
    <cellStyle name="Input 17 61" xfId="34787" xr:uid="{00000000-0005-0000-0000-00002F880000}"/>
    <cellStyle name="Input 17 62" xfId="34788" xr:uid="{00000000-0005-0000-0000-000030880000}"/>
    <cellStyle name="Input 17 63" xfId="34789" xr:uid="{00000000-0005-0000-0000-000031880000}"/>
    <cellStyle name="Input 17 64" xfId="34790" xr:uid="{00000000-0005-0000-0000-000032880000}"/>
    <cellStyle name="Input 17 65" xfId="34791" xr:uid="{00000000-0005-0000-0000-000033880000}"/>
    <cellStyle name="Input 17 66" xfId="34792" xr:uid="{00000000-0005-0000-0000-000034880000}"/>
    <cellStyle name="Input 17 67" xfId="34793" xr:uid="{00000000-0005-0000-0000-000035880000}"/>
    <cellStyle name="Input 17 68" xfId="34794" xr:uid="{00000000-0005-0000-0000-000036880000}"/>
    <cellStyle name="Input 17 69" xfId="34795" xr:uid="{00000000-0005-0000-0000-000037880000}"/>
    <cellStyle name="Input 17 7" xfId="34796" xr:uid="{00000000-0005-0000-0000-000038880000}"/>
    <cellStyle name="Input 17 70" xfId="34797" xr:uid="{00000000-0005-0000-0000-000039880000}"/>
    <cellStyle name="Input 17 71" xfId="34798" xr:uid="{00000000-0005-0000-0000-00003A880000}"/>
    <cellStyle name="Input 17 72" xfId="34799" xr:uid="{00000000-0005-0000-0000-00003B880000}"/>
    <cellStyle name="Input 17 73" xfId="34800" xr:uid="{00000000-0005-0000-0000-00003C880000}"/>
    <cellStyle name="Input 17 74" xfId="34801" xr:uid="{00000000-0005-0000-0000-00003D880000}"/>
    <cellStyle name="Input 17 75" xfId="34802" xr:uid="{00000000-0005-0000-0000-00003E880000}"/>
    <cellStyle name="Input 17 76" xfId="34803" xr:uid="{00000000-0005-0000-0000-00003F880000}"/>
    <cellStyle name="Input 17 77" xfId="34804" xr:uid="{00000000-0005-0000-0000-000040880000}"/>
    <cellStyle name="Input 17 78" xfId="34805" xr:uid="{00000000-0005-0000-0000-000041880000}"/>
    <cellStyle name="Input 17 79" xfId="34806" xr:uid="{00000000-0005-0000-0000-000042880000}"/>
    <cellStyle name="Input 17 8" xfId="34807" xr:uid="{00000000-0005-0000-0000-000043880000}"/>
    <cellStyle name="Input 17 80" xfId="34808" xr:uid="{00000000-0005-0000-0000-000044880000}"/>
    <cellStyle name="Input 17 81" xfId="34809" xr:uid="{00000000-0005-0000-0000-000045880000}"/>
    <cellStyle name="Input 17 82" xfId="34810" xr:uid="{00000000-0005-0000-0000-000046880000}"/>
    <cellStyle name="Input 17 83" xfId="34811" xr:uid="{00000000-0005-0000-0000-000047880000}"/>
    <cellStyle name="Input 17 84" xfId="34812" xr:uid="{00000000-0005-0000-0000-000048880000}"/>
    <cellStyle name="Input 17 85" xfId="34813" xr:uid="{00000000-0005-0000-0000-000049880000}"/>
    <cellStyle name="Input 17 86" xfId="34814" xr:uid="{00000000-0005-0000-0000-00004A880000}"/>
    <cellStyle name="Input 17 87" xfId="34815" xr:uid="{00000000-0005-0000-0000-00004B880000}"/>
    <cellStyle name="Input 17 88" xfId="34816" xr:uid="{00000000-0005-0000-0000-00004C880000}"/>
    <cellStyle name="Input 17 89" xfId="34817" xr:uid="{00000000-0005-0000-0000-00004D880000}"/>
    <cellStyle name="Input 17 9" xfId="34818" xr:uid="{00000000-0005-0000-0000-00004E880000}"/>
    <cellStyle name="Input 17 90" xfId="34819" xr:uid="{00000000-0005-0000-0000-00004F880000}"/>
    <cellStyle name="Input 17 91" xfId="34820" xr:uid="{00000000-0005-0000-0000-000050880000}"/>
    <cellStyle name="Input 17 92" xfId="34821" xr:uid="{00000000-0005-0000-0000-000051880000}"/>
    <cellStyle name="Input 17 93" xfId="34822" xr:uid="{00000000-0005-0000-0000-000052880000}"/>
    <cellStyle name="Input 17 94" xfId="34823" xr:uid="{00000000-0005-0000-0000-000053880000}"/>
    <cellStyle name="Input 17 95" xfId="34824" xr:uid="{00000000-0005-0000-0000-000054880000}"/>
    <cellStyle name="Input 17 96" xfId="34825" xr:uid="{00000000-0005-0000-0000-000055880000}"/>
    <cellStyle name="Input 17 97" xfId="34826" xr:uid="{00000000-0005-0000-0000-000056880000}"/>
    <cellStyle name="Input 17 98" xfId="34827" xr:uid="{00000000-0005-0000-0000-000057880000}"/>
    <cellStyle name="Input 17 99" xfId="34828" xr:uid="{00000000-0005-0000-0000-000058880000}"/>
    <cellStyle name="Input 170" xfId="34829" xr:uid="{00000000-0005-0000-0000-000059880000}"/>
    <cellStyle name="Input 171" xfId="34830" xr:uid="{00000000-0005-0000-0000-00005A880000}"/>
    <cellStyle name="Input 172" xfId="34831" xr:uid="{00000000-0005-0000-0000-00005B880000}"/>
    <cellStyle name="Input 173" xfId="34832" xr:uid="{00000000-0005-0000-0000-00005C880000}"/>
    <cellStyle name="Input 174" xfId="34833" xr:uid="{00000000-0005-0000-0000-00005D880000}"/>
    <cellStyle name="Input 175" xfId="34834" xr:uid="{00000000-0005-0000-0000-00005E880000}"/>
    <cellStyle name="Input 176" xfId="34835" xr:uid="{00000000-0005-0000-0000-00005F880000}"/>
    <cellStyle name="Input 177" xfId="34836" xr:uid="{00000000-0005-0000-0000-000060880000}"/>
    <cellStyle name="Input 178" xfId="34837" xr:uid="{00000000-0005-0000-0000-000061880000}"/>
    <cellStyle name="Input 179" xfId="34838" xr:uid="{00000000-0005-0000-0000-000062880000}"/>
    <cellStyle name="Input 18" xfId="34839" xr:uid="{00000000-0005-0000-0000-000063880000}"/>
    <cellStyle name="Input 18 10" xfId="34840" xr:uid="{00000000-0005-0000-0000-000064880000}"/>
    <cellStyle name="Input 18 100" xfId="34841" xr:uid="{00000000-0005-0000-0000-000065880000}"/>
    <cellStyle name="Input 18 101" xfId="34842" xr:uid="{00000000-0005-0000-0000-000066880000}"/>
    <cellStyle name="Input 18 102" xfId="34843" xr:uid="{00000000-0005-0000-0000-000067880000}"/>
    <cellStyle name="Input 18 103" xfId="34844" xr:uid="{00000000-0005-0000-0000-000068880000}"/>
    <cellStyle name="Input 18 104" xfId="34845" xr:uid="{00000000-0005-0000-0000-000069880000}"/>
    <cellStyle name="Input 18 105" xfId="34846" xr:uid="{00000000-0005-0000-0000-00006A880000}"/>
    <cellStyle name="Input 18 11" xfId="34847" xr:uid="{00000000-0005-0000-0000-00006B880000}"/>
    <cellStyle name="Input 18 12" xfId="34848" xr:uid="{00000000-0005-0000-0000-00006C880000}"/>
    <cellStyle name="Input 18 13" xfId="34849" xr:uid="{00000000-0005-0000-0000-00006D880000}"/>
    <cellStyle name="Input 18 14" xfId="34850" xr:uid="{00000000-0005-0000-0000-00006E880000}"/>
    <cellStyle name="Input 18 15" xfId="34851" xr:uid="{00000000-0005-0000-0000-00006F880000}"/>
    <cellStyle name="Input 18 16" xfId="34852" xr:uid="{00000000-0005-0000-0000-000070880000}"/>
    <cellStyle name="Input 18 17" xfId="34853" xr:uid="{00000000-0005-0000-0000-000071880000}"/>
    <cellStyle name="Input 18 18" xfId="34854" xr:uid="{00000000-0005-0000-0000-000072880000}"/>
    <cellStyle name="Input 18 19" xfId="34855" xr:uid="{00000000-0005-0000-0000-000073880000}"/>
    <cellStyle name="Input 18 2" xfId="34856" xr:uid="{00000000-0005-0000-0000-000074880000}"/>
    <cellStyle name="Input 18 2 2" xfId="34857" xr:uid="{00000000-0005-0000-0000-000075880000}"/>
    <cellStyle name="Input 18 2 3" xfId="34858" xr:uid="{00000000-0005-0000-0000-000076880000}"/>
    <cellStyle name="Input 18 20" xfId="34859" xr:uid="{00000000-0005-0000-0000-000077880000}"/>
    <cellStyle name="Input 18 21" xfId="34860" xr:uid="{00000000-0005-0000-0000-000078880000}"/>
    <cellStyle name="Input 18 22" xfId="34861" xr:uid="{00000000-0005-0000-0000-000079880000}"/>
    <cellStyle name="Input 18 23" xfId="34862" xr:uid="{00000000-0005-0000-0000-00007A880000}"/>
    <cellStyle name="Input 18 24" xfId="34863" xr:uid="{00000000-0005-0000-0000-00007B880000}"/>
    <cellStyle name="Input 18 25" xfId="34864" xr:uid="{00000000-0005-0000-0000-00007C880000}"/>
    <cellStyle name="Input 18 26" xfId="34865" xr:uid="{00000000-0005-0000-0000-00007D880000}"/>
    <cellStyle name="Input 18 27" xfId="34866" xr:uid="{00000000-0005-0000-0000-00007E880000}"/>
    <cellStyle name="Input 18 28" xfId="34867" xr:uid="{00000000-0005-0000-0000-00007F880000}"/>
    <cellStyle name="Input 18 29" xfId="34868" xr:uid="{00000000-0005-0000-0000-000080880000}"/>
    <cellStyle name="Input 18 3" xfId="34869" xr:uid="{00000000-0005-0000-0000-000081880000}"/>
    <cellStyle name="Input 18 30" xfId="34870" xr:uid="{00000000-0005-0000-0000-000082880000}"/>
    <cellStyle name="Input 18 31" xfId="34871" xr:uid="{00000000-0005-0000-0000-000083880000}"/>
    <cellStyle name="Input 18 32" xfId="34872" xr:uid="{00000000-0005-0000-0000-000084880000}"/>
    <cellStyle name="Input 18 33" xfId="34873" xr:uid="{00000000-0005-0000-0000-000085880000}"/>
    <cellStyle name="Input 18 34" xfId="34874" xr:uid="{00000000-0005-0000-0000-000086880000}"/>
    <cellStyle name="Input 18 35" xfId="34875" xr:uid="{00000000-0005-0000-0000-000087880000}"/>
    <cellStyle name="Input 18 36" xfId="34876" xr:uid="{00000000-0005-0000-0000-000088880000}"/>
    <cellStyle name="Input 18 37" xfId="34877" xr:uid="{00000000-0005-0000-0000-000089880000}"/>
    <cellStyle name="Input 18 38" xfId="34878" xr:uid="{00000000-0005-0000-0000-00008A880000}"/>
    <cellStyle name="Input 18 39" xfId="34879" xr:uid="{00000000-0005-0000-0000-00008B880000}"/>
    <cellStyle name="Input 18 4" xfId="34880" xr:uid="{00000000-0005-0000-0000-00008C880000}"/>
    <cellStyle name="Input 18 40" xfId="34881" xr:uid="{00000000-0005-0000-0000-00008D880000}"/>
    <cellStyle name="Input 18 41" xfId="34882" xr:uid="{00000000-0005-0000-0000-00008E880000}"/>
    <cellStyle name="Input 18 42" xfId="34883" xr:uid="{00000000-0005-0000-0000-00008F880000}"/>
    <cellStyle name="Input 18 43" xfId="34884" xr:uid="{00000000-0005-0000-0000-000090880000}"/>
    <cellStyle name="Input 18 44" xfId="34885" xr:uid="{00000000-0005-0000-0000-000091880000}"/>
    <cellStyle name="Input 18 45" xfId="34886" xr:uid="{00000000-0005-0000-0000-000092880000}"/>
    <cellStyle name="Input 18 46" xfId="34887" xr:uid="{00000000-0005-0000-0000-000093880000}"/>
    <cellStyle name="Input 18 47" xfId="34888" xr:uid="{00000000-0005-0000-0000-000094880000}"/>
    <cellStyle name="Input 18 48" xfId="34889" xr:uid="{00000000-0005-0000-0000-000095880000}"/>
    <cellStyle name="Input 18 49" xfId="34890" xr:uid="{00000000-0005-0000-0000-000096880000}"/>
    <cellStyle name="Input 18 5" xfId="34891" xr:uid="{00000000-0005-0000-0000-000097880000}"/>
    <cellStyle name="Input 18 50" xfId="34892" xr:uid="{00000000-0005-0000-0000-000098880000}"/>
    <cellStyle name="Input 18 51" xfId="34893" xr:uid="{00000000-0005-0000-0000-000099880000}"/>
    <cellStyle name="Input 18 52" xfId="34894" xr:uid="{00000000-0005-0000-0000-00009A880000}"/>
    <cellStyle name="Input 18 53" xfId="34895" xr:uid="{00000000-0005-0000-0000-00009B880000}"/>
    <cellStyle name="Input 18 54" xfId="34896" xr:uid="{00000000-0005-0000-0000-00009C880000}"/>
    <cellStyle name="Input 18 55" xfId="34897" xr:uid="{00000000-0005-0000-0000-00009D880000}"/>
    <cellStyle name="Input 18 56" xfId="34898" xr:uid="{00000000-0005-0000-0000-00009E880000}"/>
    <cellStyle name="Input 18 57" xfId="34899" xr:uid="{00000000-0005-0000-0000-00009F880000}"/>
    <cellStyle name="Input 18 58" xfId="34900" xr:uid="{00000000-0005-0000-0000-0000A0880000}"/>
    <cellStyle name="Input 18 59" xfId="34901" xr:uid="{00000000-0005-0000-0000-0000A1880000}"/>
    <cellStyle name="Input 18 6" xfId="34902" xr:uid="{00000000-0005-0000-0000-0000A2880000}"/>
    <cellStyle name="Input 18 60" xfId="34903" xr:uid="{00000000-0005-0000-0000-0000A3880000}"/>
    <cellStyle name="Input 18 61" xfId="34904" xr:uid="{00000000-0005-0000-0000-0000A4880000}"/>
    <cellStyle name="Input 18 62" xfId="34905" xr:uid="{00000000-0005-0000-0000-0000A5880000}"/>
    <cellStyle name="Input 18 63" xfId="34906" xr:uid="{00000000-0005-0000-0000-0000A6880000}"/>
    <cellStyle name="Input 18 64" xfId="34907" xr:uid="{00000000-0005-0000-0000-0000A7880000}"/>
    <cellStyle name="Input 18 65" xfId="34908" xr:uid="{00000000-0005-0000-0000-0000A8880000}"/>
    <cellStyle name="Input 18 66" xfId="34909" xr:uid="{00000000-0005-0000-0000-0000A9880000}"/>
    <cellStyle name="Input 18 67" xfId="34910" xr:uid="{00000000-0005-0000-0000-0000AA880000}"/>
    <cellStyle name="Input 18 68" xfId="34911" xr:uid="{00000000-0005-0000-0000-0000AB880000}"/>
    <cellStyle name="Input 18 69" xfId="34912" xr:uid="{00000000-0005-0000-0000-0000AC880000}"/>
    <cellStyle name="Input 18 7" xfId="34913" xr:uid="{00000000-0005-0000-0000-0000AD880000}"/>
    <cellStyle name="Input 18 70" xfId="34914" xr:uid="{00000000-0005-0000-0000-0000AE880000}"/>
    <cellStyle name="Input 18 71" xfId="34915" xr:uid="{00000000-0005-0000-0000-0000AF880000}"/>
    <cellStyle name="Input 18 72" xfId="34916" xr:uid="{00000000-0005-0000-0000-0000B0880000}"/>
    <cellStyle name="Input 18 73" xfId="34917" xr:uid="{00000000-0005-0000-0000-0000B1880000}"/>
    <cellStyle name="Input 18 74" xfId="34918" xr:uid="{00000000-0005-0000-0000-0000B2880000}"/>
    <cellStyle name="Input 18 75" xfId="34919" xr:uid="{00000000-0005-0000-0000-0000B3880000}"/>
    <cellStyle name="Input 18 76" xfId="34920" xr:uid="{00000000-0005-0000-0000-0000B4880000}"/>
    <cellStyle name="Input 18 77" xfId="34921" xr:uid="{00000000-0005-0000-0000-0000B5880000}"/>
    <cellStyle name="Input 18 78" xfId="34922" xr:uid="{00000000-0005-0000-0000-0000B6880000}"/>
    <cellStyle name="Input 18 79" xfId="34923" xr:uid="{00000000-0005-0000-0000-0000B7880000}"/>
    <cellStyle name="Input 18 8" xfId="34924" xr:uid="{00000000-0005-0000-0000-0000B8880000}"/>
    <cellStyle name="Input 18 80" xfId="34925" xr:uid="{00000000-0005-0000-0000-0000B9880000}"/>
    <cellStyle name="Input 18 81" xfId="34926" xr:uid="{00000000-0005-0000-0000-0000BA880000}"/>
    <cellStyle name="Input 18 82" xfId="34927" xr:uid="{00000000-0005-0000-0000-0000BB880000}"/>
    <cellStyle name="Input 18 83" xfId="34928" xr:uid="{00000000-0005-0000-0000-0000BC880000}"/>
    <cellStyle name="Input 18 84" xfId="34929" xr:uid="{00000000-0005-0000-0000-0000BD880000}"/>
    <cellStyle name="Input 18 85" xfId="34930" xr:uid="{00000000-0005-0000-0000-0000BE880000}"/>
    <cellStyle name="Input 18 86" xfId="34931" xr:uid="{00000000-0005-0000-0000-0000BF880000}"/>
    <cellStyle name="Input 18 87" xfId="34932" xr:uid="{00000000-0005-0000-0000-0000C0880000}"/>
    <cellStyle name="Input 18 88" xfId="34933" xr:uid="{00000000-0005-0000-0000-0000C1880000}"/>
    <cellStyle name="Input 18 89" xfId="34934" xr:uid="{00000000-0005-0000-0000-0000C2880000}"/>
    <cellStyle name="Input 18 9" xfId="34935" xr:uid="{00000000-0005-0000-0000-0000C3880000}"/>
    <cellStyle name="Input 18 90" xfId="34936" xr:uid="{00000000-0005-0000-0000-0000C4880000}"/>
    <cellStyle name="Input 18 91" xfId="34937" xr:uid="{00000000-0005-0000-0000-0000C5880000}"/>
    <cellStyle name="Input 18 92" xfId="34938" xr:uid="{00000000-0005-0000-0000-0000C6880000}"/>
    <cellStyle name="Input 18 93" xfId="34939" xr:uid="{00000000-0005-0000-0000-0000C7880000}"/>
    <cellStyle name="Input 18 94" xfId="34940" xr:uid="{00000000-0005-0000-0000-0000C8880000}"/>
    <cellStyle name="Input 18 95" xfId="34941" xr:uid="{00000000-0005-0000-0000-0000C9880000}"/>
    <cellStyle name="Input 18 96" xfId="34942" xr:uid="{00000000-0005-0000-0000-0000CA880000}"/>
    <cellStyle name="Input 18 97" xfId="34943" xr:uid="{00000000-0005-0000-0000-0000CB880000}"/>
    <cellStyle name="Input 18 98" xfId="34944" xr:uid="{00000000-0005-0000-0000-0000CC880000}"/>
    <cellStyle name="Input 18 99" xfId="34945" xr:uid="{00000000-0005-0000-0000-0000CD880000}"/>
    <cellStyle name="Input 180" xfId="34946" xr:uid="{00000000-0005-0000-0000-0000CE880000}"/>
    <cellStyle name="Input 181" xfId="34947" xr:uid="{00000000-0005-0000-0000-0000CF880000}"/>
    <cellStyle name="Input 182" xfId="34948" xr:uid="{00000000-0005-0000-0000-0000D0880000}"/>
    <cellStyle name="Input 183" xfId="53587" xr:uid="{00000000-0005-0000-0000-0000D1880000}"/>
    <cellStyle name="Input 19" xfId="34949" xr:uid="{00000000-0005-0000-0000-0000D2880000}"/>
    <cellStyle name="Input 19 2" xfId="34950" xr:uid="{00000000-0005-0000-0000-0000D3880000}"/>
    <cellStyle name="Input 19 2 2" xfId="34951" xr:uid="{00000000-0005-0000-0000-0000D4880000}"/>
    <cellStyle name="Input 19 2 3" xfId="34952" xr:uid="{00000000-0005-0000-0000-0000D5880000}"/>
    <cellStyle name="Input 19 2 4" xfId="34953" xr:uid="{00000000-0005-0000-0000-0000D6880000}"/>
    <cellStyle name="Input 19 3" xfId="34954" xr:uid="{00000000-0005-0000-0000-0000D7880000}"/>
    <cellStyle name="Input 19 3 2" xfId="34955" xr:uid="{00000000-0005-0000-0000-0000D8880000}"/>
    <cellStyle name="Input 19 3 3" xfId="34956" xr:uid="{00000000-0005-0000-0000-0000D9880000}"/>
    <cellStyle name="Input 19 3 4" xfId="34957" xr:uid="{00000000-0005-0000-0000-0000DA880000}"/>
    <cellStyle name="Input 19 4" xfId="34958" xr:uid="{00000000-0005-0000-0000-0000DB880000}"/>
    <cellStyle name="Input 19 4 2" xfId="34959" xr:uid="{00000000-0005-0000-0000-0000DC880000}"/>
    <cellStyle name="Input 19 4 3" xfId="34960" xr:uid="{00000000-0005-0000-0000-0000DD880000}"/>
    <cellStyle name="Input 19 4 4" xfId="34961" xr:uid="{00000000-0005-0000-0000-0000DE880000}"/>
    <cellStyle name="Input 19 5" xfId="34962" xr:uid="{00000000-0005-0000-0000-0000DF880000}"/>
    <cellStyle name="Input 19 5 2" xfId="34963" xr:uid="{00000000-0005-0000-0000-0000E0880000}"/>
    <cellStyle name="Input 19 5 3" xfId="34964" xr:uid="{00000000-0005-0000-0000-0000E1880000}"/>
    <cellStyle name="Input 19 5 4" xfId="34965" xr:uid="{00000000-0005-0000-0000-0000E2880000}"/>
    <cellStyle name="Input 19 6" xfId="34966" xr:uid="{00000000-0005-0000-0000-0000E3880000}"/>
    <cellStyle name="Input 19 6 2" xfId="34967" xr:uid="{00000000-0005-0000-0000-0000E4880000}"/>
    <cellStyle name="Input 19 6 3" xfId="34968" xr:uid="{00000000-0005-0000-0000-0000E5880000}"/>
    <cellStyle name="Input 19 6 4" xfId="34969" xr:uid="{00000000-0005-0000-0000-0000E6880000}"/>
    <cellStyle name="Input 19 7" xfId="34970" xr:uid="{00000000-0005-0000-0000-0000E7880000}"/>
    <cellStyle name="Input 19 8" xfId="34971" xr:uid="{00000000-0005-0000-0000-0000E8880000}"/>
    <cellStyle name="Input 19 9" xfId="34972" xr:uid="{00000000-0005-0000-0000-0000E9880000}"/>
    <cellStyle name="Input 2" xfId="34973" xr:uid="{00000000-0005-0000-0000-0000EA880000}"/>
    <cellStyle name="Input 2 10" xfId="34974" xr:uid="{00000000-0005-0000-0000-0000EB880000}"/>
    <cellStyle name="Input 2 100" xfId="34975" xr:uid="{00000000-0005-0000-0000-0000EC880000}"/>
    <cellStyle name="Input 2 101" xfId="34976" xr:uid="{00000000-0005-0000-0000-0000ED880000}"/>
    <cellStyle name="Input 2 102" xfId="34977" xr:uid="{00000000-0005-0000-0000-0000EE880000}"/>
    <cellStyle name="Input 2 103" xfId="34978" xr:uid="{00000000-0005-0000-0000-0000EF880000}"/>
    <cellStyle name="Input 2 104" xfId="34979" xr:uid="{00000000-0005-0000-0000-0000F0880000}"/>
    <cellStyle name="Input 2 105" xfId="34980" xr:uid="{00000000-0005-0000-0000-0000F1880000}"/>
    <cellStyle name="Input 2 106" xfId="34981" xr:uid="{00000000-0005-0000-0000-0000F2880000}"/>
    <cellStyle name="Input 2 107" xfId="34982" xr:uid="{00000000-0005-0000-0000-0000F3880000}"/>
    <cellStyle name="Input 2 108" xfId="34983" xr:uid="{00000000-0005-0000-0000-0000F4880000}"/>
    <cellStyle name="Input 2 109" xfId="34984" xr:uid="{00000000-0005-0000-0000-0000F5880000}"/>
    <cellStyle name="Input 2 11" xfId="34985" xr:uid="{00000000-0005-0000-0000-0000F6880000}"/>
    <cellStyle name="Input 2 110" xfId="34986" xr:uid="{00000000-0005-0000-0000-0000F7880000}"/>
    <cellStyle name="Input 2 111" xfId="34987" xr:uid="{00000000-0005-0000-0000-0000F8880000}"/>
    <cellStyle name="Input 2 112" xfId="34988" xr:uid="{00000000-0005-0000-0000-0000F9880000}"/>
    <cellStyle name="Input 2 113" xfId="34989" xr:uid="{00000000-0005-0000-0000-0000FA880000}"/>
    <cellStyle name="Input 2 114" xfId="34990" xr:uid="{00000000-0005-0000-0000-0000FB880000}"/>
    <cellStyle name="Input 2 115" xfId="34991" xr:uid="{00000000-0005-0000-0000-0000FC880000}"/>
    <cellStyle name="Input 2 116" xfId="34992" xr:uid="{00000000-0005-0000-0000-0000FD880000}"/>
    <cellStyle name="Input 2 117" xfId="34993" xr:uid="{00000000-0005-0000-0000-0000FE880000}"/>
    <cellStyle name="Input 2 118" xfId="34994" xr:uid="{00000000-0005-0000-0000-0000FF880000}"/>
    <cellStyle name="Input 2 119" xfId="34995" xr:uid="{00000000-0005-0000-0000-000000890000}"/>
    <cellStyle name="Input 2 12" xfId="34996" xr:uid="{00000000-0005-0000-0000-000001890000}"/>
    <cellStyle name="Input 2 120" xfId="34997" xr:uid="{00000000-0005-0000-0000-000002890000}"/>
    <cellStyle name="Input 2 121" xfId="34998" xr:uid="{00000000-0005-0000-0000-000003890000}"/>
    <cellStyle name="Input 2 122" xfId="34999" xr:uid="{00000000-0005-0000-0000-000004890000}"/>
    <cellStyle name="Input 2 123" xfId="35000" xr:uid="{00000000-0005-0000-0000-000005890000}"/>
    <cellStyle name="Input 2 124" xfId="35001" xr:uid="{00000000-0005-0000-0000-000006890000}"/>
    <cellStyle name="Input 2 125" xfId="35002" xr:uid="{00000000-0005-0000-0000-000007890000}"/>
    <cellStyle name="Input 2 126" xfId="35003" xr:uid="{00000000-0005-0000-0000-000008890000}"/>
    <cellStyle name="Input 2 127" xfId="35004" xr:uid="{00000000-0005-0000-0000-000009890000}"/>
    <cellStyle name="Input 2 128" xfId="35005" xr:uid="{00000000-0005-0000-0000-00000A890000}"/>
    <cellStyle name="Input 2 129" xfId="35006" xr:uid="{00000000-0005-0000-0000-00000B890000}"/>
    <cellStyle name="Input 2 13" xfId="35007" xr:uid="{00000000-0005-0000-0000-00000C890000}"/>
    <cellStyle name="Input 2 130" xfId="35008" xr:uid="{00000000-0005-0000-0000-00000D890000}"/>
    <cellStyle name="Input 2 131" xfId="35009" xr:uid="{00000000-0005-0000-0000-00000E890000}"/>
    <cellStyle name="Input 2 132" xfId="35010" xr:uid="{00000000-0005-0000-0000-00000F890000}"/>
    <cellStyle name="Input 2 133" xfId="35011" xr:uid="{00000000-0005-0000-0000-000010890000}"/>
    <cellStyle name="Input 2 134" xfId="35012" xr:uid="{00000000-0005-0000-0000-000011890000}"/>
    <cellStyle name="Input 2 135" xfId="35013" xr:uid="{00000000-0005-0000-0000-000012890000}"/>
    <cellStyle name="Input 2 136" xfId="35014" xr:uid="{00000000-0005-0000-0000-000013890000}"/>
    <cellStyle name="Input 2 137" xfId="35015" xr:uid="{00000000-0005-0000-0000-000014890000}"/>
    <cellStyle name="Input 2 138" xfId="35016" xr:uid="{00000000-0005-0000-0000-000015890000}"/>
    <cellStyle name="Input 2 139" xfId="35017" xr:uid="{00000000-0005-0000-0000-000016890000}"/>
    <cellStyle name="Input 2 14" xfId="35018" xr:uid="{00000000-0005-0000-0000-000017890000}"/>
    <cellStyle name="Input 2 140" xfId="35019" xr:uid="{00000000-0005-0000-0000-000018890000}"/>
    <cellStyle name="Input 2 141" xfId="35020" xr:uid="{00000000-0005-0000-0000-000019890000}"/>
    <cellStyle name="Input 2 142" xfId="35021" xr:uid="{00000000-0005-0000-0000-00001A890000}"/>
    <cellStyle name="Input 2 143" xfId="35022" xr:uid="{00000000-0005-0000-0000-00001B890000}"/>
    <cellStyle name="Input 2 144" xfId="35023" xr:uid="{00000000-0005-0000-0000-00001C890000}"/>
    <cellStyle name="Input 2 145" xfId="35024" xr:uid="{00000000-0005-0000-0000-00001D890000}"/>
    <cellStyle name="Input 2 146" xfId="35025" xr:uid="{00000000-0005-0000-0000-00001E890000}"/>
    <cellStyle name="Input 2 147" xfId="35026" xr:uid="{00000000-0005-0000-0000-00001F890000}"/>
    <cellStyle name="Input 2 148" xfId="35027" xr:uid="{00000000-0005-0000-0000-000020890000}"/>
    <cellStyle name="Input 2 149" xfId="35028" xr:uid="{00000000-0005-0000-0000-000021890000}"/>
    <cellStyle name="Input 2 15" xfId="35029" xr:uid="{00000000-0005-0000-0000-000022890000}"/>
    <cellStyle name="Input 2 150" xfId="35030" xr:uid="{00000000-0005-0000-0000-000023890000}"/>
    <cellStyle name="Input 2 151" xfId="35031" xr:uid="{00000000-0005-0000-0000-000024890000}"/>
    <cellStyle name="Input 2 152" xfId="35032" xr:uid="{00000000-0005-0000-0000-000025890000}"/>
    <cellStyle name="Input 2 153" xfId="35033" xr:uid="{00000000-0005-0000-0000-000026890000}"/>
    <cellStyle name="Input 2 154" xfId="35034" xr:uid="{00000000-0005-0000-0000-000027890000}"/>
    <cellStyle name="Input 2 155" xfId="35035" xr:uid="{00000000-0005-0000-0000-000028890000}"/>
    <cellStyle name="Input 2 156" xfId="35036" xr:uid="{00000000-0005-0000-0000-000029890000}"/>
    <cellStyle name="Input 2 157" xfId="35037" xr:uid="{00000000-0005-0000-0000-00002A890000}"/>
    <cellStyle name="Input 2 158" xfId="35038" xr:uid="{00000000-0005-0000-0000-00002B890000}"/>
    <cellStyle name="Input 2 159" xfId="35039" xr:uid="{00000000-0005-0000-0000-00002C890000}"/>
    <cellStyle name="Input 2 16" xfId="35040" xr:uid="{00000000-0005-0000-0000-00002D890000}"/>
    <cellStyle name="Input 2 160" xfId="35041" xr:uid="{00000000-0005-0000-0000-00002E890000}"/>
    <cellStyle name="Input 2 161" xfId="35042" xr:uid="{00000000-0005-0000-0000-00002F890000}"/>
    <cellStyle name="Input 2 162" xfId="35043" xr:uid="{00000000-0005-0000-0000-000030890000}"/>
    <cellStyle name="Input 2 163" xfId="35044" xr:uid="{00000000-0005-0000-0000-000031890000}"/>
    <cellStyle name="Input 2 164" xfId="35045" xr:uid="{00000000-0005-0000-0000-000032890000}"/>
    <cellStyle name="Input 2 165" xfId="35046" xr:uid="{00000000-0005-0000-0000-000033890000}"/>
    <cellStyle name="Input 2 166" xfId="35047" xr:uid="{00000000-0005-0000-0000-000034890000}"/>
    <cellStyle name="Input 2 167" xfId="35048" xr:uid="{00000000-0005-0000-0000-000035890000}"/>
    <cellStyle name="Input 2 168" xfId="35049" xr:uid="{00000000-0005-0000-0000-000036890000}"/>
    <cellStyle name="Input 2 169" xfId="35050" xr:uid="{00000000-0005-0000-0000-000037890000}"/>
    <cellStyle name="Input 2 17" xfId="35051" xr:uid="{00000000-0005-0000-0000-000038890000}"/>
    <cellStyle name="Input 2 170" xfId="35052" xr:uid="{00000000-0005-0000-0000-000039890000}"/>
    <cellStyle name="Input 2 171" xfId="35053" xr:uid="{00000000-0005-0000-0000-00003A890000}"/>
    <cellStyle name="Input 2 172" xfId="35054" xr:uid="{00000000-0005-0000-0000-00003B890000}"/>
    <cellStyle name="Input 2 173" xfId="35055" xr:uid="{00000000-0005-0000-0000-00003C890000}"/>
    <cellStyle name="Input 2 174" xfId="35056" xr:uid="{00000000-0005-0000-0000-00003D890000}"/>
    <cellStyle name="Input 2 175" xfId="35057" xr:uid="{00000000-0005-0000-0000-00003E890000}"/>
    <cellStyle name="Input 2 176" xfId="35058" xr:uid="{00000000-0005-0000-0000-00003F890000}"/>
    <cellStyle name="Input 2 177" xfId="35059" xr:uid="{00000000-0005-0000-0000-000040890000}"/>
    <cellStyle name="Input 2 178" xfId="35060" xr:uid="{00000000-0005-0000-0000-000041890000}"/>
    <cellStyle name="Input 2 179" xfId="35061" xr:uid="{00000000-0005-0000-0000-000042890000}"/>
    <cellStyle name="Input 2 18" xfId="35062" xr:uid="{00000000-0005-0000-0000-000043890000}"/>
    <cellStyle name="Input 2 180" xfId="35063" xr:uid="{00000000-0005-0000-0000-000044890000}"/>
    <cellStyle name="Input 2 181" xfId="35064" xr:uid="{00000000-0005-0000-0000-000045890000}"/>
    <cellStyle name="Input 2 182" xfId="35065" xr:uid="{00000000-0005-0000-0000-000046890000}"/>
    <cellStyle name="Input 2 183" xfId="35066" xr:uid="{00000000-0005-0000-0000-000047890000}"/>
    <cellStyle name="Input 2 184" xfId="35067" xr:uid="{00000000-0005-0000-0000-000048890000}"/>
    <cellStyle name="Input 2 185" xfId="35068" xr:uid="{00000000-0005-0000-0000-000049890000}"/>
    <cellStyle name="Input 2 186" xfId="35069" xr:uid="{00000000-0005-0000-0000-00004A890000}"/>
    <cellStyle name="Input 2 187" xfId="35070" xr:uid="{00000000-0005-0000-0000-00004B890000}"/>
    <cellStyle name="Input 2 188" xfId="35071" xr:uid="{00000000-0005-0000-0000-00004C890000}"/>
    <cellStyle name="Input 2 189" xfId="35072" xr:uid="{00000000-0005-0000-0000-00004D890000}"/>
    <cellStyle name="Input 2 19" xfId="35073" xr:uid="{00000000-0005-0000-0000-00004E890000}"/>
    <cellStyle name="Input 2 190" xfId="35074" xr:uid="{00000000-0005-0000-0000-00004F890000}"/>
    <cellStyle name="Input 2 191" xfId="35075" xr:uid="{00000000-0005-0000-0000-000050890000}"/>
    <cellStyle name="Input 2 192" xfId="35076" xr:uid="{00000000-0005-0000-0000-000051890000}"/>
    <cellStyle name="Input 2 193" xfId="35077" xr:uid="{00000000-0005-0000-0000-000052890000}"/>
    <cellStyle name="Input 2 194" xfId="35078" xr:uid="{00000000-0005-0000-0000-000053890000}"/>
    <cellStyle name="Input 2 195" xfId="35079" xr:uid="{00000000-0005-0000-0000-000054890000}"/>
    <cellStyle name="Input 2 196" xfId="35080" xr:uid="{00000000-0005-0000-0000-000055890000}"/>
    <cellStyle name="Input 2 197" xfId="35081" xr:uid="{00000000-0005-0000-0000-000056890000}"/>
    <cellStyle name="Input 2 198" xfId="35082" xr:uid="{00000000-0005-0000-0000-000057890000}"/>
    <cellStyle name="Input 2 199" xfId="35083" xr:uid="{00000000-0005-0000-0000-000058890000}"/>
    <cellStyle name="Input 2 2" xfId="35084" xr:uid="{00000000-0005-0000-0000-000059890000}"/>
    <cellStyle name="Input 2 2 10" xfId="35085" xr:uid="{00000000-0005-0000-0000-00005A890000}"/>
    <cellStyle name="Input 2 2 100" xfId="35086" xr:uid="{00000000-0005-0000-0000-00005B890000}"/>
    <cellStyle name="Input 2 2 101" xfId="35087" xr:uid="{00000000-0005-0000-0000-00005C890000}"/>
    <cellStyle name="Input 2 2 102" xfId="35088" xr:uid="{00000000-0005-0000-0000-00005D890000}"/>
    <cellStyle name="Input 2 2 103" xfId="35089" xr:uid="{00000000-0005-0000-0000-00005E890000}"/>
    <cellStyle name="Input 2 2 104" xfId="35090" xr:uid="{00000000-0005-0000-0000-00005F890000}"/>
    <cellStyle name="Input 2 2 105" xfId="35091" xr:uid="{00000000-0005-0000-0000-000060890000}"/>
    <cellStyle name="Input 2 2 11" xfId="35092" xr:uid="{00000000-0005-0000-0000-000061890000}"/>
    <cellStyle name="Input 2 2 12" xfId="35093" xr:uid="{00000000-0005-0000-0000-000062890000}"/>
    <cellStyle name="Input 2 2 13" xfId="35094" xr:uid="{00000000-0005-0000-0000-000063890000}"/>
    <cellStyle name="Input 2 2 14" xfId="35095" xr:uid="{00000000-0005-0000-0000-000064890000}"/>
    <cellStyle name="Input 2 2 15" xfId="35096" xr:uid="{00000000-0005-0000-0000-000065890000}"/>
    <cellStyle name="Input 2 2 16" xfId="35097" xr:uid="{00000000-0005-0000-0000-000066890000}"/>
    <cellStyle name="Input 2 2 17" xfId="35098" xr:uid="{00000000-0005-0000-0000-000067890000}"/>
    <cellStyle name="Input 2 2 18" xfId="35099" xr:uid="{00000000-0005-0000-0000-000068890000}"/>
    <cellStyle name="Input 2 2 19" xfId="35100" xr:uid="{00000000-0005-0000-0000-000069890000}"/>
    <cellStyle name="Input 2 2 2" xfId="35101" xr:uid="{00000000-0005-0000-0000-00006A890000}"/>
    <cellStyle name="Input 2 2 2 2" xfId="35102" xr:uid="{00000000-0005-0000-0000-00006B890000}"/>
    <cellStyle name="Input 2 2 2 3" xfId="35103" xr:uid="{00000000-0005-0000-0000-00006C890000}"/>
    <cellStyle name="Input 2 2 20" xfId="35104" xr:uid="{00000000-0005-0000-0000-00006D890000}"/>
    <cellStyle name="Input 2 2 21" xfId="35105" xr:uid="{00000000-0005-0000-0000-00006E890000}"/>
    <cellStyle name="Input 2 2 22" xfId="35106" xr:uid="{00000000-0005-0000-0000-00006F890000}"/>
    <cellStyle name="Input 2 2 23" xfId="35107" xr:uid="{00000000-0005-0000-0000-000070890000}"/>
    <cellStyle name="Input 2 2 24" xfId="35108" xr:uid="{00000000-0005-0000-0000-000071890000}"/>
    <cellStyle name="Input 2 2 25" xfId="35109" xr:uid="{00000000-0005-0000-0000-000072890000}"/>
    <cellStyle name="Input 2 2 26" xfId="35110" xr:uid="{00000000-0005-0000-0000-000073890000}"/>
    <cellStyle name="Input 2 2 27" xfId="35111" xr:uid="{00000000-0005-0000-0000-000074890000}"/>
    <cellStyle name="Input 2 2 28" xfId="35112" xr:uid="{00000000-0005-0000-0000-000075890000}"/>
    <cellStyle name="Input 2 2 29" xfId="35113" xr:uid="{00000000-0005-0000-0000-000076890000}"/>
    <cellStyle name="Input 2 2 3" xfId="35114" xr:uid="{00000000-0005-0000-0000-000077890000}"/>
    <cellStyle name="Input 2 2 30" xfId="35115" xr:uid="{00000000-0005-0000-0000-000078890000}"/>
    <cellStyle name="Input 2 2 31" xfId="35116" xr:uid="{00000000-0005-0000-0000-000079890000}"/>
    <cellStyle name="Input 2 2 32" xfId="35117" xr:uid="{00000000-0005-0000-0000-00007A890000}"/>
    <cellStyle name="Input 2 2 33" xfId="35118" xr:uid="{00000000-0005-0000-0000-00007B890000}"/>
    <cellStyle name="Input 2 2 34" xfId="35119" xr:uid="{00000000-0005-0000-0000-00007C890000}"/>
    <cellStyle name="Input 2 2 35" xfId="35120" xr:uid="{00000000-0005-0000-0000-00007D890000}"/>
    <cellStyle name="Input 2 2 36" xfId="35121" xr:uid="{00000000-0005-0000-0000-00007E890000}"/>
    <cellStyle name="Input 2 2 37" xfId="35122" xr:uid="{00000000-0005-0000-0000-00007F890000}"/>
    <cellStyle name="Input 2 2 38" xfId="35123" xr:uid="{00000000-0005-0000-0000-000080890000}"/>
    <cellStyle name="Input 2 2 39" xfId="35124" xr:uid="{00000000-0005-0000-0000-000081890000}"/>
    <cellStyle name="Input 2 2 4" xfId="35125" xr:uid="{00000000-0005-0000-0000-000082890000}"/>
    <cellStyle name="Input 2 2 40" xfId="35126" xr:uid="{00000000-0005-0000-0000-000083890000}"/>
    <cellStyle name="Input 2 2 41" xfId="35127" xr:uid="{00000000-0005-0000-0000-000084890000}"/>
    <cellStyle name="Input 2 2 42" xfId="35128" xr:uid="{00000000-0005-0000-0000-000085890000}"/>
    <cellStyle name="Input 2 2 43" xfId="35129" xr:uid="{00000000-0005-0000-0000-000086890000}"/>
    <cellStyle name="Input 2 2 44" xfId="35130" xr:uid="{00000000-0005-0000-0000-000087890000}"/>
    <cellStyle name="Input 2 2 45" xfId="35131" xr:uid="{00000000-0005-0000-0000-000088890000}"/>
    <cellStyle name="Input 2 2 46" xfId="35132" xr:uid="{00000000-0005-0000-0000-000089890000}"/>
    <cellStyle name="Input 2 2 47" xfId="35133" xr:uid="{00000000-0005-0000-0000-00008A890000}"/>
    <cellStyle name="Input 2 2 48" xfId="35134" xr:uid="{00000000-0005-0000-0000-00008B890000}"/>
    <cellStyle name="Input 2 2 49" xfId="35135" xr:uid="{00000000-0005-0000-0000-00008C890000}"/>
    <cellStyle name="Input 2 2 5" xfId="35136" xr:uid="{00000000-0005-0000-0000-00008D890000}"/>
    <cellStyle name="Input 2 2 50" xfId="35137" xr:uid="{00000000-0005-0000-0000-00008E890000}"/>
    <cellStyle name="Input 2 2 51" xfId="35138" xr:uid="{00000000-0005-0000-0000-00008F890000}"/>
    <cellStyle name="Input 2 2 52" xfId="35139" xr:uid="{00000000-0005-0000-0000-000090890000}"/>
    <cellStyle name="Input 2 2 53" xfId="35140" xr:uid="{00000000-0005-0000-0000-000091890000}"/>
    <cellStyle name="Input 2 2 54" xfId="35141" xr:uid="{00000000-0005-0000-0000-000092890000}"/>
    <cellStyle name="Input 2 2 55" xfId="35142" xr:uid="{00000000-0005-0000-0000-000093890000}"/>
    <cellStyle name="Input 2 2 56" xfId="35143" xr:uid="{00000000-0005-0000-0000-000094890000}"/>
    <cellStyle name="Input 2 2 57" xfId="35144" xr:uid="{00000000-0005-0000-0000-000095890000}"/>
    <cellStyle name="Input 2 2 58" xfId="35145" xr:uid="{00000000-0005-0000-0000-000096890000}"/>
    <cellStyle name="Input 2 2 59" xfId="35146" xr:uid="{00000000-0005-0000-0000-000097890000}"/>
    <cellStyle name="Input 2 2 6" xfId="35147" xr:uid="{00000000-0005-0000-0000-000098890000}"/>
    <cellStyle name="Input 2 2 60" xfId="35148" xr:uid="{00000000-0005-0000-0000-000099890000}"/>
    <cellStyle name="Input 2 2 61" xfId="35149" xr:uid="{00000000-0005-0000-0000-00009A890000}"/>
    <cellStyle name="Input 2 2 62" xfId="35150" xr:uid="{00000000-0005-0000-0000-00009B890000}"/>
    <cellStyle name="Input 2 2 63" xfId="35151" xr:uid="{00000000-0005-0000-0000-00009C890000}"/>
    <cellStyle name="Input 2 2 64" xfId="35152" xr:uid="{00000000-0005-0000-0000-00009D890000}"/>
    <cellStyle name="Input 2 2 65" xfId="35153" xr:uid="{00000000-0005-0000-0000-00009E890000}"/>
    <cellStyle name="Input 2 2 66" xfId="35154" xr:uid="{00000000-0005-0000-0000-00009F890000}"/>
    <cellStyle name="Input 2 2 67" xfId="35155" xr:uid="{00000000-0005-0000-0000-0000A0890000}"/>
    <cellStyle name="Input 2 2 68" xfId="35156" xr:uid="{00000000-0005-0000-0000-0000A1890000}"/>
    <cellStyle name="Input 2 2 69" xfId="35157" xr:uid="{00000000-0005-0000-0000-0000A2890000}"/>
    <cellStyle name="Input 2 2 7" xfId="35158" xr:uid="{00000000-0005-0000-0000-0000A3890000}"/>
    <cellStyle name="Input 2 2 70" xfId="35159" xr:uid="{00000000-0005-0000-0000-0000A4890000}"/>
    <cellStyle name="Input 2 2 71" xfId="35160" xr:uid="{00000000-0005-0000-0000-0000A5890000}"/>
    <cellStyle name="Input 2 2 72" xfId="35161" xr:uid="{00000000-0005-0000-0000-0000A6890000}"/>
    <cellStyle name="Input 2 2 73" xfId="35162" xr:uid="{00000000-0005-0000-0000-0000A7890000}"/>
    <cellStyle name="Input 2 2 74" xfId="35163" xr:uid="{00000000-0005-0000-0000-0000A8890000}"/>
    <cellStyle name="Input 2 2 75" xfId="35164" xr:uid="{00000000-0005-0000-0000-0000A9890000}"/>
    <cellStyle name="Input 2 2 76" xfId="35165" xr:uid="{00000000-0005-0000-0000-0000AA890000}"/>
    <cellStyle name="Input 2 2 77" xfId="35166" xr:uid="{00000000-0005-0000-0000-0000AB890000}"/>
    <cellStyle name="Input 2 2 78" xfId="35167" xr:uid="{00000000-0005-0000-0000-0000AC890000}"/>
    <cellStyle name="Input 2 2 79" xfId="35168" xr:uid="{00000000-0005-0000-0000-0000AD890000}"/>
    <cellStyle name="Input 2 2 8" xfId="35169" xr:uid="{00000000-0005-0000-0000-0000AE890000}"/>
    <cellStyle name="Input 2 2 80" xfId="35170" xr:uid="{00000000-0005-0000-0000-0000AF890000}"/>
    <cellStyle name="Input 2 2 81" xfId="35171" xr:uid="{00000000-0005-0000-0000-0000B0890000}"/>
    <cellStyle name="Input 2 2 82" xfId="35172" xr:uid="{00000000-0005-0000-0000-0000B1890000}"/>
    <cellStyle name="Input 2 2 83" xfId="35173" xr:uid="{00000000-0005-0000-0000-0000B2890000}"/>
    <cellStyle name="Input 2 2 84" xfId="35174" xr:uid="{00000000-0005-0000-0000-0000B3890000}"/>
    <cellStyle name="Input 2 2 85" xfId="35175" xr:uid="{00000000-0005-0000-0000-0000B4890000}"/>
    <cellStyle name="Input 2 2 86" xfId="35176" xr:uid="{00000000-0005-0000-0000-0000B5890000}"/>
    <cellStyle name="Input 2 2 87" xfId="35177" xr:uid="{00000000-0005-0000-0000-0000B6890000}"/>
    <cellStyle name="Input 2 2 88" xfId="35178" xr:uid="{00000000-0005-0000-0000-0000B7890000}"/>
    <cellStyle name="Input 2 2 89" xfId="35179" xr:uid="{00000000-0005-0000-0000-0000B8890000}"/>
    <cellStyle name="Input 2 2 9" xfId="35180" xr:uid="{00000000-0005-0000-0000-0000B9890000}"/>
    <cellStyle name="Input 2 2 90" xfId="35181" xr:uid="{00000000-0005-0000-0000-0000BA890000}"/>
    <cellStyle name="Input 2 2 91" xfId="35182" xr:uid="{00000000-0005-0000-0000-0000BB890000}"/>
    <cellStyle name="Input 2 2 92" xfId="35183" xr:uid="{00000000-0005-0000-0000-0000BC890000}"/>
    <cellStyle name="Input 2 2 93" xfId="35184" xr:uid="{00000000-0005-0000-0000-0000BD890000}"/>
    <cellStyle name="Input 2 2 94" xfId="35185" xr:uid="{00000000-0005-0000-0000-0000BE890000}"/>
    <cellStyle name="Input 2 2 95" xfId="35186" xr:uid="{00000000-0005-0000-0000-0000BF890000}"/>
    <cellStyle name="Input 2 2 96" xfId="35187" xr:uid="{00000000-0005-0000-0000-0000C0890000}"/>
    <cellStyle name="Input 2 2 97" xfId="35188" xr:uid="{00000000-0005-0000-0000-0000C1890000}"/>
    <cellStyle name="Input 2 2 98" xfId="35189" xr:uid="{00000000-0005-0000-0000-0000C2890000}"/>
    <cellStyle name="Input 2 2 99" xfId="35190" xr:uid="{00000000-0005-0000-0000-0000C3890000}"/>
    <cellStyle name="Input 2 20" xfId="35191" xr:uid="{00000000-0005-0000-0000-0000C4890000}"/>
    <cellStyle name="Input 2 200" xfId="35192" xr:uid="{00000000-0005-0000-0000-0000C5890000}"/>
    <cellStyle name="Input 2 201" xfId="35193" xr:uid="{00000000-0005-0000-0000-0000C6890000}"/>
    <cellStyle name="Input 2 202" xfId="35194" xr:uid="{00000000-0005-0000-0000-0000C7890000}"/>
    <cellStyle name="Input 2 203" xfId="35195" xr:uid="{00000000-0005-0000-0000-0000C8890000}"/>
    <cellStyle name="Input 2 204" xfId="35196" xr:uid="{00000000-0005-0000-0000-0000C9890000}"/>
    <cellStyle name="Input 2 205" xfId="35197" xr:uid="{00000000-0005-0000-0000-0000CA890000}"/>
    <cellStyle name="Input 2 206" xfId="35198" xr:uid="{00000000-0005-0000-0000-0000CB890000}"/>
    <cellStyle name="Input 2 207" xfId="35199" xr:uid="{00000000-0005-0000-0000-0000CC890000}"/>
    <cellStyle name="Input 2 208" xfId="35200" xr:uid="{00000000-0005-0000-0000-0000CD890000}"/>
    <cellStyle name="Input 2 209" xfId="35201" xr:uid="{00000000-0005-0000-0000-0000CE890000}"/>
    <cellStyle name="Input 2 21" xfId="35202" xr:uid="{00000000-0005-0000-0000-0000CF890000}"/>
    <cellStyle name="Input 2 210" xfId="35203" xr:uid="{00000000-0005-0000-0000-0000D0890000}"/>
    <cellStyle name="Input 2 211" xfId="35204" xr:uid="{00000000-0005-0000-0000-0000D1890000}"/>
    <cellStyle name="Input 2 212" xfId="35205" xr:uid="{00000000-0005-0000-0000-0000D2890000}"/>
    <cellStyle name="Input 2 213" xfId="35206" xr:uid="{00000000-0005-0000-0000-0000D3890000}"/>
    <cellStyle name="Input 2 214" xfId="35207" xr:uid="{00000000-0005-0000-0000-0000D4890000}"/>
    <cellStyle name="Input 2 215" xfId="35208" xr:uid="{00000000-0005-0000-0000-0000D5890000}"/>
    <cellStyle name="Input 2 216" xfId="35209" xr:uid="{00000000-0005-0000-0000-0000D6890000}"/>
    <cellStyle name="Input 2 217" xfId="35210" xr:uid="{00000000-0005-0000-0000-0000D7890000}"/>
    <cellStyle name="Input 2 22" xfId="35211" xr:uid="{00000000-0005-0000-0000-0000D8890000}"/>
    <cellStyle name="Input 2 23" xfId="35212" xr:uid="{00000000-0005-0000-0000-0000D9890000}"/>
    <cellStyle name="Input 2 24" xfId="35213" xr:uid="{00000000-0005-0000-0000-0000DA890000}"/>
    <cellStyle name="Input 2 25" xfId="35214" xr:uid="{00000000-0005-0000-0000-0000DB890000}"/>
    <cellStyle name="Input 2 26" xfId="35215" xr:uid="{00000000-0005-0000-0000-0000DC890000}"/>
    <cellStyle name="Input 2 27" xfId="35216" xr:uid="{00000000-0005-0000-0000-0000DD890000}"/>
    <cellStyle name="Input 2 28" xfId="35217" xr:uid="{00000000-0005-0000-0000-0000DE890000}"/>
    <cellStyle name="Input 2 29" xfId="35218" xr:uid="{00000000-0005-0000-0000-0000DF890000}"/>
    <cellStyle name="Input 2 3" xfId="35219" xr:uid="{00000000-0005-0000-0000-0000E0890000}"/>
    <cellStyle name="Input 2 3 2" xfId="35220" xr:uid="{00000000-0005-0000-0000-0000E1890000}"/>
    <cellStyle name="Input 2 3 3" xfId="35221" xr:uid="{00000000-0005-0000-0000-0000E2890000}"/>
    <cellStyle name="Input 2 30" xfId="35222" xr:uid="{00000000-0005-0000-0000-0000E3890000}"/>
    <cellStyle name="Input 2 31" xfId="35223" xr:uid="{00000000-0005-0000-0000-0000E4890000}"/>
    <cellStyle name="Input 2 32" xfId="35224" xr:uid="{00000000-0005-0000-0000-0000E5890000}"/>
    <cellStyle name="Input 2 33" xfId="35225" xr:uid="{00000000-0005-0000-0000-0000E6890000}"/>
    <cellStyle name="Input 2 34" xfId="35226" xr:uid="{00000000-0005-0000-0000-0000E7890000}"/>
    <cellStyle name="Input 2 35" xfId="35227" xr:uid="{00000000-0005-0000-0000-0000E8890000}"/>
    <cellStyle name="Input 2 36" xfId="35228" xr:uid="{00000000-0005-0000-0000-0000E9890000}"/>
    <cellStyle name="Input 2 37" xfId="35229" xr:uid="{00000000-0005-0000-0000-0000EA890000}"/>
    <cellStyle name="Input 2 38" xfId="35230" xr:uid="{00000000-0005-0000-0000-0000EB890000}"/>
    <cellStyle name="Input 2 39" xfId="35231" xr:uid="{00000000-0005-0000-0000-0000EC890000}"/>
    <cellStyle name="Input 2 4" xfId="35232" xr:uid="{00000000-0005-0000-0000-0000ED890000}"/>
    <cellStyle name="Input 2 40" xfId="35233" xr:uid="{00000000-0005-0000-0000-0000EE890000}"/>
    <cellStyle name="Input 2 41" xfId="35234" xr:uid="{00000000-0005-0000-0000-0000EF890000}"/>
    <cellStyle name="Input 2 42" xfId="35235" xr:uid="{00000000-0005-0000-0000-0000F0890000}"/>
    <cellStyle name="Input 2 43" xfId="35236" xr:uid="{00000000-0005-0000-0000-0000F1890000}"/>
    <cellStyle name="Input 2 44" xfId="35237" xr:uid="{00000000-0005-0000-0000-0000F2890000}"/>
    <cellStyle name="Input 2 45" xfId="35238" xr:uid="{00000000-0005-0000-0000-0000F3890000}"/>
    <cellStyle name="Input 2 46" xfId="35239" xr:uid="{00000000-0005-0000-0000-0000F4890000}"/>
    <cellStyle name="Input 2 47" xfId="35240" xr:uid="{00000000-0005-0000-0000-0000F5890000}"/>
    <cellStyle name="Input 2 48" xfId="35241" xr:uid="{00000000-0005-0000-0000-0000F6890000}"/>
    <cellStyle name="Input 2 49" xfId="35242" xr:uid="{00000000-0005-0000-0000-0000F7890000}"/>
    <cellStyle name="Input 2 5" xfId="35243" xr:uid="{00000000-0005-0000-0000-0000F8890000}"/>
    <cellStyle name="Input 2 50" xfId="35244" xr:uid="{00000000-0005-0000-0000-0000F9890000}"/>
    <cellStyle name="Input 2 51" xfId="35245" xr:uid="{00000000-0005-0000-0000-0000FA890000}"/>
    <cellStyle name="Input 2 52" xfId="35246" xr:uid="{00000000-0005-0000-0000-0000FB890000}"/>
    <cellStyle name="Input 2 53" xfId="35247" xr:uid="{00000000-0005-0000-0000-0000FC890000}"/>
    <cellStyle name="Input 2 54" xfId="35248" xr:uid="{00000000-0005-0000-0000-0000FD890000}"/>
    <cellStyle name="Input 2 55" xfId="35249" xr:uid="{00000000-0005-0000-0000-0000FE890000}"/>
    <cellStyle name="Input 2 56" xfId="35250" xr:uid="{00000000-0005-0000-0000-0000FF890000}"/>
    <cellStyle name="Input 2 57" xfId="35251" xr:uid="{00000000-0005-0000-0000-0000008A0000}"/>
    <cellStyle name="Input 2 58" xfId="35252" xr:uid="{00000000-0005-0000-0000-0000018A0000}"/>
    <cellStyle name="Input 2 59" xfId="35253" xr:uid="{00000000-0005-0000-0000-0000028A0000}"/>
    <cellStyle name="Input 2 6" xfId="35254" xr:uid="{00000000-0005-0000-0000-0000038A0000}"/>
    <cellStyle name="Input 2 60" xfId="35255" xr:uid="{00000000-0005-0000-0000-0000048A0000}"/>
    <cellStyle name="Input 2 61" xfId="35256" xr:uid="{00000000-0005-0000-0000-0000058A0000}"/>
    <cellStyle name="Input 2 62" xfId="35257" xr:uid="{00000000-0005-0000-0000-0000068A0000}"/>
    <cellStyle name="Input 2 63" xfId="35258" xr:uid="{00000000-0005-0000-0000-0000078A0000}"/>
    <cellStyle name="Input 2 64" xfId="35259" xr:uid="{00000000-0005-0000-0000-0000088A0000}"/>
    <cellStyle name="Input 2 65" xfId="35260" xr:uid="{00000000-0005-0000-0000-0000098A0000}"/>
    <cellStyle name="Input 2 66" xfId="35261" xr:uid="{00000000-0005-0000-0000-00000A8A0000}"/>
    <cellStyle name="Input 2 67" xfId="35262" xr:uid="{00000000-0005-0000-0000-00000B8A0000}"/>
    <cellStyle name="Input 2 68" xfId="35263" xr:uid="{00000000-0005-0000-0000-00000C8A0000}"/>
    <cellStyle name="Input 2 69" xfId="35264" xr:uid="{00000000-0005-0000-0000-00000D8A0000}"/>
    <cellStyle name="Input 2 7" xfId="35265" xr:uid="{00000000-0005-0000-0000-00000E8A0000}"/>
    <cellStyle name="Input 2 70" xfId="35266" xr:uid="{00000000-0005-0000-0000-00000F8A0000}"/>
    <cellStyle name="Input 2 71" xfId="35267" xr:uid="{00000000-0005-0000-0000-0000108A0000}"/>
    <cellStyle name="Input 2 72" xfId="35268" xr:uid="{00000000-0005-0000-0000-0000118A0000}"/>
    <cellStyle name="Input 2 73" xfId="35269" xr:uid="{00000000-0005-0000-0000-0000128A0000}"/>
    <cellStyle name="Input 2 74" xfId="35270" xr:uid="{00000000-0005-0000-0000-0000138A0000}"/>
    <cellStyle name="Input 2 75" xfId="35271" xr:uid="{00000000-0005-0000-0000-0000148A0000}"/>
    <cellStyle name="Input 2 76" xfId="35272" xr:uid="{00000000-0005-0000-0000-0000158A0000}"/>
    <cellStyle name="Input 2 77" xfId="35273" xr:uid="{00000000-0005-0000-0000-0000168A0000}"/>
    <cellStyle name="Input 2 78" xfId="35274" xr:uid="{00000000-0005-0000-0000-0000178A0000}"/>
    <cellStyle name="Input 2 79" xfId="35275" xr:uid="{00000000-0005-0000-0000-0000188A0000}"/>
    <cellStyle name="Input 2 8" xfId="35276" xr:uid="{00000000-0005-0000-0000-0000198A0000}"/>
    <cellStyle name="Input 2 80" xfId="35277" xr:uid="{00000000-0005-0000-0000-00001A8A0000}"/>
    <cellStyle name="Input 2 81" xfId="35278" xr:uid="{00000000-0005-0000-0000-00001B8A0000}"/>
    <cellStyle name="Input 2 82" xfId="35279" xr:uid="{00000000-0005-0000-0000-00001C8A0000}"/>
    <cellStyle name="Input 2 83" xfId="35280" xr:uid="{00000000-0005-0000-0000-00001D8A0000}"/>
    <cellStyle name="Input 2 84" xfId="35281" xr:uid="{00000000-0005-0000-0000-00001E8A0000}"/>
    <cellStyle name="Input 2 85" xfId="35282" xr:uid="{00000000-0005-0000-0000-00001F8A0000}"/>
    <cellStyle name="Input 2 86" xfId="35283" xr:uid="{00000000-0005-0000-0000-0000208A0000}"/>
    <cellStyle name="Input 2 87" xfId="35284" xr:uid="{00000000-0005-0000-0000-0000218A0000}"/>
    <cellStyle name="Input 2 88" xfId="35285" xr:uid="{00000000-0005-0000-0000-0000228A0000}"/>
    <cellStyle name="Input 2 89" xfId="35286" xr:uid="{00000000-0005-0000-0000-0000238A0000}"/>
    <cellStyle name="Input 2 9" xfId="35287" xr:uid="{00000000-0005-0000-0000-0000248A0000}"/>
    <cellStyle name="Input 2 90" xfId="35288" xr:uid="{00000000-0005-0000-0000-0000258A0000}"/>
    <cellStyle name="Input 2 91" xfId="35289" xr:uid="{00000000-0005-0000-0000-0000268A0000}"/>
    <cellStyle name="Input 2 92" xfId="35290" xr:uid="{00000000-0005-0000-0000-0000278A0000}"/>
    <cellStyle name="Input 2 93" xfId="35291" xr:uid="{00000000-0005-0000-0000-0000288A0000}"/>
    <cellStyle name="Input 2 94" xfId="35292" xr:uid="{00000000-0005-0000-0000-0000298A0000}"/>
    <cellStyle name="Input 2 95" xfId="35293" xr:uid="{00000000-0005-0000-0000-00002A8A0000}"/>
    <cellStyle name="Input 2 96" xfId="35294" xr:uid="{00000000-0005-0000-0000-00002B8A0000}"/>
    <cellStyle name="Input 2 97" xfId="35295" xr:uid="{00000000-0005-0000-0000-00002C8A0000}"/>
    <cellStyle name="Input 2 98" xfId="35296" xr:uid="{00000000-0005-0000-0000-00002D8A0000}"/>
    <cellStyle name="Input 2 99" xfId="35297" xr:uid="{00000000-0005-0000-0000-00002E8A0000}"/>
    <cellStyle name="Input 20" xfId="35298" xr:uid="{00000000-0005-0000-0000-00002F8A0000}"/>
    <cellStyle name="Input 20 2" xfId="35299" xr:uid="{00000000-0005-0000-0000-0000308A0000}"/>
    <cellStyle name="Input 20 2 2" xfId="35300" xr:uid="{00000000-0005-0000-0000-0000318A0000}"/>
    <cellStyle name="Input 20 2 3" xfId="35301" xr:uid="{00000000-0005-0000-0000-0000328A0000}"/>
    <cellStyle name="Input 20 2 4" xfId="35302" xr:uid="{00000000-0005-0000-0000-0000338A0000}"/>
    <cellStyle name="Input 20 3" xfId="35303" xr:uid="{00000000-0005-0000-0000-0000348A0000}"/>
    <cellStyle name="Input 20 3 2" xfId="35304" xr:uid="{00000000-0005-0000-0000-0000358A0000}"/>
    <cellStyle name="Input 20 3 3" xfId="35305" xr:uid="{00000000-0005-0000-0000-0000368A0000}"/>
    <cellStyle name="Input 20 3 4" xfId="35306" xr:uid="{00000000-0005-0000-0000-0000378A0000}"/>
    <cellStyle name="Input 20 4" xfId="35307" xr:uid="{00000000-0005-0000-0000-0000388A0000}"/>
    <cellStyle name="Input 20 4 2" xfId="35308" xr:uid="{00000000-0005-0000-0000-0000398A0000}"/>
    <cellStyle name="Input 20 4 3" xfId="35309" xr:uid="{00000000-0005-0000-0000-00003A8A0000}"/>
    <cellStyle name="Input 20 4 4" xfId="35310" xr:uid="{00000000-0005-0000-0000-00003B8A0000}"/>
    <cellStyle name="Input 20 5" xfId="35311" xr:uid="{00000000-0005-0000-0000-00003C8A0000}"/>
    <cellStyle name="Input 20 5 2" xfId="35312" xr:uid="{00000000-0005-0000-0000-00003D8A0000}"/>
    <cellStyle name="Input 20 5 3" xfId="35313" xr:uid="{00000000-0005-0000-0000-00003E8A0000}"/>
    <cellStyle name="Input 20 5 4" xfId="35314" xr:uid="{00000000-0005-0000-0000-00003F8A0000}"/>
    <cellStyle name="Input 20 6" xfId="35315" xr:uid="{00000000-0005-0000-0000-0000408A0000}"/>
    <cellStyle name="Input 20 6 2" xfId="35316" xr:uid="{00000000-0005-0000-0000-0000418A0000}"/>
    <cellStyle name="Input 20 6 3" xfId="35317" xr:uid="{00000000-0005-0000-0000-0000428A0000}"/>
    <cellStyle name="Input 20 6 4" xfId="35318" xr:uid="{00000000-0005-0000-0000-0000438A0000}"/>
    <cellStyle name="Input 20 7" xfId="35319" xr:uid="{00000000-0005-0000-0000-0000448A0000}"/>
    <cellStyle name="Input 20 8" xfId="35320" xr:uid="{00000000-0005-0000-0000-0000458A0000}"/>
    <cellStyle name="Input 20 9" xfId="35321" xr:uid="{00000000-0005-0000-0000-0000468A0000}"/>
    <cellStyle name="Input 21" xfId="35322" xr:uid="{00000000-0005-0000-0000-0000478A0000}"/>
    <cellStyle name="Input 21 2" xfId="35323" xr:uid="{00000000-0005-0000-0000-0000488A0000}"/>
    <cellStyle name="Input 21 3" xfId="35324" xr:uid="{00000000-0005-0000-0000-0000498A0000}"/>
    <cellStyle name="Input 21 4" xfId="35325" xr:uid="{00000000-0005-0000-0000-00004A8A0000}"/>
    <cellStyle name="Input 22" xfId="35326" xr:uid="{00000000-0005-0000-0000-00004B8A0000}"/>
    <cellStyle name="Input 22 2" xfId="35327" xr:uid="{00000000-0005-0000-0000-00004C8A0000}"/>
    <cellStyle name="Input 22 3" xfId="35328" xr:uid="{00000000-0005-0000-0000-00004D8A0000}"/>
    <cellStyle name="Input 22 4" xfId="35329" xr:uid="{00000000-0005-0000-0000-00004E8A0000}"/>
    <cellStyle name="Input 23" xfId="35330" xr:uid="{00000000-0005-0000-0000-00004F8A0000}"/>
    <cellStyle name="Input 23 2" xfId="35331" xr:uid="{00000000-0005-0000-0000-0000508A0000}"/>
    <cellStyle name="Input 23 3" xfId="35332" xr:uid="{00000000-0005-0000-0000-0000518A0000}"/>
    <cellStyle name="Input 23 4" xfId="35333" xr:uid="{00000000-0005-0000-0000-0000528A0000}"/>
    <cellStyle name="Input 24" xfId="35334" xr:uid="{00000000-0005-0000-0000-0000538A0000}"/>
    <cellStyle name="Input 24 2" xfId="35335" xr:uid="{00000000-0005-0000-0000-0000548A0000}"/>
    <cellStyle name="Input 24 3" xfId="35336" xr:uid="{00000000-0005-0000-0000-0000558A0000}"/>
    <cellStyle name="Input 24 4" xfId="35337" xr:uid="{00000000-0005-0000-0000-0000568A0000}"/>
    <cellStyle name="Input 25" xfId="35338" xr:uid="{00000000-0005-0000-0000-0000578A0000}"/>
    <cellStyle name="Input 25 2" xfId="35339" xr:uid="{00000000-0005-0000-0000-0000588A0000}"/>
    <cellStyle name="Input 25 3" xfId="35340" xr:uid="{00000000-0005-0000-0000-0000598A0000}"/>
    <cellStyle name="Input 25 4" xfId="35341" xr:uid="{00000000-0005-0000-0000-00005A8A0000}"/>
    <cellStyle name="Input 26" xfId="35342" xr:uid="{00000000-0005-0000-0000-00005B8A0000}"/>
    <cellStyle name="Input 26 2" xfId="35343" xr:uid="{00000000-0005-0000-0000-00005C8A0000}"/>
    <cellStyle name="Input 26 3" xfId="35344" xr:uid="{00000000-0005-0000-0000-00005D8A0000}"/>
    <cellStyle name="Input 26 4" xfId="35345" xr:uid="{00000000-0005-0000-0000-00005E8A0000}"/>
    <cellStyle name="Input 27" xfId="35346" xr:uid="{00000000-0005-0000-0000-00005F8A0000}"/>
    <cellStyle name="Input 27 2" xfId="35347" xr:uid="{00000000-0005-0000-0000-0000608A0000}"/>
    <cellStyle name="Input 27 3" xfId="35348" xr:uid="{00000000-0005-0000-0000-0000618A0000}"/>
    <cellStyle name="Input 27 4" xfId="35349" xr:uid="{00000000-0005-0000-0000-0000628A0000}"/>
    <cellStyle name="Input 28" xfId="35350" xr:uid="{00000000-0005-0000-0000-0000638A0000}"/>
    <cellStyle name="Input 28 2" xfId="35351" xr:uid="{00000000-0005-0000-0000-0000648A0000}"/>
    <cellStyle name="Input 28 3" xfId="35352" xr:uid="{00000000-0005-0000-0000-0000658A0000}"/>
    <cellStyle name="Input 28 4" xfId="35353" xr:uid="{00000000-0005-0000-0000-0000668A0000}"/>
    <cellStyle name="Input 29" xfId="35354" xr:uid="{00000000-0005-0000-0000-0000678A0000}"/>
    <cellStyle name="Input 29 2" xfId="35355" xr:uid="{00000000-0005-0000-0000-0000688A0000}"/>
    <cellStyle name="Input 29 3" xfId="35356" xr:uid="{00000000-0005-0000-0000-0000698A0000}"/>
    <cellStyle name="Input 29 4" xfId="35357" xr:uid="{00000000-0005-0000-0000-00006A8A0000}"/>
    <cellStyle name="Input 3" xfId="35358" xr:uid="{00000000-0005-0000-0000-00006B8A0000}"/>
    <cellStyle name="Input 3 10" xfId="35359" xr:uid="{00000000-0005-0000-0000-00006C8A0000}"/>
    <cellStyle name="Input 3 100" xfId="35360" xr:uid="{00000000-0005-0000-0000-00006D8A0000}"/>
    <cellStyle name="Input 3 101" xfId="35361" xr:uid="{00000000-0005-0000-0000-00006E8A0000}"/>
    <cellStyle name="Input 3 102" xfId="35362" xr:uid="{00000000-0005-0000-0000-00006F8A0000}"/>
    <cellStyle name="Input 3 103" xfId="35363" xr:uid="{00000000-0005-0000-0000-0000708A0000}"/>
    <cellStyle name="Input 3 104" xfId="35364" xr:uid="{00000000-0005-0000-0000-0000718A0000}"/>
    <cellStyle name="Input 3 105" xfId="35365" xr:uid="{00000000-0005-0000-0000-0000728A0000}"/>
    <cellStyle name="Input 3 11" xfId="35366" xr:uid="{00000000-0005-0000-0000-0000738A0000}"/>
    <cellStyle name="Input 3 12" xfId="35367" xr:uid="{00000000-0005-0000-0000-0000748A0000}"/>
    <cellStyle name="Input 3 13" xfId="35368" xr:uid="{00000000-0005-0000-0000-0000758A0000}"/>
    <cellStyle name="Input 3 14" xfId="35369" xr:uid="{00000000-0005-0000-0000-0000768A0000}"/>
    <cellStyle name="Input 3 15" xfId="35370" xr:uid="{00000000-0005-0000-0000-0000778A0000}"/>
    <cellStyle name="Input 3 16" xfId="35371" xr:uid="{00000000-0005-0000-0000-0000788A0000}"/>
    <cellStyle name="Input 3 17" xfId="35372" xr:uid="{00000000-0005-0000-0000-0000798A0000}"/>
    <cellStyle name="Input 3 18" xfId="35373" xr:uid="{00000000-0005-0000-0000-00007A8A0000}"/>
    <cellStyle name="Input 3 19" xfId="35374" xr:uid="{00000000-0005-0000-0000-00007B8A0000}"/>
    <cellStyle name="Input 3 2" xfId="35375" xr:uid="{00000000-0005-0000-0000-00007C8A0000}"/>
    <cellStyle name="Input 3 2 2" xfId="35376" xr:uid="{00000000-0005-0000-0000-00007D8A0000}"/>
    <cellStyle name="Input 3 2 3" xfId="35377" xr:uid="{00000000-0005-0000-0000-00007E8A0000}"/>
    <cellStyle name="Input 3 20" xfId="35378" xr:uid="{00000000-0005-0000-0000-00007F8A0000}"/>
    <cellStyle name="Input 3 21" xfId="35379" xr:uid="{00000000-0005-0000-0000-0000808A0000}"/>
    <cellStyle name="Input 3 22" xfId="35380" xr:uid="{00000000-0005-0000-0000-0000818A0000}"/>
    <cellStyle name="Input 3 23" xfId="35381" xr:uid="{00000000-0005-0000-0000-0000828A0000}"/>
    <cellStyle name="Input 3 24" xfId="35382" xr:uid="{00000000-0005-0000-0000-0000838A0000}"/>
    <cellStyle name="Input 3 25" xfId="35383" xr:uid="{00000000-0005-0000-0000-0000848A0000}"/>
    <cellStyle name="Input 3 26" xfId="35384" xr:uid="{00000000-0005-0000-0000-0000858A0000}"/>
    <cellStyle name="Input 3 27" xfId="35385" xr:uid="{00000000-0005-0000-0000-0000868A0000}"/>
    <cellStyle name="Input 3 28" xfId="35386" xr:uid="{00000000-0005-0000-0000-0000878A0000}"/>
    <cellStyle name="Input 3 29" xfId="35387" xr:uid="{00000000-0005-0000-0000-0000888A0000}"/>
    <cellStyle name="Input 3 3" xfId="35388" xr:uid="{00000000-0005-0000-0000-0000898A0000}"/>
    <cellStyle name="Input 3 30" xfId="35389" xr:uid="{00000000-0005-0000-0000-00008A8A0000}"/>
    <cellStyle name="Input 3 31" xfId="35390" xr:uid="{00000000-0005-0000-0000-00008B8A0000}"/>
    <cellStyle name="Input 3 32" xfId="35391" xr:uid="{00000000-0005-0000-0000-00008C8A0000}"/>
    <cellStyle name="Input 3 33" xfId="35392" xr:uid="{00000000-0005-0000-0000-00008D8A0000}"/>
    <cellStyle name="Input 3 34" xfId="35393" xr:uid="{00000000-0005-0000-0000-00008E8A0000}"/>
    <cellStyle name="Input 3 35" xfId="35394" xr:uid="{00000000-0005-0000-0000-00008F8A0000}"/>
    <cellStyle name="Input 3 36" xfId="35395" xr:uid="{00000000-0005-0000-0000-0000908A0000}"/>
    <cellStyle name="Input 3 37" xfId="35396" xr:uid="{00000000-0005-0000-0000-0000918A0000}"/>
    <cellStyle name="Input 3 38" xfId="35397" xr:uid="{00000000-0005-0000-0000-0000928A0000}"/>
    <cellStyle name="Input 3 39" xfId="35398" xr:uid="{00000000-0005-0000-0000-0000938A0000}"/>
    <cellStyle name="Input 3 4" xfId="35399" xr:uid="{00000000-0005-0000-0000-0000948A0000}"/>
    <cellStyle name="Input 3 40" xfId="35400" xr:uid="{00000000-0005-0000-0000-0000958A0000}"/>
    <cellStyle name="Input 3 41" xfId="35401" xr:uid="{00000000-0005-0000-0000-0000968A0000}"/>
    <cellStyle name="Input 3 42" xfId="35402" xr:uid="{00000000-0005-0000-0000-0000978A0000}"/>
    <cellStyle name="Input 3 43" xfId="35403" xr:uid="{00000000-0005-0000-0000-0000988A0000}"/>
    <cellStyle name="Input 3 44" xfId="35404" xr:uid="{00000000-0005-0000-0000-0000998A0000}"/>
    <cellStyle name="Input 3 45" xfId="35405" xr:uid="{00000000-0005-0000-0000-00009A8A0000}"/>
    <cellStyle name="Input 3 46" xfId="35406" xr:uid="{00000000-0005-0000-0000-00009B8A0000}"/>
    <cellStyle name="Input 3 47" xfId="35407" xr:uid="{00000000-0005-0000-0000-00009C8A0000}"/>
    <cellStyle name="Input 3 48" xfId="35408" xr:uid="{00000000-0005-0000-0000-00009D8A0000}"/>
    <cellStyle name="Input 3 49" xfId="35409" xr:uid="{00000000-0005-0000-0000-00009E8A0000}"/>
    <cellStyle name="Input 3 5" xfId="35410" xr:uid="{00000000-0005-0000-0000-00009F8A0000}"/>
    <cellStyle name="Input 3 50" xfId="35411" xr:uid="{00000000-0005-0000-0000-0000A08A0000}"/>
    <cellStyle name="Input 3 51" xfId="35412" xr:uid="{00000000-0005-0000-0000-0000A18A0000}"/>
    <cellStyle name="Input 3 52" xfId="35413" xr:uid="{00000000-0005-0000-0000-0000A28A0000}"/>
    <cellStyle name="Input 3 53" xfId="35414" xr:uid="{00000000-0005-0000-0000-0000A38A0000}"/>
    <cellStyle name="Input 3 54" xfId="35415" xr:uid="{00000000-0005-0000-0000-0000A48A0000}"/>
    <cellStyle name="Input 3 55" xfId="35416" xr:uid="{00000000-0005-0000-0000-0000A58A0000}"/>
    <cellStyle name="Input 3 56" xfId="35417" xr:uid="{00000000-0005-0000-0000-0000A68A0000}"/>
    <cellStyle name="Input 3 57" xfId="35418" xr:uid="{00000000-0005-0000-0000-0000A78A0000}"/>
    <cellStyle name="Input 3 58" xfId="35419" xr:uid="{00000000-0005-0000-0000-0000A88A0000}"/>
    <cellStyle name="Input 3 59" xfId="35420" xr:uid="{00000000-0005-0000-0000-0000A98A0000}"/>
    <cellStyle name="Input 3 6" xfId="35421" xr:uid="{00000000-0005-0000-0000-0000AA8A0000}"/>
    <cellStyle name="Input 3 60" xfId="35422" xr:uid="{00000000-0005-0000-0000-0000AB8A0000}"/>
    <cellStyle name="Input 3 61" xfId="35423" xr:uid="{00000000-0005-0000-0000-0000AC8A0000}"/>
    <cellStyle name="Input 3 62" xfId="35424" xr:uid="{00000000-0005-0000-0000-0000AD8A0000}"/>
    <cellStyle name="Input 3 63" xfId="35425" xr:uid="{00000000-0005-0000-0000-0000AE8A0000}"/>
    <cellStyle name="Input 3 64" xfId="35426" xr:uid="{00000000-0005-0000-0000-0000AF8A0000}"/>
    <cellStyle name="Input 3 65" xfId="35427" xr:uid="{00000000-0005-0000-0000-0000B08A0000}"/>
    <cellStyle name="Input 3 66" xfId="35428" xr:uid="{00000000-0005-0000-0000-0000B18A0000}"/>
    <cellStyle name="Input 3 67" xfId="35429" xr:uid="{00000000-0005-0000-0000-0000B28A0000}"/>
    <cellStyle name="Input 3 68" xfId="35430" xr:uid="{00000000-0005-0000-0000-0000B38A0000}"/>
    <cellStyle name="Input 3 69" xfId="35431" xr:uid="{00000000-0005-0000-0000-0000B48A0000}"/>
    <cellStyle name="Input 3 7" xfId="35432" xr:uid="{00000000-0005-0000-0000-0000B58A0000}"/>
    <cellStyle name="Input 3 70" xfId="35433" xr:uid="{00000000-0005-0000-0000-0000B68A0000}"/>
    <cellStyle name="Input 3 71" xfId="35434" xr:uid="{00000000-0005-0000-0000-0000B78A0000}"/>
    <cellStyle name="Input 3 72" xfId="35435" xr:uid="{00000000-0005-0000-0000-0000B88A0000}"/>
    <cellStyle name="Input 3 73" xfId="35436" xr:uid="{00000000-0005-0000-0000-0000B98A0000}"/>
    <cellStyle name="Input 3 74" xfId="35437" xr:uid="{00000000-0005-0000-0000-0000BA8A0000}"/>
    <cellStyle name="Input 3 75" xfId="35438" xr:uid="{00000000-0005-0000-0000-0000BB8A0000}"/>
    <cellStyle name="Input 3 76" xfId="35439" xr:uid="{00000000-0005-0000-0000-0000BC8A0000}"/>
    <cellStyle name="Input 3 77" xfId="35440" xr:uid="{00000000-0005-0000-0000-0000BD8A0000}"/>
    <cellStyle name="Input 3 78" xfId="35441" xr:uid="{00000000-0005-0000-0000-0000BE8A0000}"/>
    <cellStyle name="Input 3 79" xfId="35442" xr:uid="{00000000-0005-0000-0000-0000BF8A0000}"/>
    <cellStyle name="Input 3 8" xfId="35443" xr:uid="{00000000-0005-0000-0000-0000C08A0000}"/>
    <cellStyle name="Input 3 80" xfId="35444" xr:uid="{00000000-0005-0000-0000-0000C18A0000}"/>
    <cellStyle name="Input 3 81" xfId="35445" xr:uid="{00000000-0005-0000-0000-0000C28A0000}"/>
    <cellStyle name="Input 3 82" xfId="35446" xr:uid="{00000000-0005-0000-0000-0000C38A0000}"/>
    <cellStyle name="Input 3 83" xfId="35447" xr:uid="{00000000-0005-0000-0000-0000C48A0000}"/>
    <cellStyle name="Input 3 84" xfId="35448" xr:uid="{00000000-0005-0000-0000-0000C58A0000}"/>
    <cellStyle name="Input 3 85" xfId="35449" xr:uid="{00000000-0005-0000-0000-0000C68A0000}"/>
    <cellStyle name="Input 3 86" xfId="35450" xr:uid="{00000000-0005-0000-0000-0000C78A0000}"/>
    <cellStyle name="Input 3 87" xfId="35451" xr:uid="{00000000-0005-0000-0000-0000C88A0000}"/>
    <cellStyle name="Input 3 88" xfId="35452" xr:uid="{00000000-0005-0000-0000-0000C98A0000}"/>
    <cellStyle name="Input 3 89" xfId="35453" xr:uid="{00000000-0005-0000-0000-0000CA8A0000}"/>
    <cellStyle name="Input 3 9" xfId="35454" xr:uid="{00000000-0005-0000-0000-0000CB8A0000}"/>
    <cellStyle name="Input 3 90" xfId="35455" xr:uid="{00000000-0005-0000-0000-0000CC8A0000}"/>
    <cellStyle name="Input 3 91" xfId="35456" xr:uid="{00000000-0005-0000-0000-0000CD8A0000}"/>
    <cellStyle name="Input 3 92" xfId="35457" xr:uid="{00000000-0005-0000-0000-0000CE8A0000}"/>
    <cellStyle name="Input 3 93" xfId="35458" xr:uid="{00000000-0005-0000-0000-0000CF8A0000}"/>
    <cellStyle name="Input 3 94" xfId="35459" xr:uid="{00000000-0005-0000-0000-0000D08A0000}"/>
    <cellStyle name="Input 3 95" xfId="35460" xr:uid="{00000000-0005-0000-0000-0000D18A0000}"/>
    <cellStyle name="Input 3 96" xfId="35461" xr:uid="{00000000-0005-0000-0000-0000D28A0000}"/>
    <cellStyle name="Input 3 97" xfId="35462" xr:uid="{00000000-0005-0000-0000-0000D38A0000}"/>
    <cellStyle name="Input 3 98" xfId="35463" xr:uid="{00000000-0005-0000-0000-0000D48A0000}"/>
    <cellStyle name="Input 3 99" xfId="35464" xr:uid="{00000000-0005-0000-0000-0000D58A0000}"/>
    <cellStyle name="Input 30" xfId="35465" xr:uid="{00000000-0005-0000-0000-0000D68A0000}"/>
    <cellStyle name="Input 30 2" xfId="35466" xr:uid="{00000000-0005-0000-0000-0000D78A0000}"/>
    <cellStyle name="Input 30 3" xfId="35467" xr:uid="{00000000-0005-0000-0000-0000D88A0000}"/>
    <cellStyle name="Input 30 4" xfId="35468" xr:uid="{00000000-0005-0000-0000-0000D98A0000}"/>
    <cellStyle name="Input 31" xfId="35469" xr:uid="{00000000-0005-0000-0000-0000DA8A0000}"/>
    <cellStyle name="Input 31 2" xfId="35470" xr:uid="{00000000-0005-0000-0000-0000DB8A0000}"/>
    <cellStyle name="Input 31 3" xfId="35471" xr:uid="{00000000-0005-0000-0000-0000DC8A0000}"/>
    <cellStyle name="Input 31 4" xfId="35472" xr:uid="{00000000-0005-0000-0000-0000DD8A0000}"/>
    <cellStyle name="Input 32" xfId="35473" xr:uid="{00000000-0005-0000-0000-0000DE8A0000}"/>
    <cellStyle name="Input 32 2" xfId="35474" xr:uid="{00000000-0005-0000-0000-0000DF8A0000}"/>
    <cellStyle name="Input 32 3" xfId="35475" xr:uid="{00000000-0005-0000-0000-0000E08A0000}"/>
    <cellStyle name="Input 32 4" xfId="35476" xr:uid="{00000000-0005-0000-0000-0000E18A0000}"/>
    <cellStyle name="Input 33" xfId="35477" xr:uid="{00000000-0005-0000-0000-0000E28A0000}"/>
    <cellStyle name="Input 33 2" xfId="35478" xr:uid="{00000000-0005-0000-0000-0000E38A0000}"/>
    <cellStyle name="Input 33 3" xfId="35479" xr:uid="{00000000-0005-0000-0000-0000E48A0000}"/>
    <cellStyle name="Input 33 4" xfId="35480" xr:uid="{00000000-0005-0000-0000-0000E58A0000}"/>
    <cellStyle name="Input 34" xfId="35481" xr:uid="{00000000-0005-0000-0000-0000E68A0000}"/>
    <cellStyle name="Input 34 2" xfId="35482" xr:uid="{00000000-0005-0000-0000-0000E78A0000}"/>
    <cellStyle name="Input 34 3" xfId="35483" xr:uid="{00000000-0005-0000-0000-0000E88A0000}"/>
    <cellStyle name="Input 34 4" xfId="35484" xr:uid="{00000000-0005-0000-0000-0000E98A0000}"/>
    <cellStyle name="Input 35" xfId="35485" xr:uid="{00000000-0005-0000-0000-0000EA8A0000}"/>
    <cellStyle name="Input 35 2" xfId="35486" xr:uid="{00000000-0005-0000-0000-0000EB8A0000}"/>
    <cellStyle name="Input 35 3" xfId="35487" xr:uid="{00000000-0005-0000-0000-0000EC8A0000}"/>
    <cellStyle name="Input 35 4" xfId="35488" xr:uid="{00000000-0005-0000-0000-0000ED8A0000}"/>
    <cellStyle name="Input 36" xfId="35489" xr:uid="{00000000-0005-0000-0000-0000EE8A0000}"/>
    <cellStyle name="Input 36 2" xfId="35490" xr:uid="{00000000-0005-0000-0000-0000EF8A0000}"/>
    <cellStyle name="Input 36 3" xfId="35491" xr:uid="{00000000-0005-0000-0000-0000F08A0000}"/>
    <cellStyle name="Input 36 4" xfId="35492" xr:uid="{00000000-0005-0000-0000-0000F18A0000}"/>
    <cellStyle name="Input 37" xfId="35493" xr:uid="{00000000-0005-0000-0000-0000F28A0000}"/>
    <cellStyle name="Input 37 2" xfId="35494" xr:uid="{00000000-0005-0000-0000-0000F38A0000}"/>
    <cellStyle name="Input 37 3" xfId="35495" xr:uid="{00000000-0005-0000-0000-0000F48A0000}"/>
    <cellStyle name="Input 37 4" xfId="35496" xr:uid="{00000000-0005-0000-0000-0000F58A0000}"/>
    <cellStyle name="Input 38" xfId="35497" xr:uid="{00000000-0005-0000-0000-0000F68A0000}"/>
    <cellStyle name="Input 38 2" xfId="35498" xr:uid="{00000000-0005-0000-0000-0000F78A0000}"/>
    <cellStyle name="Input 38 3" xfId="35499" xr:uid="{00000000-0005-0000-0000-0000F88A0000}"/>
    <cellStyle name="Input 38 4" xfId="35500" xr:uid="{00000000-0005-0000-0000-0000F98A0000}"/>
    <cellStyle name="Input 39" xfId="35501" xr:uid="{00000000-0005-0000-0000-0000FA8A0000}"/>
    <cellStyle name="Input 39 2" xfId="35502" xr:uid="{00000000-0005-0000-0000-0000FB8A0000}"/>
    <cellStyle name="Input 39 3" xfId="35503" xr:uid="{00000000-0005-0000-0000-0000FC8A0000}"/>
    <cellStyle name="Input 39 4" xfId="35504" xr:uid="{00000000-0005-0000-0000-0000FD8A0000}"/>
    <cellStyle name="Input 4" xfId="35505" xr:uid="{00000000-0005-0000-0000-0000FE8A0000}"/>
    <cellStyle name="Input 4 10" xfId="35506" xr:uid="{00000000-0005-0000-0000-0000FF8A0000}"/>
    <cellStyle name="Input 4 100" xfId="35507" xr:uid="{00000000-0005-0000-0000-0000008B0000}"/>
    <cellStyle name="Input 4 101" xfId="35508" xr:uid="{00000000-0005-0000-0000-0000018B0000}"/>
    <cellStyle name="Input 4 102" xfId="35509" xr:uid="{00000000-0005-0000-0000-0000028B0000}"/>
    <cellStyle name="Input 4 103" xfId="35510" xr:uid="{00000000-0005-0000-0000-0000038B0000}"/>
    <cellStyle name="Input 4 104" xfId="35511" xr:uid="{00000000-0005-0000-0000-0000048B0000}"/>
    <cellStyle name="Input 4 105" xfId="35512" xr:uid="{00000000-0005-0000-0000-0000058B0000}"/>
    <cellStyle name="Input 4 11" xfId="35513" xr:uid="{00000000-0005-0000-0000-0000068B0000}"/>
    <cellStyle name="Input 4 12" xfId="35514" xr:uid="{00000000-0005-0000-0000-0000078B0000}"/>
    <cellStyle name="Input 4 13" xfId="35515" xr:uid="{00000000-0005-0000-0000-0000088B0000}"/>
    <cellStyle name="Input 4 14" xfId="35516" xr:uid="{00000000-0005-0000-0000-0000098B0000}"/>
    <cellStyle name="Input 4 15" xfId="35517" xr:uid="{00000000-0005-0000-0000-00000A8B0000}"/>
    <cellStyle name="Input 4 16" xfId="35518" xr:uid="{00000000-0005-0000-0000-00000B8B0000}"/>
    <cellStyle name="Input 4 17" xfId="35519" xr:uid="{00000000-0005-0000-0000-00000C8B0000}"/>
    <cellStyle name="Input 4 18" xfId="35520" xr:uid="{00000000-0005-0000-0000-00000D8B0000}"/>
    <cellStyle name="Input 4 19" xfId="35521" xr:uid="{00000000-0005-0000-0000-00000E8B0000}"/>
    <cellStyle name="Input 4 2" xfId="35522" xr:uid="{00000000-0005-0000-0000-00000F8B0000}"/>
    <cellStyle name="Input 4 2 2" xfId="35523" xr:uid="{00000000-0005-0000-0000-0000108B0000}"/>
    <cellStyle name="Input 4 2 3" xfId="35524" xr:uid="{00000000-0005-0000-0000-0000118B0000}"/>
    <cellStyle name="Input 4 20" xfId="35525" xr:uid="{00000000-0005-0000-0000-0000128B0000}"/>
    <cellStyle name="Input 4 21" xfId="35526" xr:uid="{00000000-0005-0000-0000-0000138B0000}"/>
    <cellStyle name="Input 4 22" xfId="35527" xr:uid="{00000000-0005-0000-0000-0000148B0000}"/>
    <cellStyle name="Input 4 23" xfId="35528" xr:uid="{00000000-0005-0000-0000-0000158B0000}"/>
    <cellStyle name="Input 4 24" xfId="35529" xr:uid="{00000000-0005-0000-0000-0000168B0000}"/>
    <cellStyle name="Input 4 25" xfId="35530" xr:uid="{00000000-0005-0000-0000-0000178B0000}"/>
    <cellStyle name="Input 4 26" xfId="35531" xr:uid="{00000000-0005-0000-0000-0000188B0000}"/>
    <cellStyle name="Input 4 27" xfId="35532" xr:uid="{00000000-0005-0000-0000-0000198B0000}"/>
    <cellStyle name="Input 4 28" xfId="35533" xr:uid="{00000000-0005-0000-0000-00001A8B0000}"/>
    <cellStyle name="Input 4 29" xfId="35534" xr:uid="{00000000-0005-0000-0000-00001B8B0000}"/>
    <cellStyle name="Input 4 3" xfId="35535" xr:uid="{00000000-0005-0000-0000-00001C8B0000}"/>
    <cellStyle name="Input 4 30" xfId="35536" xr:uid="{00000000-0005-0000-0000-00001D8B0000}"/>
    <cellStyle name="Input 4 31" xfId="35537" xr:uid="{00000000-0005-0000-0000-00001E8B0000}"/>
    <cellStyle name="Input 4 32" xfId="35538" xr:uid="{00000000-0005-0000-0000-00001F8B0000}"/>
    <cellStyle name="Input 4 33" xfId="35539" xr:uid="{00000000-0005-0000-0000-0000208B0000}"/>
    <cellStyle name="Input 4 34" xfId="35540" xr:uid="{00000000-0005-0000-0000-0000218B0000}"/>
    <cellStyle name="Input 4 35" xfId="35541" xr:uid="{00000000-0005-0000-0000-0000228B0000}"/>
    <cellStyle name="Input 4 36" xfId="35542" xr:uid="{00000000-0005-0000-0000-0000238B0000}"/>
    <cellStyle name="Input 4 37" xfId="35543" xr:uid="{00000000-0005-0000-0000-0000248B0000}"/>
    <cellStyle name="Input 4 38" xfId="35544" xr:uid="{00000000-0005-0000-0000-0000258B0000}"/>
    <cellStyle name="Input 4 39" xfId="35545" xr:uid="{00000000-0005-0000-0000-0000268B0000}"/>
    <cellStyle name="Input 4 4" xfId="35546" xr:uid="{00000000-0005-0000-0000-0000278B0000}"/>
    <cellStyle name="Input 4 40" xfId="35547" xr:uid="{00000000-0005-0000-0000-0000288B0000}"/>
    <cellStyle name="Input 4 41" xfId="35548" xr:uid="{00000000-0005-0000-0000-0000298B0000}"/>
    <cellStyle name="Input 4 42" xfId="35549" xr:uid="{00000000-0005-0000-0000-00002A8B0000}"/>
    <cellStyle name="Input 4 43" xfId="35550" xr:uid="{00000000-0005-0000-0000-00002B8B0000}"/>
    <cellStyle name="Input 4 44" xfId="35551" xr:uid="{00000000-0005-0000-0000-00002C8B0000}"/>
    <cellStyle name="Input 4 45" xfId="35552" xr:uid="{00000000-0005-0000-0000-00002D8B0000}"/>
    <cellStyle name="Input 4 46" xfId="35553" xr:uid="{00000000-0005-0000-0000-00002E8B0000}"/>
    <cellStyle name="Input 4 47" xfId="35554" xr:uid="{00000000-0005-0000-0000-00002F8B0000}"/>
    <cellStyle name="Input 4 48" xfId="35555" xr:uid="{00000000-0005-0000-0000-0000308B0000}"/>
    <cellStyle name="Input 4 49" xfId="35556" xr:uid="{00000000-0005-0000-0000-0000318B0000}"/>
    <cellStyle name="Input 4 5" xfId="35557" xr:uid="{00000000-0005-0000-0000-0000328B0000}"/>
    <cellStyle name="Input 4 50" xfId="35558" xr:uid="{00000000-0005-0000-0000-0000338B0000}"/>
    <cellStyle name="Input 4 51" xfId="35559" xr:uid="{00000000-0005-0000-0000-0000348B0000}"/>
    <cellStyle name="Input 4 52" xfId="35560" xr:uid="{00000000-0005-0000-0000-0000358B0000}"/>
    <cellStyle name="Input 4 53" xfId="35561" xr:uid="{00000000-0005-0000-0000-0000368B0000}"/>
    <cellStyle name="Input 4 54" xfId="35562" xr:uid="{00000000-0005-0000-0000-0000378B0000}"/>
    <cellStyle name="Input 4 55" xfId="35563" xr:uid="{00000000-0005-0000-0000-0000388B0000}"/>
    <cellStyle name="Input 4 56" xfId="35564" xr:uid="{00000000-0005-0000-0000-0000398B0000}"/>
    <cellStyle name="Input 4 57" xfId="35565" xr:uid="{00000000-0005-0000-0000-00003A8B0000}"/>
    <cellStyle name="Input 4 58" xfId="35566" xr:uid="{00000000-0005-0000-0000-00003B8B0000}"/>
    <cellStyle name="Input 4 59" xfId="35567" xr:uid="{00000000-0005-0000-0000-00003C8B0000}"/>
    <cellStyle name="Input 4 6" xfId="35568" xr:uid="{00000000-0005-0000-0000-00003D8B0000}"/>
    <cellStyle name="Input 4 60" xfId="35569" xr:uid="{00000000-0005-0000-0000-00003E8B0000}"/>
    <cellStyle name="Input 4 61" xfId="35570" xr:uid="{00000000-0005-0000-0000-00003F8B0000}"/>
    <cellStyle name="Input 4 62" xfId="35571" xr:uid="{00000000-0005-0000-0000-0000408B0000}"/>
    <cellStyle name="Input 4 63" xfId="35572" xr:uid="{00000000-0005-0000-0000-0000418B0000}"/>
    <cellStyle name="Input 4 64" xfId="35573" xr:uid="{00000000-0005-0000-0000-0000428B0000}"/>
    <cellStyle name="Input 4 65" xfId="35574" xr:uid="{00000000-0005-0000-0000-0000438B0000}"/>
    <cellStyle name="Input 4 66" xfId="35575" xr:uid="{00000000-0005-0000-0000-0000448B0000}"/>
    <cellStyle name="Input 4 67" xfId="35576" xr:uid="{00000000-0005-0000-0000-0000458B0000}"/>
    <cellStyle name="Input 4 68" xfId="35577" xr:uid="{00000000-0005-0000-0000-0000468B0000}"/>
    <cellStyle name="Input 4 69" xfId="35578" xr:uid="{00000000-0005-0000-0000-0000478B0000}"/>
    <cellStyle name="Input 4 7" xfId="35579" xr:uid="{00000000-0005-0000-0000-0000488B0000}"/>
    <cellStyle name="Input 4 70" xfId="35580" xr:uid="{00000000-0005-0000-0000-0000498B0000}"/>
    <cellStyle name="Input 4 71" xfId="35581" xr:uid="{00000000-0005-0000-0000-00004A8B0000}"/>
    <cellStyle name="Input 4 72" xfId="35582" xr:uid="{00000000-0005-0000-0000-00004B8B0000}"/>
    <cellStyle name="Input 4 73" xfId="35583" xr:uid="{00000000-0005-0000-0000-00004C8B0000}"/>
    <cellStyle name="Input 4 74" xfId="35584" xr:uid="{00000000-0005-0000-0000-00004D8B0000}"/>
    <cellStyle name="Input 4 75" xfId="35585" xr:uid="{00000000-0005-0000-0000-00004E8B0000}"/>
    <cellStyle name="Input 4 76" xfId="35586" xr:uid="{00000000-0005-0000-0000-00004F8B0000}"/>
    <cellStyle name="Input 4 77" xfId="35587" xr:uid="{00000000-0005-0000-0000-0000508B0000}"/>
    <cellStyle name="Input 4 78" xfId="35588" xr:uid="{00000000-0005-0000-0000-0000518B0000}"/>
    <cellStyle name="Input 4 79" xfId="35589" xr:uid="{00000000-0005-0000-0000-0000528B0000}"/>
    <cellStyle name="Input 4 8" xfId="35590" xr:uid="{00000000-0005-0000-0000-0000538B0000}"/>
    <cellStyle name="Input 4 80" xfId="35591" xr:uid="{00000000-0005-0000-0000-0000548B0000}"/>
    <cellStyle name="Input 4 81" xfId="35592" xr:uid="{00000000-0005-0000-0000-0000558B0000}"/>
    <cellStyle name="Input 4 82" xfId="35593" xr:uid="{00000000-0005-0000-0000-0000568B0000}"/>
    <cellStyle name="Input 4 83" xfId="35594" xr:uid="{00000000-0005-0000-0000-0000578B0000}"/>
    <cellStyle name="Input 4 84" xfId="35595" xr:uid="{00000000-0005-0000-0000-0000588B0000}"/>
    <cellStyle name="Input 4 85" xfId="35596" xr:uid="{00000000-0005-0000-0000-0000598B0000}"/>
    <cellStyle name="Input 4 86" xfId="35597" xr:uid="{00000000-0005-0000-0000-00005A8B0000}"/>
    <cellStyle name="Input 4 87" xfId="35598" xr:uid="{00000000-0005-0000-0000-00005B8B0000}"/>
    <cellStyle name="Input 4 88" xfId="35599" xr:uid="{00000000-0005-0000-0000-00005C8B0000}"/>
    <cellStyle name="Input 4 89" xfId="35600" xr:uid="{00000000-0005-0000-0000-00005D8B0000}"/>
    <cellStyle name="Input 4 9" xfId="35601" xr:uid="{00000000-0005-0000-0000-00005E8B0000}"/>
    <cellStyle name="Input 4 90" xfId="35602" xr:uid="{00000000-0005-0000-0000-00005F8B0000}"/>
    <cellStyle name="Input 4 91" xfId="35603" xr:uid="{00000000-0005-0000-0000-0000608B0000}"/>
    <cellStyle name="Input 4 92" xfId="35604" xr:uid="{00000000-0005-0000-0000-0000618B0000}"/>
    <cellStyle name="Input 4 93" xfId="35605" xr:uid="{00000000-0005-0000-0000-0000628B0000}"/>
    <cellStyle name="Input 4 94" xfId="35606" xr:uid="{00000000-0005-0000-0000-0000638B0000}"/>
    <cellStyle name="Input 4 95" xfId="35607" xr:uid="{00000000-0005-0000-0000-0000648B0000}"/>
    <cellStyle name="Input 4 96" xfId="35608" xr:uid="{00000000-0005-0000-0000-0000658B0000}"/>
    <cellStyle name="Input 4 97" xfId="35609" xr:uid="{00000000-0005-0000-0000-0000668B0000}"/>
    <cellStyle name="Input 4 98" xfId="35610" xr:uid="{00000000-0005-0000-0000-0000678B0000}"/>
    <cellStyle name="Input 4 99" xfId="35611" xr:uid="{00000000-0005-0000-0000-0000688B0000}"/>
    <cellStyle name="Input 40" xfId="35612" xr:uid="{00000000-0005-0000-0000-0000698B0000}"/>
    <cellStyle name="Input 40 2" xfId="35613" xr:uid="{00000000-0005-0000-0000-00006A8B0000}"/>
    <cellStyle name="Input 40 3" xfId="35614" xr:uid="{00000000-0005-0000-0000-00006B8B0000}"/>
    <cellStyle name="Input 40 4" xfId="35615" xr:uid="{00000000-0005-0000-0000-00006C8B0000}"/>
    <cellStyle name="Input 41" xfId="35616" xr:uid="{00000000-0005-0000-0000-00006D8B0000}"/>
    <cellStyle name="Input 41 2" xfId="35617" xr:uid="{00000000-0005-0000-0000-00006E8B0000}"/>
    <cellStyle name="Input 41 3" xfId="35618" xr:uid="{00000000-0005-0000-0000-00006F8B0000}"/>
    <cellStyle name="Input 41 4" xfId="35619" xr:uid="{00000000-0005-0000-0000-0000708B0000}"/>
    <cellStyle name="Input 42" xfId="35620" xr:uid="{00000000-0005-0000-0000-0000718B0000}"/>
    <cellStyle name="Input 42 2" xfId="35621" xr:uid="{00000000-0005-0000-0000-0000728B0000}"/>
    <cellStyle name="Input 42 3" xfId="35622" xr:uid="{00000000-0005-0000-0000-0000738B0000}"/>
    <cellStyle name="Input 42 4" xfId="35623" xr:uid="{00000000-0005-0000-0000-0000748B0000}"/>
    <cellStyle name="Input 43" xfId="35624" xr:uid="{00000000-0005-0000-0000-0000758B0000}"/>
    <cellStyle name="Input 43 2" xfId="35625" xr:uid="{00000000-0005-0000-0000-0000768B0000}"/>
    <cellStyle name="Input 43 3" xfId="35626" xr:uid="{00000000-0005-0000-0000-0000778B0000}"/>
    <cellStyle name="Input 43 4" xfId="35627" xr:uid="{00000000-0005-0000-0000-0000788B0000}"/>
    <cellStyle name="Input 44" xfId="35628" xr:uid="{00000000-0005-0000-0000-0000798B0000}"/>
    <cellStyle name="Input 44 2" xfId="35629" xr:uid="{00000000-0005-0000-0000-00007A8B0000}"/>
    <cellStyle name="Input 44 3" xfId="35630" xr:uid="{00000000-0005-0000-0000-00007B8B0000}"/>
    <cellStyle name="Input 44 4" xfId="35631" xr:uid="{00000000-0005-0000-0000-00007C8B0000}"/>
    <cellStyle name="Input 45" xfId="35632" xr:uid="{00000000-0005-0000-0000-00007D8B0000}"/>
    <cellStyle name="Input 45 2" xfId="35633" xr:uid="{00000000-0005-0000-0000-00007E8B0000}"/>
    <cellStyle name="Input 45 3" xfId="35634" xr:uid="{00000000-0005-0000-0000-00007F8B0000}"/>
    <cellStyle name="Input 45 4" xfId="35635" xr:uid="{00000000-0005-0000-0000-0000808B0000}"/>
    <cellStyle name="Input 46" xfId="35636" xr:uid="{00000000-0005-0000-0000-0000818B0000}"/>
    <cellStyle name="Input 46 2" xfId="35637" xr:uid="{00000000-0005-0000-0000-0000828B0000}"/>
    <cellStyle name="Input 46 3" xfId="35638" xr:uid="{00000000-0005-0000-0000-0000838B0000}"/>
    <cellStyle name="Input 46 4" xfId="35639" xr:uid="{00000000-0005-0000-0000-0000848B0000}"/>
    <cellStyle name="Input 47" xfId="35640" xr:uid="{00000000-0005-0000-0000-0000858B0000}"/>
    <cellStyle name="Input 47 2" xfId="35641" xr:uid="{00000000-0005-0000-0000-0000868B0000}"/>
    <cellStyle name="Input 47 3" xfId="35642" xr:uid="{00000000-0005-0000-0000-0000878B0000}"/>
    <cellStyle name="Input 47 4" xfId="35643" xr:uid="{00000000-0005-0000-0000-0000888B0000}"/>
    <cellStyle name="Input 48" xfId="35644" xr:uid="{00000000-0005-0000-0000-0000898B0000}"/>
    <cellStyle name="Input 48 2" xfId="35645" xr:uid="{00000000-0005-0000-0000-00008A8B0000}"/>
    <cellStyle name="Input 48 3" xfId="35646" xr:uid="{00000000-0005-0000-0000-00008B8B0000}"/>
    <cellStyle name="Input 48 4" xfId="35647" xr:uid="{00000000-0005-0000-0000-00008C8B0000}"/>
    <cellStyle name="Input 49" xfId="35648" xr:uid="{00000000-0005-0000-0000-00008D8B0000}"/>
    <cellStyle name="Input 49 2" xfId="35649" xr:uid="{00000000-0005-0000-0000-00008E8B0000}"/>
    <cellStyle name="Input 49 3" xfId="35650" xr:uid="{00000000-0005-0000-0000-00008F8B0000}"/>
    <cellStyle name="Input 49 4" xfId="35651" xr:uid="{00000000-0005-0000-0000-0000908B0000}"/>
    <cellStyle name="Input 5" xfId="35652" xr:uid="{00000000-0005-0000-0000-0000918B0000}"/>
    <cellStyle name="Input 5 10" xfId="35653" xr:uid="{00000000-0005-0000-0000-0000928B0000}"/>
    <cellStyle name="Input 5 100" xfId="35654" xr:uid="{00000000-0005-0000-0000-0000938B0000}"/>
    <cellStyle name="Input 5 101" xfId="35655" xr:uid="{00000000-0005-0000-0000-0000948B0000}"/>
    <cellStyle name="Input 5 102" xfId="35656" xr:uid="{00000000-0005-0000-0000-0000958B0000}"/>
    <cellStyle name="Input 5 103" xfId="35657" xr:uid="{00000000-0005-0000-0000-0000968B0000}"/>
    <cellStyle name="Input 5 104" xfId="35658" xr:uid="{00000000-0005-0000-0000-0000978B0000}"/>
    <cellStyle name="Input 5 105" xfId="35659" xr:uid="{00000000-0005-0000-0000-0000988B0000}"/>
    <cellStyle name="Input 5 11" xfId="35660" xr:uid="{00000000-0005-0000-0000-0000998B0000}"/>
    <cellStyle name="Input 5 12" xfId="35661" xr:uid="{00000000-0005-0000-0000-00009A8B0000}"/>
    <cellStyle name="Input 5 13" xfId="35662" xr:uid="{00000000-0005-0000-0000-00009B8B0000}"/>
    <cellStyle name="Input 5 14" xfId="35663" xr:uid="{00000000-0005-0000-0000-00009C8B0000}"/>
    <cellStyle name="Input 5 15" xfId="35664" xr:uid="{00000000-0005-0000-0000-00009D8B0000}"/>
    <cellStyle name="Input 5 16" xfId="35665" xr:uid="{00000000-0005-0000-0000-00009E8B0000}"/>
    <cellStyle name="Input 5 17" xfId="35666" xr:uid="{00000000-0005-0000-0000-00009F8B0000}"/>
    <cellStyle name="Input 5 18" xfId="35667" xr:uid="{00000000-0005-0000-0000-0000A08B0000}"/>
    <cellStyle name="Input 5 19" xfId="35668" xr:uid="{00000000-0005-0000-0000-0000A18B0000}"/>
    <cellStyle name="Input 5 2" xfId="35669" xr:uid="{00000000-0005-0000-0000-0000A28B0000}"/>
    <cellStyle name="Input 5 2 2" xfId="35670" xr:uid="{00000000-0005-0000-0000-0000A38B0000}"/>
    <cellStyle name="Input 5 2 3" xfId="35671" xr:uid="{00000000-0005-0000-0000-0000A48B0000}"/>
    <cellStyle name="Input 5 20" xfId="35672" xr:uid="{00000000-0005-0000-0000-0000A58B0000}"/>
    <cellStyle name="Input 5 21" xfId="35673" xr:uid="{00000000-0005-0000-0000-0000A68B0000}"/>
    <cellStyle name="Input 5 22" xfId="35674" xr:uid="{00000000-0005-0000-0000-0000A78B0000}"/>
    <cellStyle name="Input 5 23" xfId="35675" xr:uid="{00000000-0005-0000-0000-0000A88B0000}"/>
    <cellStyle name="Input 5 24" xfId="35676" xr:uid="{00000000-0005-0000-0000-0000A98B0000}"/>
    <cellStyle name="Input 5 25" xfId="35677" xr:uid="{00000000-0005-0000-0000-0000AA8B0000}"/>
    <cellStyle name="Input 5 26" xfId="35678" xr:uid="{00000000-0005-0000-0000-0000AB8B0000}"/>
    <cellStyle name="Input 5 27" xfId="35679" xr:uid="{00000000-0005-0000-0000-0000AC8B0000}"/>
    <cellStyle name="Input 5 28" xfId="35680" xr:uid="{00000000-0005-0000-0000-0000AD8B0000}"/>
    <cellStyle name="Input 5 29" xfId="35681" xr:uid="{00000000-0005-0000-0000-0000AE8B0000}"/>
    <cellStyle name="Input 5 3" xfId="35682" xr:uid="{00000000-0005-0000-0000-0000AF8B0000}"/>
    <cellStyle name="Input 5 30" xfId="35683" xr:uid="{00000000-0005-0000-0000-0000B08B0000}"/>
    <cellStyle name="Input 5 31" xfId="35684" xr:uid="{00000000-0005-0000-0000-0000B18B0000}"/>
    <cellStyle name="Input 5 32" xfId="35685" xr:uid="{00000000-0005-0000-0000-0000B28B0000}"/>
    <cellStyle name="Input 5 33" xfId="35686" xr:uid="{00000000-0005-0000-0000-0000B38B0000}"/>
    <cellStyle name="Input 5 34" xfId="35687" xr:uid="{00000000-0005-0000-0000-0000B48B0000}"/>
    <cellStyle name="Input 5 35" xfId="35688" xr:uid="{00000000-0005-0000-0000-0000B58B0000}"/>
    <cellStyle name="Input 5 36" xfId="35689" xr:uid="{00000000-0005-0000-0000-0000B68B0000}"/>
    <cellStyle name="Input 5 37" xfId="35690" xr:uid="{00000000-0005-0000-0000-0000B78B0000}"/>
    <cellStyle name="Input 5 38" xfId="35691" xr:uid="{00000000-0005-0000-0000-0000B88B0000}"/>
    <cellStyle name="Input 5 39" xfId="35692" xr:uid="{00000000-0005-0000-0000-0000B98B0000}"/>
    <cellStyle name="Input 5 4" xfId="35693" xr:uid="{00000000-0005-0000-0000-0000BA8B0000}"/>
    <cellStyle name="Input 5 40" xfId="35694" xr:uid="{00000000-0005-0000-0000-0000BB8B0000}"/>
    <cellStyle name="Input 5 41" xfId="35695" xr:uid="{00000000-0005-0000-0000-0000BC8B0000}"/>
    <cellStyle name="Input 5 42" xfId="35696" xr:uid="{00000000-0005-0000-0000-0000BD8B0000}"/>
    <cellStyle name="Input 5 43" xfId="35697" xr:uid="{00000000-0005-0000-0000-0000BE8B0000}"/>
    <cellStyle name="Input 5 44" xfId="35698" xr:uid="{00000000-0005-0000-0000-0000BF8B0000}"/>
    <cellStyle name="Input 5 45" xfId="35699" xr:uid="{00000000-0005-0000-0000-0000C08B0000}"/>
    <cellStyle name="Input 5 46" xfId="35700" xr:uid="{00000000-0005-0000-0000-0000C18B0000}"/>
    <cellStyle name="Input 5 47" xfId="35701" xr:uid="{00000000-0005-0000-0000-0000C28B0000}"/>
    <cellStyle name="Input 5 48" xfId="35702" xr:uid="{00000000-0005-0000-0000-0000C38B0000}"/>
    <cellStyle name="Input 5 49" xfId="35703" xr:uid="{00000000-0005-0000-0000-0000C48B0000}"/>
    <cellStyle name="Input 5 5" xfId="35704" xr:uid="{00000000-0005-0000-0000-0000C58B0000}"/>
    <cellStyle name="Input 5 50" xfId="35705" xr:uid="{00000000-0005-0000-0000-0000C68B0000}"/>
    <cellStyle name="Input 5 51" xfId="35706" xr:uid="{00000000-0005-0000-0000-0000C78B0000}"/>
    <cellStyle name="Input 5 52" xfId="35707" xr:uid="{00000000-0005-0000-0000-0000C88B0000}"/>
    <cellStyle name="Input 5 53" xfId="35708" xr:uid="{00000000-0005-0000-0000-0000C98B0000}"/>
    <cellStyle name="Input 5 54" xfId="35709" xr:uid="{00000000-0005-0000-0000-0000CA8B0000}"/>
    <cellStyle name="Input 5 55" xfId="35710" xr:uid="{00000000-0005-0000-0000-0000CB8B0000}"/>
    <cellStyle name="Input 5 56" xfId="35711" xr:uid="{00000000-0005-0000-0000-0000CC8B0000}"/>
    <cellStyle name="Input 5 57" xfId="35712" xr:uid="{00000000-0005-0000-0000-0000CD8B0000}"/>
    <cellStyle name="Input 5 58" xfId="35713" xr:uid="{00000000-0005-0000-0000-0000CE8B0000}"/>
    <cellStyle name="Input 5 59" xfId="35714" xr:uid="{00000000-0005-0000-0000-0000CF8B0000}"/>
    <cellStyle name="Input 5 6" xfId="35715" xr:uid="{00000000-0005-0000-0000-0000D08B0000}"/>
    <cellStyle name="Input 5 60" xfId="35716" xr:uid="{00000000-0005-0000-0000-0000D18B0000}"/>
    <cellStyle name="Input 5 61" xfId="35717" xr:uid="{00000000-0005-0000-0000-0000D28B0000}"/>
    <cellStyle name="Input 5 62" xfId="35718" xr:uid="{00000000-0005-0000-0000-0000D38B0000}"/>
    <cellStyle name="Input 5 63" xfId="35719" xr:uid="{00000000-0005-0000-0000-0000D48B0000}"/>
    <cellStyle name="Input 5 64" xfId="35720" xr:uid="{00000000-0005-0000-0000-0000D58B0000}"/>
    <cellStyle name="Input 5 65" xfId="35721" xr:uid="{00000000-0005-0000-0000-0000D68B0000}"/>
    <cellStyle name="Input 5 66" xfId="35722" xr:uid="{00000000-0005-0000-0000-0000D78B0000}"/>
    <cellStyle name="Input 5 67" xfId="35723" xr:uid="{00000000-0005-0000-0000-0000D88B0000}"/>
    <cellStyle name="Input 5 68" xfId="35724" xr:uid="{00000000-0005-0000-0000-0000D98B0000}"/>
    <cellStyle name="Input 5 69" xfId="35725" xr:uid="{00000000-0005-0000-0000-0000DA8B0000}"/>
    <cellStyle name="Input 5 7" xfId="35726" xr:uid="{00000000-0005-0000-0000-0000DB8B0000}"/>
    <cellStyle name="Input 5 70" xfId="35727" xr:uid="{00000000-0005-0000-0000-0000DC8B0000}"/>
    <cellStyle name="Input 5 71" xfId="35728" xr:uid="{00000000-0005-0000-0000-0000DD8B0000}"/>
    <cellStyle name="Input 5 72" xfId="35729" xr:uid="{00000000-0005-0000-0000-0000DE8B0000}"/>
    <cellStyle name="Input 5 73" xfId="35730" xr:uid="{00000000-0005-0000-0000-0000DF8B0000}"/>
    <cellStyle name="Input 5 74" xfId="35731" xr:uid="{00000000-0005-0000-0000-0000E08B0000}"/>
    <cellStyle name="Input 5 75" xfId="35732" xr:uid="{00000000-0005-0000-0000-0000E18B0000}"/>
    <cellStyle name="Input 5 76" xfId="35733" xr:uid="{00000000-0005-0000-0000-0000E28B0000}"/>
    <cellStyle name="Input 5 77" xfId="35734" xr:uid="{00000000-0005-0000-0000-0000E38B0000}"/>
    <cellStyle name="Input 5 78" xfId="35735" xr:uid="{00000000-0005-0000-0000-0000E48B0000}"/>
    <cellStyle name="Input 5 79" xfId="35736" xr:uid="{00000000-0005-0000-0000-0000E58B0000}"/>
    <cellStyle name="Input 5 8" xfId="35737" xr:uid="{00000000-0005-0000-0000-0000E68B0000}"/>
    <cellStyle name="Input 5 80" xfId="35738" xr:uid="{00000000-0005-0000-0000-0000E78B0000}"/>
    <cellStyle name="Input 5 81" xfId="35739" xr:uid="{00000000-0005-0000-0000-0000E88B0000}"/>
    <cellStyle name="Input 5 82" xfId="35740" xr:uid="{00000000-0005-0000-0000-0000E98B0000}"/>
    <cellStyle name="Input 5 83" xfId="35741" xr:uid="{00000000-0005-0000-0000-0000EA8B0000}"/>
    <cellStyle name="Input 5 84" xfId="35742" xr:uid="{00000000-0005-0000-0000-0000EB8B0000}"/>
    <cellStyle name="Input 5 85" xfId="35743" xr:uid="{00000000-0005-0000-0000-0000EC8B0000}"/>
    <cellStyle name="Input 5 86" xfId="35744" xr:uid="{00000000-0005-0000-0000-0000ED8B0000}"/>
    <cellStyle name="Input 5 87" xfId="35745" xr:uid="{00000000-0005-0000-0000-0000EE8B0000}"/>
    <cellStyle name="Input 5 88" xfId="35746" xr:uid="{00000000-0005-0000-0000-0000EF8B0000}"/>
    <cellStyle name="Input 5 89" xfId="35747" xr:uid="{00000000-0005-0000-0000-0000F08B0000}"/>
    <cellStyle name="Input 5 9" xfId="35748" xr:uid="{00000000-0005-0000-0000-0000F18B0000}"/>
    <cellStyle name="Input 5 90" xfId="35749" xr:uid="{00000000-0005-0000-0000-0000F28B0000}"/>
    <cellStyle name="Input 5 91" xfId="35750" xr:uid="{00000000-0005-0000-0000-0000F38B0000}"/>
    <cellStyle name="Input 5 92" xfId="35751" xr:uid="{00000000-0005-0000-0000-0000F48B0000}"/>
    <cellStyle name="Input 5 93" xfId="35752" xr:uid="{00000000-0005-0000-0000-0000F58B0000}"/>
    <cellStyle name="Input 5 94" xfId="35753" xr:uid="{00000000-0005-0000-0000-0000F68B0000}"/>
    <cellStyle name="Input 5 95" xfId="35754" xr:uid="{00000000-0005-0000-0000-0000F78B0000}"/>
    <cellStyle name="Input 5 96" xfId="35755" xr:uid="{00000000-0005-0000-0000-0000F88B0000}"/>
    <cellStyle name="Input 5 97" xfId="35756" xr:uid="{00000000-0005-0000-0000-0000F98B0000}"/>
    <cellStyle name="Input 5 98" xfId="35757" xr:uid="{00000000-0005-0000-0000-0000FA8B0000}"/>
    <cellStyle name="Input 5 99" xfId="35758" xr:uid="{00000000-0005-0000-0000-0000FB8B0000}"/>
    <cellStyle name="Input 50" xfId="35759" xr:uid="{00000000-0005-0000-0000-0000FC8B0000}"/>
    <cellStyle name="Input 50 2" xfId="35760" xr:uid="{00000000-0005-0000-0000-0000FD8B0000}"/>
    <cellStyle name="Input 50 3" xfId="35761" xr:uid="{00000000-0005-0000-0000-0000FE8B0000}"/>
    <cellStyle name="Input 50 4" xfId="35762" xr:uid="{00000000-0005-0000-0000-0000FF8B0000}"/>
    <cellStyle name="Input 51" xfId="35763" xr:uid="{00000000-0005-0000-0000-0000008C0000}"/>
    <cellStyle name="Input 51 2" xfId="35764" xr:uid="{00000000-0005-0000-0000-0000018C0000}"/>
    <cellStyle name="Input 51 3" xfId="35765" xr:uid="{00000000-0005-0000-0000-0000028C0000}"/>
    <cellStyle name="Input 51 4" xfId="35766" xr:uid="{00000000-0005-0000-0000-0000038C0000}"/>
    <cellStyle name="Input 52" xfId="35767" xr:uid="{00000000-0005-0000-0000-0000048C0000}"/>
    <cellStyle name="Input 52 2" xfId="35768" xr:uid="{00000000-0005-0000-0000-0000058C0000}"/>
    <cellStyle name="Input 52 3" xfId="35769" xr:uid="{00000000-0005-0000-0000-0000068C0000}"/>
    <cellStyle name="Input 52 4" xfId="35770" xr:uid="{00000000-0005-0000-0000-0000078C0000}"/>
    <cellStyle name="Input 53" xfId="35771" xr:uid="{00000000-0005-0000-0000-0000088C0000}"/>
    <cellStyle name="Input 53 2" xfId="35772" xr:uid="{00000000-0005-0000-0000-0000098C0000}"/>
    <cellStyle name="Input 53 3" xfId="35773" xr:uid="{00000000-0005-0000-0000-00000A8C0000}"/>
    <cellStyle name="Input 53 4" xfId="35774" xr:uid="{00000000-0005-0000-0000-00000B8C0000}"/>
    <cellStyle name="Input 54" xfId="35775" xr:uid="{00000000-0005-0000-0000-00000C8C0000}"/>
    <cellStyle name="Input 54 2" xfId="35776" xr:uid="{00000000-0005-0000-0000-00000D8C0000}"/>
    <cellStyle name="Input 54 3" xfId="35777" xr:uid="{00000000-0005-0000-0000-00000E8C0000}"/>
    <cellStyle name="Input 54 4" xfId="35778" xr:uid="{00000000-0005-0000-0000-00000F8C0000}"/>
    <cellStyle name="Input 55" xfId="35779" xr:uid="{00000000-0005-0000-0000-0000108C0000}"/>
    <cellStyle name="Input 55 2" xfId="35780" xr:uid="{00000000-0005-0000-0000-0000118C0000}"/>
    <cellStyle name="Input 55 3" xfId="35781" xr:uid="{00000000-0005-0000-0000-0000128C0000}"/>
    <cellStyle name="Input 55 4" xfId="35782" xr:uid="{00000000-0005-0000-0000-0000138C0000}"/>
    <cellStyle name="Input 56" xfId="35783" xr:uid="{00000000-0005-0000-0000-0000148C0000}"/>
    <cellStyle name="Input 56 2" xfId="35784" xr:uid="{00000000-0005-0000-0000-0000158C0000}"/>
    <cellStyle name="Input 56 3" xfId="35785" xr:uid="{00000000-0005-0000-0000-0000168C0000}"/>
    <cellStyle name="Input 56 4" xfId="35786" xr:uid="{00000000-0005-0000-0000-0000178C0000}"/>
    <cellStyle name="Input 57" xfId="35787" xr:uid="{00000000-0005-0000-0000-0000188C0000}"/>
    <cellStyle name="Input 57 2" xfId="35788" xr:uid="{00000000-0005-0000-0000-0000198C0000}"/>
    <cellStyle name="Input 57 3" xfId="35789" xr:uid="{00000000-0005-0000-0000-00001A8C0000}"/>
    <cellStyle name="Input 57 4" xfId="35790" xr:uid="{00000000-0005-0000-0000-00001B8C0000}"/>
    <cellStyle name="Input 58" xfId="35791" xr:uid="{00000000-0005-0000-0000-00001C8C0000}"/>
    <cellStyle name="Input 58 2" xfId="35792" xr:uid="{00000000-0005-0000-0000-00001D8C0000}"/>
    <cellStyle name="Input 58 3" xfId="35793" xr:uid="{00000000-0005-0000-0000-00001E8C0000}"/>
    <cellStyle name="Input 58 4" xfId="35794" xr:uid="{00000000-0005-0000-0000-00001F8C0000}"/>
    <cellStyle name="Input 59" xfId="35795" xr:uid="{00000000-0005-0000-0000-0000208C0000}"/>
    <cellStyle name="Input 59 2" xfId="35796" xr:uid="{00000000-0005-0000-0000-0000218C0000}"/>
    <cellStyle name="Input 59 3" xfId="35797" xr:uid="{00000000-0005-0000-0000-0000228C0000}"/>
    <cellStyle name="Input 59 4" xfId="35798" xr:uid="{00000000-0005-0000-0000-0000238C0000}"/>
    <cellStyle name="Input 6" xfId="35799" xr:uid="{00000000-0005-0000-0000-0000248C0000}"/>
    <cellStyle name="Input 6 10" xfId="35800" xr:uid="{00000000-0005-0000-0000-0000258C0000}"/>
    <cellStyle name="Input 6 100" xfId="35801" xr:uid="{00000000-0005-0000-0000-0000268C0000}"/>
    <cellStyle name="Input 6 101" xfId="35802" xr:uid="{00000000-0005-0000-0000-0000278C0000}"/>
    <cellStyle name="Input 6 102" xfId="35803" xr:uid="{00000000-0005-0000-0000-0000288C0000}"/>
    <cellStyle name="Input 6 103" xfId="35804" xr:uid="{00000000-0005-0000-0000-0000298C0000}"/>
    <cellStyle name="Input 6 104" xfId="35805" xr:uid="{00000000-0005-0000-0000-00002A8C0000}"/>
    <cellStyle name="Input 6 105" xfId="35806" xr:uid="{00000000-0005-0000-0000-00002B8C0000}"/>
    <cellStyle name="Input 6 11" xfId="35807" xr:uid="{00000000-0005-0000-0000-00002C8C0000}"/>
    <cellStyle name="Input 6 12" xfId="35808" xr:uid="{00000000-0005-0000-0000-00002D8C0000}"/>
    <cellStyle name="Input 6 13" xfId="35809" xr:uid="{00000000-0005-0000-0000-00002E8C0000}"/>
    <cellStyle name="Input 6 14" xfId="35810" xr:uid="{00000000-0005-0000-0000-00002F8C0000}"/>
    <cellStyle name="Input 6 15" xfId="35811" xr:uid="{00000000-0005-0000-0000-0000308C0000}"/>
    <cellStyle name="Input 6 16" xfId="35812" xr:uid="{00000000-0005-0000-0000-0000318C0000}"/>
    <cellStyle name="Input 6 17" xfId="35813" xr:uid="{00000000-0005-0000-0000-0000328C0000}"/>
    <cellStyle name="Input 6 18" xfId="35814" xr:uid="{00000000-0005-0000-0000-0000338C0000}"/>
    <cellStyle name="Input 6 19" xfId="35815" xr:uid="{00000000-0005-0000-0000-0000348C0000}"/>
    <cellStyle name="Input 6 2" xfId="35816" xr:uid="{00000000-0005-0000-0000-0000358C0000}"/>
    <cellStyle name="Input 6 2 2" xfId="35817" xr:uid="{00000000-0005-0000-0000-0000368C0000}"/>
    <cellStyle name="Input 6 2 3" xfId="35818" xr:uid="{00000000-0005-0000-0000-0000378C0000}"/>
    <cellStyle name="Input 6 20" xfId="35819" xr:uid="{00000000-0005-0000-0000-0000388C0000}"/>
    <cellStyle name="Input 6 21" xfId="35820" xr:uid="{00000000-0005-0000-0000-0000398C0000}"/>
    <cellStyle name="Input 6 22" xfId="35821" xr:uid="{00000000-0005-0000-0000-00003A8C0000}"/>
    <cellStyle name="Input 6 23" xfId="35822" xr:uid="{00000000-0005-0000-0000-00003B8C0000}"/>
    <cellStyle name="Input 6 24" xfId="35823" xr:uid="{00000000-0005-0000-0000-00003C8C0000}"/>
    <cellStyle name="Input 6 25" xfId="35824" xr:uid="{00000000-0005-0000-0000-00003D8C0000}"/>
    <cellStyle name="Input 6 26" xfId="35825" xr:uid="{00000000-0005-0000-0000-00003E8C0000}"/>
    <cellStyle name="Input 6 27" xfId="35826" xr:uid="{00000000-0005-0000-0000-00003F8C0000}"/>
    <cellStyle name="Input 6 28" xfId="35827" xr:uid="{00000000-0005-0000-0000-0000408C0000}"/>
    <cellStyle name="Input 6 29" xfId="35828" xr:uid="{00000000-0005-0000-0000-0000418C0000}"/>
    <cellStyle name="Input 6 3" xfId="35829" xr:uid="{00000000-0005-0000-0000-0000428C0000}"/>
    <cellStyle name="Input 6 30" xfId="35830" xr:uid="{00000000-0005-0000-0000-0000438C0000}"/>
    <cellStyle name="Input 6 31" xfId="35831" xr:uid="{00000000-0005-0000-0000-0000448C0000}"/>
    <cellStyle name="Input 6 32" xfId="35832" xr:uid="{00000000-0005-0000-0000-0000458C0000}"/>
    <cellStyle name="Input 6 33" xfId="35833" xr:uid="{00000000-0005-0000-0000-0000468C0000}"/>
    <cellStyle name="Input 6 34" xfId="35834" xr:uid="{00000000-0005-0000-0000-0000478C0000}"/>
    <cellStyle name="Input 6 35" xfId="35835" xr:uid="{00000000-0005-0000-0000-0000488C0000}"/>
    <cellStyle name="Input 6 36" xfId="35836" xr:uid="{00000000-0005-0000-0000-0000498C0000}"/>
    <cellStyle name="Input 6 37" xfId="35837" xr:uid="{00000000-0005-0000-0000-00004A8C0000}"/>
    <cellStyle name="Input 6 38" xfId="35838" xr:uid="{00000000-0005-0000-0000-00004B8C0000}"/>
    <cellStyle name="Input 6 39" xfId="35839" xr:uid="{00000000-0005-0000-0000-00004C8C0000}"/>
    <cellStyle name="Input 6 4" xfId="35840" xr:uid="{00000000-0005-0000-0000-00004D8C0000}"/>
    <cellStyle name="Input 6 40" xfId="35841" xr:uid="{00000000-0005-0000-0000-00004E8C0000}"/>
    <cellStyle name="Input 6 41" xfId="35842" xr:uid="{00000000-0005-0000-0000-00004F8C0000}"/>
    <cellStyle name="Input 6 42" xfId="35843" xr:uid="{00000000-0005-0000-0000-0000508C0000}"/>
    <cellStyle name="Input 6 43" xfId="35844" xr:uid="{00000000-0005-0000-0000-0000518C0000}"/>
    <cellStyle name="Input 6 44" xfId="35845" xr:uid="{00000000-0005-0000-0000-0000528C0000}"/>
    <cellStyle name="Input 6 45" xfId="35846" xr:uid="{00000000-0005-0000-0000-0000538C0000}"/>
    <cellStyle name="Input 6 46" xfId="35847" xr:uid="{00000000-0005-0000-0000-0000548C0000}"/>
    <cellStyle name="Input 6 47" xfId="35848" xr:uid="{00000000-0005-0000-0000-0000558C0000}"/>
    <cellStyle name="Input 6 48" xfId="35849" xr:uid="{00000000-0005-0000-0000-0000568C0000}"/>
    <cellStyle name="Input 6 49" xfId="35850" xr:uid="{00000000-0005-0000-0000-0000578C0000}"/>
    <cellStyle name="Input 6 5" xfId="35851" xr:uid="{00000000-0005-0000-0000-0000588C0000}"/>
    <cellStyle name="Input 6 50" xfId="35852" xr:uid="{00000000-0005-0000-0000-0000598C0000}"/>
    <cellStyle name="Input 6 51" xfId="35853" xr:uid="{00000000-0005-0000-0000-00005A8C0000}"/>
    <cellStyle name="Input 6 52" xfId="35854" xr:uid="{00000000-0005-0000-0000-00005B8C0000}"/>
    <cellStyle name="Input 6 53" xfId="35855" xr:uid="{00000000-0005-0000-0000-00005C8C0000}"/>
    <cellStyle name="Input 6 54" xfId="35856" xr:uid="{00000000-0005-0000-0000-00005D8C0000}"/>
    <cellStyle name="Input 6 55" xfId="35857" xr:uid="{00000000-0005-0000-0000-00005E8C0000}"/>
    <cellStyle name="Input 6 56" xfId="35858" xr:uid="{00000000-0005-0000-0000-00005F8C0000}"/>
    <cellStyle name="Input 6 57" xfId="35859" xr:uid="{00000000-0005-0000-0000-0000608C0000}"/>
    <cellStyle name="Input 6 58" xfId="35860" xr:uid="{00000000-0005-0000-0000-0000618C0000}"/>
    <cellStyle name="Input 6 59" xfId="35861" xr:uid="{00000000-0005-0000-0000-0000628C0000}"/>
    <cellStyle name="Input 6 6" xfId="35862" xr:uid="{00000000-0005-0000-0000-0000638C0000}"/>
    <cellStyle name="Input 6 60" xfId="35863" xr:uid="{00000000-0005-0000-0000-0000648C0000}"/>
    <cellStyle name="Input 6 61" xfId="35864" xr:uid="{00000000-0005-0000-0000-0000658C0000}"/>
    <cellStyle name="Input 6 62" xfId="35865" xr:uid="{00000000-0005-0000-0000-0000668C0000}"/>
    <cellStyle name="Input 6 63" xfId="35866" xr:uid="{00000000-0005-0000-0000-0000678C0000}"/>
    <cellStyle name="Input 6 64" xfId="35867" xr:uid="{00000000-0005-0000-0000-0000688C0000}"/>
    <cellStyle name="Input 6 65" xfId="35868" xr:uid="{00000000-0005-0000-0000-0000698C0000}"/>
    <cellStyle name="Input 6 66" xfId="35869" xr:uid="{00000000-0005-0000-0000-00006A8C0000}"/>
    <cellStyle name="Input 6 67" xfId="35870" xr:uid="{00000000-0005-0000-0000-00006B8C0000}"/>
    <cellStyle name="Input 6 68" xfId="35871" xr:uid="{00000000-0005-0000-0000-00006C8C0000}"/>
    <cellStyle name="Input 6 69" xfId="35872" xr:uid="{00000000-0005-0000-0000-00006D8C0000}"/>
    <cellStyle name="Input 6 7" xfId="35873" xr:uid="{00000000-0005-0000-0000-00006E8C0000}"/>
    <cellStyle name="Input 6 70" xfId="35874" xr:uid="{00000000-0005-0000-0000-00006F8C0000}"/>
    <cellStyle name="Input 6 71" xfId="35875" xr:uid="{00000000-0005-0000-0000-0000708C0000}"/>
    <cellStyle name="Input 6 72" xfId="35876" xr:uid="{00000000-0005-0000-0000-0000718C0000}"/>
    <cellStyle name="Input 6 73" xfId="35877" xr:uid="{00000000-0005-0000-0000-0000728C0000}"/>
    <cellStyle name="Input 6 74" xfId="35878" xr:uid="{00000000-0005-0000-0000-0000738C0000}"/>
    <cellStyle name="Input 6 75" xfId="35879" xr:uid="{00000000-0005-0000-0000-0000748C0000}"/>
    <cellStyle name="Input 6 76" xfId="35880" xr:uid="{00000000-0005-0000-0000-0000758C0000}"/>
    <cellStyle name="Input 6 77" xfId="35881" xr:uid="{00000000-0005-0000-0000-0000768C0000}"/>
    <cellStyle name="Input 6 78" xfId="35882" xr:uid="{00000000-0005-0000-0000-0000778C0000}"/>
    <cellStyle name="Input 6 79" xfId="35883" xr:uid="{00000000-0005-0000-0000-0000788C0000}"/>
    <cellStyle name="Input 6 8" xfId="35884" xr:uid="{00000000-0005-0000-0000-0000798C0000}"/>
    <cellStyle name="Input 6 80" xfId="35885" xr:uid="{00000000-0005-0000-0000-00007A8C0000}"/>
    <cellStyle name="Input 6 81" xfId="35886" xr:uid="{00000000-0005-0000-0000-00007B8C0000}"/>
    <cellStyle name="Input 6 82" xfId="35887" xr:uid="{00000000-0005-0000-0000-00007C8C0000}"/>
    <cellStyle name="Input 6 83" xfId="35888" xr:uid="{00000000-0005-0000-0000-00007D8C0000}"/>
    <cellStyle name="Input 6 84" xfId="35889" xr:uid="{00000000-0005-0000-0000-00007E8C0000}"/>
    <cellStyle name="Input 6 85" xfId="35890" xr:uid="{00000000-0005-0000-0000-00007F8C0000}"/>
    <cellStyle name="Input 6 86" xfId="35891" xr:uid="{00000000-0005-0000-0000-0000808C0000}"/>
    <cellStyle name="Input 6 87" xfId="35892" xr:uid="{00000000-0005-0000-0000-0000818C0000}"/>
    <cellStyle name="Input 6 88" xfId="35893" xr:uid="{00000000-0005-0000-0000-0000828C0000}"/>
    <cellStyle name="Input 6 89" xfId="35894" xr:uid="{00000000-0005-0000-0000-0000838C0000}"/>
    <cellStyle name="Input 6 9" xfId="35895" xr:uid="{00000000-0005-0000-0000-0000848C0000}"/>
    <cellStyle name="Input 6 90" xfId="35896" xr:uid="{00000000-0005-0000-0000-0000858C0000}"/>
    <cellStyle name="Input 6 91" xfId="35897" xr:uid="{00000000-0005-0000-0000-0000868C0000}"/>
    <cellStyle name="Input 6 92" xfId="35898" xr:uid="{00000000-0005-0000-0000-0000878C0000}"/>
    <cellStyle name="Input 6 93" xfId="35899" xr:uid="{00000000-0005-0000-0000-0000888C0000}"/>
    <cellStyle name="Input 6 94" xfId="35900" xr:uid="{00000000-0005-0000-0000-0000898C0000}"/>
    <cellStyle name="Input 6 95" xfId="35901" xr:uid="{00000000-0005-0000-0000-00008A8C0000}"/>
    <cellStyle name="Input 6 96" xfId="35902" xr:uid="{00000000-0005-0000-0000-00008B8C0000}"/>
    <cellStyle name="Input 6 97" xfId="35903" xr:uid="{00000000-0005-0000-0000-00008C8C0000}"/>
    <cellStyle name="Input 6 98" xfId="35904" xr:uid="{00000000-0005-0000-0000-00008D8C0000}"/>
    <cellStyle name="Input 6 99" xfId="35905" xr:uid="{00000000-0005-0000-0000-00008E8C0000}"/>
    <cellStyle name="Input 60" xfId="35906" xr:uid="{00000000-0005-0000-0000-00008F8C0000}"/>
    <cellStyle name="Input 60 2" xfId="35907" xr:uid="{00000000-0005-0000-0000-0000908C0000}"/>
    <cellStyle name="Input 60 3" xfId="35908" xr:uid="{00000000-0005-0000-0000-0000918C0000}"/>
    <cellStyle name="Input 60 4" xfId="35909" xr:uid="{00000000-0005-0000-0000-0000928C0000}"/>
    <cellStyle name="Input 61" xfId="35910" xr:uid="{00000000-0005-0000-0000-0000938C0000}"/>
    <cellStyle name="Input 61 2" xfId="35911" xr:uid="{00000000-0005-0000-0000-0000948C0000}"/>
    <cellStyle name="Input 61 3" xfId="35912" xr:uid="{00000000-0005-0000-0000-0000958C0000}"/>
    <cellStyle name="Input 61 4" xfId="35913" xr:uid="{00000000-0005-0000-0000-0000968C0000}"/>
    <cellStyle name="Input 62" xfId="35914" xr:uid="{00000000-0005-0000-0000-0000978C0000}"/>
    <cellStyle name="Input 62 2" xfId="35915" xr:uid="{00000000-0005-0000-0000-0000988C0000}"/>
    <cellStyle name="Input 62 3" xfId="35916" xr:uid="{00000000-0005-0000-0000-0000998C0000}"/>
    <cellStyle name="Input 62 4" xfId="35917" xr:uid="{00000000-0005-0000-0000-00009A8C0000}"/>
    <cellStyle name="Input 63" xfId="35918" xr:uid="{00000000-0005-0000-0000-00009B8C0000}"/>
    <cellStyle name="Input 63 2" xfId="35919" xr:uid="{00000000-0005-0000-0000-00009C8C0000}"/>
    <cellStyle name="Input 63 3" xfId="35920" xr:uid="{00000000-0005-0000-0000-00009D8C0000}"/>
    <cellStyle name="Input 63 4" xfId="35921" xr:uid="{00000000-0005-0000-0000-00009E8C0000}"/>
    <cellStyle name="Input 64" xfId="35922" xr:uid="{00000000-0005-0000-0000-00009F8C0000}"/>
    <cellStyle name="Input 64 2" xfId="35923" xr:uid="{00000000-0005-0000-0000-0000A08C0000}"/>
    <cellStyle name="Input 64 3" xfId="35924" xr:uid="{00000000-0005-0000-0000-0000A18C0000}"/>
    <cellStyle name="Input 64 4" xfId="35925" xr:uid="{00000000-0005-0000-0000-0000A28C0000}"/>
    <cellStyle name="Input 65" xfId="35926" xr:uid="{00000000-0005-0000-0000-0000A38C0000}"/>
    <cellStyle name="Input 65 2" xfId="35927" xr:uid="{00000000-0005-0000-0000-0000A48C0000}"/>
    <cellStyle name="Input 65 3" xfId="35928" xr:uid="{00000000-0005-0000-0000-0000A58C0000}"/>
    <cellStyle name="Input 65 4" xfId="35929" xr:uid="{00000000-0005-0000-0000-0000A68C0000}"/>
    <cellStyle name="Input 66" xfId="35930" xr:uid="{00000000-0005-0000-0000-0000A78C0000}"/>
    <cellStyle name="Input 66 2" xfId="35931" xr:uid="{00000000-0005-0000-0000-0000A88C0000}"/>
    <cellStyle name="Input 66 3" xfId="35932" xr:uid="{00000000-0005-0000-0000-0000A98C0000}"/>
    <cellStyle name="Input 66 4" xfId="35933" xr:uid="{00000000-0005-0000-0000-0000AA8C0000}"/>
    <cellStyle name="Input 67" xfId="35934" xr:uid="{00000000-0005-0000-0000-0000AB8C0000}"/>
    <cellStyle name="Input 67 2" xfId="35935" xr:uid="{00000000-0005-0000-0000-0000AC8C0000}"/>
    <cellStyle name="Input 67 3" xfId="35936" xr:uid="{00000000-0005-0000-0000-0000AD8C0000}"/>
    <cellStyle name="Input 67 4" xfId="35937" xr:uid="{00000000-0005-0000-0000-0000AE8C0000}"/>
    <cellStyle name="Input 68" xfId="35938" xr:uid="{00000000-0005-0000-0000-0000AF8C0000}"/>
    <cellStyle name="Input 68 2" xfId="35939" xr:uid="{00000000-0005-0000-0000-0000B08C0000}"/>
    <cellStyle name="Input 68 3" xfId="35940" xr:uid="{00000000-0005-0000-0000-0000B18C0000}"/>
    <cellStyle name="Input 68 4" xfId="35941" xr:uid="{00000000-0005-0000-0000-0000B28C0000}"/>
    <cellStyle name="Input 69" xfId="35942" xr:uid="{00000000-0005-0000-0000-0000B38C0000}"/>
    <cellStyle name="Input 69 2" xfId="35943" xr:uid="{00000000-0005-0000-0000-0000B48C0000}"/>
    <cellStyle name="Input 69 3" xfId="35944" xr:uid="{00000000-0005-0000-0000-0000B58C0000}"/>
    <cellStyle name="Input 7" xfId="35945" xr:uid="{00000000-0005-0000-0000-0000B68C0000}"/>
    <cellStyle name="Input 7 10" xfId="35946" xr:uid="{00000000-0005-0000-0000-0000B78C0000}"/>
    <cellStyle name="Input 7 100" xfId="35947" xr:uid="{00000000-0005-0000-0000-0000B88C0000}"/>
    <cellStyle name="Input 7 101" xfId="35948" xr:uid="{00000000-0005-0000-0000-0000B98C0000}"/>
    <cellStyle name="Input 7 102" xfId="35949" xr:uid="{00000000-0005-0000-0000-0000BA8C0000}"/>
    <cellStyle name="Input 7 103" xfId="35950" xr:uid="{00000000-0005-0000-0000-0000BB8C0000}"/>
    <cellStyle name="Input 7 104" xfId="35951" xr:uid="{00000000-0005-0000-0000-0000BC8C0000}"/>
    <cellStyle name="Input 7 105" xfId="35952" xr:uid="{00000000-0005-0000-0000-0000BD8C0000}"/>
    <cellStyle name="Input 7 11" xfId="35953" xr:uid="{00000000-0005-0000-0000-0000BE8C0000}"/>
    <cellStyle name="Input 7 12" xfId="35954" xr:uid="{00000000-0005-0000-0000-0000BF8C0000}"/>
    <cellStyle name="Input 7 13" xfId="35955" xr:uid="{00000000-0005-0000-0000-0000C08C0000}"/>
    <cellStyle name="Input 7 14" xfId="35956" xr:uid="{00000000-0005-0000-0000-0000C18C0000}"/>
    <cellStyle name="Input 7 15" xfId="35957" xr:uid="{00000000-0005-0000-0000-0000C28C0000}"/>
    <cellStyle name="Input 7 16" xfId="35958" xr:uid="{00000000-0005-0000-0000-0000C38C0000}"/>
    <cellStyle name="Input 7 17" xfId="35959" xr:uid="{00000000-0005-0000-0000-0000C48C0000}"/>
    <cellStyle name="Input 7 18" xfId="35960" xr:uid="{00000000-0005-0000-0000-0000C58C0000}"/>
    <cellStyle name="Input 7 19" xfId="35961" xr:uid="{00000000-0005-0000-0000-0000C68C0000}"/>
    <cellStyle name="Input 7 2" xfId="35962" xr:uid="{00000000-0005-0000-0000-0000C78C0000}"/>
    <cellStyle name="Input 7 2 2" xfId="35963" xr:uid="{00000000-0005-0000-0000-0000C88C0000}"/>
    <cellStyle name="Input 7 2 3" xfId="35964" xr:uid="{00000000-0005-0000-0000-0000C98C0000}"/>
    <cellStyle name="Input 7 20" xfId="35965" xr:uid="{00000000-0005-0000-0000-0000CA8C0000}"/>
    <cellStyle name="Input 7 21" xfId="35966" xr:uid="{00000000-0005-0000-0000-0000CB8C0000}"/>
    <cellStyle name="Input 7 22" xfId="35967" xr:uid="{00000000-0005-0000-0000-0000CC8C0000}"/>
    <cellStyle name="Input 7 23" xfId="35968" xr:uid="{00000000-0005-0000-0000-0000CD8C0000}"/>
    <cellStyle name="Input 7 24" xfId="35969" xr:uid="{00000000-0005-0000-0000-0000CE8C0000}"/>
    <cellStyle name="Input 7 25" xfId="35970" xr:uid="{00000000-0005-0000-0000-0000CF8C0000}"/>
    <cellStyle name="Input 7 26" xfId="35971" xr:uid="{00000000-0005-0000-0000-0000D08C0000}"/>
    <cellStyle name="Input 7 27" xfId="35972" xr:uid="{00000000-0005-0000-0000-0000D18C0000}"/>
    <cellStyle name="Input 7 28" xfId="35973" xr:uid="{00000000-0005-0000-0000-0000D28C0000}"/>
    <cellStyle name="Input 7 29" xfId="35974" xr:uid="{00000000-0005-0000-0000-0000D38C0000}"/>
    <cellStyle name="Input 7 3" xfId="35975" xr:uid="{00000000-0005-0000-0000-0000D48C0000}"/>
    <cellStyle name="Input 7 30" xfId="35976" xr:uid="{00000000-0005-0000-0000-0000D58C0000}"/>
    <cellStyle name="Input 7 31" xfId="35977" xr:uid="{00000000-0005-0000-0000-0000D68C0000}"/>
    <cellStyle name="Input 7 32" xfId="35978" xr:uid="{00000000-0005-0000-0000-0000D78C0000}"/>
    <cellStyle name="Input 7 33" xfId="35979" xr:uid="{00000000-0005-0000-0000-0000D88C0000}"/>
    <cellStyle name="Input 7 34" xfId="35980" xr:uid="{00000000-0005-0000-0000-0000D98C0000}"/>
    <cellStyle name="Input 7 35" xfId="35981" xr:uid="{00000000-0005-0000-0000-0000DA8C0000}"/>
    <cellStyle name="Input 7 36" xfId="35982" xr:uid="{00000000-0005-0000-0000-0000DB8C0000}"/>
    <cellStyle name="Input 7 37" xfId="35983" xr:uid="{00000000-0005-0000-0000-0000DC8C0000}"/>
    <cellStyle name="Input 7 38" xfId="35984" xr:uid="{00000000-0005-0000-0000-0000DD8C0000}"/>
    <cellStyle name="Input 7 39" xfId="35985" xr:uid="{00000000-0005-0000-0000-0000DE8C0000}"/>
    <cellStyle name="Input 7 4" xfId="35986" xr:uid="{00000000-0005-0000-0000-0000DF8C0000}"/>
    <cellStyle name="Input 7 40" xfId="35987" xr:uid="{00000000-0005-0000-0000-0000E08C0000}"/>
    <cellStyle name="Input 7 41" xfId="35988" xr:uid="{00000000-0005-0000-0000-0000E18C0000}"/>
    <cellStyle name="Input 7 42" xfId="35989" xr:uid="{00000000-0005-0000-0000-0000E28C0000}"/>
    <cellStyle name="Input 7 43" xfId="35990" xr:uid="{00000000-0005-0000-0000-0000E38C0000}"/>
    <cellStyle name="Input 7 44" xfId="35991" xr:uid="{00000000-0005-0000-0000-0000E48C0000}"/>
    <cellStyle name="Input 7 45" xfId="35992" xr:uid="{00000000-0005-0000-0000-0000E58C0000}"/>
    <cellStyle name="Input 7 46" xfId="35993" xr:uid="{00000000-0005-0000-0000-0000E68C0000}"/>
    <cellStyle name="Input 7 47" xfId="35994" xr:uid="{00000000-0005-0000-0000-0000E78C0000}"/>
    <cellStyle name="Input 7 48" xfId="35995" xr:uid="{00000000-0005-0000-0000-0000E88C0000}"/>
    <cellStyle name="Input 7 49" xfId="35996" xr:uid="{00000000-0005-0000-0000-0000E98C0000}"/>
    <cellStyle name="Input 7 5" xfId="35997" xr:uid="{00000000-0005-0000-0000-0000EA8C0000}"/>
    <cellStyle name="Input 7 50" xfId="35998" xr:uid="{00000000-0005-0000-0000-0000EB8C0000}"/>
    <cellStyle name="Input 7 51" xfId="35999" xr:uid="{00000000-0005-0000-0000-0000EC8C0000}"/>
    <cellStyle name="Input 7 52" xfId="36000" xr:uid="{00000000-0005-0000-0000-0000ED8C0000}"/>
    <cellStyle name="Input 7 53" xfId="36001" xr:uid="{00000000-0005-0000-0000-0000EE8C0000}"/>
    <cellStyle name="Input 7 54" xfId="36002" xr:uid="{00000000-0005-0000-0000-0000EF8C0000}"/>
    <cellStyle name="Input 7 55" xfId="36003" xr:uid="{00000000-0005-0000-0000-0000F08C0000}"/>
    <cellStyle name="Input 7 56" xfId="36004" xr:uid="{00000000-0005-0000-0000-0000F18C0000}"/>
    <cellStyle name="Input 7 57" xfId="36005" xr:uid="{00000000-0005-0000-0000-0000F28C0000}"/>
    <cellStyle name="Input 7 58" xfId="36006" xr:uid="{00000000-0005-0000-0000-0000F38C0000}"/>
    <cellStyle name="Input 7 59" xfId="36007" xr:uid="{00000000-0005-0000-0000-0000F48C0000}"/>
    <cellStyle name="Input 7 6" xfId="36008" xr:uid="{00000000-0005-0000-0000-0000F58C0000}"/>
    <cellStyle name="Input 7 60" xfId="36009" xr:uid="{00000000-0005-0000-0000-0000F68C0000}"/>
    <cellStyle name="Input 7 61" xfId="36010" xr:uid="{00000000-0005-0000-0000-0000F78C0000}"/>
    <cellStyle name="Input 7 62" xfId="36011" xr:uid="{00000000-0005-0000-0000-0000F88C0000}"/>
    <cellStyle name="Input 7 63" xfId="36012" xr:uid="{00000000-0005-0000-0000-0000F98C0000}"/>
    <cellStyle name="Input 7 64" xfId="36013" xr:uid="{00000000-0005-0000-0000-0000FA8C0000}"/>
    <cellStyle name="Input 7 65" xfId="36014" xr:uid="{00000000-0005-0000-0000-0000FB8C0000}"/>
    <cellStyle name="Input 7 66" xfId="36015" xr:uid="{00000000-0005-0000-0000-0000FC8C0000}"/>
    <cellStyle name="Input 7 67" xfId="36016" xr:uid="{00000000-0005-0000-0000-0000FD8C0000}"/>
    <cellStyle name="Input 7 68" xfId="36017" xr:uid="{00000000-0005-0000-0000-0000FE8C0000}"/>
    <cellStyle name="Input 7 69" xfId="36018" xr:uid="{00000000-0005-0000-0000-0000FF8C0000}"/>
    <cellStyle name="Input 7 7" xfId="36019" xr:uid="{00000000-0005-0000-0000-0000008D0000}"/>
    <cellStyle name="Input 7 70" xfId="36020" xr:uid="{00000000-0005-0000-0000-0000018D0000}"/>
    <cellStyle name="Input 7 71" xfId="36021" xr:uid="{00000000-0005-0000-0000-0000028D0000}"/>
    <cellStyle name="Input 7 72" xfId="36022" xr:uid="{00000000-0005-0000-0000-0000038D0000}"/>
    <cellStyle name="Input 7 73" xfId="36023" xr:uid="{00000000-0005-0000-0000-0000048D0000}"/>
    <cellStyle name="Input 7 74" xfId="36024" xr:uid="{00000000-0005-0000-0000-0000058D0000}"/>
    <cellStyle name="Input 7 75" xfId="36025" xr:uid="{00000000-0005-0000-0000-0000068D0000}"/>
    <cellStyle name="Input 7 76" xfId="36026" xr:uid="{00000000-0005-0000-0000-0000078D0000}"/>
    <cellStyle name="Input 7 77" xfId="36027" xr:uid="{00000000-0005-0000-0000-0000088D0000}"/>
    <cellStyle name="Input 7 78" xfId="36028" xr:uid="{00000000-0005-0000-0000-0000098D0000}"/>
    <cellStyle name="Input 7 79" xfId="36029" xr:uid="{00000000-0005-0000-0000-00000A8D0000}"/>
    <cellStyle name="Input 7 8" xfId="36030" xr:uid="{00000000-0005-0000-0000-00000B8D0000}"/>
    <cellStyle name="Input 7 80" xfId="36031" xr:uid="{00000000-0005-0000-0000-00000C8D0000}"/>
    <cellStyle name="Input 7 81" xfId="36032" xr:uid="{00000000-0005-0000-0000-00000D8D0000}"/>
    <cellStyle name="Input 7 82" xfId="36033" xr:uid="{00000000-0005-0000-0000-00000E8D0000}"/>
    <cellStyle name="Input 7 83" xfId="36034" xr:uid="{00000000-0005-0000-0000-00000F8D0000}"/>
    <cellStyle name="Input 7 84" xfId="36035" xr:uid="{00000000-0005-0000-0000-0000108D0000}"/>
    <cellStyle name="Input 7 85" xfId="36036" xr:uid="{00000000-0005-0000-0000-0000118D0000}"/>
    <cellStyle name="Input 7 86" xfId="36037" xr:uid="{00000000-0005-0000-0000-0000128D0000}"/>
    <cellStyle name="Input 7 87" xfId="36038" xr:uid="{00000000-0005-0000-0000-0000138D0000}"/>
    <cellStyle name="Input 7 88" xfId="36039" xr:uid="{00000000-0005-0000-0000-0000148D0000}"/>
    <cellStyle name="Input 7 89" xfId="36040" xr:uid="{00000000-0005-0000-0000-0000158D0000}"/>
    <cellStyle name="Input 7 9" xfId="36041" xr:uid="{00000000-0005-0000-0000-0000168D0000}"/>
    <cellStyle name="Input 7 90" xfId="36042" xr:uid="{00000000-0005-0000-0000-0000178D0000}"/>
    <cellStyle name="Input 7 91" xfId="36043" xr:uid="{00000000-0005-0000-0000-0000188D0000}"/>
    <cellStyle name="Input 7 92" xfId="36044" xr:uid="{00000000-0005-0000-0000-0000198D0000}"/>
    <cellStyle name="Input 7 93" xfId="36045" xr:uid="{00000000-0005-0000-0000-00001A8D0000}"/>
    <cellStyle name="Input 7 94" xfId="36046" xr:uid="{00000000-0005-0000-0000-00001B8D0000}"/>
    <cellStyle name="Input 7 95" xfId="36047" xr:uid="{00000000-0005-0000-0000-00001C8D0000}"/>
    <cellStyle name="Input 7 96" xfId="36048" xr:uid="{00000000-0005-0000-0000-00001D8D0000}"/>
    <cellStyle name="Input 7 97" xfId="36049" xr:uid="{00000000-0005-0000-0000-00001E8D0000}"/>
    <cellStyle name="Input 7 98" xfId="36050" xr:uid="{00000000-0005-0000-0000-00001F8D0000}"/>
    <cellStyle name="Input 7 99" xfId="36051" xr:uid="{00000000-0005-0000-0000-0000208D0000}"/>
    <cellStyle name="Input 70" xfId="36052" xr:uid="{00000000-0005-0000-0000-0000218D0000}"/>
    <cellStyle name="Input 70 2" xfId="36053" xr:uid="{00000000-0005-0000-0000-0000228D0000}"/>
    <cellStyle name="Input 70 3" xfId="36054" xr:uid="{00000000-0005-0000-0000-0000238D0000}"/>
    <cellStyle name="Input 71" xfId="36055" xr:uid="{00000000-0005-0000-0000-0000248D0000}"/>
    <cellStyle name="Input 71 2" xfId="36056" xr:uid="{00000000-0005-0000-0000-0000258D0000}"/>
    <cellStyle name="Input 71 3" xfId="36057" xr:uid="{00000000-0005-0000-0000-0000268D0000}"/>
    <cellStyle name="Input 72" xfId="36058" xr:uid="{00000000-0005-0000-0000-0000278D0000}"/>
    <cellStyle name="Input 72 2" xfId="36059" xr:uid="{00000000-0005-0000-0000-0000288D0000}"/>
    <cellStyle name="Input 72 3" xfId="36060" xr:uid="{00000000-0005-0000-0000-0000298D0000}"/>
    <cellStyle name="Input 73" xfId="36061" xr:uid="{00000000-0005-0000-0000-00002A8D0000}"/>
    <cellStyle name="Input 73 2" xfId="36062" xr:uid="{00000000-0005-0000-0000-00002B8D0000}"/>
    <cellStyle name="Input 73 3" xfId="36063" xr:uid="{00000000-0005-0000-0000-00002C8D0000}"/>
    <cellStyle name="Input 74" xfId="36064" xr:uid="{00000000-0005-0000-0000-00002D8D0000}"/>
    <cellStyle name="Input 74 2" xfId="36065" xr:uid="{00000000-0005-0000-0000-00002E8D0000}"/>
    <cellStyle name="Input 74 3" xfId="36066" xr:uid="{00000000-0005-0000-0000-00002F8D0000}"/>
    <cellStyle name="Input 75" xfId="36067" xr:uid="{00000000-0005-0000-0000-0000308D0000}"/>
    <cellStyle name="Input 75 2" xfId="36068" xr:uid="{00000000-0005-0000-0000-0000318D0000}"/>
    <cellStyle name="Input 75 3" xfId="36069" xr:uid="{00000000-0005-0000-0000-0000328D0000}"/>
    <cellStyle name="Input 76" xfId="36070" xr:uid="{00000000-0005-0000-0000-0000338D0000}"/>
    <cellStyle name="Input 76 2" xfId="36071" xr:uid="{00000000-0005-0000-0000-0000348D0000}"/>
    <cellStyle name="Input 76 3" xfId="36072" xr:uid="{00000000-0005-0000-0000-0000358D0000}"/>
    <cellStyle name="Input 77" xfId="36073" xr:uid="{00000000-0005-0000-0000-0000368D0000}"/>
    <cellStyle name="Input 77 2" xfId="36074" xr:uid="{00000000-0005-0000-0000-0000378D0000}"/>
    <cellStyle name="Input 77 3" xfId="36075" xr:uid="{00000000-0005-0000-0000-0000388D0000}"/>
    <cellStyle name="Input 78" xfId="36076" xr:uid="{00000000-0005-0000-0000-0000398D0000}"/>
    <cellStyle name="Input 78 2" xfId="36077" xr:uid="{00000000-0005-0000-0000-00003A8D0000}"/>
    <cellStyle name="Input 78 3" xfId="36078" xr:uid="{00000000-0005-0000-0000-00003B8D0000}"/>
    <cellStyle name="Input 79" xfId="36079" xr:uid="{00000000-0005-0000-0000-00003C8D0000}"/>
    <cellStyle name="Input 79 2" xfId="36080" xr:uid="{00000000-0005-0000-0000-00003D8D0000}"/>
    <cellStyle name="Input 79 3" xfId="36081" xr:uid="{00000000-0005-0000-0000-00003E8D0000}"/>
    <cellStyle name="Input 8" xfId="36082" xr:uid="{00000000-0005-0000-0000-00003F8D0000}"/>
    <cellStyle name="Input 8 10" xfId="36083" xr:uid="{00000000-0005-0000-0000-0000408D0000}"/>
    <cellStyle name="Input 8 100" xfId="36084" xr:uid="{00000000-0005-0000-0000-0000418D0000}"/>
    <cellStyle name="Input 8 101" xfId="36085" xr:uid="{00000000-0005-0000-0000-0000428D0000}"/>
    <cellStyle name="Input 8 102" xfId="36086" xr:uid="{00000000-0005-0000-0000-0000438D0000}"/>
    <cellStyle name="Input 8 103" xfId="36087" xr:uid="{00000000-0005-0000-0000-0000448D0000}"/>
    <cellStyle name="Input 8 104" xfId="36088" xr:uid="{00000000-0005-0000-0000-0000458D0000}"/>
    <cellStyle name="Input 8 105" xfId="36089" xr:uid="{00000000-0005-0000-0000-0000468D0000}"/>
    <cellStyle name="Input 8 11" xfId="36090" xr:uid="{00000000-0005-0000-0000-0000478D0000}"/>
    <cellStyle name="Input 8 12" xfId="36091" xr:uid="{00000000-0005-0000-0000-0000488D0000}"/>
    <cellStyle name="Input 8 13" xfId="36092" xr:uid="{00000000-0005-0000-0000-0000498D0000}"/>
    <cellStyle name="Input 8 14" xfId="36093" xr:uid="{00000000-0005-0000-0000-00004A8D0000}"/>
    <cellStyle name="Input 8 15" xfId="36094" xr:uid="{00000000-0005-0000-0000-00004B8D0000}"/>
    <cellStyle name="Input 8 16" xfId="36095" xr:uid="{00000000-0005-0000-0000-00004C8D0000}"/>
    <cellStyle name="Input 8 17" xfId="36096" xr:uid="{00000000-0005-0000-0000-00004D8D0000}"/>
    <cellStyle name="Input 8 18" xfId="36097" xr:uid="{00000000-0005-0000-0000-00004E8D0000}"/>
    <cellStyle name="Input 8 19" xfId="36098" xr:uid="{00000000-0005-0000-0000-00004F8D0000}"/>
    <cellStyle name="Input 8 2" xfId="36099" xr:uid="{00000000-0005-0000-0000-0000508D0000}"/>
    <cellStyle name="Input 8 2 2" xfId="36100" xr:uid="{00000000-0005-0000-0000-0000518D0000}"/>
    <cellStyle name="Input 8 2 3" xfId="36101" xr:uid="{00000000-0005-0000-0000-0000528D0000}"/>
    <cellStyle name="Input 8 20" xfId="36102" xr:uid="{00000000-0005-0000-0000-0000538D0000}"/>
    <cellStyle name="Input 8 21" xfId="36103" xr:uid="{00000000-0005-0000-0000-0000548D0000}"/>
    <cellStyle name="Input 8 22" xfId="36104" xr:uid="{00000000-0005-0000-0000-0000558D0000}"/>
    <cellStyle name="Input 8 23" xfId="36105" xr:uid="{00000000-0005-0000-0000-0000568D0000}"/>
    <cellStyle name="Input 8 24" xfId="36106" xr:uid="{00000000-0005-0000-0000-0000578D0000}"/>
    <cellStyle name="Input 8 25" xfId="36107" xr:uid="{00000000-0005-0000-0000-0000588D0000}"/>
    <cellStyle name="Input 8 26" xfId="36108" xr:uid="{00000000-0005-0000-0000-0000598D0000}"/>
    <cellStyle name="Input 8 27" xfId="36109" xr:uid="{00000000-0005-0000-0000-00005A8D0000}"/>
    <cellStyle name="Input 8 28" xfId="36110" xr:uid="{00000000-0005-0000-0000-00005B8D0000}"/>
    <cellStyle name="Input 8 29" xfId="36111" xr:uid="{00000000-0005-0000-0000-00005C8D0000}"/>
    <cellStyle name="Input 8 3" xfId="36112" xr:uid="{00000000-0005-0000-0000-00005D8D0000}"/>
    <cellStyle name="Input 8 30" xfId="36113" xr:uid="{00000000-0005-0000-0000-00005E8D0000}"/>
    <cellStyle name="Input 8 31" xfId="36114" xr:uid="{00000000-0005-0000-0000-00005F8D0000}"/>
    <cellStyle name="Input 8 32" xfId="36115" xr:uid="{00000000-0005-0000-0000-0000608D0000}"/>
    <cellStyle name="Input 8 33" xfId="36116" xr:uid="{00000000-0005-0000-0000-0000618D0000}"/>
    <cellStyle name="Input 8 34" xfId="36117" xr:uid="{00000000-0005-0000-0000-0000628D0000}"/>
    <cellStyle name="Input 8 35" xfId="36118" xr:uid="{00000000-0005-0000-0000-0000638D0000}"/>
    <cellStyle name="Input 8 36" xfId="36119" xr:uid="{00000000-0005-0000-0000-0000648D0000}"/>
    <cellStyle name="Input 8 37" xfId="36120" xr:uid="{00000000-0005-0000-0000-0000658D0000}"/>
    <cellStyle name="Input 8 38" xfId="36121" xr:uid="{00000000-0005-0000-0000-0000668D0000}"/>
    <cellStyle name="Input 8 39" xfId="36122" xr:uid="{00000000-0005-0000-0000-0000678D0000}"/>
    <cellStyle name="Input 8 4" xfId="36123" xr:uid="{00000000-0005-0000-0000-0000688D0000}"/>
    <cellStyle name="Input 8 40" xfId="36124" xr:uid="{00000000-0005-0000-0000-0000698D0000}"/>
    <cellStyle name="Input 8 41" xfId="36125" xr:uid="{00000000-0005-0000-0000-00006A8D0000}"/>
    <cellStyle name="Input 8 42" xfId="36126" xr:uid="{00000000-0005-0000-0000-00006B8D0000}"/>
    <cellStyle name="Input 8 43" xfId="36127" xr:uid="{00000000-0005-0000-0000-00006C8D0000}"/>
    <cellStyle name="Input 8 44" xfId="36128" xr:uid="{00000000-0005-0000-0000-00006D8D0000}"/>
    <cellStyle name="Input 8 45" xfId="36129" xr:uid="{00000000-0005-0000-0000-00006E8D0000}"/>
    <cellStyle name="Input 8 46" xfId="36130" xr:uid="{00000000-0005-0000-0000-00006F8D0000}"/>
    <cellStyle name="Input 8 47" xfId="36131" xr:uid="{00000000-0005-0000-0000-0000708D0000}"/>
    <cellStyle name="Input 8 48" xfId="36132" xr:uid="{00000000-0005-0000-0000-0000718D0000}"/>
    <cellStyle name="Input 8 49" xfId="36133" xr:uid="{00000000-0005-0000-0000-0000728D0000}"/>
    <cellStyle name="Input 8 5" xfId="36134" xr:uid="{00000000-0005-0000-0000-0000738D0000}"/>
    <cellStyle name="Input 8 50" xfId="36135" xr:uid="{00000000-0005-0000-0000-0000748D0000}"/>
    <cellStyle name="Input 8 51" xfId="36136" xr:uid="{00000000-0005-0000-0000-0000758D0000}"/>
    <cellStyle name="Input 8 52" xfId="36137" xr:uid="{00000000-0005-0000-0000-0000768D0000}"/>
    <cellStyle name="Input 8 53" xfId="36138" xr:uid="{00000000-0005-0000-0000-0000778D0000}"/>
    <cellStyle name="Input 8 54" xfId="36139" xr:uid="{00000000-0005-0000-0000-0000788D0000}"/>
    <cellStyle name="Input 8 55" xfId="36140" xr:uid="{00000000-0005-0000-0000-0000798D0000}"/>
    <cellStyle name="Input 8 56" xfId="36141" xr:uid="{00000000-0005-0000-0000-00007A8D0000}"/>
    <cellStyle name="Input 8 57" xfId="36142" xr:uid="{00000000-0005-0000-0000-00007B8D0000}"/>
    <cellStyle name="Input 8 58" xfId="36143" xr:uid="{00000000-0005-0000-0000-00007C8D0000}"/>
    <cellStyle name="Input 8 59" xfId="36144" xr:uid="{00000000-0005-0000-0000-00007D8D0000}"/>
    <cellStyle name="Input 8 6" xfId="36145" xr:uid="{00000000-0005-0000-0000-00007E8D0000}"/>
    <cellStyle name="Input 8 60" xfId="36146" xr:uid="{00000000-0005-0000-0000-00007F8D0000}"/>
    <cellStyle name="Input 8 61" xfId="36147" xr:uid="{00000000-0005-0000-0000-0000808D0000}"/>
    <cellStyle name="Input 8 62" xfId="36148" xr:uid="{00000000-0005-0000-0000-0000818D0000}"/>
    <cellStyle name="Input 8 63" xfId="36149" xr:uid="{00000000-0005-0000-0000-0000828D0000}"/>
    <cellStyle name="Input 8 64" xfId="36150" xr:uid="{00000000-0005-0000-0000-0000838D0000}"/>
    <cellStyle name="Input 8 65" xfId="36151" xr:uid="{00000000-0005-0000-0000-0000848D0000}"/>
    <cellStyle name="Input 8 66" xfId="36152" xr:uid="{00000000-0005-0000-0000-0000858D0000}"/>
    <cellStyle name="Input 8 67" xfId="36153" xr:uid="{00000000-0005-0000-0000-0000868D0000}"/>
    <cellStyle name="Input 8 68" xfId="36154" xr:uid="{00000000-0005-0000-0000-0000878D0000}"/>
    <cellStyle name="Input 8 69" xfId="36155" xr:uid="{00000000-0005-0000-0000-0000888D0000}"/>
    <cellStyle name="Input 8 7" xfId="36156" xr:uid="{00000000-0005-0000-0000-0000898D0000}"/>
    <cellStyle name="Input 8 70" xfId="36157" xr:uid="{00000000-0005-0000-0000-00008A8D0000}"/>
    <cellStyle name="Input 8 71" xfId="36158" xr:uid="{00000000-0005-0000-0000-00008B8D0000}"/>
    <cellStyle name="Input 8 72" xfId="36159" xr:uid="{00000000-0005-0000-0000-00008C8D0000}"/>
    <cellStyle name="Input 8 73" xfId="36160" xr:uid="{00000000-0005-0000-0000-00008D8D0000}"/>
    <cellStyle name="Input 8 74" xfId="36161" xr:uid="{00000000-0005-0000-0000-00008E8D0000}"/>
    <cellStyle name="Input 8 75" xfId="36162" xr:uid="{00000000-0005-0000-0000-00008F8D0000}"/>
    <cellStyle name="Input 8 76" xfId="36163" xr:uid="{00000000-0005-0000-0000-0000908D0000}"/>
    <cellStyle name="Input 8 77" xfId="36164" xr:uid="{00000000-0005-0000-0000-0000918D0000}"/>
    <cellStyle name="Input 8 78" xfId="36165" xr:uid="{00000000-0005-0000-0000-0000928D0000}"/>
    <cellStyle name="Input 8 79" xfId="36166" xr:uid="{00000000-0005-0000-0000-0000938D0000}"/>
    <cellStyle name="Input 8 8" xfId="36167" xr:uid="{00000000-0005-0000-0000-0000948D0000}"/>
    <cellStyle name="Input 8 80" xfId="36168" xr:uid="{00000000-0005-0000-0000-0000958D0000}"/>
    <cellStyle name="Input 8 81" xfId="36169" xr:uid="{00000000-0005-0000-0000-0000968D0000}"/>
    <cellStyle name="Input 8 82" xfId="36170" xr:uid="{00000000-0005-0000-0000-0000978D0000}"/>
    <cellStyle name="Input 8 83" xfId="36171" xr:uid="{00000000-0005-0000-0000-0000988D0000}"/>
    <cellStyle name="Input 8 84" xfId="36172" xr:uid="{00000000-0005-0000-0000-0000998D0000}"/>
    <cellStyle name="Input 8 85" xfId="36173" xr:uid="{00000000-0005-0000-0000-00009A8D0000}"/>
    <cellStyle name="Input 8 86" xfId="36174" xr:uid="{00000000-0005-0000-0000-00009B8D0000}"/>
    <cellStyle name="Input 8 87" xfId="36175" xr:uid="{00000000-0005-0000-0000-00009C8D0000}"/>
    <cellStyle name="Input 8 88" xfId="36176" xr:uid="{00000000-0005-0000-0000-00009D8D0000}"/>
    <cellStyle name="Input 8 89" xfId="36177" xr:uid="{00000000-0005-0000-0000-00009E8D0000}"/>
    <cellStyle name="Input 8 9" xfId="36178" xr:uid="{00000000-0005-0000-0000-00009F8D0000}"/>
    <cellStyle name="Input 8 90" xfId="36179" xr:uid="{00000000-0005-0000-0000-0000A08D0000}"/>
    <cellStyle name="Input 8 91" xfId="36180" xr:uid="{00000000-0005-0000-0000-0000A18D0000}"/>
    <cellStyle name="Input 8 92" xfId="36181" xr:uid="{00000000-0005-0000-0000-0000A28D0000}"/>
    <cellStyle name="Input 8 93" xfId="36182" xr:uid="{00000000-0005-0000-0000-0000A38D0000}"/>
    <cellStyle name="Input 8 94" xfId="36183" xr:uid="{00000000-0005-0000-0000-0000A48D0000}"/>
    <cellStyle name="Input 8 95" xfId="36184" xr:uid="{00000000-0005-0000-0000-0000A58D0000}"/>
    <cellStyle name="Input 8 96" xfId="36185" xr:uid="{00000000-0005-0000-0000-0000A68D0000}"/>
    <cellStyle name="Input 8 97" xfId="36186" xr:uid="{00000000-0005-0000-0000-0000A78D0000}"/>
    <cellStyle name="Input 8 98" xfId="36187" xr:uid="{00000000-0005-0000-0000-0000A88D0000}"/>
    <cellStyle name="Input 8 99" xfId="36188" xr:uid="{00000000-0005-0000-0000-0000A98D0000}"/>
    <cellStyle name="Input 80" xfId="36189" xr:uid="{00000000-0005-0000-0000-0000AA8D0000}"/>
    <cellStyle name="Input 80 2" xfId="36190" xr:uid="{00000000-0005-0000-0000-0000AB8D0000}"/>
    <cellStyle name="Input 80 3" xfId="36191" xr:uid="{00000000-0005-0000-0000-0000AC8D0000}"/>
    <cellStyle name="Input 81" xfId="36192" xr:uid="{00000000-0005-0000-0000-0000AD8D0000}"/>
    <cellStyle name="Input 81 2" xfId="36193" xr:uid="{00000000-0005-0000-0000-0000AE8D0000}"/>
    <cellStyle name="Input 81 3" xfId="36194" xr:uid="{00000000-0005-0000-0000-0000AF8D0000}"/>
    <cellStyle name="Input 82" xfId="36195" xr:uid="{00000000-0005-0000-0000-0000B08D0000}"/>
    <cellStyle name="Input 82 2" xfId="36196" xr:uid="{00000000-0005-0000-0000-0000B18D0000}"/>
    <cellStyle name="Input 82 3" xfId="36197" xr:uid="{00000000-0005-0000-0000-0000B28D0000}"/>
    <cellStyle name="Input 83" xfId="36198" xr:uid="{00000000-0005-0000-0000-0000B38D0000}"/>
    <cellStyle name="Input 83 2" xfId="36199" xr:uid="{00000000-0005-0000-0000-0000B48D0000}"/>
    <cellStyle name="Input 83 3" xfId="36200" xr:uid="{00000000-0005-0000-0000-0000B58D0000}"/>
    <cellStyle name="Input 84" xfId="36201" xr:uid="{00000000-0005-0000-0000-0000B68D0000}"/>
    <cellStyle name="Input 84 2" xfId="36202" xr:uid="{00000000-0005-0000-0000-0000B78D0000}"/>
    <cellStyle name="Input 84 3" xfId="36203" xr:uid="{00000000-0005-0000-0000-0000B88D0000}"/>
    <cellStyle name="Input 85" xfId="36204" xr:uid="{00000000-0005-0000-0000-0000B98D0000}"/>
    <cellStyle name="Input 85 2" xfId="36205" xr:uid="{00000000-0005-0000-0000-0000BA8D0000}"/>
    <cellStyle name="Input 85 3" xfId="36206" xr:uid="{00000000-0005-0000-0000-0000BB8D0000}"/>
    <cellStyle name="Input 86" xfId="36207" xr:uid="{00000000-0005-0000-0000-0000BC8D0000}"/>
    <cellStyle name="Input 86 2" xfId="36208" xr:uid="{00000000-0005-0000-0000-0000BD8D0000}"/>
    <cellStyle name="Input 86 3" xfId="36209" xr:uid="{00000000-0005-0000-0000-0000BE8D0000}"/>
    <cellStyle name="Input 87" xfId="36210" xr:uid="{00000000-0005-0000-0000-0000BF8D0000}"/>
    <cellStyle name="Input 87 2" xfId="36211" xr:uid="{00000000-0005-0000-0000-0000C08D0000}"/>
    <cellStyle name="Input 87 3" xfId="36212" xr:uid="{00000000-0005-0000-0000-0000C18D0000}"/>
    <cellStyle name="Input 88" xfId="36213" xr:uid="{00000000-0005-0000-0000-0000C28D0000}"/>
    <cellStyle name="Input 88 2" xfId="36214" xr:uid="{00000000-0005-0000-0000-0000C38D0000}"/>
    <cellStyle name="Input 88 3" xfId="36215" xr:uid="{00000000-0005-0000-0000-0000C48D0000}"/>
    <cellStyle name="Input 89" xfId="36216" xr:uid="{00000000-0005-0000-0000-0000C58D0000}"/>
    <cellStyle name="Input 89 2" xfId="36217" xr:uid="{00000000-0005-0000-0000-0000C68D0000}"/>
    <cellStyle name="Input 89 3" xfId="36218" xr:uid="{00000000-0005-0000-0000-0000C78D0000}"/>
    <cellStyle name="Input 9" xfId="36219" xr:uid="{00000000-0005-0000-0000-0000C88D0000}"/>
    <cellStyle name="Input 9 10" xfId="36220" xr:uid="{00000000-0005-0000-0000-0000C98D0000}"/>
    <cellStyle name="Input 9 100" xfId="36221" xr:uid="{00000000-0005-0000-0000-0000CA8D0000}"/>
    <cellStyle name="Input 9 101" xfId="36222" xr:uid="{00000000-0005-0000-0000-0000CB8D0000}"/>
    <cellStyle name="Input 9 102" xfId="36223" xr:uid="{00000000-0005-0000-0000-0000CC8D0000}"/>
    <cellStyle name="Input 9 103" xfId="36224" xr:uid="{00000000-0005-0000-0000-0000CD8D0000}"/>
    <cellStyle name="Input 9 104" xfId="36225" xr:uid="{00000000-0005-0000-0000-0000CE8D0000}"/>
    <cellStyle name="Input 9 105" xfId="36226" xr:uid="{00000000-0005-0000-0000-0000CF8D0000}"/>
    <cellStyle name="Input 9 11" xfId="36227" xr:uid="{00000000-0005-0000-0000-0000D08D0000}"/>
    <cellStyle name="Input 9 12" xfId="36228" xr:uid="{00000000-0005-0000-0000-0000D18D0000}"/>
    <cellStyle name="Input 9 13" xfId="36229" xr:uid="{00000000-0005-0000-0000-0000D28D0000}"/>
    <cellStyle name="Input 9 14" xfId="36230" xr:uid="{00000000-0005-0000-0000-0000D38D0000}"/>
    <cellStyle name="Input 9 15" xfId="36231" xr:uid="{00000000-0005-0000-0000-0000D48D0000}"/>
    <cellStyle name="Input 9 16" xfId="36232" xr:uid="{00000000-0005-0000-0000-0000D58D0000}"/>
    <cellStyle name="Input 9 17" xfId="36233" xr:uid="{00000000-0005-0000-0000-0000D68D0000}"/>
    <cellStyle name="Input 9 18" xfId="36234" xr:uid="{00000000-0005-0000-0000-0000D78D0000}"/>
    <cellStyle name="Input 9 19" xfId="36235" xr:uid="{00000000-0005-0000-0000-0000D88D0000}"/>
    <cellStyle name="Input 9 2" xfId="36236" xr:uid="{00000000-0005-0000-0000-0000D98D0000}"/>
    <cellStyle name="Input 9 2 2" xfId="36237" xr:uid="{00000000-0005-0000-0000-0000DA8D0000}"/>
    <cellStyle name="Input 9 2 3" xfId="36238" xr:uid="{00000000-0005-0000-0000-0000DB8D0000}"/>
    <cellStyle name="Input 9 20" xfId="36239" xr:uid="{00000000-0005-0000-0000-0000DC8D0000}"/>
    <cellStyle name="Input 9 21" xfId="36240" xr:uid="{00000000-0005-0000-0000-0000DD8D0000}"/>
    <cellStyle name="Input 9 22" xfId="36241" xr:uid="{00000000-0005-0000-0000-0000DE8D0000}"/>
    <cellStyle name="Input 9 23" xfId="36242" xr:uid="{00000000-0005-0000-0000-0000DF8D0000}"/>
    <cellStyle name="Input 9 24" xfId="36243" xr:uid="{00000000-0005-0000-0000-0000E08D0000}"/>
    <cellStyle name="Input 9 25" xfId="36244" xr:uid="{00000000-0005-0000-0000-0000E18D0000}"/>
    <cellStyle name="Input 9 26" xfId="36245" xr:uid="{00000000-0005-0000-0000-0000E28D0000}"/>
    <cellStyle name="Input 9 27" xfId="36246" xr:uid="{00000000-0005-0000-0000-0000E38D0000}"/>
    <cellStyle name="Input 9 28" xfId="36247" xr:uid="{00000000-0005-0000-0000-0000E48D0000}"/>
    <cellStyle name="Input 9 29" xfId="36248" xr:uid="{00000000-0005-0000-0000-0000E58D0000}"/>
    <cellStyle name="Input 9 3" xfId="36249" xr:uid="{00000000-0005-0000-0000-0000E68D0000}"/>
    <cellStyle name="Input 9 30" xfId="36250" xr:uid="{00000000-0005-0000-0000-0000E78D0000}"/>
    <cellStyle name="Input 9 31" xfId="36251" xr:uid="{00000000-0005-0000-0000-0000E88D0000}"/>
    <cellStyle name="Input 9 32" xfId="36252" xr:uid="{00000000-0005-0000-0000-0000E98D0000}"/>
    <cellStyle name="Input 9 33" xfId="36253" xr:uid="{00000000-0005-0000-0000-0000EA8D0000}"/>
    <cellStyle name="Input 9 34" xfId="36254" xr:uid="{00000000-0005-0000-0000-0000EB8D0000}"/>
    <cellStyle name="Input 9 35" xfId="36255" xr:uid="{00000000-0005-0000-0000-0000EC8D0000}"/>
    <cellStyle name="Input 9 36" xfId="36256" xr:uid="{00000000-0005-0000-0000-0000ED8D0000}"/>
    <cellStyle name="Input 9 37" xfId="36257" xr:uid="{00000000-0005-0000-0000-0000EE8D0000}"/>
    <cellStyle name="Input 9 38" xfId="36258" xr:uid="{00000000-0005-0000-0000-0000EF8D0000}"/>
    <cellStyle name="Input 9 39" xfId="36259" xr:uid="{00000000-0005-0000-0000-0000F08D0000}"/>
    <cellStyle name="Input 9 4" xfId="36260" xr:uid="{00000000-0005-0000-0000-0000F18D0000}"/>
    <cellStyle name="Input 9 40" xfId="36261" xr:uid="{00000000-0005-0000-0000-0000F28D0000}"/>
    <cellStyle name="Input 9 41" xfId="36262" xr:uid="{00000000-0005-0000-0000-0000F38D0000}"/>
    <cellStyle name="Input 9 42" xfId="36263" xr:uid="{00000000-0005-0000-0000-0000F48D0000}"/>
    <cellStyle name="Input 9 43" xfId="36264" xr:uid="{00000000-0005-0000-0000-0000F58D0000}"/>
    <cellStyle name="Input 9 44" xfId="36265" xr:uid="{00000000-0005-0000-0000-0000F68D0000}"/>
    <cellStyle name="Input 9 45" xfId="36266" xr:uid="{00000000-0005-0000-0000-0000F78D0000}"/>
    <cellStyle name="Input 9 46" xfId="36267" xr:uid="{00000000-0005-0000-0000-0000F88D0000}"/>
    <cellStyle name="Input 9 47" xfId="36268" xr:uid="{00000000-0005-0000-0000-0000F98D0000}"/>
    <cellStyle name="Input 9 48" xfId="36269" xr:uid="{00000000-0005-0000-0000-0000FA8D0000}"/>
    <cellStyle name="Input 9 49" xfId="36270" xr:uid="{00000000-0005-0000-0000-0000FB8D0000}"/>
    <cellStyle name="Input 9 5" xfId="36271" xr:uid="{00000000-0005-0000-0000-0000FC8D0000}"/>
    <cellStyle name="Input 9 50" xfId="36272" xr:uid="{00000000-0005-0000-0000-0000FD8D0000}"/>
    <cellStyle name="Input 9 51" xfId="36273" xr:uid="{00000000-0005-0000-0000-0000FE8D0000}"/>
    <cellStyle name="Input 9 52" xfId="36274" xr:uid="{00000000-0005-0000-0000-0000FF8D0000}"/>
    <cellStyle name="Input 9 53" xfId="36275" xr:uid="{00000000-0005-0000-0000-0000008E0000}"/>
    <cellStyle name="Input 9 54" xfId="36276" xr:uid="{00000000-0005-0000-0000-0000018E0000}"/>
    <cellStyle name="Input 9 55" xfId="36277" xr:uid="{00000000-0005-0000-0000-0000028E0000}"/>
    <cellStyle name="Input 9 56" xfId="36278" xr:uid="{00000000-0005-0000-0000-0000038E0000}"/>
    <cellStyle name="Input 9 57" xfId="36279" xr:uid="{00000000-0005-0000-0000-0000048E0000}"/>
    <cellStyle name="Input 9 58" xfId="36280" xr:uid="{00000000-0005-0000-0000-0000058E0000}"/>
    <cellStyle name="Input 9 59" xfId="36281" xr:uid="{00000000-0005-0000-0000-0000068E0000}"/>
    <cellStyle name="Input 9 6" xfId="36282" xr:uid="{00000000-0005-0000-0000-0000078E0000}"/>
    <cellStyle name="Input 9 60" xfId="36283" xr:uid="{00000000-0005-0000-0000-0000088E0000}"/>
    <cellStyle name="Input 9 61" xfId="36284" xr:uid="{00000000-0005-0000-0000-0000098E0000}"/>
    <cellStyle name="Input 9 62" xfId="36285" xr:uid="{00000000-0005-0000-0000-00000A8E0000}"/>
    <cellStyle name="Input 9 63" xfId="36286" xr:uid="{00000000-0005-0000-0000-00000B8E0000}"/>
    <cellStyle name="Input 9 64" xfId="36287" xr:uid="{00000000-0005-0000-0000-00000C8E0000}"/>
    <cellStyle name="Input 9 65" xfId="36288" xr:uid="{00000000-0005-0000-0000-00000D8E0000}"/>
    <cellStyle name="Input 9 66" xfId="36289" xr:uid="{00000000-0005-0000-0000-00000E8E0000}"/>
    <cellStyle name="Input 9 67" xfId="36290" xr:uid="{00000000-0005-0000-0000-00000F8E0000}"/>
    <cellStyle name="Input 9 68" xfId="36291" xr:uid="{00000000-0005-0000-0000-0000108E0000}"/>
    <cellStyle name="Input 9 69" xfId="36292" xr:uid="{00000000-0005-0000-0000-0000118E0000}"/>
    <cellStyle name="Input 9 7" xfId="36293" xr:uid="{00000000-0005-0000-0000-0000128E0000}"/>
    <cellStyle name="Input 9 70" xfId="36294" xr:uid="{00000000-0005-0000-0000-0000138E0000}"/>
    <cellStyle name="Input 9 71" xfId="36295" xr:uid="{00000000-0005-0000-0000-0000148E0000}"/>
    <cellStyle name="Input 9 72" xfId="36296" xr:uid="{00000000-0005-0000-0000-0000158E0000}"/>
    <cellStyle name="Input 9 73" xfId="36297" xr:uid="{00000000-0005-0000-0000-0000168E0000}"/>
    <cellStyle name="Input 9 74" xfId="36298" xr:uid="{00000000-0005-0000-0000-0000178E0000}"/>
    <cellStyle name="Input 9 75" xfId="36299" xr:uid="{00000000-0005-0000-0000-0000188E0000}"/>
    <cellStyle name="Input 9 76" xfId="36300" xr:uid="{00000000-0005-0000-0000-0000198E0000}"/>
    <cellStyle name="Input 9 77" xfId="36301" xr:uid="{00000000-0005-0000-0000-00001A8E0000}"/>
    <cellStyle name="Input 9 78" xfId="36302" xr:uid="{00000000-0005-0000-0000-00001B8E0000}"/>
    <cellStyle name="Input 9 79" xfId="36303" xr:uid="{00000000-0005-0000-0000-00001C8E0000}"/>
    <cellStyle name="Input 9 8" xfId="36304" xr:uid="{00000000-0005-0000-0000-00001D8E0000}"/>
    <cellStyle name="Input 9 80" xfId="36305" xr:uid="{00000000-0005-0000-0000-00001E8E0000}"/>
    <cellStyle name="Input 9 81" xfId="36306" xr:uid="{00000000-0005-0000-0000-00001F8E0000}"/>
    <cellStyle name="Input 9 82" xfId="36307" xr:uid="{00000000-0005-0000-0000-0000208E0000}"/>
    <cellStyle name="Input 9 83" xfId="36308" xr:uid="{00000000-0005-0000-0000-0000218E0000}"/>
    <cellStyle name="Input 9 84" xfId="36309" xr:uid="{00000000-0005-0000-0000-0000228E0000}"/>
    <cellStyle name="Input 9 85" xfId="36310" xr:uid="{00000000-0005-0000-0000-0000238E0000}"/>
    <cellStyle name="Input 9 86" xfId="36311" xr:uid="{00000000-0005-0000-0000-0000248E0000}"/>
    <cellStyle name="Input 9 87" xfId="36312" xr:uid="{00000000-0005-0000-0000-0000258E0000}"/>
    <cellStyle name="Input 9 88" xfId="36313" xr:uid="{00000000-0005-0000-0000-0000268E0000}"/>
    <cellStyle name="Input 9 89" xfId="36314" xr:uid="{00000000-0005-0000-0000-0000278E0000}"/>
    <cellStyle name="Input 9 9" xfId="36315" xr:uid="{00000000-0005-0000-0000-0000288E0000}"/>
    <cellStyle name="Input 9 90" xfId="36316" xr:uid="{00000000-0005-0000-0000-0000298E0000}"/>
    <cellStyle name="Input 9 91" xfId="36317" xr:uid="{00000000-0005-0000-0000-00002A8E0000}"/>
    <cellStyle name="Input 9 92" xfId="36318" xr:uid="{00000000-0005-0000-0000-00002B8E0000}"/>
    <cellStyle name="Input 9 93" xfId="36319" xr:uid="{00000000-0005-0000-0000-00002C8E0000}"/>
    <cellStyle name="Input 9 94" xfId="36320" xr:uid="{00000000-0005-0000-0000-00002D8E0000}"/>
    <cellStyle name="Input 9 95" xfId="36321" xr:uid="{00000000-0005-0000-0000-00002E8E0000}"/>
    <cellStyle name="Input 9 96" xfId="36322" xr:uid="{00000000-0005-0000-0000-00002F8E0000}"/>
    <cellStyle name="Input 9 97" xfId="36323" xr:uid="{00000000-0005-0000-0000-0000308E0000}"/>
    <cellStyle name="Input 9 98" xfId="36324" xr:uid="{00000000-0005-0000-0000-0000318E0000}"/>
    <cellStyle name="Input 9 99" xfId="36325" xr:uid="{00000000-0005-0000-0000-0000328E0000}"/>
    <cellStyle name="Input 90" xfId="36326" xr:uid="{00000000-0005-0000-0000-0000338E0000}"/>
    <cellStyle name="Input 90 2" xfId="36327" xr:uid="{00000000-0005-0000-0000-0000348E0000}"/>
    <cellStyle name="Input 90 3" xfId="36328" xr:uid="{00000000-0005-0000-0000-0000358E0000}"/>
    <cellStyle name="Input 91" xfId="36329" xr:uid="{00000000-0005-0000-0000-0000368E0000}"/>
    <cellStyle name="Input 91 2" xfId="36330" xr:uid="{00000000-0005-0000-0000-0000378E0000}"/>
    <cellStyle name="Input 91 3" xfId="36331" xr:uid="{00000000-0005-0000-0000-0000388E0000}"/>
    <cellStyle name="Input 92" xfId="36332" xr:uid="{00000000-0005-0000-0000-0000398E0000}"/>
    <cellStyle name="Input 92 2" xfId="36333" xr:uid="{00000000-0005-0000-0000-00003A8E0000}"/>
    <cellStyle name="Input 92 3" xfId="36334" xr:uid="{00000000-0005-0000-0000-00003B8E0000}"/>
    <cellStyle name="Input 93" xfId="36335" xr:uid="{00000000-0005-0000-0000-00003C8E0000}"/>
    <cellStyle name="Input 93 2" xfId="36336" xr:uid="{00000000-0005-0000-0000-00003D8E0000}"/>
    <cellStyle name="Input 93 3" xfId="36337" xr:uid="{00000000-0005-0000-0000-00003E8E0000}"/>
    <cellStyle name="Input 94" xfId="36338" xr:uid="{00000000-0005-0000-0000-00003F8E0000}"/>
    <cellStyle name="Input 94 2" xfId="36339" xr:uid="{00000000-0005-0000-0000-0000408E0000}"/>
    <cellStyle name="Input 94 3" xfId="36340" xr:uid="{00000000-0005-0000-0000-0000418E0000}"/>
    <cellStyle name="Input 95" xfId="36341" xr:uid="{00000000-0005-0000-0000-0000428E0000}"/>
    <cellStyle name="Input 95 2" xfId="36342" xr:uid="{00000000-0005-0000-0000-0000438E0000}"/>
    <cellStyle name="Input 95 3" xfId="36343" xr:uid="{00000000-0005-0000-0000-0000448E0000}"/>
    <cellStyle name="Input 96" xfId="36344" xr:uid="{00000000-0005-0000-0000-0000458E0000}"/>
    <cellStyle name="Input 96 2" xfId="36345" xr:uid="{00000000-0005-0000-0000-0000468E0000}"/>
    <cellStyle name="Input 96 3" xfId="36346" xr:uid="{00000000-0005-0000-0000-0000478E0000}"/>
    <cellStyle name="Input 97" xfId="36347" xr:uid="{00000000-0005-0000-0000-0000488E0000}"/>
    <cellStyle name="Input 97 2" xfId="36348" xr:uid="{00000000-0005-0000-0000-0000498E0000}"/>
    <cellStyle name="Input 97 3" xfId="36349" xr:uid="{00000000-0005-0000-0000-00004A8E0000}"/>
    <cellStyle name="Input 98" xfId="36350" xr:uid="{00000000-0005-0000-0000-00004B8E0000}"/>
    <cellStyle name="Input 98 2" xfId="36351" xr:uid="{00000000-0005-0000-0000-00004C8E0000}"/>
    <cellStyle name="Input 98 3" xfId="36352" xr:uid="{00000000-0005-0000-0000-00004D8E0000}"/>
    <cellStyle name="Input 99" xfId="36353" xr:uid="{00000000-0005-0000-0000-00004E8E0000}"/>
    <cellStyle name="Input 99 2" xfId="36354" xr:uid="{00000000-0005-0000-0000-00004F8E0000}"/>
    <cellStyle name="Input 99 3" xfId="36355" xr:uid="{00000000-0005-0000-0000-0000508E0000}"/>
    <cellStyle name="Linked Cell 10" xfId="36356" xr:uid="{00000000-0005-0000-0000-0000518E0000}"/>
    <cellStyle name="Linked Cell 100" xfId="36357" xr:uid="{00000000-0005-0000-0000-0000528E0000}"/>
    <cellStyle name="Linked Cell 101" xfId="36358" xr:uid="{00000000-0005-0000-0000-0000538E0000}"/>
    <cellStyle name="Linked Cell 102" xfId="36359" xr:uid="{00000000-0005-0000-0000-0000548E0000}"/>
    <cellStyle name="Linked Cell 103" xfId="36360" xr:uid="{00000000-0005-0000-0000-0000558E0000}"/>
    <cellStyle name="Linked Cell 104" xfId="36361" xr:uid="{00000000-0005-0000-0000-0000568E0000}"/>
    <cellStyle name="Linked Cell 105" xfId="36362" xr:uid="{00000000-0005-0000-0000-0000578E0000}"/>
    <cellStyle name="Linked Cell 106" xfId="36363" xr:uid="{00000000-0005-0000-0000-0000588E0000}"/>
    <cellStyle name="Linked Cell 107" xfId="36364" xr:uid="{00000000-0005-0000-0000-0000598E0000}"/>
    <cellStyle name="Linked Cell 108" xfId="36365" xr:uid="{00000000-0005-0000-0000-00005A8E0000}"/>
    <cellStyle name="Linked Cell 109" xfId="36366" xr:uid="{00000000-0005-0000-0000-00005B8E0000}"/>
    <cellStyle name="Linked Cell 11" xfId="36367" xr:uid="{00000000-0005-0000-0000-00005C8E0000}"/>
    <cellStyle name="Linked Cell 110" xfId="36368" xr:uid="{00000000-0005-0000-0000-00005D8E0000}"/>
    <cellStyle name="Linked Cell 111" xfId="36369" xr:uid="{00000000-0005-0000-0000-00005E8E0000}"/>
    <cellStyle name="Linked Cell 112" xfId="36370" xr:uid="{00000000-0005-0000-0000-00005F8E0000}"/>
    <cellStyle name="Linked Cell 113" xfId="36371" xr:uid="{00000000-0005-0000-0000-0000608E0000}"/>
    <cellStyle name="Linked Cell 114" xfId="36372" xr:uid="{00000000-0005-0000-0000-0000618E0000}"/>
    <cellStyle name="Linked Cell 115" xfId="36373" xr:uid="{00000000-0005-0000-0000-0000628E0000}"/>
    <cellStyle name="Linked Cell 116" xfId="36374" xr:uid="{00000000-0005-0000-0000-0000638E0000}"/>
    <cellStyle name="Linked Cell 117" xfId="36375" xr:uid="{00000000-0005-0000-0000-0000648E0000}"/>
    <cellStyle name="Linked Cell 118" xfId="36376" xr:uid="{00000000-0005-0000-0000-0000658E0000}"/>
    <cellStyle name="Linked Cell 119" xfId="36377" xr:uid="{00000000-0005-0000-0000-0000668E0000}"/>
    <cellStyle name="Linked Cell 12" xfId="36378" xr:uid="{00000000-0005-0000-0000-0000678E0000}"/>
    <cellStyle name="Linked Cell 120" xfId="36379" xr:uid="{00000000-0005-0000-0000-0000688E0000}"/>
    <cellStyle name="Linked Cell 121" xfId="36380" xr:uid="{00000000-0005-0000-0000-0000698E0000}"/>
    <cellStyle name="Linked Cell 122" xfId="36381" xr:uid="{00000000-0005-0000-0000-00006A8E0000}"/>
    <cellStyle name="Linked Cell 123" xfId="36382" xr:uid="{00000000-0005-0000-0000-00006B8E0000}"/>
    <cellStyle name="Linked Cell 124" xfId="36383" xr:uid="{00000000-0005-0000-0000-00006C8E0000}"/>
    <cellStyle name="Linked Cell 125" xfId="36384" xr:uid="{00000000-0005-0000-0000-00006D8E0000}"/>
    <cellStyle name="Linked Cell 126" xfId="36385" xr:uid="{00000000-0005-0000-0000-00006E8E0000}"/>
    <cellStyle name="Linked Cell 127" xfId="36386" xr:uid="{00000000-0005-0000-0000-00006F8E0000}"/>
    <cellStyle name="Linked Cell 128" xfId="36387" xr:uid="{00000000-0005-0000-0000-0000708E0000}"/>
    <cellStyle name="Linked Cell 129" xfId="36388" xr:uid="{00000000-0005-0000-0000-0000718E0000}"/>
    <cellStyle name="Linked Cell 13" xfId="36389" xr:uid="{00000000-0005-0000-0000-0000728E0000}"/>
    <cellStyle name="Linked Cell 130" xfId="36390" xr:uid="{00000000-0005-0000-0000-0000738E0000}"/>
    <cellStyle name="Linked Cell 131" xfId="36391" xr:uid="{00000000-0005-0000-0000-0000748E0000}"/>
    <cellStyle name="Linked Cell 132" xfId="36392" xr:uid="{00000000-0005-0000-0000-0000758E0000}"/>
    <cellStyle name="Linked Cell 133" xfId="36393" xr:uid="{00000000-0005-0000-0000-0000768E0000}"/>
    <cellStyle name="Linked Cell 134" xfId="36394" xr:uid="{00000000-0005-0000-0000-0000778E0000}"/>
    <cellStyle name="Linked Cell 135" xfId="36395" xr:uid="{00000000-0005-0000-0000-0000788E0000}"/>
    <cellStyle name="Linked Cell 136" xfId="36396" xr:uid="{00000000-0005-0000-0000-0000798E0000}"/>
    <cellStyle name="Linked Cell 137" xfId="36397" xr:uid="{00000000-0005-0000-0000-00007A8E0000}"/>
    <cellStyle name="Linked Cell 138" xfId="36398" xr:uid="{00000000-0005-0000-0000-00007B8E0000}"/>
    <cellStyle name="Linked Cell 139" xfId="36399" xr:uid="{00000000-0005-0000-0000-00007C8E0000}"/>
    <cellStyle name="Linked Cell 14" xfId="36400" xr:uid="{00000000-0005-0000-0000-00007D8E0000}"/>
    <cellStyle name="Linked Cell 140" xfId="36401" xr:uid="{00000000-0005-0000-0000-00007E8E0000}"/>
    <cellStyle name="Linked Cell 141" xfId="36402" xr:uid="{00000000-0005-0000-0000-00007F8E0000}"/>
    <cellStyle name="Linked Cell 142" xfId="36403" xr:uid="{00000000-0005-0000-0000-0000808E0000}"/>
    <cellStyle name="Linked Cell 143" xfId="36404" xr:uid="{00000000-0005-0000-0000-0000818E0000}"/>
    <cellStyle name="Linked Cell 144" xfId="36405" xr:uid="{00000000-0005-0000-0000-0000828E0000}"/>
    <cellStyle name="Linked Cell 145" xfId="36406" xr:uid="{00000000-0005-0000-0000-0000838E0000}"/>
    <cellStyle name="Linked Cell 146" xfId="36407" xr:uid="{00000000-0005-0000-0000-0000848E0000}"/>
    <cellStyle name="Linked Cell 147" xfId="36408" xr:uid="{00000000-0005-0000-0000-0000858E0000}"/>
    <cellStyle name="Linked Cell 148" xfId="36409" xr:uid="{00000000-0005-0000-0000-0000868E0000}"/>
    <cellStyle name="Linked Cell 149" xfId="36410" xr:uid="{00000000-0005-0000-0000-0000878E0000}"/>
    <cellStyle name="Linked Cell 15" xfId="36411" xr:uid="{00000000-0005-0000-0000-0000888E0000}"/>
    <cellStyle name="Linked Cell 150" xfId="36412" xr:uid="{00000000-0005-0000-0000-0000898E0000}"/>
    <cellStyle name="Linked Cell 151" xfId="36413" xr:uid="{00000000-0005-0000-0000-00008A8E0000}"/>
    <cellStyle name="Linked Cell 152" xfId="36414" xr:uid="{00000000-0005-0000-0000-00008B8E0000}"/>
    <cellStyle name="Linked Cell 153" xfId="36415" xr:uid="{00000000-0005-0000-0000-00008C8E0000}"/>
    <cellStyle name="Linked Cell 154" xfId="36416" xr:uid="{00000000-0005-0000-0000-00008D8E0000}"/>
    <cellStyle name="Linked Cell 155" xfId="36417" xr:uid="{00000000-0005-0000-0000-00008E8E0000}"/>
    <cellStyle name="Linked Cell 156" xfId="36418" xr:uid="{00000000-0005-0000-0000-00008F8E0000}"/>
    <cellStyle name="Linked Cell 157" xfId="36419" xr:uid="{00000000-0005-0000-0000-0000908E0000}"/>
    <cellStyle name="Linked Cell 158" xfId="36420" xr:uid="{00000000-0005-0000-0000-0000918E0000}"/>
    <cellStyle name="Linked Cell 159" xfId="36421" xr:uid="{00000000-0005-0000-0000-0000928E0000}"/>
    <cellStyle name="Linked Cell 16" xfId="36422" xr:uid="{00000000-0005-0000-0000-0000938E0000}"/>
    <cellStyle name="Linked Cell 160" xfId="36423" xr:uid="{00000000-0005-0000-0000-0000948E0000}"/>
    <cellStyle name="Linked Cell 161" xfId="36424" xr:uid="{00000000-0005-0000-0000-0000958E0000}"/>
    <cellStyle name="Linked Cell 162" xfId="36425" xr:uid="{00000000-0005-0000-0000-0000968E0000}"/>
    <cellStyle name="Linked Cell 163" xfId="36426" xr:uid="{00000000-0005-0000-0000-0000978E0000}"/>
    <cellStyle name="Linked Cell 164" xfId="36427" xr:uid="{00000000-0005-0000-0000-0000988E0000}"/>
    <cellStyle name="Linked Cell 165" xfId="36428" xr:uid="{00000000-0005-0000-0000-0000998E0000}"/>
    <cellStyle name="Linked Cell 166" xfId="36429" xr:uid="{00000000-0005-0000-0000-00009A8E0000}"/>
    <cellStyle name="Linked Cell 167" xfId="36430" xr:uid="{00000000-0005-0000-0000-00009B8E0000}"/>
    <cellStyle name="Linked Cell 168" xfId="36431" xr:uid="{00000000-0005-0000-0000-00009C8E0000}"/>
    <cellStyle name="Linked Cell 169" xfId="36432" xr:uid="{00000000-0005-0000-0000-00009D8E0000}"/>
    <cellStyle name="Linked Cell 17" xfId="36433" xr:uid="{00000000-0005-0000-0000-00009E8E0000}"/>
    <cellStyle name="Linked Cell 170" xfId="36434" xr:uid="{00000000-0005-0000-0000-00009F8E0000}"/>
    <cellStyle name="Linked Cell 171" xfId="36435" xr:uid="{00000000-0005-0000-0000-0000A08E0000}"/>
    <cellStyle name="Linked Cell 172" xfId="36436" xr:uid="{00000000-0005-0000-0000-0000A18E0000}"/>
    <cellStyle name="Linked Cell 173" xfId="36437" xr:uid="{00000000-0005-0000-0000-0000A28E0000}"/>
    <cellStyle name="Linked Cell 174" xfId="36438" xr:uid="{00000000-0005-0000-0000-0000A38E0000}"/>
    <cellStyle name="Linked Cell 175" xfId="36439" xr:uid="{00000000-0005-0000-0000-0000A48E0000}"/>
    <cellStyle name="Linked Cell 176" xfId="36440" xr:uid="{00000000-0005-0000-0000-0000A58E0000}"/>
    <cellStyle name="Linked Cell 177" xfId="36441" xr:uid="{00000000-0005-0000-0000-0000A68E0000}"/>
    <cellStyle name="Linked Cell 178" xfId="36442" xr:uid="{00000000-0005-0000-0000-0000A78E0000}"/>
    <cellStyle name="Linked Cell 179" xfId="36443" xr:uid="{00000000-0005-0000-0000-0000A88E0000}"/>
    <cellStyle name="Linked Cell 18" xfId="36444" xr:uid="{00000000-0005-0000-0000-0000A98E0000}"/>
    <cellStyle name="Linked Cell 180" xfId="36445" xr:uid="{00000000-0005-0000-0000-0000AA8E0000}"/>
    <cellStyle name="Linked Cell 181" xfId="36446" xr:uid="{00000000-0005-0000-0000-0000AB8E0000}"/>
    <cellStyle name="Linked Cell 182" xfId="36447" xr:uid="{00000000-0005-0000-0000-0000AC8E0000}"/>
    <cellStyle name="Linked Cell 183" xfId="53590" xr:uid="{00000000-0005-0000-0000-0000AD8E0000}"/>
    <cellStyle name="Linked Cell 19" xfId="36448" xr:uid="{00000000-0005-0000-0000-0000AE8E0000}"/>
    <cellStyle name="Linked Cell 19 2" xfId="36449" xr:uid="{00000000-0005-0000-0000-0000AF8E0000}"/>
    <cellStyle name="Linked Cell 19 3" xfId="36450" xr:uid="{00000000-0005-0000-0000-0000B08E0000}"/>
    <cellStyle name="Linked Cell 19 4" xfId="36451" xr:uid="{00000000-0005-0000-0000-0000B18E0000}"/>
    <cellStyle name="Linked Cell 19 5" xfId="36452" xr:uid="{00000000-0005-0000-0000-0000B28E0000}"/>
    <cellStyle name="Linked Cell 19 6" xfId="36453" xr:uid="{00000000-0005-0000-0000-0000B38E0000}"/>
    <cellStyle name="Linked Cell 2" xfId="36454" xr:uid="{00000000-0005-0000-0000-0000B48E0000}"/>
    <cellStyle name="Linked Cell 2 10" xfId="36455" xr:uid="{00000000-0005-0000-0000-0000B58E0000}"/>
    <cellStyle name="Linked Cell 2 100" xfId="36456" xr:uid="{00000000-0005-0000-0000-0000B68E0000}"/>
    <cellStyle name="Linked Cell 2 101" xfId="36457" xr:uid="{00000000-0005-0000-0000-0000B78E0000}"/>
    <cellStyle name="Linked Cell 2 102" xfId="36458" xr:uid="{00000000-0005-0000-0000-0000B88E0000}"/>
    <cellStyle name="Linked Cell 2 103" xfId="36459" xr:uid="{00000000-0005-0000-0000-0000B98E0000}"/>
    <cellStyle name="Linked Cell 2 104" xfId="36460" xr:uid="{00000000-0005-0000-0000-0000BA8E0000}"/>
    <cellStyle name="Linked Cell 2 105" xfId="36461" xr:uid="{00000000-0005-0000-0000-0000BB8E0000}"/>
    <cellStyle name="Linked Cell 2 106" xfId="36462" xr:uid="{00000000-0005-0000-0000-0000BC8E0000}"/>
    <cellStyle name="Linked Cell 2 107" xfId="36463" xr:uid="{00000000-0005-0000-0000-0000BD8E0000}"/>
    <cellStyle name="Linked Cell 2 108" xfId="36464" xr:uid="{00000000-0005-0000-0000-0000BE8E0000}"/>
    <cellStyle name="Linked Cell 2 109" xfId="36465" xr:uid="{00000000-0005-0000-0000-0000BF8E0000}"/>
    <cellStyle name="Linked Cell 2 11" xfId="36466" xr:uid="{00000000-0005-0000-0000-0000C08E0000}"/>
    <cellStyle name="Linked Cell 2 110" xfId="36467" xr:uid="{00000000-0005-0000-0000-0000C18E0000}"/>
    <cellStyle name="Linked Cell 2 111" xfId="36468" xr:uid="{00000000-0005-0000-0000-0000C28E0000}"/>
    <cellStyle name="Linked Cell 2 112" xfId="36469" xr:uid="{00000000-0005-0000-0000-0000C38E0000}"/>
    <cellStyle name="Linked Cell 2 113" xfId="36470" xr:uid="{00000000-0005-0000-0000-0000C48E0000}"/>
    <cellStyle name="Linked Cell 2 12" xfId="36471" xr:uid="{00000000-0005-0000-0000-0000C58E0000}"/>
    <cellStyle name="Linked Cell 2 13" xfId="36472" xr:uid="{00000000-0005-0000-0000-0000C68E0000}"/>
    <cellStyle name="Linked Cell 2 14" xfId="36473" xr:uid="{00000000-0005-0000-0000-0000C78E0000}"/>
    <cellStyle name="Linked Cell 2 15" xfId="36474" xr:uid="{00000000-0005-0000-0000-0000C88E0000}"/>
    <cellStyle name="Linked Cell 2 16" xfId="36475" xr:uid="{00000000-0005-0000-0000-0000C98E0000}"/>
    <cellStyle name="Linked Cell 2 17" xfId="36476" xr:uid="{00000000-0005-0000-0000-0000CA8E0000}"/>
    <cellStyle name="Linked Cell 2 18" xfId="36477" xr:uid="{00000000-0005-0000-0000-0000CB8E0000}"/>
    <cellStyle name="Linked Cell 2 19" xfId="36478" xr:uid="{00000000-0005-0000-0000-0000CC8E0000}"/>
    <cellStyle name="Linked Cell 2 2" xfId="36479" xr:uid="{00000000-0005-0000-0000-0000CD8E0000}"/>
    <cellStyle name="Linked Cell 2 20" xfId="36480" xr:uid="{00000000-0005-0000-0000-0000CE8E0000}"/>
    <cellStyle name="Linked Cell 2 21" xfId="36481" xr:uid="{00000000-0005-0000-0000-0000CF8E0000}"/>
    <cellStyle name="Linked Cell 2 22" xfId="36482" xr:uid="{00000000-0005-0000-0000-0000D08E0000}"/>
    <cellStyle name="Linked Cell 2 23" xfId="36483" xr:uid="{00000000-0005-0000-0000-0000D18E0000}"/>
    <cellStyle name="Linked Cell 2 24" xfId="36484" xr:uid="{00000000-0005-0000-0000-0000D28E0000}"/>
    <cellStyle name="Linked Cell 2 25" xfId="36485" xr:uid="{00000000-0005-0000-0000-0000D38E0000}"/>
    <cellStyle name="Linked Cell 2 26" xfId="36486" xr:uid="{00000000-0005-0000-0000-0000D48E0000}"/>
    <cellStyle name="Linked Cell 2 27" xfId="36487" xr:uid="{00000000-0005-0000-0000-0000D58E0000}"/>
    <cellStyle name="Linked Cell 2 28" xfId="36488" xr:uid="{00000000-0005-0000-0000-0000D68E0000}"/>
    <cellStyle name="Linked Cell 2 29" xfId="36489" xr:uid="{00000000-0005-0000-0000-0000D78E0000}"/>
    <cellStyle name="Linked Cell 2 3" xfId="36490" xr:uid="{00000000-0005-0000-0000-0000D88E0000}"/>
    <cellStyle name="Linked Cell 2 30" xfId="36491" xr:uid="{00000000-0005-0000-0000-0000D98E0000}"/>
    <cellStyle name="Linked Cell 2 31" xfId="36492" xr:uid="{00000000-0005-0000-0000-0000DA8E0000}"/>
    <cellStyle name="Linked Cell 2 32" xfId="36493" xr:uid="{00000000-0005-0000-0000-0000DB8E0000}"/>
    <cellStyle name="Linked Cell 2 33" xfId="36494" xr:uid="{00000000-0005-0000-0000-0000DC8E0000}"/>
    <cellStyle name="Linked Cell 2 34" xfId="36495" xr:uid="{00000000-0005-0000-0000-0000DD8E0000}"/>
    <cellStyle name="Linked Cell 2 35" xfId="36496" xr:uid="{00000000-0005-0000-0000-0000DE8E0000}"/>
    <cellStyle name="Linked Cell 2 36" xfId="36497" xr:uid="{00000000-0005-0000-0000-0000DF8E0000}"/>
    <cellStyle name="Linked Cell 2 37" xfId="36498" xr:uid="{00000000-0005-0000-0000-0000E08E0000}"/>
    <cellStyle name="Linked Cell 2 38" xfId="36499" xr:uid="{00000000-0005-0000-0000-0000E18E0000}"/>
    <cellStyle name="Linked Cell 2 39" xfId="36500" xr:uid="{00000000-0005-0000-0000-0000E28E0000}"/>
    <cellStyle name="Linked Cell 2 4" xfId="36501" xr:uid="{00000000-0005-0000-0000-0000E38E0000}"/>
    <cellStyle name="Linked Cell 2 40" xfId="36502" xr:uid="{00000000-0005-0000-0000-0000E48E0000}"/>
    <cellStyle name="Linked Cell 2 41" xfId="36503" xr:uid="{00000000-0005-0000-0000-0000E58E0000}"/>
    <cellStyle name="Linked Cell 2 42" xfId="36504" xr:uid="{00000000-0005-0000-0000-0000E68E0000}"/>
    <cellStyle name="Linked Cell 2 43" xfId="36505" xr:uid="{00000000-0005-0000-0000-0000E78E0000}"/>
    <cellStyle name="Linked Cell 2 44" xfId="36506" xr:uid="{00000000-0005-0000-0000-0000E88E0000}"/>
    <cellStyle name="Linked Cell 2 45" xfId="36507" xr:uid="{00000000-0005-0000-0000-0000E98E0000}"/>
    <cellStyle name="Linked Cell 2 46" xfId="36508" xr:uid="{00000000-0005-0000-0000-0000EA8E0000}"/>
    <cellStyle name="Linked Cell 2 47" xfId="36509" xr:uid="{00000000-0005-0000-0000-0000EB8E0000}"/>
    <cellStyle name="Linked Cell 2 48" xfId="36510" xr:uid="{00000000-0005-0000-0000-0000EC8E0000}"/>
    <cellStyle name="Linked Cell 2 49" xfId="36511" xr:uid="{00000000-0005-0000-0000-0000ED8E0000}"/>
    <cellStyle name="Linked Cell 2 5" xfId="36512" xr:uid="{00000000-0005-0000-0000-0000EE8E0000}"/>
    <cellStyle name="Linked Cell 2 50" xfId="36513" xr:uid="{00000000-0005-0000-0000-0000EF8E0000}"/>
    <cellStyle name="Linked Cell 2 51" xfId="36514" xr:uid="{00000000-0005-0000-0000-0000F08E0000}"/>
    <cellStyle name="Linked Cell 2 52" xfId="36515" xr:uid="{00000000-0005-0000-0000-0000F18E0000}"/>
    <cellStyle name="Linked Cell 2 53" xfId="36516" xr:uid="{00000000-0005-0000-0000-0000F28E0000}"/>
    <cellStyle name="Linked Cell 2 54" xfId="36517" xr:uid="{00000000-0005-0000-0000-0000F38E0000}"/>
    <cellStyle name="Linked Cell 2 55" xfId="36518" xr:uid="{00000000-0005-0000-0000-0000F48E0000}"/>
    <cellStyle name="Linked Cell 2 56" xfId="36519" xr:uid="{00000000-0005-0000-0000-0000F58E0000}"/>
    <cellStyle name="Linked Cell 2 57" xfId="36520" xr:uid="{00000000-0005-0000-0000-0000F68E0000}"/>
    <cellStyle name="Linked Cell 2 58" xfId="36521" xr:uid="{00000000-0005-0000-0000-0000F78E0000}"/>
    <cellStyle name="Linked Cell 2 59" xfId="36522" xr:uid="{00000000-0005-0000-0000-0000F88E0000}"/>
    <cellStyle name="Linked Cell 2 6" xfId="36523" xr:uid="{00000000-0005-0000-0000-0000F98E0000}"/>
    <cellStyle name="Linked Cell 2 60" xfId="36524" xr:uid="{00000000-0005-0000-0000-0000FA8E0000}"/>
    <cellStyle name="Linked Cell 2 61" xfId="36525" xr:uid="{00000000-0005-0000-0000-0000FB8E0000}"/>
    <cellStyle name="Linked Cell 2 62" xfId="36526" xr:uid="{00000000-0005-0000-0000-0000FC8E0000}"/>
    <cellStyle name="Linked Cell 2 63" xfId="36527" xr:uid="{00000000-0005-0000-0000-0000FD8E0000}"/>
    <cellStyle name="Linked Cell 2 64" xfId="36528" xr:uid="{00000000-0005-0000-0000-0000FE8E0000}"/>
    <cellStyle name="Linked Cell 2 65" xfId="36529" xr:uid="{00000000-0005-0000-0000-0000FF8E0000}"/>
    <cellStyle name="Linked Cell 2 66" xfId="36530" xr:uid="{00000000-0005-0000-0000-0000008F0000}"/>
    <cellStyle name="Linked Cell 2 67" xfId="36531" xr:uid="{00000000-0005-0000-0000-0000018F0000}"/>
    <cellStyle name="Linked Cell 2 68" xfId="36532" xr:uid="{00000000-0005-0000-0000-0000028F0000}"/>
    <cellStyle name="Linked Cell 2 69" xfId="36533" xr:uid="{00000000-0005-0000-0000-0000038F0000}"/>
    <cellStyle name="Linked Cell 2 7" xfId="36534" xr:uid="{00000000-0005-0000-0000-0000048F0000}"/>
    <cellStyle name="Linked Cell 2 70" xfId="36535" xr:uid="{00000000-0005-0000-0000-0000058F0000}"/>
    <cellStyle name="Linked Cell 2 71" xfId="36536" xr:uid="{00000000-0005-0000-0000-0000068F0000}"/>
    <cellStyle name="Linked Cell 2 72" xfId="36537" xr:uid="{00000000-0005-0000-0000-0000078F0000}"/>
    <cellStyle name="Linked Cell 2 73" xfId="36538" xr:uid="{00000000-0005-0000-0000-0000088F0000}"/>
    <cellStyle name="Linked Cell 2 74" xfId="36539" xr:uid="{00000000-0005-0000-0000-0000098F0000}"/>
    <cellStyle name="Linked Cell 2 75" xfId="36540" xr:uid="{00000000-0005-0000-0000-00000A8F0000}"/>
    <cellStyle name="Linked Cell 2 76" xfId="36541" xr:uid="{00000000-0005-0000-0000-00000B8F0000}"/>
    <cellStyle name="Linked Cell 2 77" xfId="36542" xr:uid="{00000000-0005-0000-0000-00000C8F0000}"/>
    <cellStyle name="Linked Cell 2 78" xfId="36543" xr:uid="{00000000-0005-0000-0000-00000D8F0000}"/>
    <cellStyle name="Linked Cell 2 79" xfId="36544" xr:uid="{00000000-0005-0000-0000-00000E8F0000}"/>
    <cellStyle name="Linked Cell 2 8" xfId="36545" xr:uid="{00000000-0005-0000-0000-00000F8F0000}"/>
    <cellStyle name="Linked Cell 2 80" xfId="36546" xr:uid="{00000000-0005-0000-0000-0000108F0000}"/>
    <cellStyle name="Linked Cell 2 81" xfId="36547" xr:uid="{00000000-0005-0000-0000-0000118F0000}"/>
    <cellStyle name="Linked Cell 2 82" xfId="36548" xr:uid="{00000000-0005-0000-0000-0000128F0000}"/>
    <cellStyle name="Linked Cell 2 83" xfId="36549" xr:uid="{00000000-0005-0000-0000-0000138F0000}"/>
    <cellStyle name="Linked Cell 2 84" xfId="36550" xr:uid="{00000000-0005-0000-0000-0000148F0000}"/>
    <cellStyle name="Linked Cell 2 85" xfId="36551" xr:uid="{00000000-0005-0000-0000-0000158F0000}"/>
    <cellStyle name="Linked Cell 2 86" xfId="36552" xr:uid="{00000000-0005-0000-0000-0000168F0000}"/>
    <cellStyle name="Linked Cell 2 87" xfId="36553" xr:uid="{00000000-0005-0000-0000-0000178F0000}"/>
    <cellStyle name="Linked Cell 2 88" xfId="36554" xr:uid="{00000000-0005-0000-0000-0000188F0000}"/>
    <cellStyle name="Linked Cell 2 89" xfId="36555" xr:uid="{00000000-0005-0000-0000-0000198F0000}"/>
    <cellStyle name="Linked Cell 2 9" xfId="36556" xr:uid="{00000000-0005-0000-0000-00001A8F0000}"/>
    <cellStyle name="Linked Cell 2 90" xfId="36557" xr:uid="{00000000-0005-0000-0000-00001B8F0000}"/>
    <cellStyle name="Linked Cell 2 91" xfId="36558" xr:uid="{00000000-0005-0000-0000-00001C8F0000}"/>
    <cellStyle name="Linked Cell 2 92" xfId="36559" xr:uid="{00000000-0005-0000-0000-00001D8F0000}"/>
    <cellStyle name="Linked Cell 2 93" xfId="36560" xr:uid="{00000000-0005-0000-0000-00001E8F0000}"/>
    <cellStyle name="Linked Cell 2 94" xfId="36561" xr:uid="{00000000-0005-0000-0000-00001F8F0000}"/>
    <cellStyle name="Linked Cell 2 95" xfId="36562" xr:uid="{00000000-0005-0000-0000-0000208F0000}"/>
    <cellStyle name="Linked Cell 2 96" xfId="36563" xr:uid="{00000000-0005-0000-0000-0000218F0000}"/>
    <cellStyle name="Linked Cell 2 97" xfId="36564" xr:uid="{00000000-0005-0000-0000-0000228F0000}"/>
    <cellStyle name="Linked Cell 2 98" xfId="36565" xr:uid="{00000000-0005-0000-0000-0000238F0000}"/>
    <cellStyle name="Linked Cell 2 99" xfId="36566" xr:uid="{00000000-0005-0000-0000-0000248F0000}"/>
    <cellStyle name="Linked Cell 20" xfId="36567" xr:uid="{00000000-0005-0000-0000-0000258F0000}"/>
    <cellStyle name="Linked Cell 20 2" xfId="36568" xr:uid="{00000000-0005-0000-0000-0000268F0000}"/>
    <cellStyle name="Linked Cell 20 3" xfId="36569" xr:uid="{00000000-0005-0000-0000-0000278F0000}"/>
    <cellStyle name="Linked Cell 20 4" xfId="36570" xr:uid="{00000000-0005-0000-0000-0000288F0000}"/>
    <cellStyle name="Linked Cell 20 5" xfId="36571" xr:uid="{00000000-0005-0000-0000-0000298F0000}"/>
    <cellStyle name="Linked Cell 20 6" xfId="36572" xr:uid="{00000000-0005-0000-0000-00002A8F0000}"/>
    <cellStyle name="Linked Cell 21" xfId="36573" xr:uid="{00000000-0005-0000-0000-00002B8F0000}"/>
    <cellStyle name="Linked Cell 22" xfId="36574" xr:uid="{00000000-0005-0000-0000-00002C8F0000}"/>
    <cellStyle name="Linked Cell 23" xfId="36575" xr:uid="{00000000-0005-0000-0000-00002D8F0000}"/>
    <cellStyle name="Linked Cell 24" xfId="36576" xr:uid="{00000000-0005-0000-0000-00002E8F0000}"/>
    <cellStyle name="Linked Cell 25" xfId="36577" xr:uid="{00000000-0005-0000-0000-00002F8F0000}"/>
    <cellStyle name="Linked Cell 26" xfId="36578" xr:uid="{00000000-0005-0000-0000-0000308F0000}"/>
    <cellStyle name="Linked Cell 27" xfId="36579" xr:uid="{00000000-0005-0000-0000-0000318F0000}"/>
    <cellStyle name="Linked Cell 28" xfId="36580" xr:uid="{00000000-0005-0000-0000-0000328F0000}"/>
    <cellStyle name="Linked Cell 29" xfId="36581" xr:uid="{00000000-0005-0000-0000-0000338F0000}"/>
    <cellStyle name="Linked Cell 3" xfId="36582" xr:uid="{00000000-0005-0000-0000-0000348F0000}"/>
    <cellStyle name="Linked Cell 30" xfId="36583" xr:uid="{00000000-0005-0000-0000-0000358F0000}"/>
    <cellStyle name="Linked Cell 31" xfId="36584" xr:uid="{00000000-0005-0000-0000-0000368F0000}"/>
    <cellStyle name="Linked Cell 32" xfId="36585" xr:uid="{00000000-0005-0000-0000-0000378F0000}"/>
    <cellStyle name="Linked Cell 33" xfId="36586" xr:uid="{00000000-0005-0000-0000-0000388F0000}"/>
    <cellStyle name="Linked Cell 34" xfId="36587" xr:uid="{00000000-0005-0000-0000-0000398F0000}"/>
    <cellStyle name="Linked Cell 35" xfId="36588" xr:uid="{00000000-0005-0000-0000-00003A8F0000}"/>
    <cellStyle name="Linked Cell 36" xfId="36589" xr:uid="{00000000-0005-0000-0000-00003B8F0000}"/>
    <cellStyle name="Linked Cell 37" xfId="36590" xr:uid="{00000000-0005-0000-0000-00003C8F0000}"/>
    <cellStyle name="Linked Cell 38" xfId="36591" xr:uid="{00000000-0005-0000-0000-00003D8F0000}"/>
    <cellStyle name="Linked Cell 39" xfId="36592" xr:uid="{00000000-0005-0000-0000-00003E8F0000}"/>
    <cellStyle name="Linked Cell 4" xfId="36593" xr:uid="{00000000-0005-0000-0000-00003F8F0000}"/>
    <cellStyle name="Linked Cell 40" xfId="36594" xr:uid="{00000000-0005-0000-0000-0000408F0000}"/>
    <cellStyle name="Linked Cell 41" xfId="36595" xr:uid="{00000000-0005-0000-0000-0000418F0000}"/>
    <cellStyle name="Linked Cell 42" xfId="36596" xr:uid="{00000000-0005-0000-0000-0000428F0000}"/>
    <cellStyle name="Linked Cell 43" xfId="36597" xr:uid="{00000000-0005-0000-0000-0000438F0000}"/>
    <cellStyle name="Linked Cell 44" xfId="36598" xr:uid="{00000000-0005-0000-0000-0000448F0000}"/>
    <cellStyle name="Linked Cell 45" xfId="36599" xr:uid="{00000000-0005-0000-0000-0000458F0000}"/>
    <cellStyle name="Linked Cell 46" xfId="36600" xr:uid="{00000000-0005-0000-0000-0000468F0000}"/>
    <cellStyle name="Linked Cell 47" xfId="36601" xr:uid="{00000000-0005-0000-0000-0000478F0000}"/>
    <cellStyle name="Linked Cell 48" xfId="36602" xr:uid="{00000000-0005-0000-0000-0000488F0000}"/>
    <cellStyle name="Linked Cell 49" xfId="36603" xr:uid="{00000000-0005-0000-0000-0000498F0000}"/>
    <cellStyle name="Linked Cell 5" xfId="36604" xr:uid="{00000000-0005-0000-0000-00004A8F0000}"/>
    <cellStyle name="Linked Cell 50" xfId="36605" xr:uid="{00000000-0005-0000-0000-00004B8F0000}"/>
    <cellStyle name="Linked Cell 51" xfId="36606" xr:uid="{00000000-0005-0000-0000-00004C8F0000}"/>
    <cellStyle name="Linked Cell 52" xfId="36607" xr:uid="{00000000-0005-0000-0000-00004D8F0000}"/>
    <cellStyle name="Linked Cell 53" xfId="36608" xr:uid="{00000000-0005-0000-0000-00004E8F0000}"/>
    <cellStyle name="Linked Cell 54" xfId="36609" xr:uid="{00000000-0005-0000-0000-00004F8F0000}"/>
    <cellStyle name="Linked Cell 55" xfId="36610" xr:uid="{00000000-0005-0000-0000-0000508F0000}"/>
    <cellStyle name="Linked Cell 56" xfId="36611" xr:uid="{00000000-0005-0000-0000-0000518F0000}"/>
    <cellStyle name="Linked Cell 57" xfId="36612" xr:uid="{00000000-0005-0000-0000-0000528F0000}"/>
    <cellStyle name="Linked Cell 58" xfId="36613" xr:uid="{00000000-0005-0000-0000-0000538F0000}"/>
    <cellStyle name="Linked Cell 59" xfId="36614" xr:uid="{00000000-0005-0000-0000-0000548F0000}"/>
    <cellStyle name="Linked Cell 6" xfId="36615" xr:uid="{00000000-0005-0000-0000-0000558F0000}"/>
    <cellStyle name="Linked Cell 60" xfId="36616" xr:uid="{00000000-0005-0000-0000-0000568F0000}"/>
    <cellStyle name="Linked Cell 61" xfId="36617" xr:uid="{00000000-0005-0000-0000-0000578F0000}"/>
    <cellStyle name="Linked Cell 62" xfId="36618" xr:uid="{00000000-0005-0000-0000-0000588F0000}"/>
    <cellStyle name="Linked Cell 63" xfId="36619" xr:uid="{00000000-0005-0000-0000-0000598F0000}"/>
    <cellStyle name="Linked Cell 64" xfId="36620" xr:uid="{00000000-0005-0000-0000-00005A8F0000}"/>
    <cellStyle name="Linked Cell 65" xfId="36621" xr:uid="{00000000-0005-0000-0000-00005B8F0000}"/>
    <cellStyle name="Linked Cell 66" xfId="36622" xr:uid="{00000000-0005-0000-0000-00005C8F0000}"/>
    <cellStyle name="Linked Cell 67" xfId="36623" xr:uid="{00000000-0005-0000-0000-00005D8F0000}"/>
    <cellStyle name="Linked Cell 68" xfId="36624" xr:uid="{00000000-0005-0000-0000-00005E8F0000}"/>
    <cellStyle name="Linked Cell 69" xfId="36625" xr:uid="{00000000-0005-0000-0000-00005F8F0000}"/>
    <cellStyle name="Linked Cell 7" xfId="36626" xr:uid="{00000000-0005-0000-0000-0000608F0000}"/>
    <cellStyle name="Linked Cell 70" xfId="36627" xr:uid="{00000000-0005-0000-0000-0000618F0000}"/>
    <cellStyle name="Linked Cell 71" xfId="36628" xr:uid="{00000000-0005-0000-0000-0000628F0000}"/>
    <cellStyle name="Linked Cell 72" xfId="36629" xr:uid="{00000000-0005-0000-0000-0000638F0000}"/>
    <cellStyle name="Linked Cell 73" xfId="36630" xr:uid="{00000000-0005-0000-0000-0000648F0000}"/>
    <cellStyle name="Linked Cell 74" xfId="36631" xr:uid="{00000000-0005-0000-0000-0000658F0000}"/>
    <cellStyle name="Linked Cell 75" xfId="36632" xr:uid="{00000000-0005-0000-0000-0000668F0000}"/>
    <cellStyle name="Linked Cell 76" xfId="36633" xr:uid="{00000000-0005-0000-0000-0000678F0000}"/>
    <cellStyle name="Linked Cell 77" xfId="36634" xr:uid="{00000000-0005-0000-0000-0000688F0000}"/>
    <cellStyle name="Linked Cell 78" xfId="36635" xr:uid="{00000000-0005-0000-0000-0000698F0000}"/>
    <cellStyle name="Linked Cell 79" xfId="36636" xr:uid="{00000000-0005-0000-0000-00006A8F0000}"/>
    <cellStyle name="Linked Cell 8" xfId="36637" xr:uid="{00000000-0005-0000-0000-00006B8F0000}"/>
    <cellStyle name="Linked Cell 80" xfId="36638" xr:uid="{00000000-0005-0000-0000-00006C8F0000}"/>
    <cellStyle name="Linked Cell 81" xfId="36639" xr:uid="{00000000-0005-0000-0000-00006D8F0000}"/>
    <cellStyle name="Linked Cell 82" xfId="36640" xr:uid="{00000000-0005-0000-0000-00006E8F0000}"/>
    <cellStyle name="Linked Cell 83" xfId="36641" xr:uid="{00000000-0005-0000-0000-00006F8F0000}"/>
    <cellStyle name="Linked Cell 84" xfId="36642" xr:uid="{00000000-0005-0000-0000-0000708F0000}"/>
    <cellStyle name="Linked Cell 85" xfId="36643" xr:uid="{00000000-0005-0000-0000-0000718F0000}"/>
    <cellStyle name="Linked Cell 86" xfId="36644" xr:uid="{00000000-0005-0000-0000-0000728F0000}"/>
    <cellStyle name="Linked Cell 87" xfId="36645" xr:uid="{00000000-0005-0000-0000-0000738F0000}"/>
    <cellStyle name="Linked Cell 88" xfId="36646" xr:uid="{00000000-0005-0000-0000-0000748F0000}"/>
    <cellStyle name="Linked Cell 89" xfId="36647" xr:uid="{00000000-0005-0000-0000-0000758F0000}"/>
    <cellStyle name="Linked Cell 9" xfId="36648" xr:uid="{00000000-0005-0000-0000-0000768F0000}"/>
    <cellStyle name="Linked Cell 90" xfId="36649" xr:uid="{00000000-0005-0000-0000-0000778F0000}"/>
    <cellStyle name="Linked Cell 91" xfId="36650" xr:uid="{00000000-0005-0000-0000-0000788F0000}"/>
    <cellStyle name="Linked Cell 92" xfId="36651" xr:uid="{00000000-0005-0000-0000-0000798F0000}"/>
    <cellStyle name="Linked Cell 93" xfId="36652" xr:uid="{00000000-0005-0000-0000-00007A8F0000}"/>
    <cellStyle name="Linked Cell 94" xfId="36653" xr:uid="{00000000-0005-0000-0000-00007B8F0000}"/>
    <cellStyle name="Linked Cell 95" xfId="36654" xr:uid="{00000000-0005-0000-0000-00007C8F0000}"/>
    <cellStyle name="Linked Cell 96" xfId="36655" xr:uid="{00000000-0005-0000-0000-00007D8F0000}"/>
    <cellStyle name="Linked Cell 97" xfId="36656" xr:uid="{00000000-0005-0000-0000-00007E8F0000}"/>
    <cellStyle name="Linked Cell 98" xfId="36657" xr:uid="{00000000-0005-0000-0000-00007F8F0000}"/>
    <cellStyle name="Linked Cell 99" xfId="36658" xr:uid="{00000000-0005-0000-0000-0000808F0000}"/>
    <cellStyle name="Neutral 10" xfId="36659" xr:uid="{00000000-0005-0000-0000-0000818F0000}"/>
    <cellStyle name="Neutral 100" xfId="36660" xr:uid="{00000000-0005-0000-0000-0000828F0000}"/>
    <cellStyle name="Neutral 101" xfId="36661" xr:uid="{00000000-0005-0000-0000-0000838F0000}"/>
    <cellStyle name="Neutral 102" xfId="36662" xr:uid="{00000000-0005-0000-0000-0000848F0000}"/>
    <cellStyle name="Neutral 103" xfId="36663" xr:uid="{00000000-0005-0000-0000-0000858F0000}"/>
    <cellStyle name="Neutral 104" xfId="36664" xr:uid="{00000000-0005-0000-0000-0000868F0000}"/>
    <cellStyle name="Neutral 105" xfId="36665" xr:uid="{00000000-0005-0000-0000-0000878F0000}"/>
    <cellStyle name="Neutral 106" xfId="36666" xr:uid="{00000000-0005-0000-0000-0000888F0000}"/>
    <cellStyle name="Neutral 107" xfId="36667" xr:uid="{00000000-0005-0000-0000-0000898F0000}"/>
    <cellStyle name="Neutral 108" xfId="36668" xr:uid="{00000000-0005-0000-0000-00008A8F0000}"/>
    <cellStyle name="Neutral 109" xfId="36669" xr:uid="{00000000-0005-0000-0000-00008B8F0000}"/>
    <cellStyle name="Neutral 11" xfId="36670" xr:uid="{00000000-0005-0000-0000-00008C8F0000}"/>
    <cellStyle name="Neutral 110" xfId="36671" xr:uid="{00000000-0005-0000-0000-00008D8F0000}"/>
    <cellStyle name="Neutral 111" xfId="36672" xr:uid="{00000000-0005-0000-0000-00008E8F0000}"/>
    <cellStyle name="Neutral 112" xfId="36673" xr:uid="{00000000-0005-0000-0000-00008F8F0000}"/>
    <cellStyle name="Neutral 113" xfId="36674" xr:uid="{00000000-0005-0000-0000-0000908F0000}"/>
    <cellStyle name="Neutral 114" xfId="36675" xr:uid="{00000000-0005-0000-0000-0000918F0000}"/>
    <cellStyle name="Neutral 115" xfId="36676" xr:uid="{00000000-0005-0000-0000-0000928F0000}"/>
    <cellStyle name="Neutral 116" xfId="36677" xr:uid="{00000000-0005-0000-0000-0000938F0000}"/>
    <cellStyle name="Neutral 117" xfId="36678" xr:uid="{00000000-0005-0000-0000-0000948F0000}"/>
    <cellStyle name="Neutral 118" xfId="36679" xr:uid="{00000000-0005-0000-0000-0000958F0000}"/>
    <cellStyle name="Neutral 119" xfId="36680" xr:uid="{00000000-0005-0000-0000-0000968F0000}"/>
    <cellStyle name="Neutral 12" xfId="36681" xr:uid="{00000000-0005-0000-0000-0000978F0000}"/>
    <cellStyle name="Neutral 120" xfId="36682" xr:uid="{00000000-0005-0000-0000-0000988F0000}"/>
    <cellStyle name="Neutral 121" xfId="36683" xr:uid="{00000000-0005-0000-0000-0000998F0000}"/>
    <cellStyle name="Neutral 122" xfId="36684" xr:uid="{00000000-0005-0000-0000-00009A8F0000}"/>
    <cellStyle name="Neutral 123" xfId="36685" xr:uid="{00000000-0005-0000-0000-00009B8F0000}"/>
    <cellStyle name="Neutral 124" xfId="36686" xr:uid="{00000000-0005-0000-0000-00009C8F0000}"/>
    <cellStyle name="Neutral 125" xfId="36687" xr:uid="{00000000-0005-0000-0000-00009D8F0000}"/>
    <cellStyle name="Neutral 126" xfId="36688" xr:uid="{00000000-0005-0000-0000-00009E8F0000}"/>
    <cellStyle name="Neutral 127" xfId="36689" xr:uid="{00000000-0005-0000-0000-00009F8F0000}"/>
    <cellStyle name="Neutral 128" xfId="36690" xr:uid="{00000000-0005-0000-0000-0000A08F0000}"/>
    <cellStyle name="Neutral 129" xfId="36691" xr:uid="{00000000-0005-0000-0000-0000A18F0000}"/>
    <cellStyle name="Neutral 13" xfId="36692" xr:uid="{00000000-0005-0000-0000-0000A28F0000}"/>
    <cellStyle name="Neutral 130" xfId="36693" xr:uid="{00000000-0005-0000-0000-0000A38F0000}"/>
    <cellStyle name="Neutral 131" xfId="36694" xr:uid="{00000000-0005-0000-0000-0000A48F0000}"/>
    <cellStyle name="Neutral 132" xfId="36695" xr:uid="{00000000-0005-0000-0000-0000A58F0000}"/>
    <cellStyle name="Neutral 133" xfId="36696" xr:uid="{00000000-0005-0000-0000-0000A68F0000}"/>
    <cellStyle name="Neutral 134" xfId="36697" xr:uid="{00000000-0005-0000-0000-0000A78F0000}"/>
    <cellStyle name="Neutral 135" xfId="36698" xr:uid="{00000000-0005-0000-0000-0000A88F0000}"/>
    <cellStyle name="Neutral 136" xfId="36699" xr:uid="{00000000-0005-0000-0000-0000A98F0000}"/>
    <cellStyle name="Neutral 137" xfId="36700" xr:uid="{00000000-0005-0000-0000-0000AA8F0000}"/>
    <cellStyle name="Neutral 138" xfId="36701" xr:uid="{00000000-0005-0000-0000-0000AB8F0000}"/>
    <cellStyle name="Neutral 139" xfId="36702" xr:uid="{00000000-0005-0000-0000-0000AC8F0000}"/>
    <cellStyle name="Neutral 14" xfId="36703" xr:uid="{00000000-0005-0000-0000-0000AD8F0000}"/>
    <cellStyle name="Neutral 140" xfId="36704" xr:uid="{00000000-0005-0000-0000-0000AE8F0000}"/>
    <cellStyle name="Neutral 141" xfId="36705" xr:uid="{00000000-0005-0000-0000-0000AF8F0000}"/>
    <cellStyle name="Neutral 142" xfId="36706" xr:uid="{00000000-0005-0000-0000-0000B08F0000}"/>
    <cellStyle name="Neutral 143" xfId="36707" xr:uid="{00000000-0005-0000-0000-0000B18F0000}"/>
    <cellStyle name="Neutral 144" xfId="36708" xr:uid="{00000000-0005-0000-0000-0000B28F0000}"/>
    <cellStyle name="Neutral 145" xfId="36709" xr:uid="{00000000-0005-0000-0000-0000B38F0000}"/>
    <cellStyle name="Neutral 146" xfId="36710" xr:uid="{00000000-0005-0000-0000-0000B48F0000}"/>
    <cellStyle name="Neutral 147" xfId="36711" xr:uid="{00000000-0005-0000-0000-0000B58F0000}"/>
    <cellStyle name="Neutral 148" xfId="36712" xr:uid="{00000000-0005-0000-0000-0000B68F0000}"/>
    <cellStyle name="Neutral 149" xfId="36713" xr:uid="{00000000-0005-0000-0000-0000B78F0000}"/>
    <cellStyle name="Neutral 15" xfId="36714" xr:uid="{00000000-0005-0000-0000-0000B88F0000}"/>
    <cellStyle name="Neutral 150" xfId="36715" xr:uid="{00000000-0005-0000-0000-0000B98F0000}"/>
    <cellStyle name="Neutral 151" xfId="36716" xr:uid="{00000000-0005-0000-0000-0000BA8F0000}"/>
    <cellStyle name="Neutral 152" xfId="36717" xr:uid="{00000000-0005-0000-0000-0000BB8F0000}"/>
    <cellStyle name="Neutral 153" xfId="36718" xr:uid="{00000000-0005-0000-0000-0000BC8F0000}"/>
    <cellStyle name="Neutral 154" xfId="36719" xr:uid="{00000000-0005-0000-0000-0000BD8F0000}"/>
    <cellStyle name="Neutral 155" xfId="36720" xr:uid="{00000000-0005-0000-0000-0000BE8F0000}"/>
    <cellStyle name="Neutral 156" xfId="36721" xr:uid="{00000000-0005-0000-0000-0000BF8F0000}"/>
    <cellStyle name="Neutral 157" xfId="36722" xr:uid="{00000000-0005-0000-0000-0000C08F0000}"/>
    <cellStyle name="Neutral 158" xfId="36723" xr:uid="{00000000-0005-0000-0000-0000C18F0000}"/>
    <cellStyle name="Neutral 159" xfId="36724" xr:uid="{00000000-0005-0000-0000-0000C28F0000}"/>
    <cellStyle name="Neutral 16" xfId="36725" xr:uid="{00000000-0005-0000-0000-0000C38F0000}"/>
    <cellStyle name="Neutral 160" xfId="36726" xr:uid="{00000000-0005-0000-0000-0000C48F0000}"/>
    <cellStyle name="Neutral 161" xfId="36727" xr:uid="{00000000-0005-0000-0000-0000C58F0000}"/>
    <cellStyle name="Neutral 162" xfId="36728" xr:uid="{00000000-0005-0000-0000-0000C68F0000}"/>
    <cellStyle name="Neutral 163" xfId="36729" xr:uid="{00000000-0005-0000-0000-0000C78F0000}"/>
    <cellStyle name="Neutral 164" xfId="36730" xr:uid="{00000000-0005-0000-0000-0000C88F0000}"/>
    <cellStyle name="Neutral 165" xfId="36731" xr:uid="{00000000-0005-0000-0000-0000C98F0000}"/>
    <cellStyle name="Neutral 166" xfId="36732" xr:uid="{00000000-0005-0000-0000-0000CA8F0000}"/>
    <cellStyle name="Neutral 167" xfId="36733" xr:uid="{00000000-0005-0000-0000-0000CB8F0000}"/>
    <cellStyle name="Neutral 168" xfId="36734" xr:uid="{00000000-0005-0000-0000-0000CC8F0000}"/>
    <cellStyle name="Neutral 169" xfId="36735" xr:uid="{00000000-0005-0000-0000-0000CD8F0000}"/>
    <cellStyle name="Neutral 17" xfId="36736" xr:uid="{00000000-0005-0000-0000-0000CE8F0000}"/>
    <cellStyle name="Neutral 170" xfId="36737" xr:uid="{00000000-0005-0000-0000-0000CF8F0000}"/>
    <cellStyle name="Neutral 171" xfId="36738" xr:uid="{00000000-0005-0000-0000-0000D08F0000}"/>
    <cellStyle name="Neutral 172" xfId="36739" xr:uid="{00000000-0005-0000-0000-0000D18F0000}"/>
    <cellStyle name="Neutral 173" xfId="36740" xr:uid="{00000000-0005-0000-0000-0000D28F0000}"/>
    <cellStyle name="Neutral 174" xfId="36741" xr:uid="{00000000-0005-0000-0000-0000D38F0000}"/>
    <cellStyle name="Neutral 175" xfId="36742" xr:uid="{00000000-0005-0000-0000-0000D48F0000}"/>
    <cellStyle name="Neutral 176" xfId="36743" xr:uid="{00000000-0005-0000-0000-0000D58F0000}"/>
    <cellStyle name="Neutral 177" xfId="36744" xr:uid="{00000000-0005-0000-0000-0000D68F0000}"/>
    <cellStyle name="Neutral 178" xfId="36745" xr:uid="{00000000-0005-0000-0000-0000D78F0000}"/>
    <cellStyle name="Neutral 179" xfId="36746" xr:uid="{00000000-0005-0000-0000-0000D88F0000}"/>
    <cellStyle name="Neutral 18" xfId="36747" xr:uid="{00000000-0005-0000-0000-0000D98F0000}"/>
    <cellStyle name="Neutral 180" xfId="36748" xr:uid="{00000000-0005-0000-0000-0000DA8F0000}"/>
    <cellStyle name="Neutral 181" xfId="36749" xr:uid="{00000000-0005-0000-0000-0000DB8F0000}"/>
    <cellStyle name="Neutral 182" xfId="36750" xr:uid="{00000000-0005-0000-0000-0000DC8F0000}"/>
    <cellStyle name="Neutral 183" xfId="53586" xr:uid="{00000000-0005-0000-0000-0000DD8F0000}"/>
    <cellStyle name="Neutral 19" xfId="36751" xr:uid="{00000000-0005-0000-0000-0000DE8F0000}"/>
    <cellStyle name="Neutral 19 2" xfId="36752" xr:uid="{00000000-0005-0000-0000-0000DF8F0000}"/>
    <cellStyle name="Neutral 19 3" xfId="36753" xr:uid="{00000000-0005-0000-0000-0000E08F0000}"/>
    <cellStyle name="Neutral 19 4" xfId="36754" xr:uid="{00000000-0005-0000-0000-0000E18F0000}"/>
    <cellStyle name="Neutral 19 5" xfId="36755" xr:uid="{00000000-0005-0000-0000-0000E28F0000}"/>
    <cellStyle name="Neutral 19 6" xfId="36756" xr:uid="{00000000-0005-0000-0000-0000E38F0000}"/>
    <cellStyle name="Neutral 2" xfId="36757" xr:uid="{00000000-0005-0000-0000-0000E48F0000}"/>
    <cellStyle name="Neutral 2 10" xfId="36758" xr:uid="{00000000-0005-0000-0000-0000E58F0000}"/>
    <cellStyle name="Neutral 2 100" xfId="36759" xr:uid="{00000000-0005-0000-0000-0000E68F0000}"/>
    <cellStyle name="Neutral 2 101" xfId="36760" xr:uid="{00000000-0005-0000-0000-0000E78F0000}"/>
    <cellStyle name="Neutral 2 102" xfId="36761" xr:uid="{00000000-0005-0000-0000-0000E88F0000}"/>
    <cellStyle name="Neutral 2 103" xfId="36762" xr:uid="{00000000-0005-0000-0000-0000E98F0000}"/>
    <cellStyle name="Neutral 2 104" xfId="36763" xr:uid="{00000000-0005-0000-0000-0000EA8F0000}"/>
    <cellStyle name="Neutral 2 105" xfId="36764" xr:uid="{00000000-0005-0000-0000-0000EB8F0000}"/>
    <cellStyle name="Neutral 2 106" xfId="36765" xr:uid="{00000000-0005-0000-0000-0000EC8F0000}"/>
    <cellStyle name="Neutral 2 107" xfId="36766" xr:uid="{00000000-0005-0000-0000-0000ED8F0000}"/>
    <cellStyle name="Neutral 2 108" xfId="36767" xr:uid="{00000000-0005-0000-0000-0000EE8F0000}"/>
    <cellStyle name="Neutral 2 109" xfId="36768" xr:uid="{00000000-0005-0000-0000-0000EF8F0000}"/>
    <cellStyle name="Neutral 2 11" xfId="36769" xr:uid="{00000000-0005-0000-0000-0000F08F0000}"/>
    <cellStyle name="Neutral 2 110" xfId="36770" xr:uid="{00000000-0005-0000-0000-0000F18F0000}"/>
    <cellStyle name="Neutral 2 111" xfId="36771" xr:uid="{00000000-0005-0000-0000-0000F28F0000}"/>
    <cellStyle name="Neutral 2 112" xfId="36772" xr:uid="{00000000-0005-0000-0000-0000F38F0000}"/>
    <cellStyle name="Neutral 2 113" xfId="36773" xr:uid="{00000000-0005-0000-0000-0000F48F0000}"/>
    <cellStyle name="Neutral 2 12" xfId="36774" xr:uid="{00000000-0005-0000-0000-0000F58F0000}"/>
    <cellStyle name="Neutral 2 13" xfId="36775" xr:uid="{00000000-0005-0000-0000-0000F68F0000}"/>
    <cellStyle name="Neutral 2 14" xfId="36776" xr:uid="{00000000-0005-0000-0000-0000F78F0000}"/>
    <cellStyle name="Neutral 2 15" xfId="36777" xr:uid="{00000000-0005-0000-0000-0000F88F0000}"/>
    <cellStyle name="Neutral 2 16" xfId="36778" xr:uid="{00000000-0005-0000-0000-0000F98F0000}"/>
    <cellStyle name="Neutral 2 17" xfId="36779" xr:uid="{00000000-0005-0000-0000-0000FA8F0000}"/>
    <cellStyle name="Neutral 2 18" xfId="36780" xr:uid="{00000000-0005-0000-0000-0000FB8F0000}"/>
    <cellStyle name="Neutral 2 19" xfId="36781" xr:uid="{00000000-0005-0000-0000-0000FC8F0000}"/>
    <cellStyle name="Neutral 2 2" xfId="36782" xr:uid="{00000000-0005-0000-0000-0000FD8F0000}"/>
    <cellStyle name="Neutral 2 20" xfId="36783" xr:uid="{00000000-0005-0000-0000-0000FE8F0000}"/>
    <cellStyle name="Neutral 2 21" xfId="36784" xr:uid="{00000000-0005-0000-0000-0000FF8F0000}"/>
    <cellStyle name="Neutral 2 22" xfId="36785" xr:uid="{00000000-0005-0000-0000-000000900000}"/>
    <cellStyle name="Neutral 2 23" xfId="36786" xr:uid="{00000000-0005-0000-0000-000001900000}"/>
    <cellStyle name="Neutral 2 24" xfId="36787" xr:uid="{00000000-0005-0000-0000-000002900000}"/>
    <cellStyle name="Neutral 2 25" xfId="36788" xr:uid="{00000000-0005-0000-0000-000003900000}"/>
    <cellStyle name="Neutral 2 26" xfId="36789" xr:uid="{00000000-0005-0000-0000-000004900000}"/>
    <cellStyle name="Neutral 2 27" xfId="36790" xr:uid="{00000000-0005-0000-0000-000005900000}"/>
    <cellStyle name="Neutral 2 28" xfId="36791" xr:uid="{00000000-0005-0000-0000-000006900000}"/>
    <cellStyle name="Neutral 2 29" xfId="36792" xr:uid="{00000000-0005-0000-0000-000007900000}"/>
    <cellStyle name="Neutral 2 3" xfId="36793" xr:uid="{00000000-0005-0000-0000-000008900000}"/>
    <cellStyle name="Neutral 2 30" xfId="36794" xr:uid="{00000000-0005-0000-0000-000009900000}"/>
    <cellStyle name="Neutral 2 31" xfId="36795" xr:uid="{00000000-0005-0000-0000-00000A900000}"/>
    <cellStyle name="Neutral 2 32" xfId="36796" xr:uid="{00000000-0005-0000-0000-00000B900000}"/>
    <cellStyle name="Neutral 2 33" xfId="36797" xr:uid="{00000000-0005-0000-0000-00000C900000}"/>
    <cellStyle name="Neutral 2 34" xfId="36798" xr:uid="{00000000-0005-0000-0000-00000D900000}"/>
    <cellStyle name="Neutral 2 35" xfId="36799" xr:uid="{00000000-0005-0000-0000-00000E900000}"/>
    <cellStyle name="Neutral 2 36" xfId="36800" xr:uid="{00000000-0005-0000-0000-00000F900000}"/>
    <cellStyle name="Neutral 2 37" xfId="36801" xr:uid="{00000000-0005-0000-0000-000010900000}"/>
    <cellStyle name="Neutral 2 38" xfId="36802" xr:uid="{00000000-0005-0000-0000-000011900000}"/>
    <cellStyle name="Neutral 2 39" xfId="36803" xr:uid="{00000000-0005-0000-0000-000012900000}"/>
    <cellStyle name="Neutral 2 4" xfId="36804" xr:uid="{00000000-0005-0000-0000-000013900000}"/>
    <cellStyle name="Neutral 2 40" xfId="36805" xr:uid="{00000000-0005-0000-0000-000014900000}"/>
    <cellStyle name="Neutral 2 41" xfId="36806" xr:uid="{00000000-0005-0000-0000-000015900000}"/>
    <cellStyle name="Neutral 2 42" xfId="36807" xr:uid="{00000000-0005-0000-0000-000016900000}"/>
    <cellStyle name="Neutral 2 43" xfId="36808" xr:uid="{00000000-0005-0000-0000-000017900000}"/>
    <cellStyle name="Neutral 2 44" xfId="36809" xr:uid="{00000000-0005-0000-0000-000018900000}"/>
    <cellStyle name="Neutral 2 45" xfId="36810" xr:uid="{00000000-0005-0000-0000-000019900000}"/>
    <cellStyle name="Neutral 2 46" xfId="36811" xr:uid="{00000000-0005-0000-0000-00001A900000}"/>
    <cellStyle name="Neutral 2 47" xfId="36812" xr:uid="{00000000-0005-0000-0000-00001B900000}"/>
    <cellStyle name="Neutral 2 48" xfId="36813" xr:uid="{00000000-0005-0000-0000-00001C900000}"/>
    <cellStyle name="Neutral 2 49" xfId="36814" xr:uid="{00000000-0005-0000-0000-00001D900000}"/>
    <cellStyle name="Neutral 2 5" xfId="36815" xr:uid="{00000000-0005-0000-0000-00001E900000}"/>
    <cellStyle name="Neutral 2 50" xfId="36816" xr:uid="{00000000-0005-0000-0000-00001F900000}"/>
    <cellStyle name="Neutral 2 51" xfId="36817" xr:uid="{00000000-0005-0000-0000-000020900000}"/>
    <cellStyle name="Neutral 2 52" xfId="36818" xr:uid="{00000000-0005-0000-0000-000021900000}"/>
    <cellStyle name="Neutral 2 53" xfId="36819" xr:uid="{00000000-0005-0000-0000-000022900000}"/>
    <cellStyle name="Neutral 2 54" xfId="36820" xr:uid="{00000000-0005-0000-0000-000023900000}"/>
    <cellStyle name="Neutral 2 55" xfId="36821" xr:uid="{00000000-0005-0000-0000-000024900000}"/>
    <cellStyle name="Neutral 2 56" xfId="36822" xr:uid="{00000000-0005-0000-0000-000025900000}"/>
    <cellStyle name="Neutral 2 57" xfId="36823" xr:uid="{00000000-0005-0000-0000-000026900000}"/>
    <cellStyle name="Neutral 2 58" xfId="36824" xr:uid="{00000000-0005-0000-0000-000027900000}"/>
    <cellStyle name="Neutral 2 59" xfId="36825" xr:uid="{00000000-0005-0000-0000-000028900000}"/>
    <cellStyle name="Neutral 2 6" xfId="36826" xr:uid="{00000000-0005-0000-0000-000029900000}"/>
    <cellStyle name="Neutral 2 60" xfId="36827" xr:uid="{00000000-0005-0000-0000-00002A900000}"/>
    <cellStyle name="Neutral 2 61" xfId="36828" xr:uid="{00000000-0005-0000-0000-00002B900000}"/>
    <cellStyle name="Neutral 2 62" xfId="36829" xr:uid="{00000000-0005-0000-0000-00002C900000}"/>
    <cellStyle name="Neutral 2 63" xfId="36830" xr:uid="{00000000-0005-0000-0000-00002D900000}"/>
    <cellStyle name="Neutral 2 64" xfId="36831" xr:uid="{00000000-0005-0000-0000-00002E900000}"/>
    <cellStyle name="Neutral 2 65" xfId="36832" xr:uid="{00000000-0005-0000-0000-00002F900000}"/>
    <cellStyle name="Neutral 2 66" xfId="36833" xr:uid="{00000000-0005-0000-0000-000030900000}"/>
    <cellStyle name="Neutral 2 67" xfId="36834" xr:uid="{00000000-0005-0000-0000-000031900000}"/>
    <cellStyle name="Neutral 2 68" xfId="36835" xr:uid="{00000000-0005-0000-0000-000032900000}"/>
    <cellStyle name="Neutral 2 69" xfId="36836" xr:uid="{00000000-0005-0000-0000-000033900000}"/>
    <cellStyle name="Neutral 2 7" xfId="36837" xr:uid="{00000000-0005-0000-0000-000034900000}"/>
    <cellStyle name="Neutral 2 70" xfId="36838" xr:uid="{00000000-0005-0000-0000-000035900000}"/>
    <cellStyle name="Neutral 2 71" xfId="36839" xr:uid="{00000000-0005-0000-0000-000036900000}"/>
    <cellStyle name="Neutral 2 72" xfId="36840" xr:uid="{00000000-0005-0000-0000-000037900000}"/>
    <cellStyle name="Neutral 2 73" xfId="36841" xr:uid="{00000000-0005-0000-0000-000038900000}"/>
    <cellStyle name="Neutral 2 74" xfId="36842" xr:uid="{00000000-0005-0000-0000-000039900000}"/>
    <cellStyle name="Neutral 2 75" xfId="36843" xr:uid="{00000000-0005-0000-0000-00003A900000}"/>
    <cellStyle name="Neutral 2 76" xfId="36844" xr:uid="{00000000-0005-0000-0000-00003B900000}"/>
    <cellStyle name="Neutral 2 77" xfId="36845" xr:uid="{00000000-0005-0000-0000-00003C900000}"/>
    <cellStyle name="Neutral 2 78" xfId="36846" xr:uid="{00000000-0005-0000-0000-00003D900000}"/>
    <cellStyle name="Neutral 2 79" xfId="36847" xr:uid="{00000000-0005-0000-0000-00003E900000}"/>
    <cellStyle name="Neutral 2 8" xfId="36848" xr:uid="{00000000-0005-0000-0000-00003F900000}"/>
    <cellStyle name="Neutral 2 80" xfId="36849" xr:uid="{00000000-0005-0000-0000-000040900000}"/>
    <cellStyle name="Neutral 2 81" xfId="36850" xr:uid="{00000000-0005-0000-0000-000041900000}"/>
    <cellStyle name="Neutral 2 82" xfId="36851" xr:uid="{00000000-0005-0000-0000-000042900000}"/>
    <cellStyle name="Neutral 2 83" xfId="36852" xr:uid="{00000000-0005-0000-0000-000043900000}"/>
    <cellStyle name="Neutral 2 84" xfId="36853" xr:uid="{00000000-0005-0000-0000-000044900000}"/>
    <cellStyle name="Neutral 2 85" xfId="36854" xr:uid="{00000000-0005-0000-0000-000045900000}"/>
    <cellStyle name="Neutral 2 86" xfId="36855" xr:uid="{00000000-0005-0000-0000-000046900000}"/>
    <cellStyle name="Neutral 2 87" xfId="36856" xr:uid="{00000000-0005-0000-0000-000047900000}"/>
    <cellStyle name="Neutral 2 88" xfId="36857" xr:uid="{00000000-0005-0000-0000-000048900000}"/>
    <cellStyle name="Neutral 2 89" xfId="36858" xr:uid="{00000000-0005-0000-0000-000049900000}"/>
    <cellStyle name="Neutral 2 9" xfId="36859" xr:uid="{00000000-0005-0000-0000-00004A900000}"/>
    <cellStyle name="Neutral 2 90" xfId="36860" xr:uid="{00000000-0005-0000-0000-00004B900000}"/>
    <cellStyle name="Neutral 2 91" xfId="36861" xr:uid="{00000000-0005-0000-0000-00004C900000}"/>
    <cellStyle name="Neutral 2 92" xfId="36862" xr:uid="{00000000-0005-0000-0000-00004D900000}"/>
    <cellStyle name="Neutral 2 93" xfId="36863" xr:uid="{00000000-0005-0000-0000-00004E900000}"/>
    <cellStyle name="Neutral 2 94" xfId="36864" xr:uid="{00000000-0005-0000-0000-00004F900000}"/>
    <cellStyle name="Neutral 2 95" xfId="36865" xr:uid="{00000000-0005-0000-0000-000050900000}"/>
    <cellStyle name="Neutral 2 96" xfId="36866" xr:uid="{00000000-0005-0000-0000-000051900000}"/>
    <cellStyle name="Neutral 2 97" xfId="36867" xr:uid="{00000000-0005-0000-0000-000052900000}"/>
    <cellStyle name="Neutral 2 98" xfId="36868" xr:uid="{00000000-0005-0000-0000-000053900000}"/>
    <cellStyle name="Neutral 2 99" xfId="36869" xr:uid="{00000000-0005-0000-0000-000054900000}"/>
    <cellStyle name="Neutral 20" xfId="36870" xr:uid="{00000000-0005-0000-0000-000055900000}"/>
    <cellStyle name="Neutral 20 2" xfId="36871" xr:uid="{00000000-0005-0000-0000-000056900000}"/>
    <cellStyle name="Neutral 20 3" xfId="36872" xr:uid="{00000000-0005-0000-0000-000057900000}"/>
    <cellStyle name="Neutral 20 4" xfId="36873" xr:uid="{00000000-0005-0000-0000-000058900000}"/>
    <cellStyle name="Neutral 20 5" xfId="36874" xr:uid="{00000000-0005-0000-0000-000059900000}"/>
    <cellStyle name="Neutral 20 6" xfId="36875" xr:uid="{00000000-0005-0000-0000-00005A900000}"/>
    <cellStyle name="Neutral 21" xfId="36876" xr:uid="{00000000-0005-0000-0000-00005B900000}"/>
    <cellStyle name="Neutral 22" xfId="36877" xr:uid="{00000000-0005-0000-0000-00005C900000}"/>
    <cellStyle name="Neutral 23" xfId="36878" xr:uid="{00000000-0005-0000-0000-00005D900000}"/>
    <cellStyle name="Neutral 24" xfId="36879" xr:uid="{00000000-0005-0000-0000-00005E900000}"/>
    <cellStyle name="Neutral 25" xfId="36880" xr:uid="{00000000-0005-0000-0000-00005F900000}"/>
    <cellStyle name="Neutral 26" xfId="36881" xr:uid="{00000000-0005-0000-0000-000060900000}"/>
    <cellStyle name="Neutral 27" xfId="36882" xr:uid="{00000000-0005-0000-0000-000061900000}"/>
    <cellStyle name="Neutral 28" xfId="36883" xr:uid="{00000000-0005-0000-0000-000062900000}"/>
    <cellStyle name="Neutral 29" xfId="36884" xr:uid="{00000000-0005-0000-0000-000063900000}"/>
    <cellStyle name="Neutral 3" xfId="36885" xr:uid="{00000000-0005-0000-0000-000064900000}"/>
    <cellStyle name="Neutral 30" xfId="36886" xr:uid="{00000000-0005-0000-0000-000065900000}"/>
    <cellStyle name="Neutral 31" xfId="36887" xr:uid="{00000000-0005-0000-0000-000066900000}"/>
    <cellStyle name="Neutral 32" xfId="36888" xr:uid="{00000000-0005-0000-0000-000067900000}"/>
    <cellStyle name="Neutral 33" xfId="36889" xr:uid="{00000000-0005-0000-0000-000068900000}"/>
    <cellStyle name="Neutral 34" xfId="36890" xr:uid="{00000000-0005-0000-0000-000069900000}"/>
    <cellStyle name="Neutral 35" xfId="36891" xr:uid="{00000000-0005-0000-0000-00006A900000}"/>
    <cellStyle name="Neutral 36" xfId="36892" xr:uid="{00000000-0005-0000-0000-00006B900000}"/>
    <cellStyle name="Neutral 37" xfId="36893" xr:uid="{00000000-0005-0000-0000-00006C900000}"/>
    <cellStyle name="Neutral 38" xfId="36894" xr:uid="{00000000-0005-0000-0000-00006D900000}"/>
    <cellStyle name="Neutral 39" xfId="36895" xr:uid="{00000000-0005-0000-0000-00006E900000}"/>
    <cellStyle name="Neutral 4" xfId="36896" xr:uid="{00000000-0005-0000-0000-00006F900000}"/>
    <cellStyle name="Neutral 40" xfId="36897" xr:uid="{00000000-0005-0000-0000-000070900000}"/>
    <cellStyle name="Neutral 41" xfId="36898" xr:uid="{00000000-0005-0000-0000-000071900000}"/>
    <cellStyle name="Neutral 42" xfId="36899" xr:uid="{00000000-0005-0000-0000-000072900000}"/>
    <cellStyle name="Neutral 43" xfId="36900" xr:uid="{00000000-0005-0000-0000-000073900000}"/>
    <cellStyle name="Neutral 44" xfId="36901" xr:uid="{00000000-0005-0000-0000-000074900000}"/>
    <cellStyle name="Neutral 45" xfId="36902" xr:uid="{00000000-0005-0000-0000-000075900000}"/>
    <cellStyle name="Neutral 46" xfId="36903" xr:uid="{00000000-0005-0000-0000-000076900000}"/>
    <cellStyle name="Neutral 47" xfId="36904" xr:uid="{00000000-0005-0000-0000-000077900000}"/>
    <cellStyle name="Neutral 48" xfId="36905" xr:uid="{00000000-0005-0000-0000-000078900000}"/>
    <cellStyle name="Neutral 49" xfId="36906" xr:uid="{00000000-0005-0000-0000-000079900000}"/>
    <cellStyle name="Neutral 5" xfId="36907" xr:uid="{00000000-0005-0000-0000-00007A900000}"/>
    <cellStyle name="Neutral 50" xfId="36908" xr:uid="{00000000-0005-0000-0000-00007B900000}"/>
    <cellStyle name="Neutral 51" xfId="36909" xr:uid="{00000000-0005-0000-0000-00007C900000}"/>
    <cellStyle name="Neutral 52" xfId="36910" xr:uid="{00000000-0005-0000-0000-00007D900000}"/>
    <cellStyle name="Neutral 53" xfId="36911" xr:uid="{00000000-0005-0000-0000-00007E900000}"/>
    <cellStyle name="Neutral 54" xfId="36912" xr:uid="{00000000-0005-0000-0000-00007F900000}"/>
    <cellStyle name="Neutral 55" xfId="36913" xr:uid="{00000000-0005-0000-0000-000080900000}"/>
    <cellStyle name="Neutral 56" xfId="36914" xr:uid="{00000000-0005-0000-0000-000081900000}"/>
    <cellStyle name="Neutral 57" xfId="36915" xr:uid="{00000000-0005-0000-0000-000082900000}"/>
    <cellStyle name="Neutral 58" xfId="36916" xr:uid="{00000000-0005-0000-0000-000083900000}"/>
    <cellStyle name="Neutral 59" xfId="36917" xr:uid="{00000000-0005-0000-0000-000084900000}"/>
    <cellStyle name="Neutral 6" xfId="36918" xr:uid="{00000000-0005-0000-0000-000085900000}"/>
    <cellStyle name="Neutral 60" xfId="36919" xr:uid="{00000000-0005-0000-0000-000086900000}"/>
    <cellStyle name="Neutral 61" xfId="36920" xr:uid="{00000000-0005-0000-0000-000087900000}"/>
    <cellStyle name="Neutral 62" xfId="36921" xr:uid="{00000000-0005-0000-0000-000088900000}"/>
    <cellStyle name="Neutral 63" xfId="36922" xr:uid="{00000000-0005-0000-0000-000089900000}"/>
    <cellStyle name="Neutral 64" xfId="36923" xr:uid="{00000000-0005-0000-0000-00008A900000}"/>
    <cellStyle name="Neutral 65" xfId="36924" xr:uid="{00000000-0005-0000-0000-00008B900000}"/>
    <cellStyle name="Neutral 66" xfId="36925" xr:uid="{00000000-0005-0000-0000-00008C900000}"/>
    <cellStyle name="Neutral 67" xfId="36926" xr:uid="{00000000-0005-0000-0000-00008D900000}"/>
    <cellStyle name="Neutral 68" xfId="36927" xr:uid="{00000000-0005-0000-0000-00008E900000}"/>
    <cellStyle name="Neutral 69" xfId="36928" xr:uid="{00000000-0005-0000-0000-00008F900000}"/>
    <cellStyle name="Neutral 7" xfId="36929" xr:uid="{00000000-0005-0000-0000-000090900000}"/>
    <cellStyle name="Neutral 70" xfId="36930" xr:uid="{00000000-0005-0000-0000-000091900000}"/>
    <cellStyle name="Neutral 71" xfId="36931" xr:uid="{00000000-0005-0000-0000-000092900000}"/>
    <cellStyle name="Neutral 72" xfId="36932" xr:uid="{00000000-0005-0000-0000-000093900000}"/>
    <cellStyle name="Neutral 73" xfId="36933" xr:uid="{00000000-0005-0000-0000-000094900000}"/>
    <cellStyle name="Neutral 74" xfId="36934" xr:uid="{00000000-0005-0000-0000-000095900000}"/>
    <cellStyle name="Neutral 75" xfId="36935" xr:uid="{00000000-0005-0000-0000-000096900000}"/>
    <cellStyle name="Neutral 76" xfId="36936" xr:uid="{00000000-0005-0000-0000-000097900000}"/>
    <cellStyle name="Neutral 77" xfId="36937" xr:uid="{00000000-0005-0000-0000-000098900000}"/>
    <cellStyle name="Neutral 78" xfId="36938" xr:uid="{00000000-0005-0000-0000-000099900000}"/>
    <cellStyle name="Neutral 79" xfId="36939" xr:uid="{00000000-0005-0000-0000-00009A900000}"/>
    <cellStyle name="Neutral 8" xfId="36940" xr:uid="{00000000-0005-0000-0000-00009B900000}"/>
    <cellStyle name="Neutral 80" xfId="36941" xr:uid="{00000000-0005-0000-0000-00009C900000}"/>
    <cellStyle name="Neutral 81" xfId="36942" xr:uid="{00000000-0005-0000-0000-00009D900000}"/>
    <cellStyle name="Neutral 82" xfId="36943" xr:uid="{00000000-0005-0000-0000-00009E900000}"/>
    <cellStyle name="Neutral 83" xfId="36944" xr:uid="{00000000-0005-0000-0000-00009F900000}"/>
    <cellStyle name="Neutral 84" xfId="36945" xr:uid="{00000000-0005-0000-0000-0000A0900000}"/>
    <cellStyle name="Neutral 85" xfId="36946" xr:uid="{00000000-0005-0000-0000-0000A1900000}"/>
    <cellStyle name="Neutral 86" xfId="36947" xr:uid="{00000000-0005-0000-0000-0000A2900000}"/>
    <cellStyle name="Neutral 87" xfId="36948" xr:uid="{00000000-0005-0000-0000-0000A3900000}"/>
    <cellStyle name="Neutral 88" xfId="36949" xr:uid="{00000000-0005-0000-0000-0000A4900000}"/>
    <cellStyle name="Neutral 89" xfId="36950" xr:uid="{00000000-0005-0000-0000-0000A5900000}"/>
    <cellStyle name="Neutral 9" xfId="36951" xr:uid="{00000000-0005-0000-0000-0000A6900000}"/>
    <cellStyle name="Neutral 90" xfId="36952" xr:uid="{00000000-0005-0000-0000-0000A7900000}"/>
    <cellStyle name="Neutral 91" xfId="36953" xr:uid="{00000000-0005-0000-0000-0000A8900000}"/>
    <cellStyle name="Neutral 92" xfId="36954" xr:uid="{00000000-0005-0000-0000-0000A9900000}"/>
    <cellStyle name="Neutral 93" xfId="36955" xr:uid="{00000000-0005-0000-0000-0000AA900000}"/>
    <cellStyle name="Neutral 94" xfId="36956" xr:uid="{00000000-0005-0000-0000-0000AB900000}"/>
    <cellStyle name="Neutral 95" xfId="36957" xr:uid="{00000000-0005-0000-0000-0000AC900000}"/>
    <cellStyle name="Neutral 96" xfId="36958" xr:uid="{00000000-0005-0000-0000-0000AD900000}"/>
    <cellStyle name="Neutral 97" xfId="36959" xr:uid="{00000000-0005-0000-0000-0000AE900000}"/>
    <cellStyle name="Neutral 98" xfId="36960" xr:uid="{00000000-0005-0000-0000-0000AF900000}"/>
    <cellStyle name="Neutral 99" xfId="36961" xr:uid="{00000000-0005-0000-0000-0000B0900000}"/>
    <cellStyle name="Normal" xfId="0" builtinId="0"/>
    <cellStyle name="Normal 10" xfId="36962" xr:uid="{00000000-0005-0000-0000-0000B2900000}"/>
    <cellStyle name="Normal 10 2" xfId="36963" xr:uid="{00000000-0005-0000-0000-0000B3900000}"/>
    <cellStyle name="Normal 104" xfId="53692" xr:uid="{00000000-0005-0000-0000-0000B4900000}"/>
    <cellStyle name="Normal 11" xfId="36964" xr:uid="{00000000-0005-0000-0000-0000B5900000}"/>
    <cellStyle name="Normal 12" xfId="36965" xr:uid="{00000000-0005-0000-0000-0000B6900000}"/>
    <cellStyle name="Normal 13" xfId="36966" xr:uid="{00000000-0005-0000-0000-0000B7900000}"/>
    <cellStyle name="Normal 14" xfId="36967" xr:uid="{00000000-0005-0000-0000-0000B8900000}"/>
    <cellStyle name="Normal 15" xfId="36968" xr:uid="{00000000-0005-0000-0000-0000B9900000}"/>
    <cellStyle name="Normal 16" xfId="36969" xr:uid="{00000000-0005-0000-0000-0000BA900000}"/>
    <cellStyle name="Normal 17" xfId="36970" xr:uid="{00000000-0005-0000-0000-0000BB900000}"/>
    <cellStyle name="Normal 18" xfId="36971" xr:uid="{00000000-0005-0000-0000-0000BC900000}"/>
    <cellStyle name="Normal 19" xfId="36972" xr:uid="{00000000-0005-0000-0000-0000BD900000}"/>
    <cellStyle name="Normal 2" xfId="7" xr:uid="{00000000-0005-0000-0000-0000BE900000}"/>
    <cellStyle name="Normal 2 10" xfId="36973" xr:uid="{00000000-0005-0000-0000-0000BF900000}"/>
    <cellStyle name="Normal 2 100" xfId="36974" xr:uid="{00000000-0005-0000-0000-0000C0900000}"/>
    <cellStyle name="Normal 2 101" xfId="36975" xr:uid="{00000000-0005-0000-0000-0000C1900000}"/>
    <cellStyle name="Normal 2 102" xfId="36976" xr:uid="{00000000-0005-0000-0000-0000C2900000}"/>
    <cellStyle name="Normal 2 103" xfId="36977" xr:uid="{00000000-0005-0000-0000-0000C3900000}"/>
    <cellStyle name="Normal 2 104" xfId="36978" xr:uid="{00000000-0005-0000-0000-0000C4900000}"/>
    <cellStyle name="Normal 2 105" xfId="36979" xr:uid="{00000000-0005-0000-0000-0000C5900000}"/>
    <cellStyle name="Normal 2 106" xfId="36980" xr:uid="{00000000-0005-0000-0000-0000C6900000}"/>
    <cellStyle name="Normal 2 107" xfId="36981" xr:uid="{00000000-0005-0000-0000-0000C7900000}"/>
    <cellStyle name="Normal 2 108" xfId="36982" xr:uid="{00000000-0005-0000-0000-0000C8900000}"/>
    <cellStyle name="Normal 2 109" xfId="36983" xr:uid="{00000000-0005-0000-0000-0000C9900000}"/>
    <cellStyle name="Normal 2 11" xfId="36984" xr:uid="{00000000-0005-0000-0000-0000CA900000}"/>
    <cellStyle name="Normal 2 110" xfId="36985" xr:uid="{00000000-0005-0000-0000-0000CB900000}"/>
    <cellStyle name="Normal 2 111" xfId="36986" xr:uid="{00000000-0005-0000-0000-0000CC900000}"/>
    <cellStyle name="Normal 2 112" xfId="36987" xr:uid="{00000000-0005-0000-0000-0000CD900000}"/>
    <cellStyle name="Normal 2 113" xfId="36988" xr:uid="{00000000-0005-0000-0000-0000CE900000}"/>
    <cellStyle name="Normal 2 114" xfId="36989" xr:uid="{00000000-0005-0000-0000-0000CF900000}"/>
    <cellStyle name="Normal 2 115" xfId="36990" xr:uid="{00000000-0005-0000-0000-0000D0900000}"/>
    <cellStyle name="Normal 2 116" xfId="36991" xr:uid="{00000000-0005-0000-0000-0000D1900000}"/>
    <cellStyle name="Normal 2 117" xfId="36992" xr:uid="{00000000-0005-0000-0000-0000D2900000}"/>
    <cellStyle name="Normal 2 118" xfId="36993" xr:uid="{00000000-0005-0000-0000-0000D3900000}"/>
    <cellStyle name="Normal 2 119" xfId="36994" xr:uid="{00000000-0005-0000-0000-0000D4900000}"/>
    <cellStyle name="Normal 2 12" xfId="36995" xr:uid="{00000000-0005-0000-0000-0000D5900000}"/>
    <cellStyle name="Normal 2 120" xfId="36996" xr:uid="{00000000-0005-0000-0000-0000D6900000}"/>
    <cellStyle name="Normal 2 121" xfId="36997" xr:uid="{00000000-0005-0000-0000-0000D7900000}"/>
    <cellStyle name="Normal 2 122" xfId="36998" xr:uid="{00000000-0005-0000-0000-0000D8900000}"/>
    <cellStyle name="Normal 2 123" xfId="36999" xr:uid="{00000000-0005-0000-0000-0000D9900000}"/>
    <cellStyle name="Normal 2 124" xfId="37000" xr:uid="{00000000-0005-0000-0000-0000DA900000}"/>
    <cellStyle name="Normal 2 125" xfId="37001" xr:uid="{00000000-0005-0000-0000-0000DB900000}"/>
    <cellStyle name="Normal 2 126" xfId="37002" xr:uid="{00000000-0005-0000-0000-0000DC900000}"/>
    <cellStyle name="Normal 2 127" xfId="37003" xr:uid="{00000000-0005-0000-0000-0000DD900000}"/>
    <cellStyle name="Normal 2 128" xfId="37004" xr:uid="{00000000-0005-0000-0000-0000DE900000}"/>
    <cellStyle name="Normal 2 129" xfId="37005" xr:uid="{00000000-0005-0000-0000-0000DF900000}"/>
    <cellStyle name="Normal 2 13" xfId="37006" xr:uid="{00000000-0005-0000-0000-0000E0900000}"/>
    <cellStyle name="Normal 2 130" xfId="37007" xr:uid="{00000000-0005-0000-0000-0000E1900000}"/>
    <cellStyle name="Normal 2 131" xfId="37008" xr:uid="{00000000-0005-0000-0000-0000E2900000}"/>
    <cellStyle name="Normal 2 132" xfId="37009" xr:uid="{00000000-0005-0000-0000-0000E3900000}"/>
    <cellStyle name="Normal 2 133" xfId="37010" xr:uid="{00000000-0005-0000-0000-0000E4900000}"/>
    <cellStyle name="Normal 2 134" xfId="37011" xr:uid="{00000000-0005-0000-0000-0000E5900000}"/>
    <cellStyle name="Normal 2 135" xfId="37012" xr:uid="{00000000-0005-0000-0000-0000E6900000}"/>
    <cellStyle name="Normal 2 136" xfId="37013" xr:uid="{00000000-0005-0000-0000-0000E7900000}"/>
    <cellStyle name="Normal 2 137" xfId="37014" xr:uid="{00000000-0005-0000-0000-0000E8900000}"/>
    <cellStyle name="Normal 2 138" xfId="37015" xr:uid="{00000000-0005-0000-0000-0000E9900000}"/>
    <cellStyle name="Normal 2 139" xfId="37016" xr:uid="{00000000-0005-0000-0000-0000EA900000}"/>
    <cellStyle name="Normal 2 14" xfId="37017" xr:uid="{00000000-0005-0000-0000-0000EB900000}"/>
    <cellStyle name="Normal 2 140" xfId="37018" xr:uid="{00000000-0005-0000-0000-0000EC900000}"/>
    <cellStyle name="Normal 2 141" xfId="37019" xr:uid="{00000000-0005-0000-0000-0000ED900000}"/>
    <cellStyle name="Normal 2 142" xfId="37020" xr:uid="{00000000-0005-0000-0000-0000EE900000}"/>
    <cellStyle name="Normal 2 143" xfId="37021" xr:uid="{00000000-0005-0000-0000-0000EF900000}"/>
    <cellStyle name="Normal 2 144" xfId="37022" xr:uid="{00000000-0005-0000-0000-0000F0900000}"/>
    <cellStyle name="Normal 2 145" xfId="37023" xr:uid="{00000000-0005-0000-0000-0000F1900000}"/>
    <cellStyle name="Normal 2 146" xfId="37024" xr:uid="{00000000-0005-0000-0000-0000F2900000}"/>
    <cellStyle name="Normal 2 147" xfId="37025" xr:uid="{00000000-0005-0000-0000-0000F3900000}"/>
    <cellStyle name="Normal 2 148" xfId="37026" xr:uid="{00000000-0005-0000-0000-0000F4900000}"/>
    <cellStyle name="Normal 2 149" xfId="37027" xr:uid="{00000000-0005-0000-0000-0000F5900000}"/>
    <cellStyle name="Normal 2 15" xfId="37028" xr:uid="{00000000-0005-0000-0000-0000F6900000}"/>
    <cellStyle name="Normal 2 150" xfId="37029" xr:uid="{00000000-0005-0000-0000-0000F7900000}"/>
    <cellStyle name="Normal 2 151" xfId="37030" xr:uid="{00000000-0005-0000-0000-0000F8900000}"/>
    <cellStyle name="Normal 2 152" xfId="37031" xr:uid="{00000000-0005-0000-0000-0000F9900000}"/>
    <cellStyle name="Normal 2 153" xfId="37032" xr:uid="{00000000-0005-0000-0000-0000FA900000}"/>
    <cellStyle name="Normal 2 154" xfId="37033" xr:uid="{00000000-0005-0000-0000-0000FB900000}"/>
    <cellStyle name="Normal 2 155" xfId="37034" xr:uid="{00000000-0005-0000-0000-0000FC900000}"/>
    <cellStyle name="Normal 2 156" xfId="37035" xr:uid="{00000000-0005-0000-0000-0000FD900000}"/>
    <cellStyle name="Normal 2 157" xfId="37036" xr:uid="{00000000-0005-0000-0000-0000FE900000}"/>
    <cellStyle name="Normal 2 158" xfId="37037" xr:uid="{00000000-0005-0000-0000-0000FF900000}"/>
    <cellStyle name="Normal 2 159" xfId="37038" xr:uid="{00000000-0005-0000-0000-000000910000}"/>
    <cellStyle name="Normal 2 16" xfId="37039" xr:uid="{00000000-0005-0000-0000-000001910000}"/>
    <cellStyle name="Normal 2 160" xfId="37040" xr:uid="{00000000-0005-0000-0000-000002910000}"/>
    <cellStyle name="Normal 2 161" xfId="37041" xr:uid="{00000000-0005-0000-0000-000003910000}"/>
    <cellStyle name="Normal 2 162" xfId="15" xr:uid="{00000000-0005-0000-0000-000004910000}"/>
    <cellStyle name="Normal 2 17" xfId="37042" xr:uid="{00000000-0005-0000-0000-000005910000}"/>
    <cellStyle name="Normal 2 18" xfId="37043" xr:uid="{00000000-0005-0000-0000-000006910000}"/>
    <cellStyle name="Normal 2 19" xfId="37044" xr:uid="{00000000-0005-0000-0000-000007910000}"/>
    <cellStyle name="Normal 2 2" xfId="37045" xr:uid="{00000000-0005-0000-0000-000008910000}"/>
    <cellStyle name="Normal 2 2 10" xfId="37046" xr:uid="{00000000-0005-0000-0000-000009910000}"/>
    <cellStyle name="Normal 2 2 100" xfId="37047" xr:uid="{00000000-0005-0000-0000-00000A910000}"/>
    <cellStyle name="Normal 2 2 101" xfId="37048" xr:uid="{00000000-0005-0000-0000-00000B910000}"/>
    <cellStyle name="Normal 2 2 102" xfId="37049" xr:uid="{00000000-0005-0000-0000-00000C910000}"/>
    <cellStyle name="Normal 2 2 103" xfId="37050" xr:uid="{00000000-0005-0000-0000-00000D910000}"/>
    <cellStyle name="Normal 2 2 104" xfId="37051" xr:uid="{00000000-0005-0000-0000-00000E910000}"/>
    <cellStyle name="Normal 2 2 105" xfId="37052" xr:uid="{00000000-0005-0000-0000-00000F910000}"/>
    <cellStyle name="Normal 2 2 106" xfId="37053" xr:uid="{00000000-0005-0000-0000-000010910000}"/>
    <cellStyle name="Normal 2 2 107" xfId="37054" xr:uid="{00000000-0005-0000-0000-000011910000}"/>
    <cellStyle name="Normal 2 2 108" xfId="37055" xr:uid="{00000000-0005-0000-0000-000012910000}"/>
    <cellStyle name="Normal 2 2 109" xfId="37056" xr:uid="{00000000-0005-0000-0000-000013910000}"/>
    <cellStyle name="Normal 2 2 11" xfId="37057" xr:uid="{00000000-0005-0000-0000-000014910000}"/>
    <cellStyle name="Normal 2 2 110" xfId="37058" xr:uid="{00000000-0005-0000-0000-000015910000}"/>
    <cellStyle name="Normal 2 2 111" xfId="37059" xr:uid="{00000000-0005-0000-0000-000016910000}"/>
    <cellStyle name="Normal 2 2 112" xfId="37060" xr:uid="{00000000-0005-0000-0000-000017910000}"/>
    <cellStyle name="Normal 2 2 113" xfId="37061" xr:uid="{00000000-0005-0000-0000-000018910000}"/>
    <cellStyle name="Normal 2 2 114" xfId="37062" xr:uid="{00000000-0005-0000-0000-000019910000}"/>
    <cellStyle name="Normal 2 2 115" xfId="37063" xr:uid="{00000000-0005-0000-0000-00001A910000}"/>
    <cellStyle name="Normal 2 2 116" xfId="37064" xr:uid="{00000000-0005-0000-0000-00001B910000}"/>
    <cellStyle name="Normal 2 2 117" xfId="37065" xr:uid="{00000000-0005-0000-0000-00001C910000}"/>
    <cellStyle name="Normal 2 2 118" xfId="37066" xr:uid="{00000000-0005-0000-0000-00001D910000}"/>
    <cellStyle name="Normal 2 2 119" xfId="37067" xr:uid="{00000000-0005-0000-0000-00001E910000}"/>
    <cellStyle name="Normal 2 2 12" xfId="37068" xr:uid="{00000000-0005-0000-0000-00001F910000}"/>
    <cellStyle name="Normal 2 2 120" xfId="37069" xr:uid="{00000000-0005-0000-0000-000020910000}"/>
    <cellStyle name="Normal 2 2 121" xfId="37070" xr:uid="{00000000-0005-0000-0000-000021910000}"/>
    <cellStyle name="Normal 2 2 122" xfId="37071" xr:uid="{00000000-0005-0000-0000-000022910000}"/>
    <cellStyle name="Normal 2 2 123" xfId="37072" xr:uid="{00000000-0005-0000-0000-000023910000}"/>
    <cellStyle name="Normal 2 2 124" xfId="37073" xr:uid="{00000000-0005-0000-0000-000024910000}"/>
    <cellStyle name="Normal 2 2 125" xfId="37074" xr:uid="{00000000-0005-0000-0000-000025910000}"/>
    <cellStyle name="Normal 2 2 126" xfId="37075" xr:uid="{00000000-0005-0000-0000-000026910000}"/>
    <cellStyle name="Normal 2 2 127" xfId="37076" xr:uid="{00000000-0005-0000-0000-000027910000}"/>
    <cellStyle name="Normal 2 2 128" xfId="37077" xr:uid="{00000000-0005-0000-0000-000028910000}"/>
    <cellStyle name="Normal 2 2 129" xfId="37078" xr:uid="{00000000-0005-0000-0000-000029910000}"/>
    <cellStyle name="Normal 2 2 13" xfId="37079" xr:uid="{00000000-0005-0000-0000-00002A910000}"/>
    <cellStyle name="Normal 2 2 130" xfId="37080" xr:uid="{00000000-0005-0000-0000-00002B910000}"/>
    <cellStyle name="Normal 2 2 131" xfId="37081" xr:uid="{00000000-0005-0000-0000-00002C910000}"/>
    <cellStyle name="Normal 2 2 132" xfId="37082" xr:uid="{00000000-0005-0000-0000-00002D910000}"/>
    <cellStyle name="Normal 2 2 133" xfId="37083" xr:uid="{00000000-0005-0000-0000-00002E910000}"/>
    <cellStyle name="Normal 2 2 134" xfId="37084" xr:uid="{00000000-0005-0000-0000-00002F910000}"/>
    <cellStyle name="Normal 2 2 135" xfId="37085" xr:uid="{00000000-0005-0000-0000-000030910000}"/>
    <cellStyle name="Normal 2 2 136" xfId="37086" xr:uid="{00000000-0005-0000-0000-000031910000}"/>
    <cellStyle name="Normal 2 2 137" xfId="37087" xr:uid="{00000000-0005-0000-0000-000032910000}"/>
    <cellStyle name="Normal 2 2 138" xfId="37088" xr:uid="{00000000-0005-0000-0000-000033910000}"/>
    <cellStyle name="Normal 2 2 139" xfId="37089" xr:uid="{00000000-0005-0000-0000-000034910000}"/>
    <cellStyle name="Normal 2 2 14" xfId="37090" xr:uid="{00000000-0005-0000-0000-000035910000}"/>
    <cellStyle name="Normal 2 2 140" xfId="37091" xr:uid="{00000000-0005-0000-0000-000036910000}"/>
    <cellStyle name="Normal 2 2 141" xfId="37092" xr:uid="{00000000-0005-0000-0000-000037910000}"/>
    <cellStyle name="Normal 2 2 142" xfId="37093" xr:uid="{00000000-0005-0000-0000-000038910000}"/>
    <cellStyle name="Normal 2 2 143" xfId="37094" xr:uid="{00000000-0005-0000-0000-000039910000}"/>
    <cellStyle name="Normal 2 2 144" xfId="37095" xr:uid="{00000000-0005-0000-0000-00003A910000}"/>
    <cellStyle name="Normal 2 2 145" xfId="37096" xr:uid="{00000000-0005-0000-0000-00003B910000}"/>
    <cellStyle name="Normal 2 2 146" xfId="37097" xr:uid="{00000000-0005-0000-0000-00003C910000}"/>
    <cellStyle name="Normal 2 2 147" xfId="37098" xr:uid="{00000000-0005-0000-0000-00003D910000}"/>
    <cellStyle name="Normal 2 2 148" xfId="37099" xr:uid="{00000000-0005-0000-0000-00003E910000}"/>
    <cellStyle name="Normal 2 2 149" xfId="37100" xr:uid="{00000000-0005-0000-0000-00003F910000}"/>
    <cellStyle name="Normal 2 2 15" xfId="37101" xr:uid="{00000000-0005-0000-0000-000040910000}"/>
    <cellStyle name="Normal 2 2 150" xfId="37102" xr:uid="{00000000-0005-0000-0000-000041910000}"/>
    <cellStyle name="Normal 2 2 151" xfId="37103" xr:uid="{00000000-0005-0000-0000-000042910000}"/>
    <cellStyle name="Normal 2 2 152" xfId="37104" xr:uid="{00000000-0005-0000-0000-000043910000}"/>
    <cellStyle name="Normal 2 2 16" xfId="37105" xr:uid="{00000000-0005-0000-0000-000044910000}"/>
    <cellStyle name="Normal 2 2 16 10" xfId="37106" xr:uid="{00000000-0005-0000-0000-000045910000}"/>
    <cellStyle name="Normal 2 2 16 2" xfId="37107" xr:uid="{00000000-0005-0000-0000-000046910000}"/>
    <cellStyle name="Normal 2 2 16 3" xfId="37108" xr:uid="{00000000-0005-0000-0000-000047910000}"/>
    <cellStyle name="Normal 2 2 16 4" xfId="37109" xr:uid="{00000000-0005-0000-0000-000048910000}"/>
    <cellStyle name="Normal 2 2 16 5" xfId="37110" xr:uid="{00000000-0005-0000-0000-000049910000}"/>
    <cellStyle name="Normal 2 2 16 6" xfId="37111" xr:uid="{00000000-0005-0000-0000-00004A910000}"/>
    <cellStyle name="Normal 2 2 16 7" xfId="37112" xr:uid="{00000000-0005-0000-0000-00004B910000}"/>
    <cellStyle name="Normal 2 2 16 8" xfId="37113" xr:uid="{00000000-0005-0000-0000-00004C910000}"/>
    <cellStyle name="Normal 2 2 16 9" xfId="37114" xr:uid="{00000000-0005-0000-0000-00004D910000}"/>
    <cellStyle name="Normal 2 2 17" xfId="37115" xr:uid="{00000000-0005-0000-0000-00004E910000}"/>
    <cellStyle name="Normal 2 2 17 10" xfId="37116" xr:uid="{00000000-0005-0000-0000-00004F910000}"/>
    <cellStyle name="Normal 2 2 17 2" xfId="37117" xr:uid="{00000000-0005-0000-0000-000050910000}"/>
    <cellStyle name="Normal 2 2 17 3" xfId="37118" xr:uid="{00000000-0005-0000-0000-000051910000}"/>
    <cellStyle name="Normal 2 2 17 4" xfId="37119" xr:uid="{00000000-0005-0000-0000-000052910000}"/>
    <cellStyle name="Normal 2 2 17 5" xfId="37120" xr:uid="{00000000-0005-0000-0000-000053910000}"/>
    <cellStyle name="Normal 2 2 17 6" xfId="37121" xr:uid="{00000000-0005-0000-0000-000054910000}"/>
    <cellStyle name="Normal 2 2 17 7" xfId="37122" xr:uid="{00000000-0005-0000-0000-000055910000}"/>
    <cellStyle name="Normal 2 2 17 8" xfId="37123" xr:uid="{00000000-0005-0000-0000-000056910000}"/>
    <cellStyle name="Normal 2 2 17 9" xfId="37124" xr:uid="{00000000-0005-0000-0000-000057910000}"/>
    <cellStyle name="Normal 2 2 18" xfId="37125" xr:uid="{00000000-0005-0000-0000-000058910000}"/>
    <cellStyle name="Normal 2 2 18 10" xfId="37126" xr:uid="{00000000-0005-0000-0000-000059910000}"/>
    <cellStyle name="Normal 2 2 18 2" xfId="37127" xr:uid="{00000000-0005-0000-0000-00005A910000}"/>
    <cellStyle name="Normal 2 2 18 3" xfId="37128" xr:uid="{00000000-0005-0000-0000-00005B910000}"/>
    <cellStyle name="Normal 2 2 18 4" xfId="37129" xr:uid="{00000000-0005-0000-0000-00005C910000}"/>
    <cellStyle name="Normal 2 2 18 5" xfId="37130" xr:uid="{00000000-0005-0000-0000-00005D910000}"/>
    <cellStyle name="Normal 2 2 18 6" xfId="37131" xr:uid="{00000000-0005-0000-0000-00005E910000}"/>
    <cellStyle name="Normal 2 2 18 7" xfId="37132" xr:uid="{00000000-0005-0000-0000-00005F910000}"/>
    <cellStyle name="Normal 2 2 18 8" xfId="37133" xr:uid="{00000000-0005-0000-0000-000060910000}"/>
    <cellStyle name="Normal 2 2 18 9" xfId="37134" xr:uid="{00000000-0005-0000-0000-000061910000}"/>
    <cellStyle name="Normal 2 2 19" xfId="37135" xr:uid="{00000000-0005-0000-0000-000062910000}"/>
    <cellStyle name="Normal 2 2 19 10" xfId="37136" xr:uid="{00000000-0005-0000-0000-000063910000}"/>
    <cellStyle name="Normal 2 2 19 2" xfId="37137" xr:uid="{00000000-0005-0000-0000-000064910000}"/>
    <cellStyle name="Normal 2 2 19 3" xfId="37138" xr:uid="{00000000-0005-0000-0000-000065910000}"/>
    <cellStyle name="Normal 2 2 19 4" xfId="37139" xr:uid="{00000000-0005-0000-0000-000066910000}"/>
    <cellStyle name="Normal 2 2 19 5" xfId="37140" xr:uid="{00000000-0005-0000-0000-000067910000}"/>
    <cellStyle name="Normal 2 2 19 6" xfId="37141" xr:uid="{00000000-0005-0000-0000-000068910000}"/>
    <cellStyle name="Normal 2 2 19 7" xfId="37142" xr:uid="{00000000-0005-0000-0000-000069910000}"/>
    <cellStyle name="Normal 2 2 19 8" xfId="37143" xr:uid="{00000000-0005-0000-0000-00006A910000}"/>
    <cellStyle name="Normal 2 2 19 9" xfId="37144" xr:uid="{00000000-0005-0000-0000-00006B910000}"/>
    <cellStyle name="Normal 2 2 2" xfId="14" xr:uid="{00000000-0005-0000-0000-00006C910000}"/>
    <cellStyle name="Normal 2 2 2 10" xfId="37146" xr:uid="{00000000-0005-0000-0000-00006D910000}"/>
    <cellStyle name="Normal 2 2 2 100" xfId="37147" xr:uid="{00000000-0005-0000-0000-00006E910000}"/>
    <cellStyle name="Normal 2 2 2 101" xfId="37148" xr:uid="{00000000-0005-0000-0000-00006F910000}"/>
    <cellStyle name="Normal 2 2 2 102" xfId="37149" xr:uid="{00000000-0005-0000-0000-000070910000}"/>
    <cellStyle name="Normal 2 2 2 103" xfId="37150" xr:uid="{00000000-0005-0000-0000-000071910000}"/>
    <cellStyle name="Normal 2 2 2 104" xfId="37151" xr:uid="{00000000-0005-0000-0000-000072910000}"/>
    <cellStyle name="Normal 2 2 2 105" xfId="37152" xr:uid="{00000000-0005-0000-0000-000073910000}"/>
    <cellStyle name="Normal 2 2 2 106" xfId="37153" xr:uid="{00000000-0005-0000-0000-000074910000}"/>
    <cellStyle name="Normal 2 2 2 107" xfId="37154" xr:uid="{00000000-0005-0000-0000-000075910000}"/>
    <cellStyle name="Normal 2 2 2 108" xfId="37155" xr:uid="{00000000-0005-0000-0000-000076910000}"/>
    <cellStyle name="Normal 2 2 2 109" xfId="37156" xr:uid="{00000000-0005-0000-0000-000077910000}"/>
    <cellStyle name="Normal 2 2 2 11" xfId="37157" xr:uid="{00000000-0005-0000-0000-000078910000}"/>
    <cellStyle name="Normal 2 2 2 110" xfId="37158" xr:uid="{00000000-0005-0000-0000-000079910000}"/>
    <cellStyle name="Normal 2 2 2 111" xfId="37159" xr:uid="{00000000-0005-0000-0000-00007A910000}"/>
    <cellStyle name="Normal 2 2 2 112" xfId="37160" xr:uid="{00000000-0005-0000-0000-00007B910000}"/>
    <cellStyle name="Normal 2 2 2 113" xfId="37161" xr:uid="{00000000-0005-0000-0000-00007C910000}"/>
    <cellStyle name="Normal 2 2 2 114" xfId="37162" xr:uid="{00000000-0005-0000-0000-00007D910000}"/>
    <cellStyle name="Normal 2 2 2 115" xfId="37163" xr:uid="{00000000-0005-0000-0000-00007E910000}"/>
    <cellStyle name="Normal 2 2 2 116" xfId="37164" xr:uid="{00000000-0005-0000-0000-00007F910000}"/>
    <cellStyle name="Normal 2 2 2 117" xfId="37165" xr:uid="{00000000-0005-0000-0000-000080910000}"/>
    <cellStyle name="Normal 2 2 2 118" xfId="37166" xr:uid="{00000000-0005-0000-0000-000081910000}"/>
    <cellStyle name="Normal 2 2 2 119" xfId="37167" xr:uid="{00000000-0005-0000-0000-000082910000}"/>
    <cellStyle name="Normal 2 2 2 12" xfId="37168" xr:uid="{00000000-0005-0000-0000-000083910000}"/>
    <cellStyle name="Normal 2 2 2 120" xfId="37169" xr:uid="{00000000-0005-0000-0000-000084910000}"/>
    <cellStyle name="Normal 2 2 2 121" xfId="37170" xr:uid="{00000000-0005-0000-0000-000085910000}"/>
    <cellStyle name="Normal 2 2 2 122" xfId="37171" xr:uid="{00000000-0005-0000-0000-000086910000}"/>
    <cellStyle name="Normal 2 2 2 123" xfId="37172" xr:uid="{00000000-0005-0000-0000-000087910000}"/>
    <cellStyle name="Normal 2 2 2 124" xfId="37173" xr:uid="{00000000-0005-0000-0000-000088910000}"/>
    <cellStyle name="Normal 2 2 2 125" xfId="37174" xr:uid="{00000000-0005-0000-0000-000089910000}"/>
    <cellStyle name="Normal 2 2 2 126" xfId="37175" xr:uid="{00000000-0005-0000-0000-00008A910000}"/>
    <cellStyle name="Normal 2 2 2 127" xfId="37176" xr:uid="{00000000-0005-0000-0000-00008B910000}"/>
    <cellStyle name="Normal 2 2 2 128" xfId="37177" xr:uid="{00000000-0005-0000-0000-00008C910000}"/>
    <cellStyle name="Normal 2 2 2 129" xfId="37178" xr:uid="{00000000-0005-0000-0000-00008D910000}"/>
    <cellStyle name="Normal 2 2 2 13" xfId="37179" xr:uid="{00000000-0005-0000-0000-00008E910000}"/>
    <cellStyle name="Normal 2 2 2 130" xfId="37180" xr:uid="{00000000-0005-0000-0000-00008F910000}"/>
    <cellStyle name="Normal 2 2 2 131" xfId="37181" xr:uid="{00000000-0005-0000-0000-000090910000}"/>
    <cellStyle name="Normal 2 2 2 132" xfId="37182" xr:uid="{00000000-0005-0000-0000-000091910000}"/>
    <cellStyle name="Normal 2 2 2 133" xfId="37183" xr:uid="{00000000-0005-0000-0000-000092910000}"/>
    <cellStyle name="Normal 2 2 2 134" xfId="37184" xr:uid="{00000000-0005-0000-0000-000093910000}"/>
    <cellStyle name="Normal 2 2 2 135" xfId="37145" xr:uid="{00000000-0005-0000-0000-000094910000}"/>
    <cellStyle name="Normal 2 2 2 14" xfId="37185" xr:uid="{00000000-0005-0000-0000-000095910000}"/>
    <cellStyle name="Normal 2 2 2 15" xfId="37186" xr:uid="{00000000-0005-0000-0000-000096910000}"/>
    <cellStyle name="Normal 2 2 2 16" xfId="37187" xr:uid="{00000000-0005-0000-0000-000097910000}"/>
    <cellStyle name="Normal 2 2 2 17" xfId="37188" xr:uid="{00000000-0005-0000-0000-000098910000}"/>
    <cellStyle name="Normal 2 2 2 18" xfId="37189" xr:uid="{00000000-0005-0000-0000-000099910000}"/>
    <cellStyle name="Normal 2 2 2 19" xfId="37190" xr:uid="{00000000-0005-0000-0000-00009A910000}"/>
    <cellStyle name="Normal 2 2 2 2" xfId="19" xr:uid="{00000000-0005-0000-0000-00009B910000}"/>
    <cellStyle name="Normal 2 2 2 2 10" xfId="37192" xr:uid="{00000000-0005-0000-0000-00009C910000}"/>
    <cellStyle name="Normal 2 2 2 2 11" xfId="37193" xr:uid="{00000000-0005-0000-0000-00009D910000}"/>
    <cellStyle name="Normal 2 2 2 2 12" xfId="37194" xr:uid="{00000000-0005-0000-0000-00009E910000}"/>
    <cellStyle name="Normal 2 2 2 2 13" xfId="37195" xr:uid="{00000000-0005-0000-0000-00009F910000}"/>
    <cellStyle name="Normal 2 2 2 2 14" xfId="37196" xr:uid="{00000000-0005-0000-0000-0000A0910000}"/>
    <cellStyle name="Normal 2 2 2 2 15" xfId="37197" xr:uid="{00000000-0005-0000-0000-0000A1910000}"/>
    <cellStyle name="Normal 2 2 2 2 16" xfId="37198" xr:uid="{00000000-0005-0000-0000-0000A2910000}"/>
    <cellStyle name="Normal 2 2 2 2 17" xfId="37199" xr:uid="{00000000-0005-0000-0000-0000A3910000}"/>
    <cellStyle name="Normal 2 2 2 2 18" xfId="37200" xr:uid="{00000000-0005-0000-0000-0000A4910000}"/>
    <cellStyle name="Normal 2 2 2 2 19" xfId="37201" xr:uid="{00000000-0005-0000-0000-0000A5910000}"/>
    <cellStyle name="Normal 2 2 2 2 2" xfId="37202" xr:uid="{00000000-0005-0000-0000-0000A6910000}"/>
    <cellStyle name="Normal 2 2 2 2 20" xfId="37203" xr:uid="{00000000-0005-0000-0000-0000A7910000}"/>
    <cellStyle name="Normal 2 2 2 2 21" xfId="37204" xr:uid="{00000000-0005-0000-0000-0000A8910000}"/>
    <cellStyle name="Normal 2 2 2 2 22" xfId="37205" xr:uid="{00000000-0005-0000-0000-0000A9910000}"/>
    <cellStyle name="Normal 2 2 2 2 23" xfId="37206" xr:uid="{00000000-0005-0000-0000-0000AA910000}"/>
    <cellStyle name="Normal 2 2 2 2 24" xfId="37191" xr:uid="{00000000-0005-0000-0000-0000AB910000}"/>
    <cellStyle name="Normal 2 2 2 2 3" xfId="37207" xr:uid="{00000000-0005-0000-0000-0000AC910000}"/>
    <cellStyle name="Normal 2 2 2 2 4" xfId="37208" xr:uid="{00000000-0005-0000-0000-0000AD910000}"/>
    <cellStyle name="Normal 2 2 2 2 5" xfId="37209" xr:uid="{00000000-0005-0000-0000-0000AE910000}"/>
    <cellStyle name="Normal 2 2 2 2 6" xfId="37210" xr:uid="{00000000-0005-0000-0000-0000AF910000}"/>
    <cellStyle name="Normal 2 2 2 2 7" xfId="37211" xr:uid="{00000000-0005-0000-0000-0000B0910000}"/>
    <cellStyle name="Normal 2 2 2 2 8" xfId="37212" xr:uid="{00000000-0005-0000-0000-0000B1910000}"/>
    <cellStyle name="Normal 2 2 2 2 9" xfId="37213" xr:uid="{00000000-0005-0000-0000-0000B2910000}"/>
    <cellStyle name="Normal 2 2 2 20" xfId="37214" xr:uid="{00000000-0005-0000-0000-0000B3910000}"/>
    <cellStyle name="Normal 2 2 2 21" xfId="37215" xr:uid="{00000000-0005-0000-0000-0000B4910000}"/>
    <cellStyle name="Normal 2 2 2 22" xfId="37216" xr:uid="{00000000-0005-0000-0000-0000B5910000}"/>
    <cellStyle name="Normal 2 2 2 23" xfId="37217" xr:uid="{00000000-0005-0000-0000-0000B6910000}"/>
    <cellStyle name="Normal 2 2 2 24" xfId="37218" xr:uid="{00000000-0005-0000-0000-0000B7910000}"/>
    <cellStyle name="Normal 2 2 2 25" xfId="37219" xr:uid="{00000000-0005-0000-0000-0000B8910000}"/>
    <cellStyle name="Normal 2 2 2 26" xfId="37220" xr:uid="{00000000-0005-0000-0000-0000B9910000}"/>
    <cellStyle name="Normal 2 2 2 27" xfId="37221" xr:uid="{00000000-0005-0000-0000-0000BA910000}"/>
    <cellStyle name="Normal 2 2 2 28" xfId="37222" xr:uid="{00000000-0005-0000-0000-0000BB910000}"/>
    <cellStyle name="Normal 2 2 2 29" xfId="37223" xr:uid="{00000000-0005-0000-0000-0000BC910000}"/>
    <cellStyle name="Normal 2 2 2 3" xfId="37224" xr:uid="{00000000-0005-0000-0000-0000BD910000}"/>
    <cellStyle name="Normal 2 2 2 30" xfId="37225" xr:uid="{00000000-0005-0000-0000-0000BE910000}"/>
    <cellStyle name="Normal 2 2 2 31" xfId="37226" xr:uid="{00000000-0005-0000-0000-0000BF910000}"/>
    <cellStyle name="Normal 2 2 2 32" xfId="37227" xr:uid="{00000000-0005-0000-0000-0000C0910000}"/>
    <cellStyle name="Normal 2 2 2 33" xfId="37228" xr:uid="{00000000-0005-0000-0000-0000C1910000}"/>
    <cellStyle name="Normal 2 2 2 34" xfId="37229" xr:uid="{00000000-0005-0000-0000-0000C2910000}"/>
    <cellStyle name="Normal 2 2 2 35" xfId="37230" xr:uid="{00000000-0005-0000-0000-0000C3910000}"/>
    <cellStyle name="Normal 2 2 2 36" xfId="37231" xr:uid="{00000000-0005-0000-0000-0000C4910000}"/>
    <cellStyle name="Normal 2 2 2 37" xfId="37232" xr:uid="{00000000-0005-0000-0000-0000C5910000}"/>
    <cellStyle name="Normal 2 2 2 38" xfId="37233" xr:uid="{00000000-0005-0000-0000-0000C6910000}"/>
    <cellStyle name="Normal 2 2 2 39" xfId="37234" xr:uid="{00000000-0005-0000-0000-0000C7910000}"/>
    <cellStyle name="Normal 2 2 2 4" xfId="37235" xr:uid="{00000000-0005-0000-0000-0000C8910000}"/>
    <cellStyle name="Normal 2 2 2 40" xfId="37236" xr:uid="{00000000-0005-0000-0000-0000C9910000}"/>
    <cellStyle name="Normal 2 2 2 41" xfId="37237" xr:uid="{00000000-0005-0000-0000-0000CA910000}"/>
    <cellStyle name="Normal 2 2 2 42" xfId="37238" xr:uid="{00000000-0005-0000-0000-0000CB910000}"/>
    <cellStyle name="Normal 2 2 2 43" xfId="37239" xr:uid="{00000000-0005-0000-0000-0000CC910000}"/>
    <cellStyle name="Normal 2 2 2 44" xfId="37240" xr:uid="{00000000-0005-0000-0000-0000CD910000}"/>
    <cellStyle name="Normal 2 2 2 45" xfId="37241" xr:uid="{00000000-0005-0000-0000-0000CE910000}"/>
    <cellStyle name="Normal 2 2 2 46" xfId="37242" xr:uid="{00000000-0005-0000-0000-0000CF910000}"/>
    <cellStyle name="Normal 2 2 2 47" xfId="37243" xr:uid="{00000000-0005-0000-0000-0000D0910000}"/>
    <cellStyle name="Normal 2 2 2 48" xfId="37244" xr:uid="{00000000-0005-0000-0000-0000D1910000}"/>
    <cellStyle name="Normal 2 2 2 49" xfId="37245" xr:uid="{00000000-0005-0000-0000-0000D2910000}"/>
    <cellStyle name="Normal 2 2 2 5" xfId="37246" xr:uid="{00000000-0005-0000-0000-0000D3910000}"/>
    <cellStyle name="Normal 2 2 2 50" xfId="37247" xr:uid="{00000000-0005-0000-0000-0000D4910000}"/>
    <cellStyle name="Normal 2 2 2 51" xfId="37248" xr:uid="{00000000-0005-0000-0000-0000D5910000}"/>
    <cellStyle name="Normal 2 2 2 52" xfId="37249" xr:uid="{00000000-0005-0000-0000-0000D6910000}"/>
    <cellStyle name="Normal 2 2 2 53" xfId="37250" xr:uid="{00000000-0005-0000-0000-0000D7910000}"/>
    <cellStyle name="Normal 2 2 2 54" xfId="37251" xr:uid="{00000000-0005-0000-0000-0000D8910000}"/>
    <cellStyle name="Normal 2 2 2 55" xfId="37252" xr:uid="{00000000-0005-0000-0000-0000D9910000}"/>
    <cellStyle name="Normal 2 2 2 56" xfId="37253" xr:uid="{00000000-0005-0000-0000-0000DA910000}"/>
    <cellStyle name="Normal 2 2 2 57" xfId="37254" xr:uid="{00000000-0005-0000-0000-0000DB910000}"/>
    <cellStyle name="Normal 2 2 2 58" xfId="37255" xr:uid="{00000000-0005-0000-0000-0000DC910000}"/>
    <cellStyle name="Normal 2 2 2 59" xfId="37256" xr:uid="{00000000-0005-0000-0000-0000DD910000}"/>
    <cellStyle name="Normal 2 2 2 6" xfId="37257" xr:uid="{00000000-0005-0000-0000-0000DE910000}"/>
    <cellStyle name="Normal 2 2 2 60" xfId="37258" xr:uid="{00000000-0005-0000-0000-0000DF910000}"/>
    <cellStyle name="Normal 2 2 2 61" xfId="37259" xr:uid="{00000000-0005-0000-0000-0000E0910000}"/>
    <cellStyle name="Normal 2 2 2 62" xfId="37260" xr:uid="{00000000-0005-0000-0000-0000E1910000}"/>
    <cellStyle name="Normal 2 2 2 63" xfId="37261" xr:uid="{00000000-0005-0000-0000-0000E2910000}"/>
    <cellStyle name="Normal 2 2 2 64" xfId="37262" xr:uid="{00000000-0005-0000-0000-0000E3910000}"/>
    <cellStyle name="Normal 2 2 2 65" xfId="37263" xr:uid="{00000000-0005-0000-0000-0000E4910000}"/>
    <cellStyle name="Normal 2 2 2 66" xfId="37264" xr:uid="{00000000-0005-0000-0000-0000E5910000}"/>
    <cellStyle name="Normal 2 2 2 67" xfId="37265" xr:uid="{00000000-0005-0000-0000-0000E6910000}"/>
    <cellStyle name="Normal 2 2 2 68" xfId="37266" xr:uid="{00000000-0005-0000-0000-0000E7910000}"/>
    <cellStyle name="Normal 2 2 2 69" xfId="37267" xr:uid="{00000000-0005-0000-0000-0000E8910000}"/>
    <cellStyle name="Normal 2 2 2 7" xfId="37268" xr:uid="{00000000-0005-0000-0000-0000E9910000}"/>
    <cellStyle name="Normal 2 2 2 70" xfId="37269" xr:uid="{00000000-0005-0000-0000-0000EA910000}"/>
    <cellStyle name="Normal 2 2 2 71" xfId="37270" xr:uid="{00000000-0005-0000-0000-0000EB910000}"/>
    <cellStyle name="Normal 2 2 2 72" xfId="37271" xr:uid="{00000000-0005-0000-0000-0000EC910000}"/>
    <cellStyle name="Normal 2 2 2 73" xfId="37272" xr:uid="{00000000-0005-0000-0000-0000ED910000}"/>
    <cellStyle name="Normal 2 2 2 74" xfId="37273" xr:uid="{00000000-0005-0000-0000-0000EE910000}"/>
    <cellStyle name="Normal 2 2 2 75" xfId="37274" xr:uid="{00000000-0005-0000-0000-0000EF910000}"/>
    <cellStyle name="Normal 2 2 2 76" xfId="37275" xr:uid="{00000000-0005-0000-0000-0000F0910000}"/>
    <cellStyle name="Normal 2 2 2 77" xfId="37276" xr:uid="{00000000-0005-0000-0000-0000F1910000}"/>
    <cellStyle name="Normal 2 2 2 78" xfId="37277" xr:uid="{00000000-0005-0000-0000-0000F2910000}"/>
    <cellStyle name="Normal 2 2 2 79" xfId="37278" xr:uid="{00000000-0005-0000-0000-0000F3910000}"/>
    <cellStyle name="Normal 2 2 2 8" xfId="37279" xr:uid="{00000000-0005-0000-0000-0000F4910000}"/>
    <cellStyle name="Normal 2 2 2 80" xfId="37280" xr:uid="{00000000-0005-0000-0000-0000F5910000}"/>
    <cellStyle name="Normal 2 2 2 81" xfId="37281" xr:uid="{00000000-0005-0000-0000-0000F6910000}"/>
    <cellStyle name="Normal 2 2 2 82" xfId="37282" xr:uid="{00000000-0005-0000-0000-0000F7910000}"/>
    <cellStyle name="Normal 2 2 2 83" xfId="37283" xr:uid="{00000000-0005-0000-0000-0000F8910000}"/>
    <cellStyle name="Normal 2 2 2 84" xfId="37284" xr:uid="{00000000-0005-0000-0000-0000F9910000}"/>
    <cellStyle name="Normal 2 2 2 85" xfId="37285" xr:uid="{00000000-0005-0000-0000-0000FA910000}"/>
    <cellStyle name="Normal 2 2 2 86" xfId="37286" xr:uid="{00000000-0005-0000-0000-0000FB910000}"/>
    <cellStyle name="Normal 2 2 2 87" xfId="37287" xr:uid="{00000000-0005-0000-0000-0000FC910000}"/>
    <cellStyle name="Normal 2 2 2 88" xfId="37288" xr:uid="{00000000-0005-0000-0000-0000FD910000}"/>
    <cellStyle name="Normal 2 2 2 89" xfId="37289" xr:uid="{00000000-0005-0000-0000-0000FE910000}"/>
    <cellStyle name="Normal 2 2 2 9" xfId="37290" xr:uid="{00000000-0005-0000-0000-0000FF910000}"/>
    <cellStyle name="Normal 2 2 2 90" xfId="37291" xr:uid="{00000000-0005-0000-0000-000000920000}"/>
    <cellStyle name="Normal 2 2 2 91" xfId="37292" xr:uid="{00000000-0005-0000-0000-000001920000}"/>
    <cellStyle name="Normal 2 2 2 92" xfId="37293" xr:uid="{00000000-0005-0000-0000-000002920000}"/>
    <cellStyle name="Normal 2 2 2 93" xfId="37294" xr:uid="{00000000-0005-0000-0000-000003920000}"/>
    <cellStyle name="Normal 2 2 2 94" xfId="37295" xr:uid="{00000000-0005-0000-0000-000004920000}"/>
    <cellStyle name="Normal 2 2 2 95" xfId="37296" xr:uid="{00000000-0005-0000-0000-000005920000}"/>
    <cellStyle name="Normal 2 2 2 96" xfId="37297" xr:uid="{00000000-0005-0000-0000-000006920000}"/>
    <cellStyle name="Normal 2 2 2 97" xfId="37298" xr:uid="{00000000-0005-0000-0000-000007920000}"/>
    <cellStyle name="Normal 2 2 2 98" xfId="37299" xr:uid="{00000000-0005-0000-0000-000008920000}"/>
    <cellStyle name="Normal 2 2 2 99" xfId="37300" xr:uid="{00000000-0005-0000-0000-000009920000}"/>
    <cellStyle name="Normal 2 2 20" xfId="37301" xr:uid="{00000000-0005-0000-0000-00000A920000}"/>
    <cellStyle name="Normal 2 2 20 10" xfId="37302" xr:uid="{00000000-0005-0000-0000-00000B920000}"/>
    <cellStyle name="Normal 2 2 20 2" xfId="37303" xr:uid="{00000000-0005-0000-0000-00000C920000}"/>
    <cellStyle name="Normal 2 2 20 3" xfId="37304" xr:uid="{00000000-0005-0000-0000-00000D920000}"/>
    <cellStyle name="Normal 2 2 20 4" xfId="37305" xr:uid="{00000000-0005-0000-0000-00000E920000}"/>
    <cellStyle name="Normal 2 2 20 5" xfId="37306" xr:uid="{00000000-0005-0000-0000-00000F920000}"/>
    <cellStyle name="Normal 2 2 20 6" xfId="37307" xr:uid="{00000000-0005-0000-0000-000010920000}"/>
    <cellStyle name="Normal 2 2 20 7" xfId="37308" xr:uid="{00000000-0005-0000-0000-000011920000}"/>
    <cellStyle name="Normal 2 2 20 8" xfId="37309" xr:uid="{00000000-0005-0000-0000-000012920000}"/>
    <cellStyle name="Normal 2 2 20 9" xfId="37310" xr:uid="{00000000-0005-0000-0000-000013920000}"/>
    <cellStyle name="Normal 2 2 21" xfId="37311" xr:uid="{00000000-0005-0000-0000-000014920000}"/>
    <cellStyle name="Normal 2 2 21 10" xfId="37312" xr:uid="{00000000-0005-0000-0000-000015920000}"/>
    <cellStyle name="Normal 2 2 21 2" xfId="37313" xr:uid="{00000000-0005-0000-0000-000016920000}"/>
    <cellStyle name="Normal 2 2 21 3" xfId="37314" xr:uid="{00000000-0005-0000-0000-000017920000}"/>
    <cellStyle name="Normal 2 2 21 4" xfId="37315" xr:uid="{00000000-0005-0000-0000-000018920000}"/>
    <cellStyle name="Normal 2 2 21 5" xfId="37316" xr:uid="{00000000-0005-0000-0000-000019920000}"/>
    <cellStyle name="Normal 2 2 21 6" xfId="37317" xr:uid="{00000000-0005-0000-0000-00001A920000}"/>
    <cellStyle name="Normal 2 2 21 7" xfId="37318" xr:uid="{00000000-0005-0000-0000-00001B920000}"/>
    <cellStyle name="Normal 2 2 21 8" xfId="37319" xr:uid="{00000000-0005-0000-0000-00001C920000}"/>
    <cellStyle name="Normal 2 2 21 9" xfId="37320" xr:uid="{00000000-0005-0000-0000-00001D920000}"/>
    <cellStyle name="Normal 2 2 22" xfId="37321" xr:uid="{00000000-0005-0000-0000-00001E920000}"/>
    <cellStyle name="Normal 2 2 22 10" xfId="37322" xr:uid="{00000000-0005-0000-0000-00001F920000}"/>
    <cellStyle name="Normal 2 2 22 2" xfId="37323" xr:uid="{00000000-0005-0000-0000-000020920000}"/>
    <cellStyle name="Normal 2 2 22 3" xfId="37324" xr:uid="{00000000-0005-0000-0000-000021920000}"/>
    <cellStyle name="Normal 2 2 22 4" xfId="37325" xr:uid="{00000000-0005-0000-0000-000022920000}"/>
    <cellStyle name="Normal 2 2 22 5" xfId="37326" xr:uid="{00000000-0005-0000-0000-000023920000}"/>
    <cellStyle name="Normal 2 2 22 6" xfId="37327" xr:uid="{00000000-0005-0000-0000-000024920000}"/>
    <cellStyle name="Normal 2 2 22 7" xfId="37328" xr:uid="{00000000-0005-0000-0000-000025920000}"/>
    <cellStyle name="Normal 2 2 22 8" xfId="37329" xr:uid="{00000000-0005-0000-0000-000026920000}"/>
    <cellStyle name="Normal 2 2 22 9" xfId="37330" xr:uid="{00000000-0005-0000-0000-000027920000}"/>
    <cellStyle name="Normal 2 2 23" xfId="37331" xr:uid="{00000000-0005-0000-0000-000028920000}"/>
    <cellStyle name="Normal 2 2 23 10" xfId="37332" xr:uid="{00000000-0005-0000-0000-000029920000}"/>
    <cellStyle name="Normal 2 2 23 2" xfId="37333" xr:uid="{00000000-0005-0000-0000-00002A920000}"/>
    <cellStyle name="Normal 2 2 23 3" xfId="37334" xr:uid="{00000000-0005-0000-0000-00002B920000}"/>
    <cellStyle name="Normal 2 2 23 4" xfId="37335" xr:uid="{00000000-0005-0000-0000-00002C920000}"/>
    <cellStyle name="Normal 2 2 23 5" xfId="37336" xr:uid="{00000000-0005-0000-0000-00002D920000}"/>
    <cellStyle name="Normal 2 2 23 6" xfId="37337" xr:uid="{00000000-0005-0000-0000-00002E920000}"/>
    <cellStyle name="Normal 2 2 23 7" xfId="37338" xr:uid="{00000000-0005-0000-0000-00002F920000}"/>
    <cellStyle name="Normal 2 2 23 8" xfId="37339" xr:uid="{00000000-0005-0000-0000-000030920000}"/>
    <cellStyle name="Normal 2 2 23 9" xfId="37340" xr:uid="{00000000-0005-0000-0000-000031920000}"/>
    <cellStyle name="Normal 2 2 24" xfId="37341" xr:uid="{00000000-0005-0000-0000-000032920000}"/>
    <cellStyle name="Normal 2 2 24 10" xfId="37342" xr:uid="{00000000-0005-0000-0000-000033920000}"/>
    <cellStyle name="Normal 2 2 24 2" xfId="37343" xr:uid="{00000000-0005-0000-0000-000034920000}"/>
    <cellStyle name="Normal 2 2 24 3" xfId="37344" xr:uid="{00000000-0005-0000-0000-000035920000}"/>
    <cellStyle name="Normal 2 2 24 4" xfId="37345" xr:uid="{00000000-0005-0000-0000-000036920000}"/>
    <cellStyle name="Normal 2 2 24 5" xfId="37346" xr:uid="{00000000-0005-0000-0000-000037920000}"/>
    <cellStyle name="Normal 2 2 24 6" xfId="37347" xr:uid="{00000000-0005-0000-0000-000038920000}"/>
    <cellStyle name="Normal 2 2 24 7" xfId="37348" xr:uid="{00000000-0005-0000-0000-000039920000}"/>
    <cellStyle name="Normal 2 2 24 8" xfId="37349" xr:uid="{00000000-0005-0000-0000-00003A920000}"/>
    <cellStyle name="Normal 2 2 24 9" xfId="37350" xr:uid="{00000000-0005-0000-0000-00003B920000}"/>
    <cellStyle name="Normal 2 2 25" xfId="37351" xr:uid="{00000000-0005-0000-0000-00003C920000}"/>
    <cellStyle name="Normal 2 2 26" xfId="37352" xr:uid="{00000000-0005-0000-0000-00003D920000}"/>
    <cellStyle name="Normal 2 2 27" xfId="37353" xr:uid="{00000000-0005-0000-0000-00003E920000}"/>
    <cellStyle name="Normal 2 2 28" xfId="37354" xr:uid="{00000000-0005-0000-0000-00003F920000}"/>
    <cellStyle name="Normal 2 2 29" xfId="37355" xr:uid="{00000000-0005-0000-0000-000040920000}"/>
    <cellStyle name="Normal 2 2 3" xfId="37356" xr:uid="{00000000-0005-0000-0000-000041920000}"/>
    <cellStyle name="Normal 2 2 3 10" xfId="37357" xr:uid="{00000000-0005-0000-0000-000042920000}"/>
    <cellStyle name="Normal 2 2 3 100" xfId="37358" xr:uid="{00000000-0005-0000-0000-000043920000}"/>
    <cellStyle name="Normal 2 2 3 101" xfId="37359" xr:uid="{00000000-0005-0000-0000-000044920000}"/>
    <cellStyle name="Normal 2 2 3 102" xfId="37360" xr:uid="{00000000-0005-0000-0000-000045920000}"/>
    <cellStyle name="Normal 2 2 3 103" xfId="37361" xr:uid="{00000000-0005-0000-0000-000046920000}"/>
    <cellStyle name="Normal 2 2 3 104" xfId="37362" xr:uid="{00000000-0005-0000-0000-000047920000}"/>
    <cellStyle name="Normal 2 2 3 105" xfId="37363" xr:uid="{00000000-0005-0000-0000-000048920000}"/>
    <cellStyle name="Normal 2 2 3 106" xfId="37364" xr:uid="{00000000-0005-0000-0000-000049920000}"/>
    <cellStyle name="Normal 2 2 3 107" xfId="37365" xr:uid="{00000000-0005-0000-0000-00004A920000}"/>
    <cellStyle name="Normal 2 2 3 108" xfId="37366" xr:uid="{00000000-0005-0000-0000-00004B920000}"/>
    <cellStyle name="Normal 2 2 3 109" xfId="37367" xr:uid="{00000000-0005-0000-0000-00004C920000}"/>
    <cellStyle name="Normal 2 2 3 11" xfId="37368" xr:uid="{00000000-0005-0000-0000-00004D920000}"/>
    <cellStyle name="Normal 2 2 3 110" xfId="37369" xr:uid="{00000000-0005-0000-0000-00004E920000}"/>
    <cellStyle name="Normal 2 2 3 111" xfId="37370" xr:uid="{00000000-0005-0000-0000-00004F920000}"/>
    <cellStyle name="Normal 2 2 3 112" xfId="37371" xr:uid="{00000000-0005-0000-0000-000050920000}"/>
    <cellStyle name="Normal 2 2 3 12" xfId="37372" xr:uid="{00000000-0005-0000-0000-000051920000}"/>
    <cellStyle name="Normal 2 2 3 13" xfId="37373" xr:uid="{00000000-0005-0000-0000-000052920000}"/>
    <cellStyle name="Normal 2 2 3 14" xfId="37374" xr:uid="{00000000-0005-0000-0000-000053920000}"/>
    <cellStyle name="Normal 2 2 3 15" xfId="37375" xr:uid="{00000000-0005-0000-0000-000054920000}"/>
    <cellStyle name="Normal 2 2 3 16" xfId="37376" xr:uid="{00000000-0005-0000-0000-000055920000}"/>
    <cellStyle name="Normal 2 2 3 17" xfId="37377" xr:uid="{00000000-0005-0000-0000-000056920000}"/>
    <cellStyle name="Normal 2 2 3 18" xfId="37378" xr:uid="{00000000-0005-0000-0000-000057920000}"/>
    <cellStyle name="Normal 2 2 3 19" xfId="37379" xr:uid="{00000000-0005-0000-0000-000058920000}"/>
    <cellStyle name="Normal 2 2 3 2" xfId="37380" xr:uid="{00000000-0005-0000-0000-000059920000}"/>
    <cellStyle name="Normal 2 2 3 20" xfId="37381" xr:uid="{00000000-0005-0000-0000-00005A920000}"/>
    <cellStyle name="Normal 2 2 3 21" xfId="37382" xr:uid="{00000000-0005-0000-0000-00005B920000}"/>
    <cellStyle name="Normal 2 2 3 22" xfId="37383" xr:uid="{00000000-0005-0000-0000-00005C920000}"/>
    <cellStyle name="Normal 2 2 3 23" xfId="37384" xr:uid="{00000000-0005-0000-0000-00005D920000}"/>
    <cellStyle name="Normal 2 2 3 24" xfId="37385" xr:uid="{00000000-0005-0000-0000-00005E920000}"/>
    <cellStyle name="Normal 2 2 3 25" xfId="37386" xr:uid="{00000000-0005-0000-0000-00005F920000}"/>
    <cellStyle name="Normal 2 2 3 26" xfId="37387" xr:uid="{00000000-0005-0000-0000-000060920000}"/>
    <cellStyle name="Normal 2 2 3 27" xfId="37388" xr:uid="{00000000-0005-0000-0000-000061920000}"/>
    <cellStyle name="Normal 2 2 3 28" xfId="37389" xr:uid="{00000000-0005-0000-0000-000062920000}"/>
    <cellStyle name="Normal 2 2 3 29" xfId="37390" xr:uid="{00000000-0005-0000-0000-000063920000}"/>
    <cellStyle name="Normal 2 2 3 3" xfId="37391" xr:uid="{00000000-0005-0000-0000-000064920000}"/>
    <cellStyle name="Normal 2 2 3 30" xfId="37392" xr:uid="{00000000-0005-0000-0000-000065920000}"/>
    <cellStyle name="Normal 2 2 3 31" xfId="37393" xr:uid="{00000000-0005-0000-0000-000066920000}"/>
    <cellStyle name="Normal 2 2 3 32" xfId="37394" xr:uid="{00000000-0005-0000-0000-000067920000}"/>
    <cellStyle name="Normal 2 2 3 33" xfId="37395" xr:uid="{00000000-0005-0000-0000-000068920000}"/>
    <cellStyle name="Normal 2 2 3 34" xfId="37396" xr:uid="{00000000-0005-0000-0000-000069920000}"/>
    <cellStyle name="Normal 2 2 3 35" xfId="37397" xr:uid="{00000000-0005-0000-0000-00006A920000}"/>
    <cellStyle name="Normal 2 2 3 36" xfId="37398" xr:uid="{00000000-0005-0000-0000-00006B920000}"/>
    <cellStyle name="Normal 2 2 3 37" xfId="37399" xr:uid="{00000000-0005-0000-0000-00006C920000}"/>
    <cellStyle name="Normal 2 2 3 38" xfId="37400" xr:uid="{00000000-0005-0000-0000-00006D920000}"/>
    <cellStyle name="Normal 2 2 3 39" xfId="37401" xr:uid="{00000000-0005-0000-0000-00006E920000}"/>
    <cellStyle name="Normal 2 2 3 4" xfId="37402" xr:uid="{00000000-0005-0000-0000-00006F920000}"/>
    <cellStyle name="Normal 2 2 3 40" xfId="37403" xr:uid="{00000000-0005-0000-0000-000070920000}"/>
    <cellStyle name="Normal 2 2 3 41" xfId="37404" xr:uid="{00000000-0005-0000-0000-000071920000}"/>
    <cellStyle name="Normal 2 2 3 42" xfId="37405" xr:uid="{00000000-0005-0000-0000-000072920000}"/>
    <cellStyle name="Normal 2 2 3 43" xfId="37406" xr:uid="{00000000-0005-0000-0000-000073920000}"/>
    <cellStyle name="Normal 2 2 3 44" xfId="37407" xr:uid="{00000000-0005-0000-0000-000074920000}"/>
    <cellStyle name="Normal 2 2 3 45" xfId="37408" xr:uid="{00000000-0005-0000-0000-000075920000}"/>
    <cellStyle name="Normal 2 2 3 46" xfId="37409" xr:uid="{00000000-0005-0000-0000-000076920000}"/>
    <cellStyle name="Normal 2 2 3 47" xfId="37410" xr:uid="{00000000-0005-0000-0000-000077920000}"/>
    <cellStyle name="Normal 2 2 3 48" xfId="37411" xr:uid="{00000000-0005-0000-0000-000078920000}"/>
    <cellStyle name="Normal 2 2 3 49" xfId="37412" xr:uid="{00000000-0005-0000-0000-000079920000}"/>
    <cellStyle name="Normal 2 2 3 5" xfId="37413" xr:uid="{00000000-0005-0000-0000-00007A920000}"/>
    <cellStyle name="Normal 2 2 3 50" xfId="37414" xr:uid="{00000000-0005-0000-0000-00007B920000}"/>
    <cellStyle name="Normal 2 2 3 51" xfId="37415" xr:uid="{00000000-0005-0000-0000-00007C920000}"/>
    <cellStyle name="Normal 2 2 3 52" xfId="37416" xr:uid="{00000000-0005-0000-0000-00007D920000}"/>
    <cellStyle name="Normal 2 2 3 53" xfId="37417" xr:uid="{00000000-0005-0000-0000-00007E920000}"/>
    <cellStyle name="Normal 2 2 3 54" xfId="37418" xr:uid="{00000000-0005-0000-0000-00007F920000}"/>
    <cellStyle name="Normal 2 2 3 55" xfId="37419" xr:uid="{00000000-0005-0000-0000-000080920000}"/>
    <cellStyle name="Normal 2 2 3 56" xfId="37420" xr:uid="{00000000-0005-0000-0000-000081920000}"/>
    <cellStyle name="Normal 2 2 3 57" xfId="37421" xr:uid="{00000000-0005-0000-0000-000082920000}"/>
    <cellStyle name="Normal 2 2 3 58" xfId="37422" xr:uid="{00000000-0005-0000-0000-000083920000}"/>
    <cellStyle name="Normal 2 2 3 59" xfId="37423" xr:uid="{00000000-0005-0000-0000-000084920000}"/>
    <cellStyle name="Normal 2 2 3 6" xfId="37424" xr:uid="{00000000-0005-0000-0000-000085920000}"/>
    <cellStyle name="Normal 2 2 3 60" xfId="37425" xr:uid="{00000000-0005-0000-0000-000086920000}"/>
    <cellStyle name="Normal 2 2 3 61" xfId="37426" xr:uid="{00000000-0005-0000-0000-000087920000}"/>
    <cellStyle name="Normal 2 2 3 62" xfId="37427" xr:uid="{00000000-0005-0000-0000-000088920000}"/>
    <cellStyle name="Normal 2 2 3 63" xfId="37428" xr:uid="{00000000-0005-0000-0000-000089920000}"/>
    <cellStyle name="Normal 2 2 3 64" xfId="37429" xr:uid="{00000000-0005-0000-0000-00008A920000}"/>
    <cellStyle name="Normal 2 2 3 65" xfId="37430" xr:uid="{00000000-0005-0000-0000-00008B920000}"/>
    <cellStyle name="Normal 2 2 3 66" xfId="37431" xr:uid="{00000000-0005-0000-0000-00008C920000}"/>
    <cellStyle name="Normal 2 2 3 67" xfId="37432" xr:uid="{00000000-0005-0000-0000-00008D920000}"/>
    <cellStyle name="Normal 2 2 3 68" xfId="37433" xr:uid="{00000000-0005-0000-0000-00008E920000}"/>
    <cellStyle name="Normal 2 2 3 69" xfId="37434" xr:uid="{00000000-0005-0000-0000-00008F920000}"/>
    <cellStyle name="Normal 2 2 3 7" xfId="37435" xr:uid="{00000000-0005-0000-0000-000090920000}"/>
    <cellStyle name="Normal 2 2 3 70" xfId="37436" xr:uid="{00000000-0005-0000-0000-000091920000}"/>
    <cellStyle name="Normal 2 2 3 71" xfId="37437" xr:uid="{00000000-0005-0000-0000-000092920000}"/>
    <cellStyle name="Normal 2 2 3 72" xfId="37438" xr:uid="{00000000-0005-0000-0000-000093920000}"/>
    <cellStyle name="Normal 2 2 3 73" xfId="37439" xr:uid="{00000000-0005-0000-0000-000094920000}"/>
    <cellStyle name="Normal 2 2 3 74" xfId="37440" xr:uid="{00000000-0005-0000-0000-000095920000}"/>
    <cellStyle name="Normal 2 2 3 75" xfId="37441" xr:uid="{00000000-0005-0000-0000-000096920000}"/>
    <cellStyle name="Normal 2 2 3 76" xfId="37442" xr:uid="{00000000-0005-0000-0000-000097920000}"/>
    <cellStyle name="Normal 2 2 3 77" xfId="37443" xr:uid="{00000000-0005-0000-0000-000098920000}"/>
    <cellStyle name="Normal 2 2 3 78" xfId="37444" xr:uid="{00000000-0005-0000-0000-000099920000}"/>
    <cellStyle name="Normal 2 2 3 79" xfId="37445" xr:uid="{00000000-0005-0000-0000-00009A920000}"/>
    <cellStyle name="Normal 2 2 3 8" xfId="37446" xr:uid="{00000000-0005-0000-0000-00009B920000}"/>
    <cellStyle name="Normal 2 2 3 80" xfId="37447" xr:uid="{00000000-0005-0000-0000-00009C920000}"/>
    <cellStyle name="Normal 2 2 3 81" xfId="37448" xr:uid="{00000000-0005-0000-0000-00009D920000}"/>
    <cellStyle name="Normal 2 2 3 82" xfId="37449" xr:uid="{00000000-0005-0000-0000-00009E920000}"/>
    <cellStyle name="Normal 2 2 3 83" xfId="37450" xr:uid="{00000000-0005-0000-0000-00009F920000}"/>
    <cellStyle name="Normal 2 2 3 84" xfId="37451" xr:uid="{00000000-0005-0000-0000-0000A0920000}"/>
    <cellStyle name="Normal 2 2 3 85" xfId="37452" xr:uid="{00000000-0005-0000-0000-0000A1920000}"/>
    <cellStyle name="Normal 2 2 3 86" xfId="37453" xr:uid="{00000000-0005-0000-0000-0000A2920000}"/>
    <cellStyle name="Normal 2 2 3 87" xfId="37454" xr:uid="{00000000-0005-0000-0000-0000A3920000}"/>
    <cellStyle name="Normal 2 2 3 88" xfId="37455" xr:uid="{00000000-0005-0000-0000-0000A4920000}"/>
    <cellStyle name="Normal 2 2 3 89" xfId="37456" xr:uid="{00000000-0005-0000-0000-0000A5920000}"/>
    <cellStyle name="Normal 2 2 3 9" xfId="37457" xr:uid="{00000000-0005-0000-0000-0000A6920000}"/>
    <cellStyle name="Normal 2 2 3 90" xfId="37458" xr:uid="{00000000-0005-0000-0000-0000A7920000}"/>
    <cellStyle name="Normal 2 2 3 91" xfId="37459" xr:uid="{00000000-0005-0000-0000-0000A8920000}"/>
    <cellStyle name="Normal 2 2 3 92" xfId="37460" xr:uid="{00000000-0005-0000-0000-0000A9920000}"/>
    <cellStyle name="Normal 2 2 3 93" xfId="37461" xr:uid="{00000000-0005-0000-0000-0000AA920000}"/>
    <cellStyle name="Normal 2 2 3 94" xfId="37462" xr:uid="{00000000-0005-0000-0000-0000AB920000}"/>
    <cellStyle name="Normal 2 2 3 95" xfId="37463" xr:uid="{00000000-0005-0000-0000-0000AC920000}"/>
    <cellStyle name="Normal 2 2 3 96" xfId="37464" xr:uid="{00000000-0005-0000-0000-0000AD920000}"/>
    <cellStyle name="Normal 2 2 3 97" xfId="37465" xr:uid="{00000000-0005-0000-0000-0000AE920000}"/>
    <cellStyle name="Normal 2 2 3 98" xfId="37466" xr:uid="{00000000-0005-0000-0000-0000AF920000}"/>
    <cellStyle name="Normal 2 2 3 99" xfId="37467" xr:uid="{00000000-0005-0000-0000-0000B0920000}"/>
    <cellStyle name="Normal 2 2 30" xfId="37468" xr:uid="{00000000-0005-0000-0000-0000B1920000}"/>
    <cellStyle name="Normal 2 2 31" xfId="37469" xr:uid="{00000000-0005-0000-0000-0000B2920000}"/>
    <cellStyle name="Normal 2 2 32" xfId="37470" xr:uid="{00000000-0005-0000-0000-0000B3920000}"/>
    <cellStyle name="Normal 2 2 33" xfId="37471" xr:uid="{00000000-0005-0000-0000-0000B4920000}"/>
    <cellStyle name="Normal 2 2 34" xfId="37472" xr:uid="{00000000-0005-0000-0000-0000B5920000}"/>
    <cellStyle name="Normal 2 2 35" xfId="37473" xr:uid="{00000000-0005-0000-0000-0000B6920000}"/>
    <cellStyle name="Normal 2 2 36" xfId="37474" xr:uid="{00000000-0005-0000-0000-0000B7920000}"/>
    <cellStyle name="Normal 2 2 37" xfId="37475" xr:uid="{00000000-0005-0000-0000-0000B8920000}"/>
    <cellStyle name="Normal 2 2 38" xfId="37476" xr:uid="{00000000-0005-0000-0000-0000B9920000}"/>
    <cellStyle name="Normal 2 2 39" xfId="37477" xr:uid="{00000000-0005-0000-0000-0000BA920000}"/>
    <cellStyle name="Normal 2 2 4" xfId="37478" xr:uid="{00000000-0005-0000-0000-0000BB920000}"/>
    <cellStyle name="Normal 2 2 4 10" xfId="37479" xr:uid="{00000000-0005-0000-0000-0000BC920000}"/>
    <cellStyle name="Normal 2 2 4 100" xfId="37480" xr:uid="{00000000-0005-0000-0000-0000BD920000}"/>
    <cellStyle name="Normal 2 2 4 101" xfId="37481" xr:uid="{00000000-0005-0000-0000-0000BE920000}"/>
    <cellStyle name="Normal 2 2 4 102" xfId="37482" xr:uid="{00000000-0005-0000-0000-0000BF920000}"/>
    <cellStyle name="Normal 2 2 4 103" xfId="37483" xr:uid="{00000000-0005-0000-0000-0000C0920000}"/>
    <cellStyle name="Normal 2 2 4 104" xfId="37484" xr:uid="{00000000-0005-0000-0000-0000C1920000}"/>
    <cellStyle name="Normal 2 2 4 105" xfId="37485" xr:uid="{00000000-0005-0000-0000-0000C2920000}"/>
    <cellStyle name="Normal 2 2 4 106" xfId="37486" xr:uid="{00000000-0005-0000-0000-0000C3920000}"/>
    <cellStyle name="Normal 2 2 4 107" xfId="37487" xr:uid="{00000000-0005-0000-0000-0000C4920000}"/>
    <cellStyle name="Normal 2 2 4 108" xfId="37488" xr:uid="{00000000-0005-0000-0000-0000C5920000}"/>
    <cellStyle name="Normal 2 2 4 109" xfId="37489" xr:uid="{00000000-0005-0000-0000-0000C6920000}"/>
    <cellStyle name="Normal 2 2 4 11" xfId="37490" xr:uid="{00000000-0005-0000-0000-0000C7920000}"/>
    <cellStyle name="Normal 2 2 4 110" xfId="37491" xr:uid="{00000000-0005-0000-0000-0000C8920000}"/>
    <cellStyle name="Normal 2 2 4 111" xfId="37492" xr:uid="{00000000-0005-0000-0000-0000C9920000}"/>
    <cellStyle name="Normal 2 2 4 112" xfId="37493" xr:uid="{00000000-0005-0000-0000-0000CA920000}"/>
    <cellStyle name="Normal 2 2 4 12" xfId="37494" xr:uid="{00000000-0005-0000-0000-0000CB920000}"/>
    <cellStyle name="Normal 2 2 4 13" xfId="37495" xr:uid="{00000000-0005-0000-0000-0000CC920000}"/>
    <cellStyle name="Normal 2 2 4 14" xfId="37496" xr:uid="{00000000-0005-0000-0000-0000CD920000}"/>
    <cellStyle name="Normal 2 2 4 15" xfId="37497" xr:uid="{00000000-0005-0000-0000-0000CE920000}"/>
    <cellStyle name="Normal 2 2 4 16" xfId="37498" xr:uid="{00000000-0005-0000-0000-0000CF920000}"/>
    <cellStyle name="Normal 2 2 4 17" xfId="37499" xr:uid="{00000000-0005-0000-0000-0000D0920000}"/>
    <cellStyle name="Normal 2 2 4 18" xfId="37500" xr:uid="{00000000-0005-0000-0000-0000D1920000}"/>
    <cellStyle name="Normal 2 2 4 19" xfId="37501" xr:uid="{00000000-0005-0000-0000-0000D2920000}"/>
    <cellStyle name="Normal 2 2 4 2" xfId="37502" xr:uid="{00000000-0005-0000-0000-0000D3920000}"/>
    <cellStyle name="Normal 2 2 4 20" xfId="37503" xr:uid="{00000000-0005-0000-0000-0000D4920000}"/>
    <cellStyle name="Normal 2 2 4 21" xfId="37504" xr:uid="{00000000-0005-0000-0000-0000D5920000}"/>
    <cellStyle name="Normal 2 2 4 22" xfId="37505" xr:uid="{00000000-0005-0000-0000-0000D6920000}"/>
    <cellStyle name="Normal 2 2 4 23" xfId="37506" xr:uid="{00000000-0005-0000-0000-0000D7920000}"/>
    <cellStyle name="Normal 2 2 4 24" xfId="37507" xr:uid="{00000000-0005-0000-0000-0000D8920000}"/>
    <cellStyle name="Normal 2 2 4 25" xfId="37508" xr:uid="{00000000-0005-0000-0000-0000D9920000}"/>
    <cellStyle name="Normal 2 2 4 26" xfId="37509" xr:uid="{00000000-0005-0000-0000-0000DA920000}"/>
    <cellStyle name="Normal 2 2 4 27" xfId="37510" xr:uid="{00000000-0005-0000-0000-0000DB920000}"/>
    <cellStyle name="Normal 2 2 4 28" xfId="37511" xr:uid="{00000000-0005-0000-0000-0000DC920000}"/>
    <cellStyle name="Normal 2 2 4 29" xfId="37512" xr:uid="{00000000-0005-0000-0000-0000DD920000}"/>
    <cellStyle name="Normal 2 2 4 3" xfId="37513" xr:uid="{00000000-0005-0000-0000-0000DE920000}"/>
    <cellStyle name="Normal 2 2 4 30" xfId="37514" xr:uid="{00000000-0005-0000-0000-0000DF920000}"/>
    <cellStyle name="Normal 2 2 4 31" xfId="37515" xr:uid="{00000000-0005-0000-0000-0000E0920000}"/>
    <cellStyle name="Normal 2 2 4 32" xfId="37516" xr:uid="{00000000-0005-0000-0000-0000E1920000}"/>
    <cellStyle name="Normal 2 2 4 33" xfId="37517" xr:uid="{00000000-0005-0000-0000-0000E2920000}"/>
    <cellStyle name="Normal 2 2 4 34" xfId="37518" xr:uid="{00000000-0005-0000-0000-0000E3920000}"/>
    <cellStyle name="Normal 2 2 4 35" xfId="37519" xr:uid="{00000000-0005-0000-0000-0000E4920000}"/>
    <cellStyle name="Normal 2 2 4 36" xfId="37520" xr:uid="{00000000-0005-0000-0000-0000E5920000}"/>
    <cellStyle name="Normal 2 2 4 37" xfId="37521" xr:uid="{00000000-0005-0000-0000-0000E6920000}"/>
    <cellStyle name="Normal 2 2 4 38" xfId="37522" xr:uid="{00000000-0005-0000-0000-0000E7920000}"/>
    <cellStyle name="Normal 2 2 4 39" xfId="37523" xr:uid="{00000000-0005-0000-0000-0000E8920000}"/>
    <cellStyle name="Normal 2 2 4 4" xfId="37524" xr:uid="{00000000-0005-0000-0000-0000E9920000}"/>
    <cellStyle name="Normal 2 2 4 40" xfId="37525" xr:uid="{00000000-0005-0000-0000-0000EA920000}"/>
    <cellStyle name="Normal 2 2 4 41" xfId="37526" xr:uid="{00000000-0005-0000-0000-0000EB920000}"/>
    <cellStyle name="Normal 2 2 4 42" xfId="37527" xr:uid="{00000000-0005-0000-0000-0000EC920000}"/>
    <cellStyle name="Normal 2 2 4 43" xfId="37528" xr:uid="{00000000-0005-0000-0000-0000ED920000}"/>
    <cellStyle name="Normal 2 2 4 44" xfId="37529" xr:uid="{00000000-0005-0000-0000-0000EE920000}"/>
    <cellStyle name="Normal 2 2 4 45" xfId="37530" xr:uid="{00000000-0005-0000-0000-0000EF920000}"/>
    <cellStyle name="Normal 2 2 4 46" xfId="37531" xr:uid="{00000000-0005-0000-0000-0000F0920000}"/>
    <cellStyle name="Normal 2 2 4 47" xfId="37532" xr:uid="{00000000-0005-0000-0000-0000F1920000}"/>
    <cellStyle name="Normal 2 2 4 48" xfId="37533" xr:uid="{00000000-0005-0000-0000-0000F2920000}"/>
    <cellStyle name="Normal 2 2 4 49" xfId="37534" xr:uid="{00000000-0005-0000-0000-0000F3920000}"/>
    <cellStyle name="Normal 2 2 4 5" xfId="37535" xr:uid="{00000000-0005-0000-0000-0000F4920000}"/>
    <cellStyle name="Normal 2 2 4 50" xfId="37536" xr:uid="{00000000-0005-0000-0000-0000F5920000}"/>
    <cellStyle name="Normal 2 2 4 51" xfId="37537" xr:uid="{00000000-0005-0000-0000-0000F6920000}"/>
    <cellStyle name="Normal 2 2 4 52" xfId="37538" xr:uid="{00000000-0005-0000-0000-0000F7920000}"/>
    <cellStyle name="Normal 2 2 4 53" xfId="37539" xr:uid="{00000000-0005-0000-0000-0000F8920000}"/>
    <cellStyle name="Normal 2 2 4 54" xfId="37540" xr:uid="{00000000-0005-0000-0000-0000F9920000}"/>
    <cellStyle name="Normal 2 2 4 55" xfId="37541" xr:uid="{00000000-0005-0000-0000-0000FA920000}"/>
    <cellStyle name="Normal 2 2 4 56" xfId="37542" xr:uid="{00000000-0005-0000-0000-0000FB920000}"/>
    <cellStyle name="Normal 2 2 4 57" xfId="37543" xr:uid="{00000000-0005-0000-0000-0000FC920000}"/>
    <cellStyle name="Normal 2 2 4 58" xfId="37544" xr:uid="{00000000-0005-0000-0000-0000FD920000}"/>
    <cellStyle name="Normal 2 2 4 59" xfId="37545" xr:uid="{00000000-0005-0000-0000-0000FE920000}"/>
    <cellStyle name="Normal 2 2 4 6" xfId="37546" xr:uid="{00000000-0005-0000-0000-0000FF920000}"/>
    <cellStyle name="Normal 2 2 4 60" xfId="37547" xr:uid="{00000000-0005-0000-0000-000000930000}"/>
    <cellStyle name="Normal 2 2 4 61" xfId="37548" xr:uid="{00000000-0005-0000-0000-000001930000}"/>
    <cellStyle name="Normal 2 2 4 62" xfId="37549" xr:uid="{00000000-0005-0000-0000-000002930000}"/>
    <cellStyle name="Normal 2 2 4 63" xfId="37550" xr:uid="{00000000-0005-0000-0000-000003930000}"/>
    <cellStyle name="Normal 2 2 4 64" xfId="37551" xr:uid="{00000000-0005-0000-0000-000004930000}"/>
    <cellStyle name="Normal 2 2 4 65" xfId="37552" xr:uid="{00000000-0005-0000-0000-000005930000}"/>
    <cellStyle name="Normal 2 2 4 66" xfId="37553" xr:uid="{00000000-0005-0000-0000-000006930000}"/>
    <cellStyle name="Normal 2 2 4 67" xfId="37554" xr:uid="{00000000-0005-0000-0000-000007930000}"/>
    <cellStyle name="Normal 2 2 4 68" xfId="37555" xr:uid="{00000000-0005-0000-0000-000008930000}"/>
    <cellStyle name="Normal 2 2 4 69" xfId="37556" xr:uid="{00000000-0005-0000-0000-000009930000}"/>
    <cellStyle name="Normal 2 2 4 7" xfId="37557" xr:uid="{00000000-0005-0000-0000-00000A930000}"/>
    <cellStyle name="Normal 2 2 4 70" xfId="37558" xr:uid="{00000000-0005-0000-0000-00000B930000}"/>
    <cellStyle name="Normal 2 2 4 71" xfId="37559" xr:uid="{00000000-0005-0000-0000-00000C930000}"/>
    <cellStyle name="Normal 2 2 4 72" xfId="37560" xr:uid="{00000000-0005-0000-0000-00000D930000}"/>
    <cellStyle name="Normal 2 2 4 73" xfId="37561" xr:uid="{00000000-0005-0000-0000-00000E930000}"/>
    <cellStyle name="Normal 2 2 4 74" xfId="37562" xr:uid="{00000000-0005-0000-0000-00000F930000}"/>
    <cellStyle name="Normal 2 2 4 75" xfId="37563" xr:uid="{00000000-0005-0000-0000-000010930000}"/>
    <cellStyle name="Normal 2 2 4 76" xfId="37564" xr:uid="{00000000-0005-0000-0000-000011930000}"/>
    <cellStyle name="Normal 2 2 4 77" xfId="37565" xr:uid="{00000000-0005-0000-0000-000012930000}"/>
    <cellStyle name="Normal 2 2 4 78" xfId="37566" xr:uid="{00000000-0005-0000-0000-000013930000}"/>
    <cellStyle name="Normal 2 2 4 79" xfId="37567" xr:uid="{00000000-0005-0000-0000-000014930000}"/>
    <cellStyle name="Normal 2 2 4 8" xfId="37568" xr:uid="{00000000-0005-0000-0000-000015930000}"/>
    <cellStyle name="Normal 2 2 4 80" xfId="37569" xr:uid="{00000000-0005-0000-0000-000016930000}"/>
    <cellStyle name="Normal 2 2 4 81" xfId="37570" xr:uid="{00000000-0005-0000-0000-000017930000}"/>
    <cellStyle name="Normal 2 2 4 82" xfId="37571" xr:uid="{00000000-0005-0000-0000-000018930000}"/>
    <cellStyle name="Normal 2 2 4 83" xfId="37572" xr:uid="{00000000-0005-0000-0000-000019930000}"/>
    <cellStyle name="Normal 2 2 4 84" xfId="37573" xr:uid="{00000000-0005-0000-0000-00001A930000}"/>
    <cellStyle name="Normal 2 2 4 85" xfId="37574" xr:uid="{00000000-0005-0000-0000-00001B930000}"/>
    <cellStyle name="Normal 2 2 4 86" xfId="37575" xr:uid="{00000000-0005-0000-0000-00001C930000}"/>
    <cellStyle name="Normal 2 2 4 87" xfId="37576" xr:uid="{00000000-0005-0000-0000-00001D930000}"/>
    <cellStyle name="Normal 2 2 4 88" xfId="37577" xr:uid="{00000000-0005-0000-0000-00001E930000}"/>
    <cellStyle name="Normal 2 2 4 89" xfId="37578" xr:uid="{00000000-0005-0000-0000-00001F930000}"/>
    <cellStyle name="Normal 2 2 4 9" xfId="37579" xr:uid="{00000000-0005-0000-0000-000020930000}"/>
    <cellStyle name="Normal 2 2 4 90" xfId="37580" xr:uid="{00000000-0005-0000-0000-000021930000}"/>
    <cellStyle name="Normal 2 2 4 91" xfId="37581" xr:uid="{00000000-0005-0000-0000-000022930000}"/>
    <cellStyle name="Normal 2 2 4 92" xfId="37582" xr:uid="{00000000-0005-0000-0000-000023930000}"/>
    <cellStyle name="Normal 2 2 4 93" xfId="37583" xr:uid="{00000000-0005-0000-0000-000024930000}"/>
    <cellStyle name="Normal 2 2 4 94" xfId="37584" xr:uid="{00000000-0005-0000-0000-000025930000}"/>
    <cellStyle name="Normal 2 2 4 95" xfId="37585" xr:uid="{00000000-0005-0000-0000-000026930000}"/>
    <cellStyle name="Normal 2 2 4 96" xfId="37586" xr:uid="{00000000-0005-0000-0000-000027930000}"/>
    <cellStyle name="Normal 2 2 4 97" xfId="37587" xr:uid="{00000000-0005-0000-0000-000028930000}"/>
    <cellStyle name="Normal 2 2 4 98" xfId="37588" xr:uid="{00000000-0005-0000-0000-000029930000}"/>
    <cellStyle name="Normal 2 2 4 99" xfId="37589" xr:uid="{00000000-0005-0000-0000-00002A930000}"/>
    <cellStyle name="Normal 2 2 40" xfId="37590" xr:uid="{00000000-0005-0000-0000-00002B930000}"/>
    <cellStyle name="Normal 2 2 41" xfId="37591" xr:uid="{00000000-0005-0000-0000-00002C930000}"/>
    <cellStyle name="Normal 2 2 42" xfId="37592" xr:uid="{00000000-0005-0000-0000-00002D930000}"/>
    <cellStyle name="Normal 2 2 43" xfId="37593" xr:uid="{00000000-0005-0000-0000-00002E930000}"/>
    <cellStyle name="Normal 2 2 44" xfId="37594" xr:uid="{00000000-0005-0000-0000-00002F930000}"/>
    <cellStyle name="Normal 2 2 45" xfId="37595" xr:uid="{00000000-0005-0000-0000-000030930000}"/>
    <cellStyle name="Normal 2 2 46" xfId="37596" xr:uid="{00000000-0005-0000-0000-000031930000}"/>
    <cellStyle name="Normal 2 2 47" xfId="37597" xr:uid="{00000000-0005-0000-0000-000032930000}"/>
    <cellStyle name="Normal 2 2 48" xfId="37598" xr:uid="{00000000-0005-0000-0000-000033930000}"/>
    <cellStyle name="Normal 2 2 49" xfId="37599" xr:uid="{00000000-0005-0000-0000-000034930000}"/>
    <cellStyle name="Normal 2 2 5" xfId="37600" xr:uid="{00000000-0005-0000-0000-000035930000}"/>
    <cellStyle name="Normal 2 2 50" xfId="37601" xr:uid="{00000000-0005-0000-0000-000036930000}"/>
    <cellStyle name="Normal 2 2 51" xfId="37602" xr:uid="{00000000-0005-0000-0000-000037930000}"/>
    <cellStyle name="Normal 2 2 52" xfId="37603" xr:uid="{00000000-0005-0000-0000-000038930000}"/>
    <cellStyle name="Normal 2 2 53" xfId="37604" xr:uid="{00000000-0005-0000-0000-000039930000}"/>
    <cellStyle name="Normal 2 2 54" xfId="37605" xr:uid="{00000000-0005-0000-0000-00003A930000}"/>
    <cellStyle name="Normal 2 2 55" xfId="37606" xr:uid="{00000000-0005-0000-0000-00003B930000}"/>
    <cellStyle name="Normal 2 2 56" xfId="37607" xr:uid="{00000000-0005-0000-0000-00003C930000}"/>
    <cellStyle name="Normal 2 2 57" xfId="37608" xr:uid="{00000000-0005-0000-0000-00003D930000}"/>
    <cellStyle name="Normal 2 2 58" xfId="37609" xr:uid="{00000000-0005-0000-0000-00003E930000}"/>
    <cellStyle name="Normal 2 2 59" xfId="37610" xr:uid="{00000000-0005-0000-0000-00003F930000}"/>
    <cellStyle name="Normal 2 2 6" xfId="37611" xr:uid="{00000000-0005-0000-0000-000040930000}"/>
    <cellStyle name="Normal 2 2 60" xfId="37612" xr:uid="{00000000-0005-0000-0000-000041930000}"/>
    <cellStyle name="Normal 2 2 61" xfId="37613" xr:uid="{00000000-0005-0000-0000-000042930000}"/>
    <cellStyle name="Normal 2 2 62" xfId="37614" xr:uid="{00000000-0005-0000-0000-000043930000}"/>
    <cellStyle name="Normal 2 2 63" xfId="37615" xr:uid="{00000000-0005-0000-0000-000044930000}"/>
    <cellStyle name="Normal 2 2 64" xfId="37616" xr:uid="{00000000-0005-0000-0000-000045930000}"/>
    <cellStyle name="Normal 2 2 65" xfId="37617" xr:uid="{00000000-0005-0000-0000-000046930000}"/>
    <cellStyle name="Normal 2 2 66" xfId="37618" xr:uid="{00000000-0005-0000-0000-000047930000}"/>
    <cellStyle name="Normal 2 2 67" xfId="37619" xr:uid="{00000000-0005-0000-0000-000048930000}"/>
    <cellStyle name="Normal 2 2 68" xfId="37620" xr:uid="{00000000-0005-0000-0000-000049930000}"/>
    <cellStyle name="Normal 2 2 69" xfId="37621" xr:uid="{00000000-0005-0000-0000-00004A930000}"/>
    <cellStyle name="Normal 2 2 7" xfId="37622" xr:uid="{00000000-0005-0000-0000-00004B930000}"/>
    <cellStyle name="Normal 2 2 70" xfId="37623" xr:uid="{00000000-0005-0000-0000-00004C930000}"/>
    <cellStyle name="Normal 2 2 71" xfId="37624" xr:uid="{00000000-0005-0000-0000-00004D930000}"/>
    <cellStyle name="Normal 2 2 72" xfId="37625" xr:uid="{00000000-0005-0000-0000-00004E930000}"/>
    <cellStyle name="Normal 2 2 73" xfId="37626" xr:uid="{00000000-0005-0000-0000-00004F930000}"/>
    <cellStyle name="Normal 2 2 74" xfId="37627" xr:uid="{00000000-0005-0000-0000-000050930000}"/>
    <cellStyle name="Normal 2 2 75" xfId="37628" xr:uid="{00000000-0005-0000-0000-000051930000}"/>
    <cellStyle name="Normal 2 2 76" xfId="37629" xr:uid="{00000000-0005-0000-0000-000052930000}"/>
    <cellStyle name="Normal 2 2 77" xfId="37630" xr:uid="{00000000-0005-0000-0000-000053930000}"/>
    <cellStyle name="Normal 2 2 78" xfId="37631" xr:uid="{00000000-0005-0000-0000-000054930000}"/>
    <cellStyle name="Normal 2 2 79" xfId="37632" xr:uid="{00000000-0005-0000-0000-000055930000}"/>
    <cellStyle name="Normal 2 2 8" xfId="37633" xr:uid="{00000000-0005-0000-0000-000056930000}"/>
    <cellStyle name="Normal 2 2 80" xfId="37634" xr:uid="{00000000-0005-0000-0000-000057930000}"/>
    <cellStyle name="Normal 2 2 81" xfId="37635" xr:uid="{00000000-0005-0000-0000-000058930000}"/>
    <cellStyle name="Normal 2 2 82" xfId="37636" xr:uid="{00000000-0005-0000-0000-000059930000}"/>
    <cellStyle name="Normal 2 2 83" xfId="37637" xr:uid="{00000000-0005-0000-0000-00005A930000}"/>
    <cellStyle name="Normal 2 2 84" xfId="37638" xr:uid="{00000000-0005-0000-0000-00005B930000}"/>
    <cellStyle name="Normal 2 2 85" xfId="37639" xr:uid="{00000000-0005-0000-0000-00005C930000}"/>
    <cellStyle name="Normal 2 2 86" xfId="37640" xr:uid="{00000000-0005-0000-0000-00005D930000}"/>
    <cellStyle name="Normal 2 2 87" xfId="37641" xr:uid="{00000000-0005-0000-0000-00005E930000}"/>
    <cellStyle name="Normal 2 2 88" xfId="37642" xr:uid="{00000000-0005-0000-0000-00005F930000}"/>
    <cellStyle name="Normal 2 2 89" xfId="37643" xr:uid="{00000000-0005-0000-0000-000060930000}"/>
    <cellStyle name="Normal 2 2 9" xfId="37644" xr:uid="{00000000-0005-0000-0000-000061930000}"/>
    <cellStyle name="Normal 2 2 90" xfId="37645" xr:uid="{00000000-0005-0000-0000-000062930000}"/>
    <cellStyle name="Normal 2 2 91" xfId="37646" xr:uid="{00000000-0005-0000-0000-000063930000}"/>
    <cellStyle name="Normal 2 2 92" xfId="37647" xr:uid="{00000000-0005-0000-0000-000064930000}"/>
    <cellStyle name="Normal 2 2 93" xfId="37648" xr:uid="{00000000-0005-0000-0000-000065930000}"/>
    <cellStyle name="Normal 2 2 94" xfId="37649" xr:uid="{00000000-0005-0000-0000-000066930000}"/>
    <cellStyle name="Normal 2 2 95" xfId="37650" xr:uid="{00000000-0005-0000-0000-000067930000}"/>
    <cellStyle name="Normal 2 2 96" xfId="37651" xr:uid="{00000000-0005-0000-0000-000068930000}"/>
    <cellStyle name="Normal 2 2 97" xfId="37652" xr:uid="{00000000-0005-0000-0000-000069930000}"/>
    <cellStyle name="Normal 2 2 98" xfId="37653" xr:uid="{00000000-0005-0000-0000-00006A930000}"/>
    <cellStyle name="Normal 2 2 99" xfId="37654" xr:uid="{00000000-0005-0000-0000-00006B930000}"/>
    <cellStyle name="Normal 2 20" xfId="37655" xr:uid="{00000000-0005-0000-0000-00006C930000}"/>
    <cellStyle name="Normal 2 21" xfId="37656" xr:uid="{00000000-0005-0000-0000-00006D930000}"/>
    <cellStyle name="Normal 2 22" xfId="37657" xr:uid="{00000000-0005-0000-0000-00006E930000}"/>
    <cellStyle name="Normal 2 23" xfId="37658" xr:uid="{00000000-0005-0000-0000-00006F930000}"/>
    <cellStyle name="Normal 2 24" xfId="37659" xr:uid="{00000000-0005-0000-0000-000070930000}"/>
    <cellStyle name="Normal 2 25" xfId="37660" xr:uid="{00000000-0005-0000-0000-000071930000}"/>
    <cellStyle name="Normal 2 26" xfId="37661" xr:uid="{00000000-0005-0000-0000-000072930000}"/>
    <cellStyle name="Normal 2 27" xfId="37662" xr:uid="{00000000-0005-0000-0000-000073930000}"/>
    <cellStyle name="Normal 2 28" xfId="37663" xr:uid="{00000000-0005-0000-0000-000074930000}"/>
    <cellStyle name="Normal 2 29" xfId="37664" xr:uid="{00000000-0005-0000-0000-000075930000}"/>
    <cellStyle name="Normal 2 3" xfId="37665" xr:uid="{00000000-0005-0000-0000-000076930000}"/>
    <cellStyle name="Normal 2 3 10" xfId="37666" xr:uid="{00000000-0005-0000-0000-000077930000}"/>
    <cellStyle name="Normal 2 3 100" xfId="37667" xr:uid="{00000000-0005-0000-0000-000078930000}"/>
    <cellStyle name="Normal 2 3 101" xfId="37668" xr:uid="{00000000-0005-0000-0000-000079930000}"/>
    <cellStyle name="Normal 2 3 102" xfId="37669" xr:uid="{00000000-0005-0000-0000-00007A930000}"/>
    <cellStyle name="Normal 2 3 103" xfId="37670" xr:uid="{00000000-0005-0000-0000-00007B930000}"/>
    <cellStyle name="Normal 2 3 104" xfId="37671" xr:uid="{00000000-0005-0000-0000-00007C930000}"/>
    <cellStyle name="Normal 2 3 105" xfId="37672" xr:uid="{00000000-0005-0000-0000-00007D930000}"/>
    <cellStyle name="Normal 2 3 106" xfId="37673" xr:uid="{00000000-0005-0000-0000-00007E930000}"/>
    <cellStyle name="Normal 2 3 107" xfId="37674" xr:uid="{00000000-0005-0000-0000-00007F930000}"/>
    <cellStyle name="Normal 2 3 108" xfId="37675" xr:uid="{00000000-0005-0000-0000-000080930000}"/>
    <cellStyle name="Normal 2 3 109" xfId="37676" xr:uid="{00000000-0005-0000-0000-000081930000}"/>
    <cellStyle name="Normal 2 3 11" xfId="37677" xr:uid="{00000000-0005-0000-0000-000082930000}"/>
    <cellStyle name="Normal 2 3 110" xfId="37678" xr:uid="{00000000-0005-0000-0000-000083930000}"/>
    <cellStyle name="Normal 2 3 111" xfId="37679" xr:uid="{00000000-0005-0000-0000-000084930000}"/>
    <cellStyle name="Normal 2 3 112" xfId="37680" xr:uid="{00000000-0005-0000-0000-000085930000}"/>
    <cellStyle name="Normal 2 3 113" xfId="37681" xr:uid="{00000000-0005-0000-0000-000086930000}"/>
    <cellStyle name="Normal 2 3 114" xfId="37682" xr:uid="{00000000-0005-0000-0000-000087930000}"/>
    <cellStyle name="Normal 2 3 115" xfId="37683" xr:uid="{00000000-0005-0000-0000-000088930000}"/>
    <cellStyle name="Normal 2 3 116" xfId="37684" xr:uid="{00000000-0005-0000-0000-000089930000}"/>
    <cellStyle name="Normal 2 3 12" xfId="37685" xr:uid="{00000000-0005-0000-0000-00008A930000}"/>
    <cellStyle name="Normal 2 3 13" xfId="37686" xr:uid="{00000000-0005-0000-0000-00008B930000}"/>
    <cellStyle name="Normal 2 3 14" xfId="37687" xr:uid="{00000000-0005-0000-0000-00008C930000}"/>
    <cellStyle name="Normal 2 3 15" xfId="37688" xr:uid="{00000000-0005-0000-0000-00008D930000}"/>
    <cellStyle name="Normal 2 3 16" xfId="37689" xr:uid="{00000000-0005-0000-0000-00008E930000}"/>
    <cellStyle name="Normal 2 3 17" xfId="37690" xr:uid="{00000000-0005-0000-0000-00008F930000}"/>
    <cellStyle name="Normal 2 3 18" xfId="37691" xr:uid="{00000000-0005-0000-0000-000090930000}"/>
    <cellStyle name="Normal 2 3 19" xfId="37692" xr:uid="{00000000-0005-0000-0000-000091930000}"/>
    <cellStyle name="Normal 2 3 2" xfId="37693" xr:uid="{00000000-0005-0000-0000-000092930000}"/>
    <cellStyle name="Normal 2 3 2 10" xfId="37694" xr:uid="{00000000-0005-0000-0000-000093930000}"/>
    <cellStyle name="Normal 2 3 2 100" xfId="37695" xr:uid="{00000000-0005-0000-0000-000094930000}"/>
    <cellStyle name="Normal 2 3 2 101" xfId="37696" xr:uid="{00000000-0005-0000-0000-000095930000}"/>
    <cellStyle name="Normal 2 3 2 102" xfId="37697" xr:uid="{00000000-0005-0000-0000-000096930000}"/>
    <cellStyle name="Normal 2 3 2 103" xfId="37698" xr:uid="{00000000-0005-0000-0000-000097930000}"/>
    <cellStyle name="Normal 2 3 2 104" xfId="37699" xr:uid="{00000000-0005-0000-0000-000098930000}"/>
    <cellStyle name="Normal 2 3 2 105" xfId="37700" xr:uid="{00000000-0005-0000-0000-000099930000}"/>
    <cellStyle name="Normal 2 3 2 106" xfId="37701" xr:uid="{00000000-0005-0000-0000-00009A930000}"/>
    <cellStyle name="Normal 2 3 2 107" xfId="37702" xr:uid="{00000000-0005-0000-0000-00009B930000}"/>
    <cellStyle name="Normal 2 3 2 108" xfId="37703" xr:uid="{00000000-0005-0000-0000-00009C930000}"/>
    <cellStyle name="Normal 2 3 2 109" xfId="37704" xr:uid="{00000000-0005-0000-0000-00009D930000}"/>
    <cellStyle name="Normal 2 3 2 11" xfId="37705" xr:uid="{00000000-0005-0000-0000-00009E930000}"/>
    <cellStyle name="Normal 2 3 2 110" xfId="37706" xr:uid="{00000000-0005-0000-0000-00009F930000}"/>
    <cellStyle name="Normal 2 3 2 111" xfId="37707" xr:uid="{00000000-0005-0000-0000-0000A0930000}"/>
    <cellStyle name="Normal 2 3 2 112" xfId="37708" xr:uid="{00000000-0005-0000-0000-0000A1930000}"/>
    <cellStyle name="Normal 2 3 2 12" xfId="37709" xr:uid="{00000000-0005-0000-0000-0000A2930000}"/>
    <cellStyle name="Normal 2 3 2 13" xfId="37710" xr:uid="{00000000-0005-0000-0000-0000A3930000}"/>
    <cellStyle name="Normal 2 3 2 14" xfId="37711" xr:uid="{00000000-0005-0000-0000-0000A4930000}"/>
    <cellStyle name="Normal 2 3 2 15" xfId="37712" xr:uid="{00000000-0005-0000-0000-0000A5930000}"/>
    <cellStyle name="Normal 2 3 2 16" xfId="37713" xr:uid="{00000000-0005-0000-0000-0000A6930000}"/>
    <cellStyle name="Normal 2 3 2 17" xfId="37714" xr:uid="{00000000-0005-0000-0000-0000A7930000}"/>
    <cellStyle name="Normal 2 3 2 18" xfId="37715" xr:uid="{00000000-0005-0000-0000-0000A8930000}"/>
    <cellStyle name="Normal 2 3 2 19" xfId="37716" xr:uid="{00000000-0005-0000-0000-0000A9930000}"/>
    <cellStyle name="Normal 2 3 2 2" xfId="37717" xr:uid="{00000000-0005-0000-0000-0000AA930000}"/>
    <cellStyle name="Normal 2 3 2 2 10" xfId="37718" xr:uid="{00000000-0005-0000-0000-0000AB930000}"/>
    <cellStyle name="Normal 2 3 2 2 100" xfId="37719" xr:uid="{00000000-0005-0000-0000-0000AC930000}"/>
    <cellStyle name="Normal 2 3 2 2 101" xfId="37720" xr:uid="{00000000-0005-0000-0000-0000AD930000}"/>
    <cellStyle name="Normal 2 3 2 2 102" xfId="37721" xr:uid="{00000000-0005-0000-0000-0000AE930000}"/>
    <cellStyle name="Normal 2 3 2 2 103" xfId="37722" xr:uid="{00000000-0005-0000-0000-0000AF930000}"/>
    <cellStyle name="Normal 2 3 2 2 104" xfId="37723" xr:uid="{00000000-0005-0000-0000-0000B0930000}"/>
    <cellStyle name="Normal 2 3 2 2 105" xfId="37724" xr:uid="{00000000-0005-0000-0000-0000B1930000}"/>
    <cellStyle name="Normal 2 3 2 2 106" xfId="37725" xr:uid="{00000000-0005-0000-0000-0000B2930000}"/>
    <cellStyle name="Normal 2 3 2 2 107" xfId="37726" xr:uid="{00000000-0005-0000-0000-0000B3930000}"/>
    <cellStyle name="Normal 2 3 2 2 108" xfId="37727" xr:uid="{00000000-0005-0000-0000-0000B4930000}"/>
    <cellStyle name="Normal 2 3 2 2 109" xfId="37728" xr:uid="{00000000-0005-0000-0000-0000B5930000}"/>
    <cellStyle name="Normal 2 3 2 2 11" xfId="37729" xr:uid="{00000000-0005-0000-0000-0000B6930000}"/>
    <cellStyle name="Normal 2 3 2 2 110" xfId="37730" xr:uid="{00000000-0005-0000-0000-0000B7930000}"/>
    <cellStyle name="Normal 2 3 2 2 111" xfId="37731" xr:uid="{00000000-0005-0000-0000-0000B8930000}"/>
    <cellStyle name="Normal 2 3 2 2 112" xfId="37732" xr:uid="{00000000-0005-0000-0000-0000B9930000}"/>
    <cellStyle name="Normal 2 3 2 2 113" xfId="37733" xr:uid="{00000000-0005-0000-0000-0000BA930000}"/>
    <cellStyle name="Normal 2 3 2 2 114" xfId="37734" xr:uid="{00000000-0005-0000-0000-0000BB930000}"/>
    <cellStyle name="Normal 2 3 2 2 115" xfId="37735" xr:uid="{00000000-0005-0000-0000-0000BC930000}"/>
    <cellStyle name="Normal 2 3 2 2 12" xfId="37736" xr:uid="{00000000-0005-0000-0000-0000BD930000}"/>
    <cellStyle name="Normal 2 3 2 2 13" xfId="37737" xr:uid="{00000000-0005-0000-0000-0000BE930000}"/>
    <cellStyle name="Normal 2 3 2 2 14" xfId="37738" xr:uid="{00000000-0005-0000-0000-0000BF930000}"/>
    <cellStyle name="Normal 2 3 2 2 15" xfId="37739" xr:uid="{00000000-0005-0000-0000-0000C0930000}"/>
    <cellStyle name="Normal 2 3 2 2 16" xfId="37740" xr:uid="{00000000-0005-0000-0000-0000C1930000}"/>
    <cellStyle name="Normal 2 3 2 2 17" xfId="37741" xr:uid="{00000000-0005-0000-0000-0000C2930000}"/>
    <cellStyle name="Normal 2 3 2 2 18" xfId="37742" xr:uid="{00000000-0005-0000-0000-0000C3930000}"/>
    <cellStyle name="Normal 2 3 2 2 19" xfId="37743" xr:uid="{00000000-0005-0000-0000-0000C4930000}"/>
    <cellStyle name="Normal 2 3 2 2 2" xfId="37744" xr:uid="{00000000-0005-0000-0000-0000C5930000}"/>
    <cellStyle name="Normal 2 3 2 2 2 2" xfId="37745" xr:uid="{00000000-0005-0000-0000-0000C6930000}"/>
    <cellStyle name="Normal 2 3 2 2 2 2 2" xfId="37746" xr:uid="{00000000-0005-0000-0000-0000C7930000}"/>
    <cellStyle name="Normal 2 3 2 2 2 3" xfId="37747" xr:uid="{00000000-0005-0000-0000-0000C8930000}"/>
    <cellStyle name="Normal 2 3 2 2 2 4" xfId="37748" xr:uid="{00000000-0005-0000-0000-0000C9930000}"/>
    <cellStyle name="Normal 2 3 2 2 20" xfId="37749" xr:uid="{00000000-0005-0000-0000-0000CA930000}"/>
    <cellStyle name="Normal 2 3 2 2 21" xfId="37750" xr:uid="{00000000-0005-0000-0000-0000CB930000}"/>
    <cellStyle name="Normal 2 3 2 2 22" xfId="37751" xr:uid="{00000000-0005-0000-0000-0000CC930000}"/>
    <cellStyle name="Normal 2 3 2 2 23" xfId="37752" xr:uid="{00000000-0005-0000-0000-0000CD930000}"/>
    <cellStyle name="Normal 2 3 2 2 24" xfId="37753" xr:uid="{00000000-0005-0000-0000-0000CE930000}"/>
    <cellStyle name="Normal 2 3 2 2 25" xfId="37754" xr:uid="{00000000-0005-0000-0000-0000CF930000}"/>
    <cellStyle name="Normal 2 3 2 2 26" xfId="37755" xr:uid="{00000000-0005-0000-0000-0000D0930000}"/>
    <cellStyle name="Normal 2 3 2 2 27" xfId="37756" xr:uid="{00000000-0005-0000-0000-0000D1930000}"/>
    <cellStyle name="Normal 2 3 2 2 28" xfId="37757" xr:uid="{00000000-0005-0000-0000-0000D2930000}"/>
    <cellStyle name="Normal 2 3 2 2 29" xfId="37758" xr:uid="{00000000-0005-0000-0000-0000D3930000}"/>
    <cellStyle name="Normal 2 3 2 2 3" xfId="37759" xr:uid="{00000000-0005-0000-0000-0000D4930000}"/>
    <cellStyle name="Normal 2 3 2 2 3 2" xfId="37760" xr:uid="{00000000-0005-0000-0000-0000D5930000}"/>
    <cellStyle name="Normal 2 3 2 2 30" xfId="37761" xr:uid="{00000000-0005-0000-0000-0000D6930000}"/>
    <cellStyle name="Normal 2 3 2 2 31" xfId="37762" xr:uid="{00000000-0005-0000-0000-0000D7930000}"/>
    <cellStyle name="Normal 2 3 2 2 32" xfId="37763" xr:uid="{00000000-0005-0000-0000-0000D8930000}"/>
    <cellStyle name="Normal 2 3 2 2 33" xfId="37764" xr:uid="{00000000-0005-0000-0000-0000D9930000}"/>
    <cellStyle name="Normal 2 3 2 2 34" xfId="37765" xr:uid="{00000000-0005-0000-0000-0000DA930000}"/>
    <cellStyle name="Normal 2 3 2 2 35" xfId="37766" xr:uid="{00000000-0005-0000-0000-0000DB930000}"/>
    <cellStyle name="Normal 2 3 2 2 36" xfId="37767" xr:uid="{00000000-0005-0000-0000-0000DC930000}"/>
    <cellStyle name="Normal 2 3 2 2 37" xfId="37768" xr:uid="{00000000-0005-0000-0000-0000DD930000}"/>
    <cellStyle name="Normal 2 3 2 2 38" xfId="37769" xr:uid="{00000000-0005-0000-0000-0000DE930000}"/>
    <cellStyle name="Normal 2 3 2 2 39" xfId="37770" xr:uid="{00000000-0005-0000-0000-0000DF930000}"/>
    <cellStyle name="Normal 2 3 2 2 4" xfId="37771" xr:uid="{00000000-0005-0000-0000-0000E0930000}"/>
    <cellStyle name="Normal 2 3 2 2 40" xfId="37772" xr:uid="{00000000-0005-0000-0000-0000E1930000}"/>
    <cellStyle name="Normal 2 3 2 2 41" xfId="37773" xr:uid="{00000000-0005-0000-0000-0000E2930000}"/>
    <cellStyle name="Normal 2 3 2 2 42" xfId="37774" xr:uid="{00000000-0005-0000-0000-0000E3930000}"/>
    <cellStyle name="Normal 2 3 2 2 43" xfId="37775" xr:uid="{00000000-0005-0000-0000-0000E4930000}"/>
    <cellStyle name="Normal 2 3 2 2 44" xfId="37776" xr:uid="{00000000-0005-0000-0000-0000E5930000}"/>
    <cellStyle name="Normal 2 3 2 2 45" xfId="37777" xr:uid="{00000000-0005-0000-0000-0000E6930000}"/>
    <cellStyle name="Normal 2 3 2 2 46" xfId="37778" xr:uid="{00000000-0005-0000-0000-0000E7930000}"/>
    <cellStyle name="Normal 2 3 2 2 47" xfId="37779" xr:uid="{00000000-0005-0000-0000-0000E8930000}"/>
    <cellStyle name="Normal 2 3 2 2 48" xfId="37780" xr:uid="{00000000-0005-0000-0000-0000E9930000}"/>
    <cellStyle name="Normal 2 3 2 2 49" xfId="37781" xr:uid="{00000000-0005-0000-0000-0000EA930000}"/>
    <cellStyle name="Normal 2 3 2 2 5" xfId="37782" xr:uid="{00000000-0005-0000-0000-0000EB930000}"/>
    <cellStyle name="Normal 2 3 2 2 50" xfId="37783" xr:uid="{00000000-0005-0000-0000-0000EC930000}"/>
    <cellStyle name="Normal 2 3 2 2 51" xfId="37784" xr:uid="{00000000-0005-0000-0000-0000ED930000}"/>
    <cellStyle name="Normal 2 3 2 2 52" xfId="37785" xr:uid="{00000000-0005-0000-0000-0000EE930000}"/>
    <cellStyle name="Normal 2 3 2 2 53" xfId="37786" xr:uid="{00000000-0005-0000-0000-0000EF930000}"/>
    <cellStyle name="Normal 2 3 2 2 54" xfId="37787" xr:uid="{00000000-0005-0000-0000-0000F0930000}"/>
    <cellStyle name="Normal 2 3 2 2 55" xfId="37788" xr:uid="{00000000-0005-0000-0000-0000F1930000}"/>
    <cellStyle name="Normal 2 3 2 2 56" xfId="37789" xr:uid="{00000000-0005-0000-0000-0000F2930000}"/>
    <cellStyle name="Normal 2 3 2 2 57" xfId="37790" xr:uid="{00000000-0005-0000-0000-0000F3930000}"/>
    <cellStyle name="Normal 2 3 2 2 58" xfId="37791" xr:uid="{00000000-0005-0000-0000-0000F4930000}"/>
    <cellStyle name="Normal 2 3 2 2 59" xfId="37792" xr:uid="{00000000-0005-0000-0000-0000F5930000}"/>
    <cellStyle name="Normal 2 3 2 2 6" xfId="37793" xr:uid="{00000000-0005-0000-0000-0000F6930000}"/>
    <cellStyle name="Normal 2 3 2 2 60" xfId="37794" xr:uid="{00000000-0005-0000-0000-0000F7930000}"/>
    <cellStyle name="Normal 2 3 2 2 61" xfId="37795" xr:uid="{00000000-0005-0000-0000-0000F8930000}"/>
    <cellStyle name="Normal 2 3 2 2 62" xfId="37796" xr:uid="{00000000-0005-0000-0000-0000F9930000}"/>
    <cellStyle name="Normal 2 3 2 2 63" xfId="37797" xr:uid="{00000000-0005-0000-0000-0000FA930000}"/>
    <cellStyle name="Normal 2 3 2 2 64" xfId="37798" xr:uid="{00000000-0005-0000-0000-0000FB930000}"/>
    <cellStyle name="Normal 2 3 2 2 65" xfId="37799" xr:uid="{00000000-0005-0000-0000-0000FC930000}"/>
    <cellStyle name="Normal 2 3 2 2 66" xfId="37800" xr:uid="{00000000-0005-0000-0000-0000FD930000}"/>
    <cellStyle name="Normal 2 3 2 2 67" xfId="37801" xr:uid="{00000000-0005-0000-0000-0000FE930000}"/>
    <cellStyle name="Normal 2 3 2 2 68" xfId="37802" xr:uid="{00000000-0005-0000-0000-0000FF930000}"/>
    <cellStyle name="Normal 2 3 2 2 69" xfId="37803" xr:uid="{00000000-0005-0000-0000-000000940000}"/>
    <cellStyle name="Normal 2 3 2 2 7" xfId="37804" xr:uid="{00000000-0005-0000-0000-000001940000}"/>
    <cellStyle name="Normal 2 3 2 2 70" xfId="37805" xr:uid="{00000000-0005-0000-0000-000002940000}"/>
    <cellStyle name="Normal 2 3 2 2 71" xfId="37806" xr:uid="{00000000-0005-0000-0000-000003940000}"/>
    <cellStyle name="Normal 2 3 2 2 72" xfId="37807" xr:uid="{00000000-0005-0000-0000-000004940000}"/>
    <cellStyle name="Normal 2 3 2 2 73" xfId="37808" xr:uid="{00000000-0005-0000-0000-000005940000}"/>
    <cellStyle name="Normal 2 3 2 2 74" xfId="37809" xr:uid="{00000000-0005-0000-0000-000006940000}"/>
    <cellStyle name="Normal 2 3 2 2 75" xfId="37810" xr:uid="{00000000-0005-0000-0000-000007940000}"/>
    <cellStyle name="Normal 2 3 2 2 76" xfId="37811" xr:uid="{00000000-0005-0000-0000-000008940000}"/>
    <cellStyle name="Normal 2 3 2 2 77" xfId="37812" xr:uid="{00000000-0005-0000-0000-000009940000}"/>
    <cellStyle name="Normal 2 3 2 2 78" xfId="37813" xr:uid="{00000000-0005-0000-0000-00000A940000}"/>
    <cellStyle name="Normal 2 3 2 2 79" xfId="37814" xr:uid="{00000000-0005-0000-0000-00000B940000}"/>
    <cellStyle name="Normal 2 3 2 2 8" xfId="37815" xr:uid="{00000000-0005-0000-0000-00000C940000}"/>
    <cellStyle name="Normal 2 3 2 2 80" xfId="37816" xr:uid="{00000000-0005-0000-0000-00000D940000}"/>
    <cellStyle name="Normal 2 3 2 2 81" xfId="37817" xr:uid="{00000000-0005-0000-0000-00000E940000}"/>
    <cellStyle name="Normal 2 3 2 2 82" xfId="37818" xr:uid="{00000000-0005-0000-0000-00000F940000}"/>
    <cellStyle name="Normal 2 3 2 2 83" xfId="37819" xr:uid="{00000000-0005-0000-0000-000010940000}"/>
    <cellStyle name="Normal 2 3 2 2 84" xfId="37820" xr:uid="{00000000-0005-0000-0000-000011940000}"/>
    <cellStyle name="Normal 2 3 2 2 85" xfId="37821" xr:uid="{00000000-0005-0000-0000-000012940000}"/>
    <cellStyle name="Normal 2 3 2 2 86" xfId="37822" xr:uid="{00000000-0005-0000-0000-000013940000}"/>
    <cellStyle name="Normal 2 3 2 2 87" xfId="37823" xr:uid="{00000000-0005-0000-0000-000014940000}"/>
    <cellStyle name="Normal 2 3 2 2 88" xfId="37824" xr:uid="{00000000-0005-0000-0000-000015940000}"/>
    <cellStyle name="Normal 2 3 2 2 89" xfId="37825" xr:uid="{00000000-0005-0000-0000-000016940000}"/>
    <cellStyle name="Normal 2 3 2 2 9" xfId="37826" xr:uid="{00000000-0005-0000-0000-000017940000}"/>
    <cellStyle name="Normal 2 3 2 2 90" xfId="37827" xr:uid="{00000000-0005-0000-0000-000018940000}"/>
    <cellStyle name="Normal 2 3 2 2 91" xfId="37828" xr:uid="{00000000-0005-0000-0000-000019940000}"/>
    <cellStyle name="Normal 2 3 2 2 92" xfId="37829" xr:uid="{00000000-0005-0000-0000-00001A940000}"/>
    <cellStyle name="Normal 2 3 2 2 93" xfId="37830" xr:uid="{00000000-0005-0000-0000-00001B940000}"/>
    <cellStyle name="Normal 2 3 2 2 94" xfId="37831" xr:uid="{00000000-0005-0000-0000-00001C940000}"/>
    <cellStyle name="Normal 2 3 2 2 95" xfId="37832" xr:uid="{00000000-0005-0000-0000-00001D940000}"/>
    <cellStyle name="Normal 2 3 2 2 96" xfId="37833" xr:uid="{00000000-0005-0000-0000-00001E940000}"/>
    <cellStyle name="Normal 2 3 2 2 97" xfId="37834" xr:uid="{00000000-0005-0000-0000-00001F940000}"/>
    <cellStyle name="Normal 2 3 2 2 98" xfId="37835" xr:uid="{00000000-0005-0000-0000-000020940000}"/>
    <cellStyle name="Normal 2 3 2 2 99" xfId="37836" xr:uid="{00000000-0005-0000-0000-000021940000}"/>
    <cellStyle name="Normal 2 3 2 20" xfId="37837" xr:uid="{00000000-0005-0000-0000-000022940000}"/>
    <cellStyle name="Normal 2 3 2 21" xfId="37838" xr:uid="{00000000-0005-0000-0000-000023940000}"/>
    <cellStyle name="Normal 2 3 2 22" xfId="37839" xr:uid="{00000000-0005-0000-0000-000024940000}"/>
    <cellStyle name="Normal 2 3 2 23" xfId="37840" xr:uid="{00000000-0005-0000-0000-000025940000}"/>
    <cellStyle name="Normal 2 3 2 24" xfId="37841" xr:uid="{00000000-0005-0000-0000-000026940000}"/>
    <cellStyle name="Normal 2 3 2 25" xfId="37842" xr:uid="{00000000-0005-0000-0000-000027940000}"/>
    <cellStyle name="Normal 2 3 2 26" xfId="37843" xr:uid="{00000000-0005-0000-0000-000028940000}"/>
    <cellStyle name="Normal 2 3 2 27" xfId="37844" xr:uid="{00000000-0005-0000-0000-000029940000}"/>
    <cellStyle name="Normal 2 3 2 28" xfId="37845" xr:uid="{00000000-0005-0000-0000-00002A940000}"/>
    <cellStyle name="Normal 2 3 2 29" xfId="37846" xr:uid="{00000000-0005-0000-0000-00002B940000}"/>
    <cellStyle name="Normal 2 3 2 3" xfId="37847" xr:uid="{00000000-0005-0000-0000-00002C940000}"/>
    <cellStyle name="Normal 2 3 2 30" xfId="37848" xr:uid="{00000000-0005-0000-0000-00002D940000}"/>
    <cellStyle name="Normal 2 3 2 31" xfId="37849" xr:uid="{00000000-0005-0000-0000-00002E940000}"/>
    <cellStyle name="Normal 2 3 2 32" xfId="37850" xr:uid="{00000000-0005-0000-0000-00002F940000}"/>
    <cellStyle name="Normal 2 3 2 33" xfId="37851" xr:uid="{00000000-0005-0000-0000-000030940000}"/>
    <cellStyle name="Normal 2 3 2 34" xfId="37852" xr:uid="{00000000-0005-0000-0000-000031940000}"/>
    <cellStyle name="Normal 2 3 2 35" xfId="37853" xr:uid="{00000000-0005-0000-0000-000032940000}"/>
    <cellStyle name="Normal 2 3 2 36" xfId="37854" xr:uid="{00000000-0005-0000-0000-000033940000}"/>
    <cellStyle name="Normal 2 3 2 37" xfId="37855" xr:uid="{00000000-0005-0000-0000-000034940000}"/>
    <cellStyle name="Normal 2 3 2 38" xfId="37856" xr:uid="{00000000-0005-0000-0000-000035940000}"/>
    <cellStyle name="Normal 2 3 2 39" xfId="37857" xr:uid="{00000000-0005-0000-0000-000036940000}"/>
    <cellStyle name="Normal 2 3 2 4" xfId="37858" xr:uid="{00000000-0005-0000-0000-000037940000}"/>
    <cellStyle name="Normal 2 3 2 40" xfId="37859" xr:uid="{00000000-0005-0000-0000-000038940000}"/>
    <cellStyle name="Normal 2 3 2 41" xfId="37860" xr:uid="{00000000-0005-0000-0000-000039940000}"/>
    <cellStyle name="Normal 2 3 2 42" xfId="37861" xr:uid="{00000000-0005-0000-0000-00003A940000}"/>
    <cellStyle name="Normal 2 3 2 43" xfId="37862" xr:uid="{00000000-0005-0000-0000-00003B940000}"/>
    <cellStyle name="Normal 2 3 2 44" xfId="37863" xr:uid="{00000000-0005-0000-0000-00003C940000}"/>
    <cellStyle name="Normal 2 3 2 45" xfId="37864" xr:uid="{00000000-0005-0000-0000-00003D940000}"/>
    <cellStyle name="Normal 2 3 2 46" xfId="37865" xr:uid="{00000000-0005-0000-0000-00003E940000}"/>
    <cellStyle name="Normal 2 3 2 47" xfId="37866" xr:uid="{00000000-0005-0000-0000-00003F940000}"/>
    <cellStyle name="Normal 2 3 2 48" xfId="37867" xr:uid="{00000000-0005-0000-0000-000040940000}"/>
    <cellStyle name="Normal 2 3 2 49" xfId="37868" xr:uid="{00000000-0005-0000-0000-000041940000}"/>
    <cellStyle name="Normal 2 3 2 5" xfId="37869" xr:uid="{00000000-0005-0000-0000-000042940000}"/>
    <cellStyle name="Normal 2 3 2 50" xfId="37870" xr:uid="{00000000-0005-0000-0000-000043940000}"/>
    <cellStyle name="Normal 2 3 2 51" xfId="37871" xr:uid="{00000000-0005-0000-0000-000044940000}"/>
    <cellStyle name="Normal 2 3 2 52" xfId="37872" xr:uid="{00000000-0005-0000-0000-000045940000}"/>
    <cellStyle name="Normal 2 3 2 53" xfId="37873" xr:uid="{00000000-0005-0000-0000-000046940000}"/>
    <cellStyle name="Normal 2 3 2 54" xfId="37874" xr:uid="{00000000-0005-0000-0000-000047940000}"/>
    <cellStyle name="Normal 2 3 2 55" xfId="37875" xr:uid="{00000000-0005-0000-0000-000048940000}"/>
    <cellStyle name="Normal 2 3 2 56" xfId="37876" xr:uid="{00000000-0005-0000-0000-000049940000}"/>
    <cellStyle name="Normal 2 3 2 57" xfId="37877" xr:uid="{00000000-0005-0000-0000-00004A940000}"/>
    <cellStyle name="Normal 2 3 2 58" xfId="37878" xr:uid="{00000000-0005-0000-0000-00004B940000}"/>
    <cellStyle name="Normal 2 3 2 59" xfId="37879" xr:uid="{00000000-0005-0000-0000-00004C940000}"/>
    <cellStyle name="Normal 2 3 2 6" xfId="37880" xr:uid="{00000000-0005-0000-0000-00004D940000}"/>
    <cellStyle name="Normal 2 3 2 60" xfId="37881" xr:uid="{00000000-0005-0000-0000-00004E940000}"/>
    <cellStyle name="Normal 2 3 2 61" xfId="37882" xr:uid="{00000000-0005-0000-0000-00004F940000}"/>
    <cellStyle name="Normal 2 3 2 62" xfId="37883" xr:uid="{00000000-0005-0000-0000-000050940000}"/>
    <cellStyle name="Normal 2 3 2 63" xfId="37884" xr:uid="{00000000-0005-0000-0000-000051940000}"/>
    <cellStyle name="Normal 2 3 2 64" xfId="37885" xr:uid="{00000000-0005-0000-0000-000052940000}"/>
    <cellStyle name="Normal 2 3 2 65" xfId="37886" xr:uid="{00000000-0005-0000-0000-000053940000}"/>
    <cellStyle name="Normal 2 3 2 66" xfId="37887" xr:uid="{00000000-0005-0000-0000-000054940000}"/>
    <cellStyle name="Normal 2 3 2 67" xfId="37888" xr:uid="{00000000-0005-0000-0000-000055940000}"/>
    <cellStyle name="Normal 2 3 2 68" xfId="37889" xr:uid="{00000000-0005-0000-0000-000056940000}"/>
    <cellStyle name="Normal 2 3 2 69" xfId="37890" xr:uid="{00000000-0005-0000-0000-000057940000}"/>
    <cellStyle name="Normal 2 3 2 7" xfId="37891" xr:uid="{00000000-0005-0000-0000-000058940000}"/>
    <cellStyle name="Normal 2 3 2 70" xfId="37892" xr:uid="{00000000-0005-0000-0000-000059940000}"/>
    <cellStyle name="Normal 2 3 2 71" xfId="37893" xr:uid="{00000000-0005-0000-0000-00005A940000}"/>
    <cellStyle name="Normal 2 3 2 72" xfId="37894" xr:uid="{00000000-0005-0000-0000-00005B940000}"/>
    <cellStyle name="Normal 2 3 2 73" xfId="37895" xr:uid="{00000000-0005-0000-0000-00005C940000}"/>
    <cellStyle name="Normal 2 3 2 74" xfId="37896" xr:uid="{00000000-0005-0000-0000-00005D940000}"/>
    <cellStyle name="Normal 2 3 2 75" xfId="37897" xr:uid="{00000000-0005-0000-0000-00005E940000}"/>
    <cellStyle name="Normal 2 3 2 76" xfId="37898" xr:uid="{00000000-0005-0000-0000-00005F940000}"/>
    <cellStyle name="Normal 2 3 2 77" xfId="37899" xr:uid="{00000000-0005-0000-0000-000060940000}"/>
    <cellStyle name="Normal 2 3 2 78" xfId="37900" xr:uid="{00000000-0005-0000-0000-000061940000}"/>
    <cellStyle name="Normal 2 3 2 79" xfId="37901" xr:uid="{00000000-0005-0000-0000-000062940000}"/>
    <cellStyle name="Normal 2 3 2 8" xfId="37902" xr:uid="{00000000-0005-0000-0000-000063940000}"/>
    <cellStyle name="Normal 2 3 2 80" xfId="37903" xr:uid="{00000000-0005-0000-0000-000064940000}"/>
    <cellStyle name="Normal 2 3 2 81" xfId="37904" xr:uid="{00000000-0005-0000-0000-000065940000}"/>
    <cellStyle name="Normal 2 3 2 82" xfId="37905" xr:uid="{00000000-0005-0000-0000-000066940000}"/>
    <cellStyle name="Normal 2 3 2 83" xfId="37906" xr:uid="{00000000-0005-0000-0000-000067940000}"/>
    <cellStyle name="Normal 2 3 2 84" xfId="37907" xr:uid="{00000000-0005-0000-0000-000068940000}"/>
    <cellStyle name="Normal 2 3 2 85" xfId="37908" xr:uid="{00000000-0005-0000-0000-000069940000}"/>
    <cellStyle name="Normal 2 3 2 86" xfId="37909" xr:uid="{00000000-0005-0000-0000-00006A940000}"/>
    <cellStyle name="Normal 2 3 2 87" xfId="37910" xr:uid="{00000000-0005-0000-0000-00006B940000}"/>
    <cellStyle name="Normal 2 3 2 88" xfId="37911" xr:uid="{00000000-0005-0000-0000-00006C940000}"/>
    <cellStyle name="Normal 2 3 2 89" xfId="37912" xr:uid="{00000000-0005-0000-0000-00006D940000}"/>
    <cellStyle name="Normal 2 3 2 9" xfId="37913" xr:uid="{00000000-0005-0000-0000-00006E940000}"/>
    <cellStyle name="Normal 2 3 2 90" xfId="37914" xr:uid="{00000000-0005-0000-0000-00006F940000}"/>
    <cellStyle name="Normal 2 3 2 91" xfId="37915" xr:uid="{00000000-0005-0000-0000-000070940000}"/>
    <cellStyle name="Normal 2 3 2 92" xfId="37916" xr:uid="{00000000-0005-0000-0000-000071940000}"/>
    <cellStyle name="Normal 2 3 2 93" xfId="37917" xr:uid="{00000000-0005-0000-0000-000072940000}"/>
    <cellStyle name="Normal 2 3 2 94" xfId="37918" xr:uid="{00000000-0005-0000-0000-000073940000}"/>
    <cellStyle name="Normal 2 3 2 95" xfId="37919" xr:uid="{00000000-0005-0000-0000-000074940000}"/>
    <cellStyle name="Normal 2 3 2 96" xfId="37920" xr:uid="{00000000-0005-0000-0000-000075940000}"/>
    <cellStyle name="Normal 2 3 2 97" xfId="37921" xr:uid="{00000000-0005-0000-0000-000076940000}"/>
    <cellStyle name="Normal 2 3 2 98" xfId="37922" xr:uid="{00000000-0005-0000-0000-000077940000}"/>
    <cellStyle name="Normal 2 3 2 99" xfId="37923" xr:uid="{00000000-0005-0000-0000-000078940000}"/>
    <cellStyle name="Normal 2 3 20" xfId="37924" xr:uid="{00000000-0005-0000-0000-000079940000}"/>
    <cellStyle name="Normal 2 3 21" xfId="37925" xr:uid="{00000000-0005-0000-0000-00007A940000}"/>
    <cellStyle name="Normal 2 3 22" xfId="37926" xr:uid="{00000000-0005-0000-0000-00007B940000}"/>
    <cellStyle name="Normal 2 3 23" xfId="37927" xr:uid="{00000000-0005-0000-0000-00007C940000}"/>
    <cellStyle name="Normal 2 3 24" xfId="37928" xr:uid="{00000000-0005-0000-0000-00007D940000}"/>
    <cellStyle name="Normal 2 3 25" xfId="37929" xr:uid="{00000000-0005-0000-0000-00007E940000}"/>
    <cellStyle name="Normal 2 3 26" xfId="37930" xr:uid="{00000000-0005-0000-0000-00007F940000}"/>
    <cellStyle name="Normal 2 3 27" xfId="37931" xr:uid="{00000000-0005-0000-0000-000080940000}"/>
    <cellStyle name="Normal 2 3 28" xfId="37932" xr:uid="{00000000-0005-0000-0000-000081940000}"/>
    <cellStyle name="Normal 2 3 29" xfId="37933" xr:uid="{00000000-0005-0000-0000-000082940000}"/>
    <cellStyle name="Normal 2 3 3" xfId="37934" xr:uid="{00000000-0005-0000-0000-000083940000}"/>
    <cellStyle name="Normal 2 3 3 2" xfId="37935" xr:uid="{00000000-0005-0000-0000-000084940000}"/>
    <cellStyle name="Normal 2 3 3 2 2" xfId="37936" xr:uid="{00000000-0005-0000-0000-000085940000}"/>
    <cellStyle name="Normal 2 3 3 3" xfId="37937" xr:uid="{00000000-0005-0000-0000-000086940000}"/>
    <cellStyle name="Normal 2 3 3 4" xfId="37938" xr:uid="{00000000-0005-0000-0000-000087940000}"/>
    <cellStyle name="Normal 2 3 30" xfId="37939" xr:uid="{00000000-0005-0000-0000-000088940000}"/>
    <cellStyle name="Normal 2 3 31" xfId="37940" xr:uid="{00000000-0005-0000-0000-000089940000}"/>
    <cellStyle name="Normal 2 3 32" xfId="37941" xr:uid="{00000000-0005-0000-0000-00008A940000}"/>
    <cellStyle name="Normal 2 3 33" xfId="37942" xr:uid="{00000000-0005-0000-0000-00008B940000}"/>
    <cellStyle name="Normal 2 3 34" xfId="37943" xr:uid="{00000000-0005-0000-0000-00008C940000}"/>
    <cellStyle name="Normal 2 3 35" xfId="37944" xr:uid="{00000000-0005-0000-0000-00008D940000}"/>
    <cellStyle name="Normal 2 3 36" xfId="37945" xr:uid="{00000000-0005-0000-0000-00008E940000}"/>
    <cellStyle name="Normal 2 3 37" xfId="37946" xr:uid="{00000000-0005-0000-0000-00008F940000}"/>
    <cellStyle name="Normal 2 3 38" xfId="37947" xr:uid="{00000000-0005-0000-0000-000090940000}"/>
    <cellStyle name="Normal 2 3 39" xfId="37948" xr:uid="{00000000-0005-0000-0000-000091940000}"/>
    <cellStyle name="Normal 2 3 4" xfId="37949" xr:uid="{00000000-0005-0000-0000-000092940000}"/>
    <cellStyle name="Normal 2 3 4 2" xfId="37950" xr:uid="{00000000-0005-0000-0000-000093940000}"/>
    <cellStyle name="Normal 2 3 40" xfId="37951" xr:uid="{00000000-0005-0000-0000-000094940000}"/>
    <cellStyle name="Normal 2 3 41" xfId="37952" xr:uid="{00000000-0005-0000-0000-000095940000}"/>
    <cellStyle name="Normal 2 3 42" xfId="37953" xr:uid="{00000000-0005-0000-0000-000096940000}"/>
    <cellStyle name="Normal 2 3 43" xfId="37954" xr:uid="{00000000-0005-0000-0000-000097940000}"/>
    <cellStyle name="Normal 2 3 44" xfId="37955" xr:uid="{00000000-0005-0000-0000-000098940000}"/>
    <cellStyle name="Normal 2 3 45" xfId="37956" xr:uid="{00000000-0005-0000-0000-000099940000}"/>
    <cellStyle name="Normal 2 3 46" xfId="37957" xr:uid="{00000000-0005-0000-0000-00009A940000}"/>
    <cellStyle name="Normal 2 3 47" xfId="37958" xr:uid="{00000000-0005-0000-0000-00009B940000}"/>
    <cellStyle name="Normal 2 3 48" xfId="37959" xr:uid="{00000000-0005-0000-0000-00009C940000}"/>
    <cellStyle name="Normal 2 3 49" xfId="37960" xr:uid="{00000000-0005-0000-0000-00009D940000}"/>
    <cellStyle name="Normal 2 3 5" xfId="37961" xr:uid="{00000000-0005-0000-0000-00009E940000}"/>
    <cellStyle name="Normal 2 3 50" xfId="37962" xr:uid="{00000000-0005-0000-0000-00009F940000}"/>
    <cellStyle name="Normal 2 3 51" xfId="37963" xr:uid="{00000000-0005-0000-0000-0000A0940000}"/>
    <cellStyle name="Normal 2 3 52" xfId="37964" xr:uid="{00000000-0005-0000-0000-0000A1940000}"/>
    <cellStyle name="Normal 2 3 53" xfId="37965" xr:uid="{00000000-0005-0000-0000-0000A2940000}"/>
    <cellStyle name="Normal 2 3 54" xfId="37966" xr:uid="{00000000-0005-0000-0000-0000A3940000}"/>
    <cellStyle name="Normal 2 3 55" xfId="37967" xr:uid="{00000000-0005-0000-0000-0000A4940000}"/>
    <cellStyle name="Normal 2 3 56" xfId="37968" xr:uid="{00000000-0005-0000-0000-0000A5940000}"/>
    <cellStyle name="Normal 2 3 57" xfId="37969" xr:uid="{00000000-0005-0000-0000-0000A6940000}"/>
    <cellStyle name="Normal 2 3 58" xfId="37970" xr:uid="{00000000-0005-0000-0000-0000A7940000}"/>
    <cellStyle name="Normal 2 3 59" xfId="37971" xr:uid="{00000000-0005-0000-0000-0000A8940000}"/>
    <cellStyle name="Normal 2 3 6" xfId="37972" xr:uid="{00000000-0005-0000-0000-0000A9940000}"/>
    <cellStyle name="Normal 2 3 60" xfId="37973" xr:uid="{00000000-0005-0000-0000-0000AA940000}"/>
    <cellStyle name="Normal 2 3 61" xfId="37974" xr:uid="{00000000-0005-0000-0000-0000AB940000}"/>
    <cellStyle name="Normal 2 3 62" xfId="37975" xr:uid="{00000000-0005-0000-0000-0000AC940000}"/>
    <cellStyle name="Normal 2 3 63" xfId="37976" xr:uid="{00000000-0005-0000-0000-0000AD940000}"/>
    <cellStyle name="Normal 2 3 64" xfId="37977" xr:uid="{00000000-0005-0000-0000-0000AE940000}"/>
    <cellStyle name="Normal 2 3 65" xfId="37978" xr:uid="{00000000-0005-0000-0000-0000AF940000}"/>
    <cellStyle name="Normal 2 3 66" xfId="37979" xr:uid="{00000000-0005-0000-0000-0000B0940000}"/>
    <cellStyle name="Normal 2 3 67" xfId="37980" xr:uid="{00000000-0005-0000-0000-0000B1940000}"/>
    <cellStyle name="Normal 2 3 68" xfId="37981" xr:uid="{00000000-0005-0000-0000-0000B2940000}"/>
    <cellStyle name="Normal 2 3 69" xfId="37982" xr:uid="{00000000-0005-0000-0000-0000B3940000}"/>
    <cellStyle name="Normal 2 3 7" xfId="37983" xr:uid="{00000000-0005-0000-0000-0000B4940000}"/>
    <cellStyle name="Normal 2 3 70" xfId="37984" xr:uid="{00000000-0005-0000-0000-0000B5940000}"/>
    <cellStyle name="Normal 2 3 71" xfId="37985" xr:uid="{00000000-0005-0000-0000-0000B6940000}"/>
    <cellStyle name="Normal 2 3 72" xfId="37986" xr:uid="{00000000-0005-0000-0000-0000B7940000}"/>
    <cellStyle name="Normal 2 3 73" xfId="37987" xr:uid="{00000000-0005-0000-0000-0000B8940000}"/>
    <cellStyle name="Normal 2 3 74" xfId="37988" xr:uid="{00000000-0005-0000-0000-0000B9940000}"/>
    <cellStyle name="Normal 2 3 75" xfId="37989" xr:uid="{00000000-0005-0000-0000-0000BA940000}"/>
    <cellStyle name="Normal 2 3 76" xfId="37990" xr:uid="{00000000-0005-0000-0000-0000BB940000}"/>
    <cellStyle name="Normal 2 3 77" xfId="37991" xr:uid="{00000000-0005-0000-0000-0000BC940000}"/>
    <cellStyle name="Normal 2 3 78" xfId="37992" xr:uid="{00000000-0005-0000-0000-0000BD940000}"/>
    <cellStyle name="Normal 2 3 79" xfId="37993" xr:uid="{00000000-0005-0000-0000-0000BE940000}"/>
    <cellStyle name="Normal 2 3 8" xfId="37994" xr:uid="{00000000-0005-0000-0000-0000BF940000}"/>
    <cellStyle name="Normal 2 3 80" xfId="37995" xr:uid="{00000000-0005-0000-0000-0000C0940000}"/>
    <cellStyle name="Normal 2 3 81" xfId="37996" xr:uid="{00000000-0005-0000-0000-0000C1940000}"/>
    <cellStyle name="Normal 2 3 82" xfId="37997" xr:uid="{00000000-0005-0000-0000-0000C2940000}"/>
    <cellStyle name="Normal 2 3 83" xfId="37998" xr:uid="{00000000-0005-0000-0000-0000C3940000}"/>
    <cellStyle name="Normal 2 3 84" xfId="37999" xr:uid="{00000000-0005-0000-0000-0000C4940000}"/>
    <cellStyle name="Normal 2 3 85" xfId="38000" xr:uid="{00000000-0005-0000-0000-0000C5940000}"/>
    <cellStyle name="Normal 2 3 86" xfId="38001" xr:uid="{00000000-0005-0000-0000-0000C6940000}"/>
    <cellStyle name="Normal 2 3 87" xfId="38002" xr:uid="{00000000-0005-0000-0000-0000C7940000}"/>
    <cellStyle name="Normal 2 3 88" xfId="38003" xr:uid="{00000000-0005-0000-0000-0000C8940000}"/>
    <cellStyle name="Normal 2 3 89" xfId="38004" xr:uid="{00000000-0005-0000-0000-0000C9940000}"/>
    <cellStyle name="Normal 2 3 9" xfId="38005" xr:uid="{00000000-0005-0000-0000-0000CA940000}"/>
    <cellStyle name="Normal 2 3 90" xfId="38006" xr:uid="{00000000-0005-0000-0000-0000CB940000}"/>
    <cellStyle name="Normal 2 3 91" xfId="38007" xr:uid="{00000000-0005-0000-0000-0000CC940000}"/>
    <cellStyle name="Normal 2 3 92" xfId="38008" xr:uid="{00000000-0005-0000-0000-0000CD940000}"/>
    <cellStyle name="Normal 2 3 93" xfId="38009" xr:uid="{00000000-0005-0000-0000-0000CE940000}"/>
    <cellStyle name="Normal 2 3 94" xfId="38010" xr:uid="{00000000-0005-0000-0000-0000CF940000}"/>
    <cellStyle name="Normal 2 3 95" xfId="38011" xr:uid="{00000000-0005-0000-0000-0000D0940000}"/>
    <cellStyle name="Normal 2 3 96" xfId="38012" xr:uid="{00000000-0005-0000-0000-0000D1940000}"/>
    <cellStyle name="Normal 2 3 97" xfId="38013" xr:uid="{00000000-0005-0000-0000-0000D2940000}"/>
    <cellStyle name="Normal 2 3 98" xfId="38014" xr:uid="{00000000-0005-0000-0000-0000D3940000}"/>
    <cellStyle name="Normal 2 3 99" xfId="38015" xr:uid="{00000000-0005-0000-0000-0000D4940000}"/>
    <cellStyle name="Normal 2 30" xfId="38016" xr:uid="{00000000-0005-0000-0000-0000D5940000}"/>
    <cellStyle name="Normal 2 31" xfId="38017" xr:uid="{00000000-0005-0000-0000-0000D6940000}"/>
    <cellStyle name="Normal 2 32" xfId="38018" xr:uid="{00000000-0005-0000-0000-0000D7940000}"/>
    <cellStyle name="Normal 2 33" xfId="38019" xr:uid="{00000000-0005-0000-0000-0000D8940000}"/>
    <cellStyle name="Normal 2 34" xfId="38020" xr:uid="{00000000-0005-0000-0000-0000D9940000}"/>
    <cellStyle name="Normal 2 35" xfId="38021" xr:uid="{00000000-0005-0000-0000-0000DA940000}"/>
    <cellStyle name="Normal 2 36" xfId="38022" xr:uid="{00000000-0005-0000-0000-0000DB940000}"/>
    <cellStyle name="Normal 2 37" xfId="38023" xr:uid="{00000000-0005-0000-0000-0000DC940000}"/>
    <cellStyle name="Normal 2 38" xfId="38024" xr:uid="{00000000-0005-0000-0000-0000DD940000}"/>
    <cellStyle name="Normal 2 39" xfId="38025" xr:uid="{00000000-0005-0000-0000-0000DE940000}"/>
    <cellStyle name="Normal 2 4" xfId="38026" xr:uid="{00000000-0005-0000-0000-0000DF940000}"/>
    <cellStyle name="Normal 2 4 10" xfId="38027" xr:uid="{00000000-0005-0000-0000-0000E0940000}"/>
    <cellStyle name="Normal 2 4 100" xfId="38028" xr:uid="{00000000-0005-0000-0000-0000E1940000}"/>
    <cellStyle name="Normal 2 4 101" xfId="38029" xr:uid="{00000000-0005-0000-0000-0000E2940000}"/>
    <cellStyle name="Normal 2 4 102" xfId="38030" xr:uid="{00000000-0005-0000-0000-0000E3940000}"/>
    <cellStyle name="Normal 2 4 103" xfId="38031" xr:uid="{00000000-0005-0000-0000-0000E4940000}"/>
    <cellStyle name="Normal 2 4 104" xfId="38032" xr:uid="{00000000-0005-0000-0000-0000E5940000}"/>
    <cellStyle name="Normal 2 4 105" xfId="38033" xr:uid="{00000000-0005-0000-0000-0000E6940000}"/>
    <cellStyle name="Normal 2 4 106" xfId="38034" xr:uid="{00000000-0005-0000-0000-0000E7940000}"/>
    <cellStyle name="Normal 2 4 107" xfId="38035" xr:uid="{00000000-0005-0000-0000-0000E8940000}"/>
    <cellStyle name="Normal 2 4 108" xfId="38036" xr:uid="{00000000-0005-0000-0000-0000E9940000}"/>
    <cellStyle name="Normal 2 4 109" xfId="38037" xr:uid="{00000000-0005-0000-0000-0000EA940000}"/>
    <cellStyle name="Normal 2 4 11" xfId="38038" xr:uid="{00000000-0005-0000-0000-0000EB940000}"/>
    <cellStyle name="Normal 2 4 110" xfId="38039" xr:uid="{00000000-0005-0000-0000-0000EC940000}"/>
    <cellStyle name="Normal 2 4 111" xfId="38040" xr:uid="{00000000-0005-0000-0000-0000ED940000}"/>
    <cellStyle name="Normal 2 4 112" xfId="38041" xr:uid="{00000000-0005-0000-0000-0000EE940000}"/>
    <cellStyle name="Normal 2 4 113" xfId="38042" xr:uid="{00000000-0005-0000-0000-0000EF940000}"/>
    <cellStyle name="Normal 2 4 114" xfId="38043" xr:uid="{00000000-0005-0000-0000-0000F0940000}"/>
    <cellStyle name="Normal 2 4 115" xfId="38044" xr:uid="{00000000-0005-0000-0000-0000F1940000}"/>
    <cellStyle name="Normal 2 4 12" xfId="38045" xr:uid="{00000000-0005-0000-0000-0000F2940000}"/>
    <cellStyle name="Normal 2 4 13" xfId="38046" xr:uid="{00000000-0005-0000-0000-0000F3940000}"/>
    <cellStyle name="Normal 2 4 14" xfId="38047" xr:uid="{00000000-0005-0000-0000-0000F4940000}"/>
    <cellStyle name="Normal 2 4 15" xfId="38048" xr:uid="{00000000-0005-0000-0000-0000F5940000}"/>
    <cellStyle name="Normal 2 4 16" xfId="38049" xr:uid="{00000000-0005-0000-0000-0000F6940000}"/>
    <cellStyle name="Normal 2 4 17" xfId="38050" xr:uid="{00000000-0005-0000-0000-0000F7940000}"/>
    <cellStyle name="Normal 2 4 18" xfId="38051" xr:uid="{00000000-0005-0000-0000-0000F8940000}"/>
    <cellStyle name="Normal 2 4 19" xfId="38052" xr:uid="{00000000-0005-0000-0000-0000F9940000}"/>
    <cellStyle name="Normal 2 4 2" xfId="38053" xr:uid="{00000000-0005-0000-0000-0000FA940000}"/>
    <cellStyle name="Normal 2 4 2 10" xfId="38054" xr:uid="{00000000-0005-0000-0000-0000FB940000}"/>
    <cellStyle name="Normal 2 4 2 100" xfId="38055" xr:uid="{00000000-0005-0000-0000-0000FC940000}"/>
    <cellStyle name="Normal 2 4 2 101" xfId="38056" xr:uid="{00000000-0005-0000-0000-0000FD940000}"/>
    <cellStyle name="Normal 2 4 2 102" xfId="38057" xr:uid="{00000000-0005-0000-0000-0000FE940000}"/>
    <cellStyle name="Normal 2 4 2 103" xfId="38058" xr:uid="{00000000-0005-0000-0000-0000FF940000}"/>
    <cellStyle name="Normal 2 4 2 104" xfId="38059" xr:uid="{00000000-0005-0000-0000-000000950000}"/>
    <cellStyle name="Normal 2 4 2 105" xfId="38060" xr:uid="{00000000-0005-0000-0000-000001950000}"/>
    <cellStyle name="Normal 2 4 2 106" xfId="38061" xr:uid="{00000000-0005-0000-0000-000002950000}"/>
    <cellStyle name="Normal 2 4 2 107" xfId="38062" xr:uid="{00000000-0005-0000-0000-000003950000}"/>
    <cellStyle name="Normal 2 4 2 108" xfId="38063" xr:uid="{00000000-0005-0000-0000-000004950000}"/>
    <cellStyle name="Normal 2 4 2 109" xfId="38064" xr:uid="{00000000-0005-0000-0000-000005950000}"/>
    <cellStyle name="Normal 2 4 2 11" xfId="38065" xr:uid="{00000000-0005-0000-0000-000006950000}"/>
    <cellStyle name="Normal 2 4 2 110" xfId="38066" xr:uid="{00000000-0005-0000-0000-000007950000}"/>
    <cellStyle name="Normal 2 4 2 111" xfId="38067" xr:uid="{00000000-0005-0000-0000-000008950000}"/>
    <cellStyle name="Normal 2 4 2 112" xfId="38068" xr:uid="{00000000-0005-0000-0000-000009950000}"/>
    <cellStyle name="Normal 2 4 2 113" xfId="38069" xr:uid="{00000000-0005-0000-0000-00000A950000}"/>
    <cellStyle name="Normal 2 4 2 114" xfId="38070" xr:uid="{00000000-0005-0000-0000-00000B950000}"/>
    <cellStyle name="Normal 2 4 2 12" xfId="38071" xr:uid="{00000000-0005-0000-0000-00000C950000}"/>
    <cellStyle name="Normal 2 4 2 13" xfId="38072" xr:uid="{00000000-0005-0000-0000-00000D950000}"/>
    <cellStyle name="Normal 2 4 2 14" xfId="38073" xr:uid="{00000000-0005-0000-0000-00000E950000}"/>
    <cellStyle name="Normal 2 4 2 15" xfId="38074" xr:uid="{00000000-0005-0000-0000-00000F950000}"/>
    <cellStyle name="Normal 2 4 2 16" xfId="38075" xr:uid="{00000000-0005-0000-0000-000010950000}"/>
    <cellStyle name="Normal 2 4 2 17" xfId="38076" xr:uid="{00000000-0005-0000-0000-000011950000}"/>
    <cellStyle name="Normal 2 4 2 18" xfId="38077" xr:uid="{00000000-0005-0000-0000-000012950000}"/>
    <cellStyle name="Normal 2 4 2 19" xfId="38078" xr:uid="{00000000-0005-0000-0000-000013950000}"/>
    <cellStyle name="Normal 2 4 2 2" xfId="38079" xr:uid="{00000000-0005-0000-0000-000014950000}"/>
    <cellStyle name="Normal 2 4 2 2 2" xfId="38080" xr:uid="{00000000-0005-0000-0000-000015950000}"/>
    <cellStyle name="Normal 2 4 2 20" xfId="38081" xr:uid="{00000000-0005-0000-0000-000016950000}"/>
    <cellStyle name="Normal 2 4 2 21" xfId="38082" xr:uid="{00000000-0005-0000-0000-000017950000}"/>
    <cellStyle name="Normal 2 4 2 22" xfId="38083" xr:uid="{00000000-0005-0000-0000-000018950000}"/>
    <cellStyle name="Normal 2 4 2 23" xfId="38084" xr:uid="{00000000-0005-0000-0000-000019950000}"/>
    <cellStyle name="Normal 2 4 2 24" xfId="38085" xr:uid="{00000000-0005-0000-0000-00001A950000}"/>
    <cellStyle name="Normal 2 4 2 25" xfId="38086" xr:uid="{00000000-0005-0000-0000-00001B950000}"/>
    <cellStyle name="Normal 2 4 2 26" xfId="38087" xr:uid="{00000000-0005-0000-0000-00001C950000}"/>
    <cellStyle name="Normal 2 4 2 27" xfId="38088" xr:uid="{00000000-0005-0000-0000-00001D950000}"/>
    <cellStyle name="Normal 2 4 2 28" xfId="38089" xr:uid="{00000000-0005-0000-0000-00001E950000}"/>
    <cellStyle name="Normal 2 4 2 29" xfId="38090" xr:uid="{00000000-0005-0000-0000-00001F950000}"/>
    <cellStyle name="Normal 2 4 2 3" xfId="38091" xr:uid="{00000000-0005-0000-0000-000020950000}"/>
    <cellStyle name="Normal 2 4 2 30" xfId="38092" xr:uid="{00000000-0005-0000-0000-000021950000}"/>
    <cellStyle name="Normal 2 4 2 31" xfId="38093" xr:uid="{00000000-0005-0000-0000-000022950000}"/>
    <cellStyle name="Normal 2 4 2 32" xfId="38094" xr:uid="{00000000-0005-0000-0000-000023950000}"/>
    <cellStyle name="Normal 2 4 2 33" xfId="38095" xr:uid="{00000000-0005-0000-0000-000024950000}"/>
    <cellStyle name="Normal 2 4 2 34" xfId="38096" xr:uid="{00000000-0005-0000-0000-000025950000}"/>
    <cellStyle name="Normal 2 4 2 35" xfId="38097" xr:uid="{00000000-0005-0000-0000-000026950000}"/>
    <cellStyle name="Normal 2 4 2 36" xfId="38098" xr:uid="{00000000-0005-0000-0000-000027950000}"/>
    <cellStyle name="Normal 2 4 2 37" xfId="38099" xr:uid="{00000000-0005-0000-0000-000028950000}"/>
    <cellStyle name="Normal 2 4 2 38" xfId="38100" xr:uid="{00000000-0005-0000-0000-000029950000}"/>
    <cellStyle name="Normal 2 4 2 39" xfId="38101" xr:uid="{00000000-0005-0000-0000-00002A950000}"/>
    <cellStyle name="Normal 2 4 2 4" xfId="38102" xr:uid="{00000000-0005-0000-0000-00002B950000}"/>
    <cellStyle name="Normal 2 4 2 40" xfId="38103" xr:uid="{00000000-0005-0000-0000-00002C950000}"/>
    <cellStyle name="Normal 2 4 2 41" xfId="38104" xr:uid="{00000000-0005-0000-0000-00002D950000}"/>
    <cellStyle name="Normal 2 4 2 42" xfId="38105" xr:uid="{00000000-0005-0000-0000-00002E950000}"/>
    <cellStyle name="Normal 2 4 2 43" xfId="38106" xr:uid="{00000000-0005-0000-0000-00002F950000}"/>
    <cellStyle name="Normal 2 4 2 44" xfId="38107" xr:uid="{00000000-0005-0000-0000-000030950000}"/>
    <cellStyle name="Normal 2 4 2 45" xfId="38108" xr:uid="{00000000-0005-0000-0000-000031950000}"/>
    <cellStyle name="Normal 2 4 2 46" xfId="38109" xr:uid="{00000000-0005-0000-0000-000032950000}"/>
    <cellStyle name="Normal 2 4 2 47" xfId="38110" xr:uid="{00000000-0005-0000-0000-000033950000}"/>
    <cellStyle name="Normal 2 4 2 48" xfId="38111" xr:uid="{00000000-0005-0000-0000-000034950000}"/>
    <cellStyle name="Normal 2 4 2 49" xfId="38112" xr:uid="{00000000-0005-0000-0000-000035950000}"/>
    <cellStyle name="Normal 2 4 2 5" xfId="38113" xr:uid="{00000000-0005-0000-0000-000036950000}"/>
    <cellStyle name="Normal 2 4 2 50" xfId="38114" xr:uid="{00000000-0005-0000-0000-000037950000}"/>
    <cellStyle name="Normal 2 4 2 51" xfId="38115" xr:uid="{00000000-0005-0000-0000-000038950000}"/>
    <cellStyle name="Normal 2 4 2 52" xfId="38116" xr:uid="{00000000-0005-0000-0000-000039950000}"/>
    <cellStyle name="Normal 2 4 2 53" xfId="38117" xr:uid="{00000000-0005-0000-0000-00003A950000}"/>
    <cellStyle name="Normal 2 4 2 54" xfId="38118" xr:uid="{00000000-0005-0000-0000-00003B950000}"/>
    <cellStyle name="Normal 2 4 2 55" xfId="38119" xr:uid="{00000000-0005-0000-0000-00003C950000}"/>
    <cellStyle name="Normal 2 4 2 56" xfId="38120" xr:uid="{00000000-0005-0000-0000-00003D950000}"/>
    <cellStyle name="Normal 2 4 2 57" xfId="38121" xr:uid="{00000000-0005-0000-0000-00003E950000}"/>
    <cellStyle name="Normal 2 4 2 58" xfId="38122" xr:uid="{00000000-0005-0000-0000-00003F950000}"/>
    <cellStyle name="Normal 2 4 2 59" xfId="38123" xr:uid="{00000000-0005-0000-0000-000040950000}"/>
    <cellStyle name="Normal 2 4 2 6" xfId="38124" xr:uid="{00000000-0005-0000-0000-000041950000}"/>
    <cellStyle name="Normal 2 4 2 60" xfId="38125" xr:uid="{00000000-0005-0000-0000-000042950000}"/>
    <cellStyle name="Normal 2 4 2 61" xfId="38126" xr:uid="{00000000-0005-0000-0000-000043950000}"/>
    <cellStyle name="Normal 2 4 2 62" xfId="38127" xr:uid="{00000000-0005-0000-0000-000044950000}"/>
    <cellStyle name="Normal 2 4 2 63" xfId="38128" xr:uid="{00000000-0005-0000-0000-000045950000}"/>
    <cellStyle name="Normal 2 4 2 64" xfId="38129" xr:uid="{00000000-0005-0000-0000-000046950000}"/>
    <cellStyle name="Normal 2 4 2 65" xfId="38130" xr:uid="{00000000-0005-0000-0000-000047950000}"/>
    <cellStyle name="Normal 2 4 2 66" xfId="38131" xr:uid="{00000000-0005-0000-0000-000048950000}"/>
    <cellStyle name="Normal 2 4 2 67" xfId="38132" xr:uid="{00000000-0005-0000-0000-000049950000}"/>
    <cellStyle name="Normal 2 4 2 68" xfId="38133" xr:uid="{00000000-0005-0000-0000-00004A950000}"/>
    <cellStyle name="Normal 2 4 2 69" xfId="38134" xr:uid="{00000000-0005-0000-0000-00004B950000}"/>
    <cellStyle name="Normal 2 4 2 7" xfId="38135" xr:uid="{00000000-0005-0000-0000-00004C950000}"/>
    <cellStyle name="Normal 2 4 2 70" xfId="38136" xr:uid="{00000000-0005-0000-0000-00004D950000}"/>
    <cellStyle name="Normal 2 4 2 71" xfId="38137" xr:uid="{00000000-0005-0000-0000-00004E950000}"/>
    <cellStyle name="Normal 2 4 2 72" xfId="38138" xr:uid="{00000000-0005-0000-0000-00004F950000}"/>
    <cellStyle name="Normal 2 4 2 73" xfId="38139" xr:uid="{00000000-0005-0000-0000-000050950000}"/>
    <cellStyle name="Normal 2 4 2 74" xfId="38140" xr:uid="{00000000-0005-0000-0000-000051950000}"/>
    <cellStyle name="Normal 2 4 2 75" xfId="38141" xr:uid="{00000000-0005-0000-0000-000052950000}"/>
    <cellStyle name="Normal 2 4 2 76" xfId="38142" xr:uid="{00000000-0005-0000-0000-000053950000}"/>
    <cellStyle name="Normal 2 4 2 77" xfId="38143" xr:uid="{00000000-0005-0000-0000-000054950000}"/>
    <cellStyle name="Normal 2 4 2 78" xfId="38144" xr:uid="{00000000-0005-0000-0000-000055950000}"/>
    <cellStyle name="Normal 2 4 2 79" xfId="38145" xr:uid="{00000000-0005-0000-0000-000056950000}"/>
    <cellStyle name="Normal 2 4 2 8" xfId="38146" xr:uid="{00000000-0005-0000-0000-000057950000}"/>
    <cellStyle name="Normal 2 4 2 80" xfId="38147" xr:uid="{00000000-0005-0000-0000-000058950000}"/>
    <cellStyle name="Normal 2 4 2 81" xfId="38148" xr:uid="{00000000-0005-0000-0000-000059950000}"/>
    <cellStyle name="Normal 2 4 2 82" xfId="38149" xr:uid="{00000000-0005-0000-0000-00005A950000}"/>
    <cellStyle name="Normal 2 4 2 83" xfId="38150" xr:uid="{00000000-0005-0000-0000-00005B950000}"/>
    <cellStyle name="Normal 2 4 2 84" xfId="38151" xr:uid="{00000000-0005-0000-0000-00005C950000}"/>
    <cellStyle name="Normal 2 4 2 85" xfId="38152" xr:uid="{00000000-0005-0000-0000-00005D950000}"/>
    <cellStyle name="Normal 2 4 2 86" xfId="38153" xr:uid="{00000000-0005-0000-0000-00005E950000}"/>
    <cellStyle name="Normal 2 4 2 87" xfId="38154" xr:uid="{00000000-0005-0000-0000-00005F950000}"/>
    <cellStyle name="Normal 2 4 2 88" xfId="38155" xr:uid="{00000000-0005-0000-0000-000060950000}"/>
    <cellStyle name="Normal 2 4 2 89" xfId="38156" xr:uid="{00000000-0005-0000-0000-000061950000}"/>
    <cellStyle name="Normal 2 4 2 9" xfId="38157" xr:uid="{00000000-0005-0000-0000-000062950000}"/>
    <cellStyle name="Normal 2 4 2 90" xfId="38158" xr:uid="{00000000-0005-0000-0000-000063950000}"/>
    <cellStyle name="Normal 2 4 2 91" xfId="38159" xr:uid="{00000000-0005-0000-0000-000064950000}"/>
    <cellStyle name="Normal 2 4 2 92" xfId="38160" xr:uid="{00000000-0005-0000-0000-000065950000}"/>
    <cellStyle name="Normal 2 4 2 93" xfId="38161" xr:uid="{00000000-0005-0000-0000-000066950000}"/>
    <cellStyle name="Normal 2 4 2 94" xfId="38162" xr:uid="{00000000-0005-0000-0000-000067950000}"/>
    <cellStyle name="Normal 2 4 2 95" xfId="38163" xr:uid="{00000000-0005-0000-0000-000068950000}"/>
    <cellStyle name="Normal 2 4 2 96" xfId="38164" xr:uid="{00000000-0005-0000-0000-000069950000}"/>
    <cellStyle name="Normal 2 4 2 97" xfId="38165" xr:uid="{00000000-0005-0000-0000-00006A950000}"/>
    <cellStyle name="Normal 2 4 2 98" xfId="38166" xr:uid="{00000000-0005-0000-0000-00006B950000}"/>
    <cellStyle name="Normal 2 4 2 99" xfId="38167" xr:uid="{00000000-0005-0000-0000-00006C950000}"/>
    <cellStyle name="Normal 2 4 20" xfId="38168" xr:uid="{00000000-0005-0000-0000-00006D950000}"/>
    <cellStyle name="Normal 2 4 21" xfId="38169" xr:uid="{00000000-0005-0000-0000-00006E950000}"/>
    <cellStyle name="Normal 2 4 22" xfId="38170" xr:uid="{00000000-0005-0000-0000-00006F950000}"/>
    <cellStyle name="Normal 2 4 23" xfId="38171" xr:uid="{00000000-0005-0000-0000-000070950000}"/>
    <cellStyle name="Normal 2 4 24" xfId="38172" xr:uid="{00000000-0005-0000-0000-000071950000}"/>
    <cellStyle name="Normal 2 4 25" xfId="38173" xr:uid="{00000000-0005-0000-0000-000072950000}"/>
    <cellStyle name="Normal 2 4 26" xfId="38174" xr:uid="{00000000-0005-0000-0000-000073950000}"/>
    <cellStyle name="Normal 2 4 27" xfId="38175" xr:uid="{00000000-0005-0000-0000-000074950000}"/>
    <cellStyle name="Normal 2 4 28" xfId="38176" xr:uid="{00000000-0005-0000-0000-000075950000}"/>
    <cellStyle name="Normal 2 4 29" xfId="38177" xr:uid="{00000000-0005-0000-0000-000076950000}"/>
    <cellStyle name="Normal 2 4 3" xfId="38178" xr:uid="{00000000-0005-0000-0000-000077950000}"/>
    <cellStyle name="Normal 2 4 3 2" xfId="38179" xr:uid="{00000000-0005-0000-0000-000078950000}"/>
    <cellStyle name="Normal 2 4 30" xfId="38180" xr:uid="{00000000-0005-0000-0000-000079950000}"/>
    <cellStyle name="Normal 2 4 31" xfId="38181" xr:uid="{00000000-0005-0000-0000-00007A950000}"/>
    <cellStyle name="Normal 2 4 32" xfId="38182" xr:uid="{00000000-0005-0000-0000-00007B950000}"/>
    <cellStyle name="Normal 2 4 33" xfId="38183" xr:uid="{00000000-0005-0000-0000-00007C950000}"/>
    <cellStyle name="Normal 2 4 34" xfId="38184" xr:uid="{00000000-0005-0000-0000-00007D950000}"/>
    <cellStyle name="Normal 2 4 35" xfId="38185" xr:uid="{00000000-0005-0000-0000-00007E950000}"/>
    <cellStyle name="Normal 2 4 36" xfId="38186" xr:uid="{00000000-0005-0000-0000-00007F950000}"/>
    <cellStyle name="Normal 2 4 37" xfId="38187" xr:uid="{00000000-0005-0000-0000-000080950000}"/>
    <cellStyle name="Normal 2 4 38" xfId="38188" xr:uid="{00000000-0005-0000-0000-000081950000}"/>
    <cellStyle name="Normal 2 4 39" xfId="38189" xr:uid="{00000000-0005-0000-0000-000082950000}"/>
    <cellStyle name="Normal 2 4 4" xfId="38190" xr:uid="{00000000-0005-0000-0000-000083950000}"/>
    <cellStyle name="Normal 2 4 40" xfId="38191" xr:uid="{00000000-0005-0000-0000-000084950000}"/>
    <cellStyle name="Normal 2 4 41" xfId="38192" xr:uid="{00000000-0005-0000-0000-000085950000}"/>
    <cellStyle name="Normal 2 4 42" xfId="38193" xr:uid="{00000000-0005-0000-0000-000086950000}"/>
    <cellStyle name="Normal 2 4 43" xfId="38194" xr:uid="{00000000-0005-0000-0000-000087950000}"/>
    <cellStyle name="Normal 2 4 44" xfId="38195" xr:uid="{00000000-0005-0000-0000-000088950000}"/>
    <cellStyle name="Normal 2 4 45" xfId="38196" xr:uid="{00000000-0005-0000-0000-000089950000}"/>
    <cellStyle name="Normal 2 4 46" xfId="38197" xr:uid="{00000000-0005-0000-0000-00008A950000}"/>
    <cellStyle name="Normal 2 4 47" xfId="38198" xr:uid="{00000000-0005-0000-0000-00008B950000}"/>
    <cellStyle name="Normal 2 4 48" xfId="38199" xr:uid="{00000000-0005-0000-0000-00008C950000}"/>
    <cellStyle name="Normal 2 4 49" xfId="38200" xr:uid="{00000000-0005-0000-0000-00008D950000}"/>
    <cellStyle name="Normal 2 4 5" xfId="38201" xr:uid="{00000000-0005-0000-0000-00008E950000}"/>
    <cellStyle name="Normal 2 4 50" xfId="38202" xr:uid="{00000000-0005-0000-0000-00008F950000}"/>
    <cellStyle name="Normal 2 4 51" xfId="38203" xr:uid="{00000000-0005-0000-0000-000090950000}"/>
    <cellStyle name="Normal 2 4 52" xfId="38204" xr:uid="{00000000-0005-0000-0000-000091950000}"/>
    <cellStyle name="Normal 2 4 53" xfId="38205" xr:uid="{00000000-0005-0000-0000-000092950000}"/>
    <cellStyle name="Normal 2 4 54" xfId="38206" xr:uid="{00000000-0005-0000-0000-000093950000}"/>
    <cellStyle name="Normal 2 4 55" xfId="38207" xr:uid="{00000000-0005-0000-0000-000094950000}"/>
    <cellStyle name="Normal 2 4 56" xfId="38208" xr:uid="{00000000-0005-0000-0000-000095950000}"/>
    <cellStyle name="Normal 2 4 57" xfId="38209" xr:uid="{00000000-0005-0000-0000-000096950000}"/>
    <cellStyle name="Normal 2 4 58" xfId="38210" xr:uid="{00000000-0005-0000-0000-000097950000}"/>
    <cellStyle name="Normal 2 4 59" xfId="38211" xr:uid="{00000000-0005-0000-0000-000098950000}"/>
    <cellStyle name="Normal 2 4 6" xfId="38212" xr:uid="{00000000-0005-0000-0000-000099950000}"/>
    <cellStyle name="Normal 2 4 60" xfId="38213" xr:uid="{00000000-0005-0000-0000-00009A950000}"/>
    <cellStyle name="Normal 2 4 61" xfId="38214" xr:uid="{00000000-0005-0000-0000-00009B950000}"/>
    <cellStyle name="Normal 2 4 62" xfId="38215" xr:uid="{00000000-0005-0000-0000-00009C950000}"/>
    <cellStyle name="Normal 2 4 63" xfId="38216" xr:uid="{00000000-0005-0000-0000-00009D950000}"/>
    <cellStyle name="Normal 2 4 64" xfId="38217" xr:uid="{00000000-0005-0000-0000-00009E950000}"/>
    <cellStyle name="Normal 2 4 65" xfId="38218" xr:uid="{00000000-0005-0000-0000-00009F950000}"/>
    <cellStyle name="Normal 2 4 66" xfId="38219" xr:uid="{00000000-0005-0000-0000-0000A0950000}"/>
    <cellStyle name="Normal 2 4 67" xfId="38220" xr:uid="{00000000-0005-0000-0000-0000A1950000}"/>
    <cellStyle name="Normal 2 4 68" xfId="38221" xr:uid="{00000000-0005-0000-0000-0000A2950000}"/>
    <cellStyle name="Normal 2 4 69" xfId="38222" xr:uid="{00000000-0005-0000-0000-0000A3950000}"/>
    <cellStyle name="Normal 2 4 7" xfId="38223" xr:uid="{00000000-0005-0000-0000-0000A4950000}"/>
    <cellStyle name="Normal 2 4 70" xfId="38224" xr:uid="{00000000-0005-0000-0000-0000A5950000}"/>
    <cellStyle name="Normal 2 4 71" xfId="38225" xr:uid="{00000000-0005-0000-0000-0000A6950000}"/>
    <cellStyle name="Normal 2 4 72" xfId="38226" xr:uid="{00000000-0005-0000-0000-0000A7950000}"/>
    <cellStyle name="Normal 2 4 73" xfId="38227" xr:uid="{00000000-0005-0000-0000-0000A8950000}"/>
    <cellStyle name="Normal 2 4 74" xfId="38228" xr:uid="{00000000-0005-0000-0000-0000A9950000}"/>
    <cellStyle name="Normal 2 4 75" xfId="38229" xr:uid="{00000000-0005-0000-0000-0000AA950000}"/>
    <cellStyle name="Normal 2 4 76" xfId="38230" xr:uid="{00000000-0005-0000-0000-0000AB950000}"/>
    <cellStyle name="Normal 2 4 77" xfId="38231" xr:uid="{00000000-0005-0000-0000-0000AC950000}"/>
    <cellStyle name="Normal 2 4 78" xfId="38232" xr:uid="{00000000-0005-0000-0000-0000AD950000}"/>
    <cellStyle name="Normal 2 4 79" xfId="38233" xr:uid="{00000000-0005-0000-0000-0000AE950000}"/>
    <cellStyle name="Normal 2 4 8" xfId="38234" xr:uid="{00000000-0005-0000-0000-0000AF950000}"/>
    <cellStyle name="Normal 2 4 80" xfId="38235" xr:uid="{00000000-0005-0000-0000-0000B0950000}"/>
    <cellStyle name="Normal 2 4 81" xfId="38236" xr:uid="{00000000-0005-0000-0000-0000B1950000}"/>
    <cellStyle name="Normal 2 4 82" xfId="38237" xr:uid="{00000000-0005-0000-0000-0000B2950000}"/>
    <cellStyle name="Normal 2 4 83" xfId="38238" xr:uid="{00000000-0005-0000-0000-0000B3950000}"/>
    <cellStyle name="Normal 2 4 84" xfId="38239" xr:uid="{00000000-0005-0000-0000-0000B4950000}"/>
    <cellStyle name="Normal 2 4 85" xfId="38240" xr:uid="{00000000-0005-0000-0000-0000B5950000}"/>
    <cellStyle name="Normal 2 4 86" xfId="38241" xr:uid="{00000000-0005-0000-0000-0000B6950000}"/>
    <cellStyle name="Normal 2 4 87" xfId="38242" xr:uid="{00000000-0005-0000-0000-0000B7950000}"/>
    <cellStyle name="Normal 2 4 88" xfId="38243" xr:uid="{00000000-0005-0000-0000-0000B8950000}"/>
    <cellStyle name="Normal 2 4 89" xfId="38244" xr:uid="{00000000-0005-0000-0000-0000B9950000}"/>
    <cellStyle name="Normal 2 4 9" xfId="38245" xr:uid="{00000000-0005-0000-0000-0000BA950000}"/>
    <cellStyle name="Normal 2 4 90" xfId="38246" xr:uid="{00000000-0005-0000-0000-0000BB950000}"/>
    <cellStyle name="Normal 2 4 91" xfId="38247" xr:uid="{00000000-0005-0000-0000-0000BC950000}"/>
    <cellStyle name="Normal 2 4 92" xfId="38248" xr:uid="{00000000-0005-0000-0000-0000BD950000}"/>
    <cellStyle name="Normal 2 4 93" xfId="38249" xr:uid="{00000000-0005-0000-0000-0000BE950000}"/>
    <cellStyle name="Normal 2 4 94" xfId="38250" xr:uid="{00000000-0005-0000-0000-0000BF950000}"/>
    <cellStyle name="Normal 2 4 95" xfId="38251" xr:uid="{00000000-0005-0000-0000-0000C0950000}"/>
    <cellStyle name="Normal 2 4 96" xfId="38252" xr:uid="{00000000-0005-0000-0000-0000C1950000}"/>
    <cellStyle name="Normal 2 4 97" xfId="38253" xr:uid="{00000000-0005-0000-0000-0000C2950000}"/>
    <cellStyle name="Normal 2 4 98" xfId="38254" xr:uid="{00000000-0005-0000-0000-0000C3950000}"/>
    <cellStyle name="Normal 2 4 99" xfId="38255" xr:uid="{00000000-0005-0000-0000-0000C4950000}"/>
    <cellStyle name="Normal 2 40" xfId="38256" xr:uid="{00000000-0005-0000-0000-0000C5950000}"/>
    <cellStyle name="Normal 2 41" xfId="38257" xr:uid="{00000000-0005-0000-0000-0000C6950000}"/>
    <cellStyle name="Normal 2 42" xfId="38258" xr:uid="{00000000-0005-0000-0000-0000C7950000}"/>
    <cellStyle name="Normal 2 43" xfId="38259" xr:uid="{00000000-0005-0000-0000-0000C8950000}"/>
    <cellStyle name="Normal 2 44" xfId="38260" xr:uid="{00000000-0005-0000-0000-0000C9950000}"/>
    <cellStyle name="Normal 2 45" xfId="38261" xr:uid="{00000000-0005-0000-0000-0000CA950000}"/>
    <cellStyle name="Normal 2 46" xfId="38262" xr:uid="{00000000-0005-0000-0000-0000CB950000}"/>
    <cellStyle name="Normal 2 47" xfId="38263" xr:uid="{00000000-0005-0000-0000-0000CC950000}"/>
    <cellStyle name="Normal 2 48" xfId="38264" xr:uid="{00000000-0005-0000-0000-0000CD950000}"/>
    <cellStyle name="Normal 2 49" xfId="38265" xr:uid="{00000000-0005-0000-0000-0000CE950000}"/>
    <cellStyle name="Normal 2 5" xfId="38266" xr:uid="{00000000-0005-0000-0000-0000CF950000}"/>
    <cellStyle name="Normal 2 5 10" xfId="38267" xr:uid="{00000000-0005-0000-0000-0000D0950000}"/>
    <cellStyle name="Normal 2 5 100" xfId="38268" xr:uid="{00000000-0005-0000-0000-0000D1950000}"/>
    <cellStyle name="Normal 2 5 101" xfId="38269" xr:uid="{00000000-0005-0000-0000-0000D2950000}"/>
    <cellStyle name="Normal 2 5 102" xfId="38270" xr:uid="{00000000-0005-0000-0000-0000D3950000}"/>
    <cellStyle name="Normal 2 5 103" xfId="38271" xr:uid="{00000000-0005-0000-0000-0000D4950000}"/>
    <cellStyle name="Normal 2 5 104" xfId="38272" xr:uid="{00000000-0005-0000-0000-0000D5950000}"/>
    <cellStyle name="Normal 2 5 105" xfId="38273" xr:uid="{00000000-0005-0000-0000-0000D6950000}"/>
    <cellStyle name="Normal 2 5 106" xfId="38274" xr:uid="{00000000-0005-0000-0000-0000D7950000}"/>
    <cellStyle name="Normal 2 5 107" xfId="38275" xr:uid="{00000000-0005-0000-0000-0000D8950000}"/>
    <cellStyle name="Normal 2 5 108" xfId="38276" xr:uid="{00000000-0005-0000-0000-0000D9950000}"/>
    <cellStyle name="Normal 2 5 109" xfId="38277" xr:uid="{00000000-0005-0000-0000-0000DA950000}"/>
    <cellStyle name="Normal 2 5 11" xfId="38278" xr:uid="{00000000-0005-0000-0000-0000DB950000}"/>
    <cellStyle name="Normal 2 5 110" xfId="38279" xr:uid="{00000000-0005-0000-0000-0000DC950000}"/>
    <cellStyle name="Normal 2 5 111" xfId="38280" xr:uid="{00000000-0005-0000-0000-0000DD950000}"/>
    <cellStyle name="Normal 2 5 112" xfId="38281" xr:uid="{00000000-0005-0000-0000-0000DE950000}"/>
    <cellStyle name="Normal 2 5 113" xfId="38282" xr:uid="{00000000-0005-0000-0000-0000DF950000}"/>
    <cellStyle name="Normal 2 5 12" xfId="38283" xr:uid="{00000000-0005-0000-0000-0000E0950000}"/>
    <cellStyle name="Normal 2 5 13" xfId="38284" xr:uid="{00000000-0005-0000-0000-0000E1950000}"/>
    <cellStyle name="Normal 2 5 14" xfId="38285" xr:uid="{00000000-0005-0000-0000-0000E2950000}"/>
    <cellStyle name="Normal 2 5 15" xfId="38286" xr:uid="{00000000-0005-0000-0000-0000E3950000}"/>
    <cellStyle name="Normal 2 5 16" xfId="38287" xr:uid="{00000000-0005-0000-0000-0000E4950000}"/>
    <cellStyle name="Normal 2 5 17" xfId="38288" xr:uid="{00000000-0005-0000-0000-0000E5950000}"/>
    <cellStyle name="Normal 2 5 18" xfId="38289" xr:uid="{00000000-0005-0000-0000-0000E6950000}"/>
    <cellStyle name="Normal 2 5 19" xfId="38290" xr:uid="{00000000-0005-0000-0000-0000E7950000}"/>
    <cellStyle name="Normal 2 5 2" xfId="38291" xr:uid="{00000000-0005-0000-0000-0000E8950000}"/>
    <cellStyle name="Normal 2 5 20" xfId="38292" xr:uid="{00000000-0005-0000-0000-0000E9950000}"/>
    <cellStyle name="Normal 2 5 21" xfId="38293" xr:uid="{00000000-0005-0000-0000-0000EA950000}"/>
    <cellStyle name="Normal 2 5 22" xfId="38294" xr:uid="{00000000-0005-0000-0000-0000EB950000}"/>
    <cellStyle name="Normal 2 5 23" xfId="38295" xr:uid="{00000000-0005-0000-0000-0000EC950000}"/>
    <cellStyle name="Normal 2 5 24" xfId="38296" xr:uid="{00000000-0005-0000-0000-0000ED950000}"/>
    <cellStyle name="Normal 2 5 25" xfId="38297" xr:uid="{00000000-0005-0000-0000-0000EE950000}"/>
    <cellStyle name="Normal 2 5 26" xfId="38298" xr:uid="{00000000-0005-0000-0000-0000EF950000}"/>
    <cellStyle name="Normal 2 5 27" xfId="38299" xr:uid="{00000000-0005-0000-0000-0000F0950000}"/>
    <cellStyle name="Normal 2 5 28" xfId="38300" xr:uid="{00000000-0005-0000-0000-0000F1950000}"/>
    <cellStyle name="Normal 2 5 29" xfId="38301" xr:uid="{00000000-0005-0000-0000-0000F2950000}"/>
    <cellStyle name="Normal 2 5 3" xfId="38302" xr:uid="{00000000-0005-0000-0000-0000F3950000}"/>
    <cellStyle name="Normal 2 5 30" xfId="38303" xr:uid="{00000000-0005-0000-0000-0000F4950000}"/>
    <cellStyle name="Normal 2 5 31" xfId="38304" xr:uid="{00000000-0005-0000-0000-0000F5950000}"/>
    <cellStyle name="Normal 2 5 32" xfId="38305" xr:uid="{00000000-0005-0000-0000-0000F6950000}"/>
    <cellStyle name="Normal 2 5 33" xfId="38306" xr:uid="{00000000-0005-0000-0000-0000F7950000}"/>
    <cellStyle name="Normal 2 5 34" xfId="38307" xr:uid="{00000000-0005-0000-0000-0000F8950000}"/>
    <cellStyle name="Normal 2 5 35" xfId="38308" xr:uid="{00000000-0005-0000-0000-0000F9950000}"/>
    <cellStyle name="Normal 2 5 36" xfId="38309" xr:uid="{00000000-0005-0000-0000-0000FA950000}"/>
    <cellStyle name="Normal 2 5 37" xfId="38310" xr:uid="{00000000-0005-0000-0000-0000FB950000}"/>
    <cellStyle name="Normal 2 5 38" xfId="38311" xr:uid="{00000000-0005-0000-0000-0000FC950000}"/>
    <cellStyle name="Normal 2 5 39" xfId="38312" xr:uid="{00000000-0005-0000-0000-0000FD950000}"/>
    <cellStyle name="Normal 2 5 4" xfId="38313" xr:uid="{00000000-0005-0000-0000-0000FE950000}"/>
    <cellStyle name="Normal 2 5 40" xfId="38314" xr:uid="{00000000-0005-0000-0000-0000FF950000}"/>
    <cellStyle name="Normal 2 5 41" xfId="38315" xr:uid="{00000000-0005-0000-0000-000000960000}"/>
    <cellStyle name="Normal 2 5 42" xfId="38316" xr:uid="{00000000-0005-0000-0000-000001960000}"/>
    <cellStyle name="Normal 2 5 43" xfId="38317" xr:uid="{00000000-0005-0000-0000-000002960000}"/>
    <cellStyle name="Normal 2 5 44" xfId="38318" xr:uid="{00000000-0005-0000-0000-000003960000}"/>
    <cellStyle name="Normal 2 5 45" xfId="38319" xr:uid="{00000000-0005-0000-0000-000004960000}"/>
    <cellStyle name="Normal 2 5 46" xfId="38320" xr:uid="{00000000-0005-0000-0000-000005960000}"/>
    <cellStyle name="Normal 2 5 47" xfId="38321" xr:uid="{00000000-0005-0000-0000-000006960000}"/>
    <cellStyle name="Normal 2 5 48" xfId="38322" xr:uid="{00000000-0005-0000-0000-000007960000}"/>
    <cellStyle name="Normal 2 5 49" xfId="38323" xr:uid="{00000000-0005-0000-0000-000008960000}"/>
    <cellStyle name="Normal 2 5 5" xfId="38324" xr:uid="{00000000-0005-0000-0000-000009960000}"/>
    <cellStyle name="Normal 2 5 50" xfId="38325" xr:uid="{00000000-0005-0000-0000-00000A960000}"/>
    <cellStyle name="Normal 2 5 51" xfId="38326" xr:uid="{00000000-0005-0000-0000-00000B960000}"/>
    <cellStyle name="Normal 2 5 52" xfId="38327" xr:uid="{00000000-0005-0000-0000-00000C960000}"/>
    <cellStyle name="Normal 2 5 53" xfId="38328" xr:uid="{00000000-0005-0000-0000-00000D960000}"/>
    <cellStyle name="Normal 2 5 54" xfId="38329" xr:uid="{00000000-0005-0000-0000-00000E960000}"/>
    <cellStyle name="Normal 2 5 55" xfId="38330" xr:uid="{00000000-0005-0000-0000-00000F960000}"/>
    <cellStyle name="Normal 2 5 56" xfId="38331" xr:uid="{00000000-0005-0000-0000-000010960000}"/>
    <cellStyle name="Normal 2 5 57" xfId="38332" xr:uid="{00000000-0005-0000-0000-000011960000}"/>
    <cellStyle name="Normal 2 5 58" xfId="38333" xr:uid="{00000000-0005-0000-0000-000012960000}"/>
    <cellStyle name="Normal 2 5 59" xfId="38334" xr:uid="{00000000-0005-0000-0000-000013960000}"/>
    <cellStyle name="Normal 2 5 6" xfId="38335" xr:uid="{00000000-0005-0000-0000-000014960000}"/>
    <cellStyle name="Normal 2 5 60" xfId="38336" xr:uid="{00000000-0005-0000-0000-000015960000}"/>
    <cellStyle name="Normal 2 5 61" xfId="38337" xr:uid="{00000000-0005-0000-0000-000016960000}"/>
    <cellStyle name="Normal 2 5 62" xfId="38338" xr:uid="{00000000-0005-0000-0000-000017960000}"/>
    <cellStyle name="Normal 2 5 63" xfId="38339" xr:uid="{00000000-0005-0000-0000-000018960000}"/>
    <cellStyle name="Normal 2 5 64" xfId="38340" xr:uid="{00000000-0005-0000-0000-000019960000}"/>
    <cellStyle name="Normal 2 5 65" xfId="38341" xr:uid="{00000000-0005-0000-0000-00001A960000}"/>
    <cellStyle name="Normal 2 5 66" xfId="38342" xr:uid="{00000000-0005-0000-0000-00001B960000}"/>
    <cellStyle name="Normal 2 5 67" xfId="38343" xr:uid="{00000000-0005-0000-0000-00001C960000}"/>
    <cellStyle name="Normal 2 5 68" xfId="38344" xr:uid="{00000000-0005-0000-0000-00001D960000}"/>
    <cellStyle name="Normal 2 5 69" xfId="38345" xr:uid="{00000000-0005-0000-0000-00001E960000}"/>
    <cellStyle name="Normal 2 5 7" xfId="38346" xr:uid="{00000000-0005-0000-0000-00001F960000}"/>
    <cellStyle name="Normal 2 5 70" xfId="38347" xr:uid="{00000000-0005-0000-0000-000020960000}"/>
    <cellStyle name="Normal 2 5 71" xfId="38348" xr:uid="{00000000-0005-0000-0000-000021960000}"/>
    <cellStyle name="Normal 2 5 72" xfId="38349" xr:uid="{00000000-0005-0000-0000-000022960000}"/>
    <cellStyle name="Normal 2 5 73" xfId="38350" xr:uid="{00000000-0005-0000-0000-000023960000}"/>
    <cellStyle name="Normal 2 5 74" xfId="38351" xr:uid="{00000000-0005-0000-0000-000024960000}"/>
    <cellStyle name="Normal 2 5 75" xfId="38352" xr:uid="{00000000-0005-0000-0000-000025960000}"/>
    <cellStyle name="Normal 2 5 76" xfId="38353" xr:uid="{00000000-0005-0000-0000-000026960000}"/>
    <cellStyle name="Normal 2 5 77" xfId="38354" xr:uid="{00000000-0005-0000-0000-000027960000}"/>
    <cellStyle name="Normal 2 5 78" xfId="38355" xr:uid="{00000000-0005-0000-0000-000028960000}"/>
    <cellStyle name="Normal 2 5 79" xfId="38356" xr:uid="{00000000-0005-0000-0000-000029960000}"/>
    <cellStyle name="Normal 2 5 8" xfId="38357" xr:uid="{00000000-0005-0000-0000-00002A960000}"/>
    <cellStyle name="Normal 2 5 80" xfId="38358" xr:uid="{00000000-0005-0000-0000-00002B960000}"/>
    <cellStyle name="Normal 2 5 81" xfId="38359" xr:uid="{00000000-0005-0000-0000-00002C960000}"/>
    <cellStyle name="Normal 2 5 82" xfId="38360" xr:uid="{00000000-0005-0000-0000-00002D960000}"/>
    <cellStyle name="Normal 2 5 83" xfId="38361" xr:uid="{00000000-0005-0000-0000-00002E960000}"/>
    <cellStyle name="Normal 2 5 84" xfId="38362" xr:uid="{00000000-0005-0000-0000-00002F960000}"/>
    <cellStyle name="Normal 2 5 85" xfId="38363" xr:uid="{00000000-0005-0000-0000-000030960000}"/>
    <cellStyle name="Normal 2 5 86" xfId="38364" xr:uid="{00000000-0005-0000-0000-000031960000}"/>
    <cellStyle name="Normal 2 5 87" xfId="38365" xr:uid="{00000000-0005-0000-0000-000032960000}"/>
    <cellStyle name="Normal 2 5 88" xfId="38366" xr:uid="{00000000-0005-0000-0000-000033960000}"/>
    <cellStyle name="Normal 2 5 89" xfId="38367" xr:uid="{00000000-0005-0000-0000-000034960000}"/>
    <cellStyle name="Normal 2 5 9" xfId="38368" xr:uid="{00000000-0005-0000-0000-000035960000}"/>
    <cellStyle name="Normal 2 5 90" xfId="38369" xr:uid="{00000000-0005-0000-0000-000036960000}"/>
    <cellStyle name="Normal 2 5 91" xfId="38370" xr:uid="{00000000-0005-0000-0000-000037960000}"/>
    <cellStyle name="Normal 2 5 92" xfId="38371" xr:uid="{00000000-0005-0000-0000-000038960000}"/>
    <cellStyle name="Normal 2 5 93" xfId="38372" xr:uid="{00000000-0005-0000-0000-000039960000}"/>
    <cellStyle name="Normal 2 5 94" xfId="38373" xr:uid="{00000000-0005-0000-0000-00003A960000}"/>
    <cellStyle name="Normal 2 5 95" xfId="38374" xr:uid="{00000000-0005-0000-0000-00003B960000}"/>
    <cellStyle name="Normal 2 5 96" xfId="38375" xr:uid="{00000000-0005-0000-0000-00003C960000}"/>
    <cellStyle name="Normal 2 5 97" xfId="38376" xr:uid="{00000000-0005-0000-0000-00003D960000}"/>
    <cellStyle name="Normal 2 5 98" xfId="38377" xr:uid="{00000000-0005-0000-0000-00003E960000}"/>
    <cellStyle name="Normal 2 5 99" xfId="38378" xr:uid="{00000000-0005-0000-0000-00003F960000}"/>
    <cellStyle name="Normal 2 50" xfId="38379" xr:uid="{00000000-0005-0000-0000-000040960000}"/>
    <cellStyle name="Normal 2 51" xfId="38380" xr:uid="{00000000-0005-0000-0000-000041960000}"/>
    <cellStyle name="Normal 2 52" xfId="38381" xr:uid="{00000000-0005-0000-0000-000042960000}"/>
    <cellStyle name="Normal 2 53" xfId="38382" xr:uid="{00000000-0005-0000-0000-000043960000}"/>
    <cellStyle name="Normal 2 54" xfId="38383" xr:uid="{00000000-0005-0000-0000-000044960000}"/>
    <cellStyle name="Normal 2 55" xfId="38384" xr:uid="{00000000-0005-0000-0000-000045960000}"/>
    <cellStyle name="Normal 2 56" xfId="38385" xr:uid="{00000000-0005-0000-0000-000046960000}"/>
    <cellStyle name="Normal 2 57" xfId="38386" xr:uid="{00000000-0005-0000-0000-000047960000}"/>
    <cellStyle name="Normal 2 58" xfId="38387" xr:uid="{00000000-0005-0000-0000-000048960000}"/>
    <cellStyle name="Normal 2 59" xfId="38388" xr:uid="{00000000-0005-0000-0000-000049960000}"/>
    <cellStyle name="Normal 2 6" xfId="38389" xr:uid="{00000000-0005-0000-0000-00004A960000}"/>
    <cellStyle name="Normal 2 6 10" xfId="38390" xr:uid="{00000000-0005-0000-0000-00004B960000}"/>
    <cellStyle name="Normal 2 6 100" xfId="38391" xr:uid="{00000000-0005-0000-0000-00004C960000}"/>
    <cellStyle name="Normal 2 6 101" xfId="38392" xr:uid="{00000000-0005-0000-0000-00004D960000}"/>
    <cellStyle name="Normal 2 6 102" xfId="38393" xr:uid="{00000000-0005-0000-0000-00004E960000}"/>
    <cellStyle name="Normal 2 6 103" xfId="38394" xr:uid="{00000000-0005-0000-0000-00004F960000}"/>
    <cellStyle name="Normal 2 6 104" xfId="38395" xr:uid="{00000000-0005-0000-0000-000050960000}"/>
    <cellStyle name="Normal 2 6 105" xfId="38396" xr:uid="{00000000-0005-0000-0000-000051960000}"/>
    <cellStyle name="Normal 2 6 106" xfId="38397" xr:uid="{00000000-0005-0000-0000-000052960000}"/>
    <cellStyle name="Normal 2 6 107" xfId="38398" xr:uid="{00000000-0005-0000-0000-000053960000}"/>
    <cellStyle name="Normal 2 6 108" xfId="38399" xr:uid="{00000000-0005-0000-0000-000054960000}"/>
    <cellStyle name="Normal 2 6 109" xfId="38400" xr:uid="{00000000-0005-0000-0000-000055960000}"/>
    <cellStyle name="Normal 2 6 11" xfId="38401" xr:uid="{00000000-0005-0000-0000-000056960000}"/>
    <cellStyle name="Normal 2 6 110" xfId="38402" xr:uid="{00000000-0005-0000-0000-000057960000}"/>
    <cellStyle name="Normal 2 6 111" xfId="38403" xr:uid="{00000000-0005-0000-0000-000058960000}"/>
    <cellStyle name="Normal 2 6 112" xfId="38404" xr:uid="{00000000-0005-0000-0000-000059960000}"/>
    <cellStyle name="Normal 2 6 113" xfId="38405" xr:uid="{00000000-0005-0000-0000-00005A960000}"/>
    <cellStyle name="Normal 2 6 114" xfId="38406" xr:uid="{00000000-0005-0000-0000-00005B960000}"/>
    <cellStyle name="Normal 2 6 12" xfId="38407" xr:uid="{00000000-0005-0000-0000-00005C960000}"/>
    <cellStyle name="Normal 2 6 13" xfId="38408" xr:uid="{00000000-0005-0000-0000-00005D960000}"/>
    <cellStyle name="Normal 2 6 14" xfId="38409" xr:uid="{00000000-0005-0000-0000-00005E960000}"/>
    <cellStyle name="Normal 2 6 15" xfId="38410" xr:uid="{00000000-0005-0000-0000-00005F960000}"/>
    <cellStyle name="Normal 2 6 16" xfId="38411" xr:uid="{00000000-0005-0000-0000-000060960000}"/>
    <cellStyle name="Normal 2 6 17" xfId="38412" xr:uid="{00000000-0005-0000-0000-000061960000}"/>
    <cellStyle name="Normal 2 6 18" xfId="38413" xr:uid="{00000000-0005-0000-0000-000062960000}"/>
    <cellStyle name="Normal 2 6 19" xfId="38414" xr:uid="{00000000-0005-0000-0000-000063960000}"/>
    <cellStyle name="Normal 2 6 2" xfId="38415" xr:uid="{00000000-0005-0000-0000-000064960000}"/>
    <cellStyle name="Normal 2 6 2 2" xfId="38416" xr:uid="{00000000-0005-0000-0000-000065960000}"/>
    <cellStyle name="Normal 2 6 20" xfId="38417" xr:uid="{00000000-0005-0000-0000-000066960000}"/>
    <cellStyle name="Normal 2 6 21" xfId="38418" xr:uid="{00000000-0005-0000-0000-000067960000}"/>
    <cellStyle name="Normal 2 6 22" xfId="38419" xr:uid="{00000000-0005-0000-0000-000068960000}"/>
    <cellStyle name="Normal 2 6 23" xfId="38420" xr:uid="{00000000-0005-0000-0000-000069960000}"/>
    <cellStyle name="Normal 2 6 24" xfId="38421" xr:uid="{00000000-0005-0000-0000-00006A960000}"/>
    <cellStyle name="Normal 2 6 25" xfId="38422" xr:uid="{00000000-0005-0000-0000-00006B960000}"/>
    <cellStyle name="Normal 2 6 26" xfId="38423" xr:uid="{00000000-0005-0000-0000-00006C960000}"/>
    <cellStyle name="Normal 2 6 27" xfId="38424" xr:uid="{00000000-0005-0000-0000-00006D960000}"/>
    <cellStyle name="Normal 2 6 28" xfId="38425" xr:uid="{00000000-0005-0000-0000-00006E960000}"/>
    <cellStyle name="Normal 2 6 29" xfId="38426" xr:uid="{00000000-0005-0000-0000-00006F960000}"/>
    <cellStyle name="Normal 2 6 3" xfId="38427" xr:uid="{00000000-0005-0000-0000-000070960000}"/>
    <cellStyle name="Normal 2 6 30" xfId="38428" xr:uid="{00000000-0005-0000-0000-000071960000}"/>
    <cellStyle name="Normal 2 6 31" xfId="38429" xr:uid="{00000000-0005-0000-0000-000072960000}"/>
    <cellStyle name="Normal 2 6 32" xfId="38430" xr:uid="{00000000-0005-0000-0000-000073960000}"/>
    <cellStyle name="Normal 2 6 33" xfId="38431" xr:uid="{00000000-0005-0000-0000-000074960000}"/>
    <cellStyle name="Normal 2 6 34" xfId="38432" xr:uid="{00000000-0005-0000-0000-000075960000}"/>
    <cellStyle name="Normal 2 6 35" xfId="38433" xr:uid="{00000000-0005-0000-0000-000076960000}"/>
    <cellStyle name="Normal 2 6 36" xfId="38434" xr:uid="{00000000-0005-0000-0000-000077960000}"/>
    <cellStyle name="Normal 2 6 37" xfId="38435" xr:uid="{00000000-0005-0000-0000-000078960000}"/>
    <cellStyle name="Normal 2 6 38" xfId="38436" xr:uid="{00000000-0005-0000-0000-000079960000}"/>
    <cellStyle name="Normal 2 6 39" xfId="38437" xr:uid="{00000000-0005-0000-0000-00007A960000}"/>
    <cellStyle name="Normal 2 6 4" xfId="38438" xr:uid="{00000000-0005-0000-0000-00007B960000}"/>
    <cellStyle name="Normal 2 6 40" xfId="38439" xr:uid="{00000000-0005-0000-0000-00007C960000}"/>
    <cellStyle name="Normal 2 6 41" xfId="38440" xr:uid="{00000000-0005-0000-0000-00007D960000}"/>
    <cellStyle name="Normal 2 6 42" xfId="38441" xr:uid="{00000000-0005-0000-0000-00007E960000}"/>
    <cellStyle name="Normal 2 6 43" xfId="38442" xr:uid="{00000000-0005-0000-0000-00007F960000}"/>
    <cellStyle name="Normal 2 6 44" xfId="38443" xr:uid="{00000000-0005-0000-0000-000080960000}"/>
    <cellStyle name="Normal 2 6 45" xfId="38444" xr:uid="{00000000-0005-0000-0000-000081960000}"/>
    <cellStyle name="Normal 2 6 46" xfId="38445" xr:uid="{00000000-0005-0000-0000-000082960000}"/>
    <cellStyle name="Normal 2 6 47" xfId="38446" xr:uid="{00000000-0005-0000-0000-000083960000}"/>
    <cellStyle name="Normal 2 6 48" xfId="38447" xr:uid="{00000000-0005-0000-0000-000084960000}"/>
    <cellStyle name="Normal 2 6 49" xfId="38448" xr:uid="{00000000-0005-0000-0000-000085960000}"/>
    <cellStyle name="Normal 2 6 5" xfId="38449" xr:uid="{00000000-0005-0000-0000-000086960000}"/>
    <cellStyle name="Normal 2 6 50" xfId="38450" xr:uid="{00000000-0005-0000-0000-000087960000}"/>
    <cellStyle name="Normal 2 6 51" xfId="38451" xr:uid="{00000000-0005-0000-0000-000088960000}"/>
    <cellStyle name="Normal 2 6 52" xfId="38452" xr:uid="{00000000-0005-0000-0000-000089960000}"/>
    <cellStyle name="Normal 2 6 53" xfId="38453" xr:uid="{00000000-0005-0000-0000-00008A960000}"/>
    <cellStyle name="Normal 2 6 54" xfId="38454" xr:uid="{00000000-0005-0000-0000-00008B960000}"/>
    <cellStyle name="Normal 2 6 55" xfId="38455" xr:uid="{00000000-0005-0000-0000-00008C960000}"/>
    <cellStyle name="Normal 2 6 56" xfId="38456" xr:uid="{00000000-0005-0000-0000-00008D960000}"/>
    <cellStyle name="Normal 2 6 57" xfId="38457" xr:uid="{00000000-0005-0000-0000-00008E960000}"/>
    <cellStyle name="Normal 2 6 58" xfId="38458" xr:uid="{00000000-0005-0000-0000-00008F960000}"/>
    <cellStyle name="Normal 2 6 59" xfId="38459" xr:uid="{00000000-0005-0000-0000-000090960000}"/>
    <cellStyle name="Normal 2 6 6" xfId="38460" xr:uid="{00000000-0005-0000-0000-000091960000}"/>
    <cellStyle name="Normal 2 6 60" xfId="38461" xr:uid="{00000000-0005-0000-0000-000092960000}"/>
    <cellStyle name="Normal 2 6 61" xfId="38462" xr:uid="{00000000-0005-0000-0000-000093960000}"/>
    <cellStyle name="Normal 2 6 62" xfId="38463" xr:uid="{00000000-0005-0000-0000-000094960000}"/>
    <cellStyle name="Normal 2 6 63" xfId="38464" xr:uid="{00000000-0005-0000-0000-000095960000}"/>
    <cellStyle name="Normal 2 6 64" xfId="38465" xr:uid="{00000000-0005-0000-0000-000096960000}"/>
    <cellStyle name="Normal 2 6 65" xfId="38466" xr:uid="{00000000-0005-0000-0000-000097960000}"/>
    <cellStyle name="Normal 2 6 66" xfId="38467" xr:uid="{00000000-0005-0000-0000-000098960000}"/>
    <cellStyle name="Normal 2 6 67" xfId="38468" xr:uid="{00000000-0005-0000-0000-000099960000}"/>
    <cellStyle name="Normal 2 6 68" xfId="38469" xr:uid="{00000000-0005-0000-0000-00009A960000}"/>
    <cellStyle name="Normal 2 6 69" xfId="38470" xr:uid="{00000000-0005-0000-0000-00009B960000}"/>
    <cellStyle name="Normal 2 6 7" xfId="38471" xr:uid="{00000000-0005-0000-0000-00009C960000}"/>
    <cellStyle name="Normal 2 6 70" xfId="38472" xr:uid="{00000000-0005-0000-0000-00009D960000}"/>
    <cellStyle name="Normal 2 6 71" xfId="38473" xr:uid="{00000000-0005-0000-0000-00009E960000}"/>
    <cellStyle name="Normal 2 6 72" xfId="38474" xr:uid="{00000000-0005-0000-0000-00009F960000}"/>
    <cellStyle name="Normal 2 6 73" xfId="38475" xr:uid="{00000000-0005-0000-0000-0000A0960000}"/>
    <cellStyle name="Normal 2 6 74" xfId="38476" xr:uid="{00000000-0005-0000-0000-0000A1960000}"/>
    <cellStyle name="Normal 2 6 75" xfId="38477" xr:uid="{00000000-0005-0000-0000-0000A2960000}"/>
    <cellStyle name="Normal 2 6 76" xfId="38478" xr:uid="{00000000-0005-0000-0000-0000A3960000}"/>
    <cellStyle name="Normal 2 6 77" xfId="38479" xr:uid="{00000000-0005-0000-0000-0000A4960000}"/>
    <cellStyle name="Normal 2 6 78" xfId="38480" xr:uid="{00000000-0005-0000-0000-0000A5960000}"/>
    <cellStyle name="Normal 2 6 79" xfId="38481" xr:uid="{00000000-0005-0000-0000-0000A6960000}"/>
    <cellStyle name="Normal 2 6 8" xfId="38482" xr:uid="{00000000-0005-0000-0000-0000A7960000}"/>
    <cellStyle name="Normal 2 6 80" xfId="38483" xr:uid="{00000000-0005-0000-0000-0000A8960000}"/>
    <cellStyle name="Normal 2 6 81" xfId="38484" xr:uid="{00000000-0005-0000-0000-0000A9960000}"/>
    <cellStyle name="Normal 2 6 82" xfId="38485" xr:uid="{00000000-0005-0000-0000-0000AA960000}"/>
    <cellStyle name="Normal 2 6 83" xfId="38486" xr:uid="{00000000-0005-0000-0000-0000AB960000}"/>
    <cellStyle name="Normal 2 6 84" xfId="38487" xr:uid="{00000000-0005-0000-0000-0000AC960000}"/>
    <cellStyle name="Normal 2 6 85" xfId="38488" xr:uid="{00000000-0005-0000-0000-0000AD960000}"/>
    <cellStyle name="Normal 2 6 86" xfId="38489" xr:uid="{00000000-0005-0000-0000-0000AE960000}"/>
    <cellStyle name="Normal 2 6 87" xfId="38490" xr:uid="{00000000-0005-0000-0000-0000AF960000}"/>
    <cellStyle name="Normal 2 6 88" xfId="38491" xr:uid="{00000000-0005-0000-0000-0000B0960000}"/>
    <cellStyle name="Normal 2 6 89" xfId="38492" xr:uid="{00000000-0005-0000-0000-0000B1960000}"/>
    <cellStyle name="Normal 2 6 9" xfId="38493" xr:uid="{00000000-0005-0000-0000-0000B2960000}"/>
    <cellStyle name="Normal 2 6 90" xfId="38494" xr:uid="{00000000-0005-0000-0000-0000B3960000}"/>
    <cellStyle name="Normal 2 6 91" xfId="38495" xr:uid="{00000000-0005-0000-0000-0000B4960000}"/>
    <cellStyle name="Normal 2 6 92" xfId="38496" xr:uid="{00000000-0005-0000-0000-0000B5960000}"/>
    <cellStyle name="Normal 2 6 93" xfId="38497" xr:uid="{00000000-0005-0000-0000-0000B6960000}"/>
    <cellStyle name="Normal 2 6 94" xfId="38498" xr:uid="{00000000-0005-0000-0000-0000B7960000}"/>
    <cellStyle name="Normal 2 6 95" xfId="38499" xr:uid="{00000000-0005-0000-0000-0000B8960000}"/>
    <cellStyle name="Normal 2 6 96" xfId="38500" xr:uid="{00000000-0005-0000-0000-0000B9960000}"/>
    <cellStyle name="Normal 2 6 97" xfId="38501" xr:uid="{00000000-0005-0000-0000-0000BA960000}"/>
    <cellStyle name="Normal 2 6 98" xfId="38502" xr:uid="{00000000-0005-0000-0000-0000BB960000}"/>
    <cellStyle name="Normal 2 6 99" xfId="38503" xr:uid="{00000000-0005-0000-0000-0000BC960000}"/>
    <cellStyle name="Normal 2 60" xfId="38504" xr:uid="{00000000-0005-0000-0000-0000BD960000}"/>
    <cellStyle name="Normal 2 61" xfId="38505" xr:uid="{00000000-0005-0000-0000-0000BE960000}"/>
    <cellStyle name="Normal 2 62" xfId="38506" xr:uid="{00000000-0005-0000-0000-0000BF960000}"/>
    <cellStyle name="Normal 2 63" xfId="38507" xr:uid="{00000000-0005-0000-0000-0000C0960000}"/>
    <cellStyle name="Normal 2 64" xfId="38508" xr:uid="{00000000-0005-0000-0000-0000C1960000}"/>
    <cellStyle name="Normal 2 65" xfId="38509" xr:uid="{00000000-0005-0000-0000-0000C2960000}"/>
    <cellStyle name="Normal 2 66" xfId="38510" xr:uid="{00000000-0005-0000-0000-0000C3960000}"/>
    <cellStyle name="Normal 2 67" xfId="38511" xr:uid="{00000000-0005-0000-0000-0000C4960000}"/>
    <cellStyle name="Normal 2 68" xfId="38512" xr:uid="{00000000-0005-0000-0000-0000C5960000}"/>
    <cellStyle name="Normal 2 69" xfId="38513" xr:uid="{00000000-0005-0000-0000-0000C6960000}"/>
    <cellStyle name="Normal 2 7" xfId="38514" xr:uid="{00000000-0005-0000-0000-0000C7960000}"/>
    <cellStyle name="Normal 2 70" xfId="38515" xr:uid="{00000000-0005-0000-0000-0000C8960000}"/>
    <cellStyle name="Normal 2 71" xfId="38516" xr:uid="{00000000-0005-0000-0000-0000C9960000}"/>
    <cellStyle name="Normal 2 72" xfId="38517" xr:uid="{00000000-0005-0000-0000-0000CA960000}"/>
    <cellStyle name="Normal 2 73" xfId="38518" xr:uid="{00000000-0005-0000-0000-0000CB960000}"/>
    <cellStyle name="Normal 2 74" xfId="38519" xr:uid="{00000000-0005-0000-0000-0000CC960000}"/>
    <cellStyle name="Normal 2 75" xfId="38520" xr:uid="{00000000-0005-0000-0000-0000CD960000}"/>
    <cellStyle name="Normal 2 76" xfId="38521" xr:uid="{00000000-0005-0000-0000-0000CE960000}"/>
    <cellStyle name="Normal 2 77" xfId="38522" xr:uid="{00000000-0005-0000-0000-0000CF960000}"/>
    <cellStyle name="Normal 2 78" xfId="38523" xr:uid="{00000000-0005-0000-0000-0000D0960000}"/>
    <cellStyle name="Normal 2 79" xfId="38524" xr:uid="{00000000-0005-0000-0000-0000D1960000}"/>
    <cellStyle name="Normal 2 8" xfId="38525" xr:uid="{00000000-0005-0000-0000-0000D2960000}"/>
    <cellStyle name="Normal 2 8 10" xfId="38526" xr:uid="{00000000-0005-0000-0000-0000D3960000}"/>
    <cellStyle name="Normal 2 8 100" xfId="38527" xr:uid="{00000000-0005-0000-0000-0000D4960000}"/>
    <cellStyle name="Normal 2 8 101" xfId="38528" xr:uid="{00000000-0005-0000-0000-0000D5960000}"/>
    <cellStyle name="Normal 2 8 102" xfId="38529" xr:uid="{00000000-0005-0000-0000-0000D6960000}"/>
    <cellStyle name="Normal 2 8 103" xfId="38530" xr:uid="{00000000-0005-0000-0000-0000D7960000}"/>
    <cellStyle name="Normal 2 8 104" xfId="38531" xr:uid="{00000000-0005-0000-0000-0000D8960000}"/>
    <cellStyle name="Normal 2 8 105" xfId="38532" xr:uid="{00000000-0005-0000-0000-0000D9960000}"/>
    <cellStyle name="Normal 2 8 106" xfId="38533" xr:uid="{00000000-0005-0000-0000-0000DA960000}"/>
    <cellStyle name="Normal 2 8 107" xfId="38534" xr:uid="{00000000-0005-0000-0000-0000DB960000}"/>
    <cellStyle name="Normal 2 8 108" xfId="38535" xr:uid="{00000000-0005-0000-0000-0000DC960000}"/>
    <cellStyle name="Normal 2 8 109" xfId="38536" xr:uid="{00000000-0005-0000-0000-0000DD960000}"/>
    <cellStyle name="Normal 2 8 11" xfId="38537" xr:uid="{00000000-0005-0000-0000-0000DE960000}"/>
    <cellStyle name="Normal 2 8 110" xfId="38538" xr:uid="{00000000-0005-0000-0000-0000DF960000}"/>
    <cellStyle name="Normal 2 8 111" xfId="38539" xr:uid="{00000000-0005-0000-0000-0000E0960000}"/>
    <cellStyle name="Normal 2 8 112" xfId="38540" xr:uid="{00000000-0005-0000-0000-0000E1960000}"/>
    <cellStyle name="Normal 2 8 12" xfId="38541" xr:uid="{00000000-0005-0000-0000-0000E2960000}"/>
    <cellStyle name="Normal 2 8 13" xfId="38542" xr:uid="{00000000-0005-0000-0000-0000E3960000}"/>
    <cellStyle name="Normal 2 8 14" xfId="38543" xr:uid="{00000000-0005-0000-0000-0000E4960000}"/>
    <cellStyle name="Normal 2 8 15" xfId="38544" xr:uid="{00000000-0005-0000-0000-0000E5960000}"/>
    <cellStyle name="Normal 2 8 16" xfId="38545" xr:uid="{00000000-0005-0000-0000-0000E6960000}"/>
    <cellStyle name="Normal 2 8 17" xfId="38546" xr:uid="{00000000-0005-0000-0000-0000E7960000}"/>
    <cellStyle name="Normal 2 8 18" xfId="38547" xr:uid="{00000000-0005-0000-0000-0000E8960000}"/>
    <cellStyle name="Normal 2 8 19" xfId="38548" xr:uid="{00000000-0005-0000-0000-0000E9960000}"/>
    <cellStyle name="Normal 2 8 2" xfId="38549" xr:uid="{00000000-0005-0000-0000-0000EA960000}"/>
    <cellStyle name="Normal 2 8 20" xfId="38550" xr:uid="{00000000-0005-0000-0000-0000EB960000}"/>
    <cellStyle name="Normal 2 8 21" xfId="38551" xr:uid="{00000000-0005-0000-0000-0000EC960000}"/>
    <cellStyle name="Normal 2 8 22" xfId="38552" xr:uid="{00000000-0005-0000-0000-0000ED960000}"/>
    <cellStyle name="Normal 2 8 23" xfId="38553" xr:uid="{00000000-0005-0000-0000-0000EE960000}"/>
    <cellStyle name="Normal 2 8 24" xfId="38554" xr:uid="{00000000-0005-0000-0000-0000EF960000}"/>
    <cellStyle name="Normal 2 8 25" xfId="38555" xr:uid="{00000000-0005-0000-0000-0000F0960000}"/>
    <cellStyle name="Normal 2 8 26" xfId="38556" xr:uid="{00000000-0005-0000-0000-0000F1960000}"/>
    <cellStyle name="Normal 2 8 27" xfId="38557" xr:uid="{00000000-0005-0000-0000-0000F2960000}"/>
    <cellStyle name="Normal 2 8 28" xfId="38558" xr:uid="{00000000-0005-0000-0000-0000F3960000}"/>
    <cellStyle name="Normal 2 8 29" xfId="38559" xr:uid="{00000000-0005-0000-0000-0000F4960000}"/>
    <cellStyle name="Normal 2 8 3" xfId="38560" xr:uid="{00000000-0005-0000-0000-0000F5960000}"/>
    <cellStyle name="Normal 2 8 30" xfId="38561" xr:uid="{00000000-0005-0000-0000-0000F6960000}"/>
    <cellStyle name="Normal 2 8 31" xfId="38562" xr:uid="{00000000-0005-0000-0000-0000F7960000}"/>
    <cellStyle name="Normal 2 8 32" xfId="38563" xr:uid="{00000000-0005-0000-0000-0000F8960000}"/>
    <cellStyle name="Normal 2 8 33" xfId="38564" xr:uid="{00000000-0005-0000-0000-0000F9960000}"/>
    <cellStyle name="Normal 2 8 34" xfId="38565" xr:uid="{00000000-0005-0000-0000-0000FA960000}"/>
    <cellStyle name="Normal 2 8 35" xfId="38566" xr:uid="{00000000-0005-0000-0000-0000FB960000}"/>
    <cellStyle name="Normal 2 8 36" xfId="38567" xr:uid="{00000000-0005-0000-0000-0000FC960000}"/>
    <cellStyle name="Normal 2 8 37" xfId="38568" xr:uid="{00000000-0005-0000-0000-0000FD960000}"/>
    <cellStyle name="Normal 2 8 38" xfId="38569" xr:uid="{00000000-0005-0000-0000-0000FE960000}"/>
    <cellStyle name="Normal 2 8 39" xfId="38570" xr:uid="{00000000-0005-0000-0000-0000FF960000}"/>
    <cellStyle name="Normal 2 8 4" xfId="38571" xr:uid="{00000000-0005-0000-0000-000000970000}"/>
    <cellStyle name="Normal 2 8 40" xfId="38572" xr:uid="{00000000-0005-0000-0000-000001970000}"/>
    <cellStyle name="Normal 2 8 41" xfId="38573" xr:uid="{00000000-0005-0000-0000-000002970000}"/>
    <cellStyle name="Normal 2 8 42" xfId="38574" xr:uid="{00000000-0005-0000-0000-000003970000}"/>
    <cellStyle name="Normal 2 8 43" xfId="38575" xr:uid="{00000000-0005-0000-0000-000004970000}"/>
    <cellStyle name="Normal 2 8 44" xfId="38576" xr:uid="{00000000-0005-0000-0000-000005970000}"/>
    <cellStyle name="Normal 2 8 45" xfId="38577" xr:uid="{00000000-0005-0000-0000-000006970000}"/>
    <cellStyle name="Normal 2 8 46" xfId="38578" xr:uid="{00000000-0005-0000-0000-000007970000}"/>
    <cellStyle name="Normal 2 8 47" xfId="38579" xr:uid="{00000000-0005-0000-0000-000008970000}"/>
    <cellStyle name="Normal 2 8 48" xfId="38580" xr:uid="{00000000-0005-0000-0000-000009970000}"/>
    <cellStyle name="Normal 2 8 49" xfId="38581" xr:uid="{00000000-0005-0000-0000-00000A970000}"/>
    <cellStyle name="Normal 2 8 5" xfId="38582" xr:uid="{00000000-0005-0000-0000-00000B970000}"/>
    <cellStyle name="Normal 2 8 50" xfId="38583" xr:uid="{00000000-0005-0000-0000-00000C970000}"/>
    <cellStyle name="Normal 2 8 51" xfId="38584" xr:uid="{00000000-0005-0000-0000-00000D970000}"/>
    <cellStyle name="Normal 2 8 52" xfId="38585" xr:uid="{00000000-0005-0000-0000-00000E970000}"/>
    <cellStyle name="Normal 2 8 53" xfId="38586" xr:uid="{00000000-0005-0000-0000-00000F970000}"/>
    <cellStyle name="Normal 2 8 54" xfId="38587" xr:uid="{00000000-0005-0000-0000-000010970000}"/>
    <cellStyle name="Normal 2 8 55" xfId="38588" xr:uid="{00000000-0005-0000-0000-000011970000}"/>
    <cellStyle name="Normal 2 8 56" xfId="38589" xr:uid="{00000000-0005-0000-0000-000012970000}"/>
    <cellStyle name="Normal 2 8 57" xfId="38590" xr:uid="{00000000-0005-0000-0000-000013970000}"/>
    <cellStyle name="Normal 2 8 58" xfId="38591" xr:uid="{00000000-0005-0000-0000-000014970000}"/>
    <cellStyle name="Normal 2 8 59" xfId="38592" xr:uid="{00000000-0005-0000-0000-000015970000}"/>
    <cellStyle name="Normal 2 8 6" xfId="38593" xr:uid="{00000000-0005-0000-0000-000016970000}"/>
    <cellStyle name="Normal 2 8 60" xfId="38594" xr:uid="{00000000-0005-0000-0000-000017970000}"/>
    <cellStyle name="Normal 2 8 61" xfId="38595" xr:uid="{00000000-0005-0000-0000-000018970000}"/>
    <cellStyle name="Normal 2 8 62" xfId="38596" xr:uid="{00000000-0005-0000-0000-000019970000}"/>
    <cellStyle name="Normal 2 8 63" xfId="38597" xr:uid="{00000000-0005-0000-0000-00001A970000}"/>
    <cellStyle name="Normal 2 8 64" xfId="38598" xr:uid="{00000000-0005-0000-0000-00001B970000}"/>
    <cellStyle name="Normal 2 8 65" xfId="38599" xr:uid="{00000000-0005-0000-0000-00001C970000}"/>
    <cellStyle name="Normal 2 8 66" xfId="38600" xr:uid="{00000000-0005-0000-0000-00001D970000}"/>
    <cellStyle name="Normal 2 8 67" xfId="38601" xr:uid="{00000000-0005-0000-0000-00001E970000}"/>
    <cellStyle name="Normal 2 8 68" xfId="38602" xr:uid="{00000000-0005-0000-0000-00001F970000}"/>
    <cellStyle name="Normal 2 8 69" xfId="38603" xr:uid="{00000000-0005-0000-0000-000020970000}"/>
    <cellStyle name="Normal 2 8 7" xfId="38604" xr:uid="{00000000-0005-0000-0000-000021970000}"/>
    <cellStyle name="Normal 2 8 70" xfId="38605" xr:uid="{00000000-0005-0000-0000-000022970000}"/>
    <cellStyle name="Normal 2 8 71" xfId="38606" xr:uid="{00000000-0005-0000-0000-000023970000}"/>
    <cellStyle name="Normal 2 8 72" xfId="38607" xr:uid="{00000000-0005-0000-0000-000024970000}"/>
    <cellStyle name="Normal 2 8 73" xfId="38608" xr:uid="{00000000-0005-0000-0000-000025970000}"/>
    <cellStyle name="Normal 2 8 74" xfId="38609" xr:uid="{00000000-0005-0000-0000-000026970000}"/>
    <cellStyle name="Normal 2 8 75" xfId="38610" xr:uid="{00000000-0005-0000-0000-000027970000}"/>
    <cellStyle name="Normal 2 8 76" xfId="38611" xr:uid="{00000000-0005-0000-0000-000028970000}"/>
    <cellStyle name="Normal 2 8 77" xfId="38612" xr:uid="{00000000-0005-0000-0000-000029970000}"/>
    <cellStyle name="Normal 2 8 78" xfId="38613" xr:uid="{00000000-0005-0000-0000-00002A970000}"/>
    <cellStyle name="Normal 2 8 79" xfId="38614" xr:uid="{00000000-0005-0000-0000-00002B970000}"/>
    <cellStyle name="Normal 2 8 8" xfId="38615" xr:uid="{00000000-0005-0000-0000-00002C970000}"/>
    <cellStyle name="Normal 2 8 80" xfId="38616" xr:uid="{00000000-0005-0000-0000-00002D970000}"/>
    <cellStyle name="Normal 2 8 81" xfId="38617" xr:uid="{00000000-0005-0000-0000-00002E970000}"/>
    <cellStyle name="Normal 2 8 82" xfId="38618" xr:uid="{00000000-0005-0000-0000-00002F970000}"/>
    <cellStyle name="Normal 2 8 83" xfId="38619" xr:uid="{00000000-0005-0000-0000-000030970000}"/>
    <cellStyle name="Normal 2 8 84" xfId="38620" xr:uid="{00000000-0005-0000-0000-000031970000}"/>
    <cellStyle name="Normal 2 8 85" xfId="38621" xr:uid="{00000000-0005-0000-0000-000032970000}"/>
    <cellStyle name="Normal 2 8 86" xfId="38622" xr:uid="{00000000-0005-0000-0000-000033970000}"/>
    <cellStyle name="Normal 2 8 87" xfId="38623" xr:uid="{00000000-0005-0000-0000-000034970000}"/>
    <cellStyle name="Normal 2 8 88" xfId="38624" xr:uid="{00000000-0005-0000-0000-000035970000}"/>
    <cellStyle name="Normal 2 8 89" xfId="38625" xr:uid="{00000000-0005-0000-0000-000036970000}"/>
    <cellStyle name="Normal 2 8 9" xfId="38626" xr:uid="{00000000-0005-0000-0000-000037970000}"/>
    <cellStyle name="Normal 2 8 90" xfId="38627" xr:uid="{00000000-0005-0000-0000-000038970000}"/>
    <cellStyle name="Normal 2 8 91" xfId="38628" xr:uid="{00000000-0005-0000-0000-000039970000}"/>
    <cellStyle name="Normal 2 8 92" xfId="38629" xr:uid="{00000000-0005-0000-0000-00003A970000}"/>
    <cellStyle name="Normal 2 8 93" xfId="38630" xr:uid="{00000000-0005-0000-0000-00003B970000}"/>
    <cellStyle name="Normal 2 8 94" xfId="38631" xr:uid="{00000000-0005-0000-0000-00003C970000}"/>
    <cellStyle name="Normal 2 8 95" xfId="38632" xr:uid="{00000000-0005-0000-0000-00003D970000}"/>
    <cellStyle name="Normal 2 8 96" xfId="38633" xr:uid="{00000000-0005-0000-0000-00003E970000}"/>
    <cellStyle name="Normal 2 8 97" xfId="38634" xr:uid="{00000000-0005-0000-0000-00003F970000}"/>
    <cellStyle name="Normal 2 8 98" xfId="38635" xr:uid="{00000000-0005-0000-0000-000040970000}"/>
    <cellStyle name="Normal 2 8 99" xfId="38636" xr:uid="{00000000-0005-0000-0000-000041970000}"/>
    <cellStyle name="Normal 2 80" xfId="38637" xr:uid="{00000000-0005-0000-0000-000042970000}"/>
    <cellStyle name="Normal 2 81" xfId="38638" xr:uid="{00000000-0005-0000-0000-000043970000}"/>
    <cellStyle name="Normal 2 82" xfId="38639" xr:uid="{00000000-0005-0000-0000-000044970000}"/>
    <cellStyle name="Normal 2 83" xfId="38640" xr:uid="{00000000-0005-0000-0000-000045970000}"/>
    <cellStyle name="Normal 2 84" xfId="38641" xr:uid="{00000000-0005-0000-0000-000046970000}"/>
    <cellStyle name="Normal 2 85" xfId="38642" xr:uid="{00000000-0005-0000-0000-000047970000}"/>
    <cellStyle name="Normal 2 86" xfId="38643" xr:uid="{00000000-0005-0000-0000-000048970000}"/>
    <cellStyle name="Normal 2 87" xfId="38644" xr:uid="{00000000-0005-0000-0000-000049970000}"/>
    <cellStyle name="Normal 2 88" xfId="38645" xr:uid="{00000000-0005-0000-0000-00004A970000}"/>
    <cellStyle name="Normal 2 89" xfId="38646" xr:uid="{00000000-0005-0000-0000-00004B970000}"/>
    <cellStyle name="Normal 2 9" xfId="38647" xr:uid="{00000000-0005-0000-0000-00004C970000}"/>
    <cellStyle name="Normal 2 9 10" xfId="38648" xr:uid="{00000000-0005-0000-0000-00004D970000}"/>
    <cellStyle name="Normal 2 9 100" xfId="38649" xr:uid="{00000000-0005-0000-0000-00004E970000}"/>
    <cellStyle name="Normal 2 9 101" xfId="38650" xr:uid="{00000000-0005-0000-0000-00004F970000}"/>
    <cellStyle name="Normal 2 9 102" xfId="38651" xr:uid="{00000000-0005-0000-0000-000050970000}"/>
    <cellStyle name="Normal 2 9 103" xfId="38652" xr:uid="{00000000-0005-0000-0000-000051970000}"/>
    <cellStyle name="Normal 2 9 104" xfId="38653" xr:uid="{00000000-0005-0000-0000-000052970000}"/>
    <cellStyle name="Normal 2 9 105" xfId="38654" xr:uid="{00000000-0005-0000-0000-000053970000}"/>
    <cellStyle name="Normal 2 9 106" xfId="38655" xr:uid="{00000000-0005-0000-0000-000054970000}"/>
    <cellStyle name="Normal 2 9 107" xfId="38656" xr:uid="{00000000-0005-0000-0000-000055970000}"/>
    <cellStyle name="Normal 2 9 108" xfId="38657" xr:uid="{00000000-0005-0000-0000-000056970000}"/>
    <cellStyle name="Normal 2 9 109" xfId="38658" xr:uid="{00000000-0005-0000-0000-000057970000}"/>
    <cellStyle name="Normal 2 9 11" xfId="38659" xr:uid="{00000000-0005-0000-0000-000058970000}"/>
    <cellStyle name="Normal 2 9 110" xfId="38660" xr:uid="{00000000-0005-0000-0000-000059970000}"/>
    <cellStyle name="Normal 2 9 111" xfId="38661" xr:uid="{00000000-0005-0000-0000-00005A970000}"/>
    <cellStyle name="Normal 2 9 112" xfId="38662" xr:uid="{00000000-0005-0000-0000-00005B970000}"/>
    <cellStyle name="Normal 2 9 12" xfId="38663" xr:uid="{00000000-0005-0000-0000-00005C970000}"/>
    <cellStyle name="Normal 2 9 13" xfId="38664" xr:uid="{00000000-0005-0000-0000-00005D970000}"/>
    <cellStyle name="Normal 2 9 14" xfId="38665" xr:uid="{00000000-0005-0000-0000-00005E970000}"/>
    <cellStyle name="Normal 2 9 15" xfId="38666" xr:uid="{00000000-0005-0000-0000-00005F970000}"/>
    <cellStyle name="Normal 2 9 16" xfId="38667" xr:uid="{00000000-0005-0000-0000-000060970000}"/>
    <cellStyle name="Normal 2 9 17" xfId="38668" xr:uid="{00000000-0005-0000-0000-000061970000}"/>
    <cellStyle name="Normal 2 9 18" xfId="38669" xr:uid="{00000000-0005-0000-0000-000062970000}"/>
    <cellStyle name="Normal 2 9 19" xfId="38670" xr:uid="{00000000-0005-0000-0000-000063970000}"/>
    <cellStyle name="Normal 2 9 2" xfId="38671" xr:uid="{00000000-0005-0000-0000-000064970000}"/>
    <cellStyle name="Normal 2 9 20" xfId="38672" xr:uid="{00000000-0005-0000-0000-000065970000}"/>
    <cellStyle name="Normal 2 9 21" xfId="38673" xr:uid="{00000000-0005-0000-0000-000066970000}"/>
    <cellStyle name="Normal 2 9 22" xfId="38674" xr:uid="{00000000-0005-0000-0000-000067970000}"/>
    <cellStyle name="Normal 2 9 23" xfId="38675" xr:uid="{00000000-0005-0000-0000-000068970000}"/>
    <cellStyle name="Normal 2 9 24" xfId="38676" xr:uid="{00000000-0005-0000-0000-000069970000}"/>
    <cellStyle name="Normal 2 9 25" xfId="38677" xr:uid="{00000000-0005-0000-0000-00006A970000}"/>
    <cellStyle name="Normal 2 9 26" xfId="38678" xr:uid="{00000000-0005-0000-0000-00006B970000}"/>
    <cellStyle name="Normal 2 9 27" xfId="38679" xr:uid="{00000000-0005-0000-0000-00006C970000}"/>
    <cellStyle name="Normal 2 9 28" xfId="38680" xr:uid="{00000000-0005-0000-0000-00006D970000}"/>
    <cellStyle name="Normal 2 9 29" xfId="38681" xr:uid="{00000000-0005-0000-0000-00006E970000}"/>
    <cellStyle name="Normal 2 9 3" xfId="38682" xr:uid="{00000000-0005-0000-0000-00006F970000}"/>
    <cellStyle name="Normal 2 9 30" xfId="38683" xr:uid="{00000000-0005-0000-0000-000070970000}"/>
    <cellStyle name="Normal 2 9 31" xfId="38684" xr:uid="{00000000-0005-0000-0000-000071970000}"/>
    <cellStyle name="Normal 2 9 32" xfId="38685" xr:uid="{00000000-0005-0000-0000-000072970000}"/>
    <cellStyle name="Normal 2 9 33" xfId="38686" xr:uid="{00000000-0005-0000-0000-000073970000}"/>
    <cellStyle name="Normal 2 9 34" xfId="38687" xr:uid="{00000000-0005-0000-0000-000074970000}"/>
    <cellStyle name="Normal 2 9 35" xfId="38688" xr:uid="{00000000-0005-0000-0000-000075970000}"/>
    <cellStyle name="Normal 2 9 36" xfId="38689" xr:uid="{00000000-0005-0000-0000-000076970000}"/>
    <cellStyle name="Normal 2 9 37" xfId="38690" xr:uid="{00000000-0005-0000-0000-000077970000}"/>
    <cellStyle name="Normal 2 9 38" xfId="38691" xr:uid="{00000000-0005-0000-0000-000078970000}"/>
    <cellStyle name="Normal 2 9 39" xfId="38692" xr:uid="{00000000-0005-0000-0000-000079970000}"/>
    <cellStyle name="Normal 2 9 4" xfId="38693" xr:uid="{00000000-0005-0000-0000-00007A970000}"/>
    <cellStyle name="Normal 2 9 40" xfId="38694" xr:uid="{00000000-0005-0000-0000-00007B970000}"/>
    <cellStyle name="Normal 2 9 41" xfId="38695" xr:uid="{00000000-0005-0000-0000-00007C970000}"/>
    <cellStyle name="Normal 2 9 42" xfId="38696" xr:uid="{00000000-0005-0000-0000-00007D970000}"/>
    <cellStyle name="Normal 2 9 43" xfId="38697" xr:uid="{00000000-0005-0000-0000-00007E970000}"/>
    <cellStyle name="Normal 2 9 44" xfId="38698" xr:uid="{00000000-0005-0000-0000-00007F970000}"/>
    <cellStyle name="Normal 2 9 45" xfId="38699" xr:uid="{00000000-0005-0000-0000-000080970000}"/>
    <cellStyle name="Normal 2 9 46" xfId="38700" xr:uid="{00000000-0005-0000-0000-000081970000}"/>
    <cellStyle name="Normal 2 9 47" xfId="38701" xr:uid="{00000000-0005-0000-0000-000082970000}"/>
    <cellStyle name="Normal 2 9 48" xfId="38702" xr:uid="{00000000-0005-0000-0000-000083970000}"/>
    <cellStyle name="Normal 2 9 49" xfId="38703" xr:uid="{00000000-0005-0000-0000-000084970000}"/>
    <cellStyle name="Normal 2 9 5" xfId="38704" xr:uid="{00000000-0005-0000-0000-000085970000}"/>
    <cellStyle name="Normal 2 9 50" xfId="38705" xr:uid="{00000000-0005-0000-0000-000086970000}"/>
    <cellStyle name="Normal 2 9 51" xfId="38706" xr:uid="{00000000-0005-0000-0000-000087970000}"/>
    <cellStyle name="Normal 2 9 52" xfId="38707" xr:uid="{00000000-0005-0000-0000-000088970000}"/>
    <cellStyle name="Normal 2 9 53" xfId="38708" xr:uid="{00000000-0005-0000-0000-000089970000}"/>
    <cellStyle name="Normal 2 9 54" xfId="38709" xr:uid="{00000000-0005-0000-0000-00008A970000}"/>
    <cellStyle name="Normal 2 9 55" xfId="38710" xr:uid="{00000000-0005-0000-0000-00008B970000}"/>
    <cellStyle name="Normal 2 9 56" xfId="38711" xr:uid="{00000000-0005-0000-0000-00008C970000}"/>
    <cellStyle name="Normal 2 9 57" xfId="38712" xr:uid="{00000000-0005-0000-0000-00008D970000}"/>
    <cellStyle name="Normal 2 9 58" xfId="38713" xr:uid="{00000000-0005-0000-0000-00008E970000}"/>
    <cellStyle name="Normal 2 9 59" xfId="38714" xr:uid="{00000000-0005-0000-0000-00008F970000}"/>
    <cellStyle name="Normal 2 9 6" xfId="38715" xr:uid="{00000000-0005-0000-0000-000090970000}"/>
    <cellStyle name="Normal 2 9 60" xfId="38716" xr:uid="{00000000-0005-0000-0000-000091970000}"/>
    <cellStyle name="Normal 2 9 61" xfId="38717" xr:uid="{00000000-0005-0000-0000-000092970000}"/>
    <cellStyle name="Normal 2 9 62" xfId="38718" xr:uid="{00000000-0005-0000-0000-000093970000}"/>
    <cellStyle name="Normal 2 9 63" xfId="38719" xr:uid="{00000000-0005-0000-0000-000094970000}"/>
    <cellStyle name="Normal 2 9 64" xfId="38720" xr:uid="{00000000-0005-0000-0000-000095970000}"/>
    <cellStyle name="Normal 2 9 65" xfId="38721" xr:uid="{00000000-0005-0000-0000-000096970000}"/>
    <cellStyle name="Normal 2 9 66" xfId="38722" xr:uid="{00000000-0005-0000-0000-000097970000}"/>
    <cellStyle name="Normal 2 9 67" xfId="38723" xr:uid="{00000000-0005-0000-0000-000098970000}"/>
    <cellStyle name="Normal 2 9 68" xfId="38724" xr:uid="{00000000-0005-0000-0000-000099970000}"/>
    <cellStyle name="Normal 2 9 69" xfId="38725" xr:uid="{00000000-0005-0000-0000-00009A970000}"/>
    <cellStyle name="Normal 2 9 7" xfId="38726" xr:uid="{00000000-0005-0000-0000-00009B970000}"/>
    <cellStyle name="Normal 2 9 70" xfId="38727" xr:uid="{00000000-0005-0000-0000-00009C970000}"/>
    <cellStyle name="Normal 2 9 71" xfId="38728" xr:uid="{00000000-0005-0000-0000-00009D970000}"/>
    <cellStyle name="Normal 2 9 72" xfId="38729" xr:uid="{00000000-0005-0000-0000-00009E970000}"/>
    <cellStyle name="Normal 2 9 73" xfId="38730" xr:uid="{00000000-0005-0000-0000-00009F970000}"/>
    <cellStyle name="Normal 2 9 74" xfId="38731" xr:uid="{00000000-0005-0000-0000-0000A0970000}"/>
    <cellStyle name="Normal 2 9 75" xfId="38732" xr:uid="{00000000-0005-0000-0000-0000A1970000}"/>
    <cellStyle name="Normal 2 9 76" xfId="38733" xr:uid="{00000000-0005-0000-0000-0000A2970000}"/>
    <cellStyle name="Normal 2 9 77" xfId="38734" xr:uid="{00000000-0005-0000-0000-0000A3970000}"/>
    <cellStyle name="Normal 2 9 78" xfId="38735" xr:uid="{00000000-0005-0000-0000-0000A4970000}"/>
    <cellStyle name="Normal 2 9 79" xfId="38736" xr:uid="{00000000-0005-0000-0000-0000A5970000}"/>
    <cellStyle name="Normal 2 9 8" xfId="38737" xr:uid="{00000000-0005-0000-0000-0000A6970000}"/>
    <cellStyle name="Normal 2 9 80" xfId="38738" xr:uid="{00000000-0005-0000-0000-0000A7970000}"/>
    <cellStyle name="Normal 2 9 81" xfId="38739" xr:uid="{00000000-0005-0000-0000-0000A8970000}"/>
    <cellStyle name="Normal 2 9 82" xfId="38740" xr:uid="{00000000-0005-0000-0000-0000A9970000}"/>
    <cellStyle name="Normal 2 9 83" xfId="38741" xr:uid="{00000000-0005-0000-0000-0000AA970000}"/>
    <cellStyle name="Normal 2 9 84" xfId="38742" xr:uid="{00000000-0005-0000-0000-0000AB970000}"/>
    <cellStyle name="Normal 2 9 85" xfId="38743" xr:uid="{00000000-0005-0000-0000-0000AC970000}"/>
    <cellStyle name="Normal 2 9 86" xfId="38744" xr:uid="{00000000-0005-0000-0000-0000AD970000}"/>
    <cellStyle name="Normal 2 9 87" xfId="38745" xr:uid="{00000000-0005-0000-0000-0000AE970000}"/>
    <cellStyle name="Normal 2 9 88" xfId="38746" xr:uid="{00000000-0005-0000-0000-0000AF970000}"/>
    <cellStyle name="Normal 2 9 89" xfId="38747" xr:uid="{00000000-0005-0000-0000-0000B0970000}"/>
    <cellStyle name="Normal 2 9 9" xfId="38748" xr:uid="{00000000-0005-0000-0000-0000B1970000}"/>
    <cellStyle name="Normal 2 9 90" xfId="38749" xr:uid="{00000000-0005-0000-0000-0000B2970000}"/>
    <cellStyle name="Normal 2 9 91" xfId="38750" xr:uid="{00000000-0005-0000-0000-0000B3970000}"/>
    <cellStyle name="Normal 2 9 92" xfId="38751" xr:uid="{00000000-0005-0000-0000-0000B4970000}"/>
    <cellStyle name="Normal 2 9 93" xfId="38752" xr:uid="{00000000-0005-0000-0000-0000B5970000}"/>
    <cellStyle name="Normal 2 9 94" xfId="38753" xr:uid="{00000000-0005-0000-0000-0000B6970000}"/>
    <cellStyle name="Normal 2 9 95" xfId="38754" xr:uid="{00000000-0005-0000-0000-0000B7970000}"/>
    <cellStyle name="Normal 2 9 96" xfId="38755" xr:uid="{00000000-0005-0000-0000-0000B8970000}"/>
    <cellStyle name="Normal 2 9 97" xfId="38756" xr:uid="{00000000-0005-0000-0000-0000B9970000}"/>
    <cellStyle name="Normal 2 9 98" xfId="38757" xr:uid="{00000000-0005-0000-0000-0000BA970000}"/>
    <cellStyle name="Normal 2 9 99" xfId="38758" xr:uid="{00000000-0005-0000-0000-0000BB970000}"/>
    <cellStyle name="Normal 2 90" xfId="38759" xr:uid="{00000000-0005-0000-0000-0000BC970000}"/>
    <cellStyle name="Normal 2 91" xfId="38760" xr:uid="{00000000-0005-0000-0000-0000BD970000}"/>
    <cellStyle name="Normal 2 92" xfId="38761" xr:uid="{00000000-0005-0000-0000-0000BE970000}"/>
    <cellStyle name="Normal 2 93" xfId="38762" xr:uid="{00000000-0005-0000-0000-0000BF970000}"/>
    <cellStyle name="Normal 2 94" xfId="38763" xr:uid="{00000000-0005-0000-0000-0000C0970000}"/>
    <cellStyle name="Normal 2 95" xfId="38764" xr:uid="{00000000-0005-0000-0000-0000C1970000}"/>
    <cellStyle name="Normal 2 96" xfId="38765" xr:uid="{00000000-0005-0000-0000-0000C2970000}"/>
    <cellStyle name="Normal 2 97" xfId="38766" xr:uid="{00000000-0005-0000-0000-0000C3970000}"/>
    <cellStyle name="Normal 2 98" xfId="38767" xr:uid="{00000000-0005-0000-0000-0000C4970000}"/>
    <cellStyle name="Normal 2 99" xfId="38768" xr:uid="{00000000-0005-0000-0000-0000C5970000}"/>
    <cellStyle name="Normal 2_2009 AEE Budget P&amp;L 02-12-09" xfId="38769" xr:uid="{00000000-0005-0000-0000-0000C6970000}"/>
    <cellStyle name="Normal 20" xfId="38770" xr:uid="{00000000-0005-0000-0000-0000C7970000}"/>
    <cellStyle name="Normal 20 10" xfId="38771" xr:uid="{00000000-0005-0000-0000-0000C8970000}"/>
    <cellStyle name="Normal 20 11" xfId="38772" xr:uid="{00000000-0005-0000-0000-0000C9970000}"/>
    <cellStyle name="Normal 20 12" xfId="38773" xr:uid="{00000000-0005-0000-0000-0000CA970000}"/>
    <cellStyle name="Normal 20 13" xfId="38774" xr:uid="{00000000-0005-0000-0000-0000CB970000}"/>
    <cellStyle name="Normal 20 14" xfId="38775" xr:uid="{00000000-0005-0000-0000-0000CC970000}"/>
    <cellStyle name="Normal 20 15" xfId="38776" xr:uid="{00000000-0005-0000-0000-0000CD970000}"/>
    <cellStyle name="Normal 20 16" xfId="38777" xr:uid="{00000000-0005-0000-0000-0000CE970000}"/>
    <cellStyle name="Normal 20 17" xfId="38778" xr:uid="{00000000-0005-0000-0000-0000CF970000}"/>
    <cellStyle name="Normal 20 18" xfId="38779" xr:uid="{00000000-0005-0000-0000-0000D0970000}"/>
    <cellStyle name="Normal 20 19" xfId="38780" xr:uid="{00000000-0005-0000-0000-0000D1970000}"/>
    <cellStyle name="Normal 20 2" xfId="38781" xr:uid="{00000000-0005-0000-0000-0000D2970000}"/>
    <cellStyle name="Normal 20 20" xfId="38782" xr:uid="{00000000-0005-0000-0000-0000D3970000}"/>
    <cellStyle name="Normal 20 21" xfId="38783" xr:uid="{00000000-0005-0000-0000-0000D4970000}"/>
    <cellStyle name="Normal 20 22" xfId="38784" xr:uid="{00000000-0005-0000-0000-0000D5970000}"/>
    <cellStyle name="Normal 20 23" xfId="38785" xr:uid="{00000000-0005-0000-0000-0000D6970000}"/>
    <cellStyle name="Normal 20 24" xfId="38786" xr:uid="{00000000-0005-0000-0000-0000D7970000}"/>
    <cellStyle name="Normal 20 25" xfId="38787" xr:uid="{00000000-0005-0000-0000-0000D8970000}"/>
    <cellStyle name="Normal 20 3" xfId="38788" xr:uid="{00000000-0005-0000-0000-0000D9970000}"/>
    <cellStyle name="Normal 20 4" xfId="38789" xr:uid="{00000000-0005-0000-0000-0000DA970000}"/>
    <cellStyle name="Normal 20 5" xfId="38790" xr:uid="{00000000-0005-0000-0000-0000DB970000}"/>
    <cellStyle name="Normal 20 6" xfId="38791" xr:uid="{00000000-0005-0000-0000-0000DC970000}"/>
    <cellStyle name="Normal 20 7" xfId="38792" xr:uid="{00000000-0005-0000-0000-0000DD970000}"/>
    <cellStyle name="Normal 20 8" xfId="38793" xr:uid="{00000000-0005-0000-0000-0000DE970000}"/>
    <cellStyle name="Normal 20 9" xfId="38794" xr:uid="{00000000-0005-0000-0000-0000DF970000}"/>
    <cellStyle name="Normal 21" xfId="38795" xr:uid="{00000000-0005-0000-0000-0000E0970000}"/>
    <cellStyle name="Normal 21 2" xfId="38796" xr:uid="{00000000-0005-0000-0000-0000E1970000}"/>
    <cellStyle name="Normal 22" xfId="38797" xr:uid="{00000000-0005-0000-0000-0000E2970000}"/>
    <cellStyle name="Normal 22 2" xfId="38798" xr:uid="{00000000-0005-0000-0000-0000E3970000}"/>
    <cellStyle name="Normal 23" xfId="38799" xr:uid="{00000000-0005-0000-0000-0000E4970000}"/>
    <cellStyle name="Normal 24" xfId="38800" xr:uid="{00000000-0005-0000-0000-0000E5970000}"/>
    <cellStyle name="Normal 25" xfId="38801" xr:uid="{00000000-0005-0000-0000-0000E6970000}"/>
    <cellStyle name="Normal 26" xfId="38802" xr:uid="{00000000-0005-0000-0000-0000E7970000}"/>
    <cellStyle name="Normal 27" xfId="38803" xr:uid="{00000000-0005-0000-0000-0000E8970000}"/>
    <cellStyle name="Normal 28" xfId="38804" xr:uid="{00000000-0005-0000-0000-0000E9970000}"/>
    <cellStyle name="Normal 29" xfId="38805" xr:uid="{00000000-0005-0000-0000-0000EA970000}"/>
    <cellStyle name="Normal 3" xfId="17" xr:uid="{00000000-0005-0000-0000-0000EB970000}"/>
    <cellStyle name="Normal 3 10" xfId="38806" xr:uid="{00000000-0005-0000-0000-0000EC970000}"/>
    <cellStyle name="Normal 3 10 10" xfId="38807" xr:uid="{00000000-0005-0000-0000-0000ED970000}"/>
    <cellStyle name="Normal 3 10 2" xfId="38808" xr:uid="{00000000-0005-0000-0000-0000EE970000}"/>
    <cellStyle name="Normal 3 10 3" xfId="38809" xr:uid="{00000000-0005-0000-0000-0000EF970000}"/>
    <cellStyle name="Normal 3 10 4" xfId="38810" xr:uid="{00000000-0005-0000-0000-0000F0970000}"/>
    <cellStyle name="Normal 3 10 5" xfId="38811" xr:uid="{00000000-0005-0000-0000-0000F1970000}"/>
    <cellStyle name="Normal 3 10 6" xfId="38812" xr:uid="{00000000-0005-0000-0000-0000F2970000}"/>
    <cellStyle name="Normal 3 10 7" xfId="38813" xr:uid="{00000000-0005-0000-0000-0000F3970000}"/>
    <cellStyle name="Normal 3 10 8" xfId="38814" xr:uid="{00000000-0005-0000-0000-0000F4970000}"/>
    <cellStyle name="Normal 3 10 9" xfId="38815" xr:uid="{00000000-0005-0000-0000-0000F5970000}"/>
    <cellStyle name="Normal 3 100" xfId="38816" xr:uid="{00000000-0005-0000-0000-0000F6970000}"/>
    <cellStyle name="Normal 3 101" xfId="38817" xr:uid="{00000000-0005-0000-0000-0000F7970000}"/>
    <cellStyle name="Normal 3 102" xfId="38818" xr:uid="{00000000-0005-0000-0000-0000F8970000}"/>
    <cellStyle name="Normal 3 103" xfId="38819" xr:uid="{00000000-0005-0000-0000-0000F9970000}"/>
    <cellStyle name="Normal 3 104" xfId="38820" xr:uid="{00000000-0005-0000-0000-0000FA970000}"/>
    <cellStyle name="Normal 3 105" xfId="38821" xr:uid="{00000000-0005-0000-0000-0000FB970000}"/>
    <cellStyle name="Normal 3 106" xfId="38822" xr:uid="{00000000-0005-0000-0000-0000FC970000}"/>
    <cellStyle name="Normal 3 107" xfId="38823" xr:uid="{00000000-0005-0000-0000-0000FD970000}"/>
    <cellStyle name="Normal 3 108" xfId="38824" xr:uid="{00000000-0005-0000-0000-0000FE970000}"/>
    <cellStyle name="Normal 3 109" xfId="38825" xr:uid="{00000000-0005-0000-0000-0000FF970000}"/>
    <cellStyle name="Normal 3 11" xfId="38826" xr:uid="{00000000-0005-0000-0000-000000980000}"/>
    <cellStyle name="Normal 3 110" xfId="38827" xr:uid="{00000000-0005-0000-0000-000001980000}"/>
    <cellStyle name="Normal 3 111" xfId="38828" xr:uid="{00000000-0005-0000-0000-000002980000}"/>
    <cellStyle name="Normal 3 112" xfId="38829" xr:uid="{00000000-0005-0000-0000-000003980000}"/>
    <cellStyle name="Normal 3 113" xfId="38830" xr:uid="{00000000-0005-0000-0000-000004980000}"/>
    <cellStyle name="Normal 3 114" xfId="38831" xr:uid="{00000000-0005-0000-0000-000005980000}"/>
    <cellStyle name="Normal 3 115" xfId="38832" xr:uid="{00000000-0005-0000-0000-000006980000}"/>
    <cellStyle name="Normal 3 116" xfId="38833" xr:uid="{00000000-0005-0000-0000-000007980000}"/>
    <cellStyle name="Normal 3 117" xfId="38834" xr:uid="{00000000-0005-0000-0000-000008980000}"/>
    <cellStyle name="Normal 3 118" xfId="38835" xr:uid="{00000000-0005-0000-0000-000009980000}"/>
    <cellStyle name="Normal 3 119" xfId="38836" xr:uid="{00000000-0005-0000-0000-00000A980000}"/>
    <cellStyle name="Normal 3 12" xfId="38837" xr:uid="{00000000-0005-0000-0000-00000B980000}"/>
    <cellStyle name="Normal 3 120" xfId="38838" xr:uid="{00000000-0005-0000-0000-00000C980000}"/>
    <cellStyle name="Normal 3 121" xfId="38839" xr:uid="{00000000-0005-0000-0000-00000D980000}"/>
    <cellStyle name="Normal 3 122" xfId="38840" xr:uid="{00000000-0005-0000-0000-00000E980000}"/>
    <cellStyle name="Normal 3 123" xfId="38841" xr:uid="{00000000-0005-0000-0000-00000F980000}"/>
    <cellStyle name="Normal 3 124" xfId="38842" xr:uid="{00000000-0005-0000-0000-000010980000}"/>
    <cellStyle name="Normal 3 125" xfId="38843" xr:uid="{00000000-0005-0000-0000-000011980000}"/>
    <cellStyle name="Normal 3 126" xfId="38844" xr:uid="{00000000-0005-0000-0000-000012980000}"/>
    <cellStyle name="Normal 3 127" xfId="38845" xr:uid="{00000000-0005-0000-0000-000013980000}"/>
    <cellStyle name="Normal 3 128" xfId="38846" xr:uid="{00000000-0005-0000-0000-000014980000}"/>
    <cellStyle name="Normal 3 129" xfId="38847" xr:uid="{00000000-0005-0000-0000-000015980000}"/>
    <cellStyle name="Normal 3 13" xfId="38848" xr:uid="{00000000-0005-0000-0000-000016980000}"/>
    <cellStyle name="Normal 3 130" xfId="38849" xr:uid="{00000000-0005-0000-0000-000017980000}"/>
    <cellStyle name="Normal 3 131" xfId="38850" xr:uid="{00000000-0005-0000-0000-000018980000}"/>
    <cellStyle name="Normal 3 132" xfId="38851" xr:uid="{00000000-0005-0000-0000-000019980000}"/>
    <cellStyle name="Normal 3 133" xfId="38852" xr:uid="{00000000-0005-0000-0000-00001A980000}"/>
    <cellStyle name="Normal 3 134" xfId="38853" xr:uid="{00000000-0005-0000-0000-00001B980000}"/>
    <cellStyle name="Normal 3 135" xfId="38854" xr:uid="{00000000-0005-0000-0000-00001C980000}"/>
    <cellStyle name="Normal 3 136" xfId="38855" xr:uid="{00000000-0005-0000-0000-00001D980000}"/>
    <cellStyle name="Normal 3 137" xfId="38856" xr:uid="{00000000-0005-0000-0000-00001E980000}"/>
    <cellStyle name="Normal 3 138" xfId="38857" xr:uid="{00000000-0005-0000-0000-00001F980000}"/>
    <cellStyle name="Normal 3 139" xfId="38858" xr:uid="{00000000-0005-0000-0000-000020980000}"/>
    <cellStyle name="Normal 3 14" xfId="38859" xr:uid="{00000000-0005-0000-0000-000021980000}"/>
    <cellStyle name="Normal 3 140" xfId="38860" xr:uid="{00000000-0005-0000-0000-000022980000}"/>
    <cellStyle name="Normal 3 141" xfId="38861" xr:uid="{00000000-0005-0000-0000-000023980000}"/>
    <cellStyle name="Normal 3 142" xfId="38862" xr:uid="{00000000-0005-0000-0000-000024980000}"/>
    <cellStyle name="Normal 3 143" xfId="38863" xr:uid="{00000000-0005-0000-0000-000025980000}"/>
    <cellStyle name="Normal 3 144" xfId="38864" xr:uid="{00000000-0005-0000-0000-000026980000}"/>
    <cellStyle name="Normal 3 145" xfId="38865" xr:uid="{00000000-0005-0000-0000-000027980000}"/>
    <cellStyle name="Normal 3 146" xfId="38866" xr:uid="{00000000-0005-0000-0000-000028980000}"/>
    <cellStyle name="Normal 3 147" xfId="38867" xr:uid="{00000000-0005-0000-0000-000029980000}"/>
    <cellStyle name="Normal 3 148" xfId="38868" xr:uid="{00000000-0005-0000-0000-00002A980000}"/>
    <cellStyle name="Normal 3 149" xfId="38869" xr:uid="{00000000-0005-0000-0000-00002B980000}"/>
    <cellStyle name="Normal 3 15" xfId="38870" xr:uid="{00000000-0005-0000-0000-00002C980000}"/>
    <cellStyle name="Normal 3 150" xfId="38871" xr:uid="{00000000-0005-0000-0000-00002D980000}"/>
    <cellStyle name="Normal 3 151" xfId="38872" xr:uid="{00000000-0005-0000-0000-00002E980000}"/>
    <cellStyle name="Normal 3 152" xfId="38873" xr:uid="{00000000-0005-0000-0000-00002F980000}"/>
    <cellStyle name="Normal 3 153" xfId="38874" xr:uid="{00000000-0005-0000-0000-000030980000}"/>
    <cellStyle name="Normal 3 154" xfId="38875" xr:uid="{00000000-0005-0000-0000-000031980000}"/>
    <cellStyle name="Normal 3 155" xfId="38876" xr:uid="{00000000-0005-0000-0000-000032980000}"/>
    <cellStyle name="Normal 3 156" xfId="38877" xr:uid="{00000000-0005-0000-0000-000033980000}"/>
    <cellStyle name="Normal 3 157" xfId="38878" xr:uid="{00000000-0005-0000-0000-000034980000}"/>
    <cellStyle name="Normal 3 158" xfId="38879" xr:uid="{00000000-0005-0000-0000-000035980000}"/>
    <cellStyle name="Normal 3 159" xfId="38880" xr:uid="{00000000-0005-0000-0000-000036980000}"/>
    <cellStyle name="Normal 3 16" xfId="38881" xr:uid="{00000000-0005-0000-0000-000037980000}"/>
    <cellStyle name="Normal 3 160" xfId="38882" xr:uid="{00000000-0005-0000-0000-000038980000}"/>
    <cellStyle name="Normal 3 161" xfId="38883" xr:uid="{00000000-0005-0000-0000-000039980000}"/>
    <cellStyle name="Normal 3 162" xfId="38884" xr:uid="{00000000-0005-0000-0000-00003A980000}"/>
    <cellStyle name="Normal 3 163" xfId="38885" xr:uid="{00000000-0005-0000-0000-00003B980000}"/>
    <cellStyle name="Normal 3 164" xfId="38886" xr:uid="{00000000-0005-0000-0000-00003C980000}"/>
    <cellStyle name="Normal 3 165" xfId="38887" xr:uid="{00000000-0005-0000-0000-00003D980000}"/>
    <cellStyle name="Normal 3 166" xfId="38888" xr:uid="{00000000-0005-0000-0000-00003E980000}"/>
    <cellStyle name="Normal 3 167" xfId="38889" xr:uid="{00000000-0005-0000-0000-00003F980000}"/>
    <cellStyle name="Normal 3 168" xfId="38890" xr:uid="{00000000-0005-0000-0000-000040980000}"/>
    <cellStyle name="Normal 3 169" xfId="38891" xr:uid="{00000000-0005-0000-0000-000041980000}"/>
    <cellStyle name="Normal 3 17" xfId="38892" xr:uid="{00000000-0005-0000-0000-000042980000}"/>
    <cellStyle name="Normal 3 170" xfId="38893" xr:uid="{00000000-0005-0000-0000-000043980000}"/>
    <cellStyle name="Normal 3 171" xfId="38894" xr:uid="{00000000-0005-0000-0000-000044980000}"/>
    <cellStyle name="Normal 3 172" xfId="38895" xr:uid="{00000000-0005-0000-0000-000045980000}"/>
    <cellStyle name="Normal 3 173" xfId="38896" xr:uid="{00000000-0005-0000-0000-000046980000}"/>
    <cellStyle name="Normal 3 174" xfId="38897" xr:uid="{00000000-0005-0000-0000-000047980000}"/>
    <cellStyle name="Normal 3 175" xfId="38898" xr:uid="{00000000-0005-0000-0000-000048980000}"/>
    <cellStyle name="Normal 3 176" xfId="38899" xr:uid="{00000000-0005-0000-0000-000049980000}"/>
    <cellStyle name="Normal 3 177" xfId="38900" xr:uid="{00000000-0005-0000-0000-00004A980000}"/>
    <cellStyle name="Normal 3 178" xfId="38901" xr:uid="{00000000-0005-0000-0000-00004B980000}"/>
    <cellStyle name="Normal 3 179" xfId="38902" xr:uid="{00000000-0005-0000-0000-00004C980000}"/>
    <cellStyle name="Normal 3 18" xfId="38903" xr:uid="{00000000-0005-0000-0000-00004D980000}"/>
    <cellStyle name="Normal 3 180" xfId="38904" xr:uid="{00000000-0005-0000-0000-00004E980000}"/>
    <cellStyle name="Normal 3 181" xfId="38905" xr:uid="{00000000-0005-0000-0000-00004F980000}"/>
    <cellStyle name="Normal 3 182" xfId="38906" xr:uid="{00000000-0005-0000-0000-000050980000}"/>
    <cellStyle name="Normal 3 183" xfId="38907" xr:uid="{00000000-0005-0000-0000-000051980000}"/>
    <cellStyle name="Normal 3 184" xfId="38908" xr:uid="{00000000-0005-0000-0000-000052980000}"/>
    <cellStyle name="Normal 3 185" xfId="38909" xr:uid="{00000000-0005-0000-0000-000053980000}"/>
    <cellStyle name="Normal 3 186" xfId="38910" xr:uid="{00000000-0005-0000-0000-000054980000}"/>
    <cellStyle name="Normal 3 187" xfId="38911" xr:uid="{00000000-0005-0000-0000-000055980000}"/>
    <cellStyle name="Normal 3 188" xfId="38912" xr:uid="{00000000-0005-0000-0000-000056980000}"/>
    <cellStyle name="Normal 3 189" xfId="38913" xr:uid="{00000000-0005-0000-0000-000057980000}"/>
    <cellStyle name="Normal 3 19" xfId="38914" xr:uid="{00000000-0005-0000-0000-000058980000}"/>
    <cellStyle name="Normal 3 190" xfId="38915" xr:uid="{00000000-0005-0000-0000-000059980000}"/>
    <cellStyle name="Normal 3 191" xfId="38916" xr:uid="{00000000-0005-0000-0000-00005A980000}"/>
    <cellStyle name="Normal 3 192" xfId="38917" xr:uid="{00000000-0005-0000-0000-00005B980000}"/>
    <cellStyle name="Normal 3 193" xfId="38918" xr:uid="{00000000-0005-0000-0000-00005C980000}"/>
    <cellStyle name="Normal 3 194" xfId="38919" xr:uid="{00000000-0005-0000-0000-00005D980000}"/>
    <cellStyle name="Normal 3 195" xfId="38920" xr:uid="{00000000-0005-0000-0000-00005E980000}"/>
    <cellStyle name="Normal 3 196" xfId="38921" xr:uid="{00000000-0005-0000-0000-00005F980000}"/>
    <cellStyle name="Normal 3 197" xfId="38922" xr:uid="{00000000-0005-0000-0000-000060980000}"/>
    <cellStyle name="Normal 3 198" xfId="28" xr:uid="{00000000-0005-0000-0000-000061980000}"/>
    <cellStyle name="Normal 3 2" xfId="38923" xr:uid="{00000000-0005-0000-0000-000062980000}"/>
    <cellStyle name="Normal 3 2 10" xfId="38924" xr:uid="{00000000-0005-0000-0000-000063980000}"/>
    <cellStyle name="Normal 3 2 100" xfId="38925" xr:uid="{00000000-0005-0000-0000-000064980000}"/>
    <cellStyle name="Normal 3 2 101" xfId="38926" xr:uid="{00000000-0005-0000-0000-000065980000}"/>
    <cellStyle name="Normal 3 2 102" xfId="38927" xr:uid="{00000000-0005-0000-0000-000066980000}"/>
    <cellStyle name="Normal 3 2 103" xfId="38928" xr:uid="{00000000-0005-0000-0000-000067980000}"/>
    <cellStyle name="Normal 3 2 104" xfId="38929" xr:uid="{00000000-0005-0000-0000-000068980000}"/>
    <cellStyle name="Normal 3 2 105" xfId="38930" xr:uid="{00000000-0005-0000-0000-000069980000}"/>
    <cellStyle name="Normal 3 2 106" xfId="38931" xr:uid="{00000000-0005-0000-0000-00006A980000}"/>
    <cellStyle name="Normal 3 2 107" xfId="38932" xr:uid="{00000000-0005-0000-0000-00006B980000}"/>
    <cellStyle name="Normal 3 2 108" xfId="38933" xr:uid="{00000000-0005-0000-0000-00006C980000}"/>
    <cellStyle name="Normal 3 2 109" xfId="38934" xr:uid="{00000000-0005-0000-0000-00006D980000}"/>
    <cellStyle name="Normal 3 2 11" xfId="38935" xr:uid="{00000000-0005-0000-0000-00006E980000}"/>
    <cellStyle name="Normal 3 2 110" xfId="38936" xr:uid="{00000000-0005-0000-0000-00006F980000}"/>
    <cellStyle name="Normal 3 2 111" xfId="38937" xr:uid="{00000000-0005-0000-0000-000070980000}"/>
    <cellStyle name="Normal 3 2 112" xfId="38938" xr:uid="{00000000-0005-0000-0000-000071980000}"/>
    <cellStyle name="Normal 3 2 113" xfId="38939" xr:uid="{00000000-0005-0000-0000-000072980000}"/>
    <cellStyle name="Normal 3 2 114" xfId="38940" xr:uid="{00000000-0005-0000-0000-000073980000}"/>
    <cellStyle name="Normal 3 2 115" xfId="38941" xr:uid="{00000000-0005-0000-0000-000074980000}"/>
    <cellStyle name="Normal 3 2 116" xfId="38942" xr:uid="{00000000-0005-0000-0000-000075980000}"/>
    <cellStyle name="Normal 3 2 117" xfId="38943" xr:uid="{00000000-0005-0000-0000-000076980000}"/>
    <cellStyle name="Normal 3 2 118" xfId="38944" xr:uid="{00000000-0005-0000-0000-000077980000}"/>
    <cellStyle name="Normal 3 2 119" xfId="38945" xr:uid="{00000000-0005-0000-0000-000078980000}"/>
    <cellStyle name="Normal 3 2 12" xfId="38946" xr:uid="{00000000-0005-0000-0000-000079980000}"/>
    <cellStyle name="Normal 3 2 120" xfId="38947" xr:uid="{00000000-0005-0000-0000-00007A980000}"/>
    <cellStyle name="Normal 3 2 121" xfId="38948" xr:uid="{00000000-0005-0000-0000-00007B980000}"/>
    <cellStyle name="Normal 3 2 13" xfId="38949" xr:uid="{00000000-0005-0000-0000-00007C980000}"/>
    <cellStyle name="Normal 3 2 14" xfId="38950" xr:uid="{00000000-0005-0000-0000-00007D980000}"/>
    <cellStyle name="Normal 3 2 15" xfId="38951" xr:uid="{00000000-0005-0000-0000-00007E980000}"/>
    <cellStyle name="Normal 3 2 16" xfId="38952" xr:uid="{00000000-0005-0000-0000-00007F980000}"/>
    <cellStyle name="Normal 3 2 17" xfId="38953" xr:uid="{00000000-0005-0000-0000-000080980000}"/>
    <cellStyle name="Normal 3 2 18" xfId="38954" xr:uid="{00000000-0005-0000-0000-000081980000}"/>
    <cellStyle name="Normal 3 2 19" xfId="38955" xr:uid="{00000000-0005-0000-0000-000082980000}"/>
    <cellStyle name="Normal 3 2 2" xfId="38956" xr:uid="{00000000-0005-0000-0000-000083980000}"/>
    <cellStyle name="Normal 3 2 2 2" xfId="38957" xr:uid="{00000000-0005-0000-0000-000084980000}"/>
    <cellStyle name="Normal 3 2 2 2 2" xfId="38958" xr:uid="{00000000-0005-0000-0000-000085980000}"/>
    <cellStyle name="Normal 3 2 2 2 2 2" xfId="38959" xr:uid="{00000000-0005-0000-0000-000086980000}"/>
    <cellStyle name="Normal 3 2 2 2 3" xfId="38960" xr:uid="{00000000-0005-0000-0000-000087980000}"/>
    <cellStyle name="Normal 3 2 2 3" xfId="38961" xr:uid="{00000000-0005-0000-0000-000088980000}"/>
    <cellStyle name="Normal 3 2 2 3 2" xfId="38962" xr:uid="{00000000-0005-0000-0000-000089980000}"/>
    <cellStyle name="Normal 3 2 2 4" xfId="38963" xr:uid="{00000000-0005-0000-0000-00008A980000}"/>
    <cellStyle name="Normal 3 2 20" xfId="38964" xr:uid="{00000000-0005-0000-0000-00008B980000}"/>
    <cellStyle name="Normal 3 2 21" xfId="38965" xr:uid="{00000000-0005-0000-0000-00008C980000}"/>
    <cellStyle name="Normal 3 2 22" xfId="38966" xr:uid="{00000000-0005-0000-0000-00008D980000}"/>
    <cellStyle name="Normal 3 2 23" xfId="38967" xr:uid="{00000000-0005-0000-0000-00008E980000}"/>
    <cellStyle name="Normal 3 2 24" xfId="38968" xr:uid="{00000000-0005-0000-0000-00008F980000}"/>
    <cellStyle name="Normal 3 2 25" xfId="38969" xr:uid="{00000000-0005-0000-0000-000090980000}"/>
    <cellStyle name="Normal 3 2 26" xfId="38970" xr:uid="{00000000-0005-0000-0000-000091980000}"/>
    <cellStyle name="Normal 3 2 27" xfId="38971" xr:uid="{00000000-0005-0000-0000-000092980000}"/>
    <cellStyle name="Normal 3 2 28" xfId="38972" xr:uid="{00000000-0005-0000-0000-000093980000}"/>
    <cellStyle name="Normal 3 2 29" xfId="38973" xr:uid="{00000000-0005-0000-0000-000094980000}"/>
    <cellStyle name="Normal 3 2 3" xfId="38974" xr:uid="{00000000-0005-0000-0000-000095980000}"/>
    <cellStyle name="Normal 3 2 3 2" xfId="38975" xr:uid="{00000000-0005-0000-0000-000096980000}"/>
    <cellStyle name="Normal 3 2 3 2 2" xfId="38976" xr:uid="{00000000-0005-0000-0000-000097980000}"/>
    <cellStyle name="Normal 3 2 3 3" xfId="38977" xr:uid="{00000000-0005-0000-0000-000098980000}"/>
    <cellStyle name="Normal 3 2 30" xfId="38978" xr:uid="{00000000-0005-0000-0000-000099980000}"/>
    <cellStyle name="Normal 3 2 31" xfId="38979" xr:uid="{00000000-0005-0000-0000-00009A980000}"/>
    <cellStyle name="Normal 3 2 32" xfId="38980" xr:uid="{00000000-0005-0000-0000-00009B980000}"/>
    <cellStyle name="Normal 3 2 33" xfId="38981" xr:uid="{00000000-0005-0000-0000-00009C980000}"/>
    <cellStyle name="Normal 3 2 34" xfId="38982" xr:uid="{00000000-0005-0000-0000-00009D980000}"/>
    <cellStyle name="Normal 3 2 35" xfId="38983" xr:uid="{00000000-0005-0000-0000-00009E980000}"/>
    <cellStyle name="Normal 3 2 36" xfId="38984" xr:uid="{00000000-0005-0000-0000-00009F980000}"/>
    <cellStyle name="Normal 3 2 37" xfId="38985" xr:uid="{00000000-0005-0000-0000-0000A0980000}"/>
    <cellStyle name="Normal 3 2 38" xfId="38986" xr:uid="{00000000-0005-0000-0000-0000A1980000}"/>
    <cellStyle name="Normal 3 2 39" xfId="38987" xr:uid="{00000000-0005-0000-0000-0000A2980000}"/>
    <cellStyle name="Normal 3 2 4" xfId="38988" xr:uid="{00000000-0005-0000-0000-0000A3980000}"/>
    <cellStyle name="Normal 3 2 4 2" xfId="38989" xr:uid="{00000000-0005-0000-0000-0000A4980000}"/>
    <cellStyle name="Normal 3 2 40" xfId="38990" xr:uid="{00000000-0005-0000-0000-0000A5980000}"/>
    <cellStyle name="Normal 3 2 41" xfId="38991" xr:uid="{00000000-0005-0000-0000-0000A6980000}"/>
    <cellStyle name="Normal 3 2 42" xfId="38992" xr:uid="{00000000-0005-0000-0000-0000A7980000}"/>
    <cellStyle name="Normal 3 2 43" xfId="38993" xr:uid="{00000000-0005-0000-0000-0000A8980000}"/>
    <cellStyle name="Normal 3 2 44" xfId="38994" xr:uid="{00000000-0005-0000-0000-0000A9980000}"/>
    <cellStyle name="Normal 3 2 45" xfId="38995" xr:uid="{00000000-0005-0000-0000-0000AA980000}"/>
    <cellStyle name="Normal 3 2 46" xfId="38996" xr:uid="{00000000-0005-0000-0000-0000AB980000}"/>
    <cellStyle name="Normal 3 2 47" xfId="38997" xr:uid="{00000000-0005-0000-0000-0000AC980000}"/>
    <cellStyle name="Normal 3 2 48" xfId="38998" xr:uid="{00000000-0005-0000-0000-0000AD980000}"/>
    <cellStyle name="Normal 3 2 49" xfId="38999" xr:uid="{00000000-0005-0000-0000-0000AE980000}"/>
    <cellStyle name="Normal 3 2 5" xfId="39000" xr:uid="{00000000-0005-0000-0000-0000AF980000}"/>
    <cellStyle name="Normal 3 2 50" xfId="39001" xr:uid="{00000000-0005-0000-0000-0000B0980000}"/>
    <cellStyle name="Normal 3 2 51" xfId="39002" xr:uid="{00000000-0005-0000-0000-0000B1980000}"/>
    <cellStyle name="Normal 3 2 52" xfId="39003" xr:uid="{00000000-0005-0000-0000-0000B2980000}"/>
    <cellStyle name="Normal 3 2 53" xfId="39004" xr:uid="{00000000-0005-0000-0000-0000B3980000}"/>
    <cellStyle name="Normal 3 2 54" xfId="39005" xr:uid="{00000000-0005-0000-0000-0000B4980000}"/>
    <cellStyle name="Normal 3 2 55" xfId="39006" xr:uid="{00000000-0005-0000-0000-0000B5980000}"/>
    <cellStyle name="Normal 3 2 56" xfId="39007" xr:uid="{00000000-0005-0000-0000-0000B6980000}"/>
    <cellStyle name="Normal 3 2 57" xfId="39008" xr:uid="{00000000-0005-0000-0000-0000B7980000}"/>
    <cellStyle name="Normal 3 2 58" xfId="39009" xr:uid="{00000000-0005-0000-0000-0000B8980000}"/>
    <cellStyle name="Normal 3 2 59" xfId="39010" xr:uid="{00000000-0005-0000-0000-0000B9980000}"/>
    <cellStyle name="Normal 3 2 6" xfId="39011" xr:uid="{00000000-0005-0000-0000-0000BA980000}"/>
    <cellStyle name="Normal 3 2 60" xfId="39012" xr:uid="{00000000-0005-0000-0000-0000BB980000}"/>
    <cellStyle name="Normal 3 2 61" xfId="39013" xr:uid="{00000000-0005-0000-0000-0000BC980000}"/>
    <cellStyle name="Normal 3 2 62" xfId="39014" xr:uid="{00000000-0005-0000-0000-0000BD980000}"/>
    <cellStyle name="Normal 3 2 63" xfId="39015" xr:uid="{00000000-0005-0000-0000-0000BE980000}"/>
    <cellStyle name="Normal 3 2 64" xfId="39016" xr:uid="{00000000-0005-0000-0000-0000BF980000}"/>
    <cellStyle name="Normal 3 2 65" xfId="39017" xr:uid="{00000000-0005-0000-0000-0000C0980000}"/>
    <cellStyle name="Normal 3 2 66" xfId="39018" xr:uid="{00000000-0005-0000-0000-0000C1980000}"/>
    <cellStyle name="Normal 3 2 67" xfId="39019" xr:uid="{00000000-0005-0000-0000-0000C2980000}"/>
    <cellStyle name="Normal 3 2 68" xfId="39020" xr:uid="{00000000-0005-0000-0000-0000C3980000}"/>
    <cellStyle name="Normal 3 2 69" xfId="39021" xr:uid="{00000000-0005-0000-0000-0000C4980000}"/>
    <cellStyle name="Normal 3 2 7" xfId="39022" xr:uid="{00000000-0005-0000-0000-0000C5980000}"/>
    <cellStyle name="Normal 3 2 70" xfId="39023" xr:uid="{00000000-0005-0000-0000-0000C6980000}"/>
    <cellStyle name="Normal 3 2 71" xfId="39024" xr:uid="{00000000-0005-0000-0000-0000C7980000}"/>
    <cellStyle name="Normal 3 2 72" xfId="39025" xr:uid="{00000000-0005-0000-0000-0000C8980000}"/>
    <cellStyle name="Normal 3 2 73" xfId="39026" xr:uid="{00000000-0005-0000-0000-0000C9980000}"/>
    <cellStyle name="Normal 3 2 74" xfId="39027" xr:uid="{00000000-0005-0000-0000-0000CA980000}"/>
    <cellStyle name="Normal 3 2 75" xfId="39028" xr:uid="{00000000-0005-0000-0000-0000CB980000}"/>
    <cellStyle name="Normal 3 2 76" xfId="39029" xr:uid="{00000000-0005-0000-0000-0000CC980000}"/>
    <cellStyle name="Normal 3 2 77" xfId="39030" xr:uid="{00000000-0005-0000-0000-0000CD980000}"/>
    <cellStyle name="Normal 3 2 78" xfId="39031" xr:uid="{00000000-0005-0000-0000-0000CE980000}"/>
    <cellStyle name="Normal 3 2 79" xfId="39032" xr:uid="{00000000-0005-0000-0000-0000CF980000}"/>
    <cellStyle name="Normal 3 2 8" xfId="39033" xr:uid="{00000000-0005-0000-0000-0000D0980000}"/>
    <cellStyle name="Normal 3 2 80" xfId="39034" xr:uid="{00000000-0005-0000-0000-0000D1980000}"/>
    <cellStyle name="Normal 3 2 81" xfId="39035" xr:uid="{00000000-0005-0000-0000-0000D2980000}"/>
    <cellStyle name="Normal 3 2 82" xfId="39036" xr:uid="{00000000-0005-0000-0000-0000D3980000}"/>
    <cellStyle name="Normal 3 2 83" xfId="39037" xr:uid="{00000000-0005-0000-0000-0000D4980000}"/>
    <cellStyle name="Normal 3 2 84" xfId="39038" xr:uid="{00000000-0005-0000-0000-0000D5980000}"/>
    <cellStyle name="Normal 3 2 85" xfId="39039" xr:uid="{00000000-0005-0000-0000-0000D6980000}"/>
    <cellStyle name="Normal 3 2 86" xfId="39040" xr:uid="{00000000-0005-0000-0000-0000D7980000}"/>
    <cellStyle name="Normal 3 2 87" xfId="39041" xr:uid="{00000000-0005-0000-0000-0000D8980000}"/>
    <cellStyle name="Normal 3 2 88" xfId="39042" xr:uid="{00000000-0005-0000-0000-0000D9980000}"/>
    <cellStyle name="Normal 3 2 89" xfId="39043" xr:uid="{00000000-0005-0000-0000-0000DA980000}"/>
    <cellStyle name="Normal 3 2 9" xfId="39044" xr:uid="{00000000-0005-0000-0000-0000DB980000}"/>
    <cellStyle name="Normal 3 2 90" xfId="39045" xr:uid="{00000000-0005-0000-0000-0000DC980000}"/>
    <cellStyle name="Normal 3 2 91" xfId="39046" xr:uid="{00000000-0005-0000-0000-0000DD980000}"/>
    <cellStyle name="Normal 3 2 92" xfId="39047" xr:uid="{00000000-0005-0000-0000-0000DE980000}"/>
    <cellStyle name="Normal 3 2 93" xfId="39048" xr:uid="{00000000-0005-0000-0000-0000DF980000}"/>
    <cellStyle name="Normal 3 2 94" xfId="39049" xr:uid="{00000000-0005-0000-0000-0000E0980000}"/>
    <cellStyle name="Normal 3 2 95" xfId="39050" xr:uid="{00000000-0005-0000-0000-0000E1980000}"/>
    <cellStyle name="Normal 3 2 96" xfId="39051" xr:uid="{00000000-0005-0000-0000-0000E2980000}"/>
    <cellStyle name="Normal 3 2 97" xfId="39052" xr:uid="{00000000-0005-0000-0000-0000E3980000}"/>
    <cellStyle name="Normal 3 2 98" xfId="39053" xr:uid="{00000000-0005-0000-0000-0000E4980000}"/>
    <cellStyle name="Normal 3 2 99" xfId="39054" xr:uid="{00000000-0005-0000-0000-0000E5980000}"/>
    <cellStyle name="Normal 3 20" xfId="39055" xr:uid="{00000000-0005-0000-0000-0000E6980000}"/>
    <cellStyle name="Normal 3 21" xfId="39056" xr:uid="{00000000-0005-0000-0000-0000E7980000}"/>
    <cellStyle name="Normal 3 22" xfId="39057" xr:uid="{00000000-0005-0000-0000-0000E8980000}"/>
    <cellStyle name="Normal 3 23" xfId="39058" xr:uid="{00000000-0005-0000-0000-0000E9980000}"/>
    <cellStyle name="Normal 3 24" xfId="39059" xr:uid="{00000000-0005-0000-0000-0000EA980000}"/>
    <cellStyle name="Normal 3 25" xfId="39060" xr:uid="{00000000-0005-0000-0000-0000EB980000}"/>
    <cellStyle name="Normal 3 26" xfId="39061" xr:uid="{00000000-0005-0000-0000-0000EC980000}"/>
    <cellStyle name="Normal 3 27" xfId="39062" xr:uid="{00000000-0005-0000-0000-0000ED980000}"/>
    <cellStyle name="Normal 3 28" xfId="39063" xr:uid="{00000000-0005-0000-0000-0000EE980000}"/>
    <cellStyle name="Normal 3 29" xfId="39064" xr:uid="{00000000-0005-0000-0000-0000EF980000}"/>
    <cellStyle name="Normal 3 3" xfId="39065" xr:uid="{00000000-0005-0000-0000-0000F0980000}"/>
    <cellStyle name="Normal 3 3 10" xfId="39066" xr:uid="{00000000-0005-0000-0000-0000F1980000}"/>
    <cellStyle name="Normal 3 3 100" xfId="39067" xr:uid="{00000000-0005-0000-0000-0000F2980000}"/>
    <cellStyle name="Normal 3 3 101" xfId="39068" xr:uid="{00000000-0005-0000-0000-0000F3980000}"/>
    <cellStyle name="Normal 3 3 102" xfId="39069" xr:uid="{00000000-0005-0000-0000-0000F4980000}"/>
    <cellStyle name="Normal 3 3 103" xfId="39070" xr:uid="{00000000-0005-0000-0000-0000F5980000}"/>
    <cellStyle name="Normal 3 3 104" xfId="39071" xr:uid="{00000000-0005-0000-0000-0000F6980000}"/>
    <cellStyle name="Normal 3 3 105" xfId="39072" xr:uid="{00000000-0005-0000-0000-0000F7980000}"/>
    <cellStyle name="Normal 3 3 106" xfId="39073" xr:uid="{00000000-0005-0000-0000-0000F8980000}"/>
    <cellStyle name="Normal 3 3 107" xfId="39074" xr:uid="{00000000-0005-0000-0000-0000F9980000}"/>
    <cellStyle name="Normal 3 3 108" xfId="39075" xr:uid="{00000000-0005-0000-0000-0000FA980000}"/>
    <cellStyle name="Normal 3 3 109" xfId="39076" xr:uid="{00000000-0005-0000-0000-0000FB980000}"/>
    <cellStyle name="Normal 3 3 11" xfId="39077" xr:uid="{00000000-0005-0000-0000-0000FC980000}"/>
    <cellStyle name="Normal 3 3 110" xfId="39078" xr:uid="{00000000-0005-0000-0000-0000FD980000}"/>
    <cellStyle name="Normal 3 3 111" xfId="39079" xr:uid="{00000000-0005-0000-0000-0000FE980000}"/>
    <cellStyle name="Normal 3 3 112" xfId="39080" xr:uid="{00000000-0005-0000-0000-0000FF980000}"/>
    <cellStyle name="Normal 3 3 113" xfId="39081" xr:uid="{00000000-0005-0000-0000-000000990000}"/>
    <cellStyle name="Normal 3 3 114" xfId="39082" xr:uid="{00000000-0005-0000-0000-000001990000}"/>
    <cellStyle name="Normal 3 3 12" xfId="39083" xr:uid="{00000000-0005-0000-0000-000002990000}"/>
    <cellStyle name="Normal 3 3 13" xfId="39084" xr:uid="{00000000-0005-0000-0000-000003990000}"/>
    <cellStyle name="Normal 3 3 14" xfId="39085" xr:uid="{00000000-0005-0000-0000-000004990000}"/>
    <cellStyle name="Normal 3 3 15" xfId="39086" xr:uid="{00000000-0005-0000-0000-000005990000}"/>
    <cellStyle name="Normal 3 3 16" xfId="39087" xr:uid="{00000000-0005-0000-0000-000006990000}"/>
    <cellStyle name="Normal 3 3 17" xfId="39088" xr:uid="{00000000-0005-0000-0000-000007990000}"/>
    <cellStyle name="Normal 3 3 18" xfId="39089" xr:uid="{00000000-0005-0000-0000-000008990000}"/>
    <cellStyle name="Normal 3 3 19" xfId="39090" xr:uid="{00000000-0005-0000-0000-000009990000}"/>
    <cellStyle name="Normal 3 3 2" xfId="39091" xr:uid="{00000000-0005-0000-0000-00000A990000}"/>
    <cellStyle name="Normal 3 3 2 2" xfId="39092" xr:uid="{00000000-0005-0000-0000-00000B990000}"/>
    <cellStyle name="Normal 3 3 20" xfId="39093" xr:uid="{00000000-0005-0000-0000-00000C990000}"/>
    <cellStyle name="Normal 3 3 21" xfId="39094" xr:uid="{00000000-0005-0000-0000-00000D990000}"/>
    <cellStyle name="Normal 3 3 22" xfId="39095" xr:uid="{00000000-0005-0000-0000-00000E990000}"/>
    <cellStyle name="Normal 3 3 23" xfId="39096" xr:uid="{00000000-0005-0000-0000-00000F990000}"/>
    <cellStyle name="Normal 3 3 24" xfId="39097" xr:uid="{00000000-0005-0000-0000-000010990000}"/>
    <cellStyle name="Normal 3 3 25" xfId="39098" xr:uid="{00000000-0005-0000-0000-000011990000}"/>
    <cellStyle name="Normal 3 3 26" xfId="39099" xr:uid="{00000000-0005-0000-0000-000012990000}"/>
    <cellStyle name="Normal 3 3 27" xfId="39100" xr:uid="{00000000-0005-0000-0000-000013990000}"/>
    <cellStyle name="Normal 3 3 28" xfId="39101" xr:uid="{00000000-0005-0000-0000-000014990000}"/>
    <cellStyle name="Normal 3 3 29" xfId="39102" xr:uid="{00000000-0005-0000-0000-000015990000}"/>
    <cellStyle name="Normal 3 3 3" xfId="39103" xr:uid="{00000000-0005-0000-0000-000016990000}"/>
    <cellStyle name="Normal 3 3 30" xfId="39104" xr:uid="{00000000-0005-0000-0000-000017990000}"/>
    <cellStyle name="Normal 3 3 31" xfId="39105" xr:uid="{00000000-0005-0000-0000-000018990000}"/>
    <cellStyle name="Normal 3 3 32" xfId="39106" xr:uid="{00000000-0005-0000-0000-000019990000}"/>
    <cellStyle name="Normal 3 3 33" xfId="39107" xr:uid="{00000000-0005-0000-0000-00001A990000}"/>
    <cellStyle name="Normal 3 3 34" xfId="39108" xr:uid="{00000000-0005-0000-0000-00001B990000}"/>
    <cellStyle name="Normal 3 3 35" xfId="39109" xr:uid="{00000000-0005-0000-0000-00001C990000}"/>
    <cellStyle name="Normal 3 3 36" xfId="39110" xr:uid="{00000000-0005-0000-0000-00001D990000}"/>
    <cellStyle name="Normal 3 3 37" xfId="39111" xr:uid="{00000000-0005-0000-0000-00001E990000}"/>
    <cellStyle name="Normal 3 3 38" xfId="39112" xr:uid="{00000000-0005-0000-0000-00001F990000}"/>
    <cellStyle name="Normal 3 3 39" xfId="39113" xr:uid="{00000000-0005-0000-0000-000020990000}"/>
    <cellStyle name="Normal 3 3 4" xfId="39114" xr:uid="{00000000-0005-0000-0000-000021990000}"/>
    <cellStyle name="Normal 3 3 40" xfId="39115" xr:uid="{00000000-0005-0000-0000-000022990000}"/>
    <cellStyle name="Normal 3 3 41" xfId="39116" xr:uid="{00000000-0005-0000-0000-000023990000}"/>
    <cellStyle name="Normal 3 3 42" xfId="39117" xr:uid="{00000000-0005-0000-0000-000024990000}"/>
    <cellStyle name="Normal 3 3 43" xfId="39118" xr:uid="{00000000-0005-0000-0000-000025990000}"/>
    <cellStyle name="Normal 3 3 44" xfId="39119" xr:uid="{00000000-0005-0000-0000-000026990000}"/>
    <cellStyle name="Normal 3 3 45" xfId="39120" xr:uid="{00000000-0005-0000-0000-000027990000}"/>
    <cellStyle name="Normal 3 3 46" xfId="39121" xr:uid="{00000000-0005-0000-0000-000028990000}"/>
    <cellStyle name="Normal 3 3 47" xfId="39122" xr:uid="{00000000-0005-0000-0000-000029990000}"/>
    <cellStyle name="Normal 3 3 48" xfId="39123" xr:uid="{00000000-0005-0000-0000-00002A990000}"/>
    <cellStyle name="Normal 3 3 49" xfId="39124" xr:uid="{00000000-0005-0000-0000-00002B990000}"/>
    <cellStyle name="Normal 3 3 5" xfId="39125" xr:uid="{00000000-0005-0000-0000-00002C990000}"/>
    <cellStyle name="Normal 3 3 50" xfId="39126" xr:uid="{00000000-0005-0000-0000-00002D990000}"/>
    <cellStyle name="Normal 3 3 51" xfId="39127" xr:uid="{00000000-0005-0000-0000-00002E990000}"/>
    <cellStyle name="Normal 3 3 52" xfId="39128" xr:uid="{00000000-0005-0000-0000-00002F990000}"/>
    <cellStyle name="Normal 3 3 53" xfId="39129" xr:uid="{00000000-0005-0000-0000-000030990000}"/>
    <cellStyle name="Normal 3 3 54" xfId="39130" xr:uid="{00000000-0005-0000-0000-000031990000}"/>
    <cellStyle name="Normal 3 3 55" xfId="39131" xr:uid="{00000000-0005-0000-0000-000032990000}"/>
    <cellStyle name="Normal 3 3 56" xfId="39132" xr:uid="{00000000-0005-0000-0000-000033990000}"/>
    <cellStyle name="Normal 3 3 57" xfId="39133" xr:uid="{00000000-0005-0000-0000-000034990000}"/>
    <cellStyle name="Normal 3 3 58" xfId="39134" xr:uid="{00000000-0005-0000-0000-000035990000}"/>
    <cellStyle name="Normal 3 3 59" xfId="39135" xr:uid="{00000000-0005-0000-0000-000036990000}"/>
    <cellStyle name="Normal 3 3 6" xfId="39136" xr:uid="{00000000-0005-0000-0000-000037990000}"/>
    <cellStyle name="Normal 3 3 60" xfId="39137" xr:uid="{00000000-0005-0000-0000-000038990000}"/>
    <cellStyle name="Normal 3 3 61" xfId="39138" xr:uid="{00000000-0005-0000-0000-000039990000}"/>
    <cellStyle name="Normal 3 3 62" xfId="39139" xr:uid="{00000000-0005-0000-0000-00003A990000}"/>
    <cellStyle name="Normal 3 3 63" xfId="39140" xr:uid="{00000000-0005-0000-0000-00003B990000}"/>
    <cellStyle name="Normal 3 3 64" xfId="39141" xr:uid="{00000000-0005-0000-0000-00003C990000}"/>
    <cellStyle name="Normal 3 3 65" xfId="39142" xr:uid="{00000000-0005-0000-0000-00003D990000}"/>
    <cellStyle name="Normal 3 3 66" xfId="39143" xr:uid="{00000000-0005-0000-0000-00003E990000}"/>
    <cellStyle name="Normal 3 3 67" xfId="39144" xr:uid="{00000000-0005-0000-0000-00003F990000}"/>
    <cellStyle name="Normal 3 3 68" xfId="39145" xr:uid="{00000000-0005-0000-0000-000040990000}"/>
    <cellStyle name="Normal 3 3 69" xfId="39146" xr:uid="{00000000-0005-0000-0000-000041990000}"/>
    <cellStyle name="Normal 3 3 7" xfId="39147" xr:uid="{00000000-0005-0000-0000-000042990000}"/>
    <cellStyle name="Normal 3 3 70" xfId="39148" xr:uid="{00000000-0005-0000-0000-000043990000}"/>
    <cellStyle name="Normal 3 3 71" xfId="39149" xr:uid="{00000000-0005-0000-0000-000044990000}"/>
    <cellStyle name="Normal 3 3 72" xfId="39150" xr:uid="{00000000-0005-0000-0000-000045990000}"/>
    <cellStyle name="Normal 3 3 73" xfId="39151" xr:uid="{00000000-0005-0000-0000-000046990000}"/>
    <cellStyle name="Normal 3 3 74" xfId="39152" xr:uid="{00000000-0005-0000-0000-000047990000}"/>
    <cellStyle name="Normal 3 3 75" xfId="39153" xr:uid="{00000000-0005-0000-0000-000048990000}"/>
    <cellStyle name="Normal 3 3 76" xfId="39154" xr:uid="{00000000-0005-0000-0000-000049990000}"/>
    <cellStyle name="Normal 3 3 77" xfId="39155" xr:uid="{00000000-0005-0000-0000-00004A990000}"/>
    <cellStyle name="Normal 3 3 78" xfId="39156" xr:uid="{00000000-0005-0000-0000-00004B990000}"/>
    <cellStyle name="Normal 3 3 79" xfId="39157" xr:uid="{00000000-0005-0000-0000-00004C990000}"/>
    <cellStyle name="Normal 3 3 8" xfId="39158" xr:uid="{00000000-0005-0000-0000-00004D990000}"/>
    <cellStyle name="Normal 3 3 80" xfId="39159" xr:uid="{00000000-0005-0000-0000-00004E990000}"/>
    <cellStyle name="Normal 3 3 81" xfId="39160" xr:uid="{00000000-0005-0000-0000-00004F990000}"/>
    <cellStyle name="Normal 3 3 82" xfId="39161" xr:uid="{00000000-0005-0000-0000-000050990000}"/>
    <cellStyle name="Normal 3 3 83" xfId="39162" xr:uid="{00000000-0005-0000-0000-000051990000}"/>
    <cellStyle name="Normal 3 3 84" xfId="39163" xr:uid="{00000000-0005-0000-0000-000052990000}"/>
    <cellStyle name="Normal 3 3 85" xfId="39164" xr:uid="{00000000-0005-0000-0000-000053990000}"/>
    <cellStyle name="Normal 3 3 86" xfId="39165" xr:uid="{00000000-0005-0000-0000-000054990000}"/>
    <cellStyle name="Normal 3 3 87" xfId="39166" xr:uid="{00000000-0005-0000-0000-000055990000}"/>
    <cellStyle name="Normal 3 3 88" xfId="39167" xr:uid="{00000000-0005-0000-0000-000056990000}"/>
    <cellStyle name="Normal 3 3 89" xfId="39168" xr:uid="{00000000-0005-0000-0000-000057990000}"/>
    <cellStyle name="Normal 3 3 9" xfId="39169" xr:uid="{00000000-0005-0000-0000-000058990000}"/>
    <cellStyle name="Normal 3 3 90" xfId="39170" xr:uid="{00000000-0005-0000-0000-000059990000}"/>
    <cellStyle name="Normal 3 3 91" xfId="39171" xr:uid="{00000000-0005-0000-0000-00005A990000}"/>
    <cellStyle name="Normal 3 3 92" xfId="39172" xr:uid="{00000000-0005-0000-0000-00005B990000}"/>
    <cellStyle name="Normal 3 3 93" xfId="39173" xr:uid="{00000000-0005-0000-0000-00005C990000}"/>
    <cellStyle name="Normal 3 3 94" xfId="39174" xr:uid="{00000000-0005-0000-0000-00005D990000}"/>
    <cellStyle name="Normal 3 3 95" xfId="39175" xr:uid="{00000000-0005-0000-0000-00005E990000}"/>
    <cellStyle name="Normal 3 3 96" xfId="39176" xr:uid="{00000000-0005-0000-0000-00005F990000}"/>
    <cellStyle name="Normal 3 3 97" xfId="39177" xr:uid="{00000000-0005-0000-0000-000060990000}"/>
    <cellStyle name="Normal 3 3 98" xfId="39178" xr:uid="{00000000-0005-0000-0000-000061990000}"/>
    <cellStyle name="Normal 3 3 99" xfId="39179" xr:uid="{00000000-0005-0000-0000-000062990000}"/>
    <cellStyle name="Normal 3 30" xfId="39180" xr:uid="{00000000-0005-0000-0000-000063990000}"/>
    <cellStyle name="Normal 3 31" xfId="39181" xr:uid="{00000000-0005-0000-0000-000064990000}"/>
    <cellStyle name="Normal 3 32" xfId="39182" xr:uid="{00000000-0005-0000-0000-000065990000}"/>
    <cellStyle name="Normal 3 33" xfId="39183" xr:uid="{00000000-0005-0000-0000-000066990000}"/>
    <cellStyle name="Normal 3 34" xfId="39184" xr:uid="{00000000-0005-0000-0000-000067990000}"/>
    <cellStyle name="Normal 3 35" xfId="39185" xr:uid="{00000000-0005-0000-0000-000068990000}"/>
    <cellStyle name="Normal 3 36" xfId="39186" xr:uid="{00000000-0005-0000-0000-000069990000}"/>
    <cellStyle name="Normal 3 37" xfId="39187" xr:uid="{00000000-0005-0000-0000-00006A990000}"/>
    <cellStyle name="Normal 3 38" xfId="39188" xr:uid="{00000000-0005-0000-0000-00006B990000}"/>
    <cellStyle name="Normal 3 39" xfId="39189" xr:uid="{00000000-0005-0000-0000-00006C990000}"/>
    <cellStyle name="Normal 3 4" xfId="39190" xr:uid="{00000000-0005-0000-0000-00006D990000}"/>
    <cellStyle name="Normal 3 4 10" xfId="39191" xr:uid="{00000000-0005-0000-0000-00006E990000}"/>
    <cellStyle name="Normal 3 4 100" xfId="39192" xr:uid="{00000000-0005-0000-0000-00006F990000}"/>
    <cellStyle name="Normal 3 4 101" xfId="39193" xr:uid="{00000000-0005-0000-0000-000070990000}"/>
    <cellStyle name="Normal 3 4 102" xfId="39194" xr:uid="{00000000-0005-0000-0000-000071990000}"/>
    <cellStyle name="Normal 3 4 103" xfId="39195" xr:uid="{00000000-0005-0000-0000-000072990000}"/>
    <cellStyle name="Normal 3 4 104" xfId="39196" xr:uid="{00000000-0005-0000-0000-000073990000}"/>
    <cellStyle name="Normal 3 4 105" xfId="39197" xr:uid="{00000000-0005-0000-0000-000074990000}"/>
    <cellStyle name="Normal 3 4 106" xfId="39198" xr:uid="{00000000-0005-0000-0000-000075990000}"/>
    <cellStyle name="Normal 3 4 107" xfId="39199" xr:uid="{00000000-0005-0000-0000-000076990000}"/>
    <cellStyle name="Normal 3 4 108" xfId="39200" xr:uid="{00000000-0005-0000-0000-000077990000}"/>
    <cellStyle name="Normal 3 4 109" xfId="39201" xr:uid="{00000000-0005-0000-0000-000078990000}"/>
    <cellStyle name="Normal 3 4 11" xfId="39202" xr:uid="{00000000-0005-0000-0000-000079990000}"/>
    <cellStyle name="Normal 3 4 110" xfId="39203" xr:uid="{00000000-0005-0000-0000-00007A990000}"/>
    <cellStyle name="Normal 3 4 111" xfId="39204" xr:uid="{00000000-0005-0000-0000-00007B990000}"/>
    <cellStyle name="Normal 3 4 112" xfId="39205" xr:uid="{00000000-0005-0000-0000-00007C990000}"/>
    <cellStyle name="Normal 3 4 113" xfId="39206" xr:uid="{00000000-0005-0000-0000-00007D990000}"/>
    <cellStyle name="Normal 3 4 12" xfId="39207" xr:uid="{00000000-0005-0000-0000-00007E990000}"/>
    <cellStyle name="Normal 3 4 13" xfId="39208" xr:uid="{00000000-0005-0000-0000-00007F990000}"/>
    <cellStyle name="Normal 3 4 14" xfId="39209" xr:uid="{00000000-0005-0000-0000-000080990000}"/>
    <cellStyle name="Normal 3 4 15" xfId="39210" xr:uid="{00000000-0005-0000-0000-000081990000}"/>
    <cellStyle name="Normal 3 4 16" xfId="39211" xr:uid="{00000000-0005-0000-0000-000082990000}"/>
    <cellStyle name="Normal 3 4 17" xfId="39212" xr:uid="{00000000-0005-0000-0000-000083990000}"/>
    <cellStyle name="Normal 3 4 18" xfId="39213" xr:uid="{00000000-0005-0000-0000-000084990000}"/>
    <cellStyle name="Normal 3 4 19" xfId="39214" xr:uid="{00000000-0005-0000-0000-000085990000}"/>
    <cellStyle name="Normal 3 4 2" xfId="39215" xr:uid="{00000000-0005-0000-0000-000086990000}"/>
    <cellStyle name="Normal 3 4 2 2" xfId="39216" xr:uid="{00000000-0005-0000-0000-000087990000}"/>
    <cellStyle name="Normal 3 4 2 2 2" xfId="39217" xr:uid="{00000000-0005-0000-0000-000088990000}"/>
    <cellStyle name="Normal 3 4 2 3" xfId="39218" xr:uid="{00000000-0005-0000-0000-000089990000}"/>
    <cellStyle name="Normal 3 4 20" xfId="39219" xr:uid="{00000000-0005-0000-0000-00008A990000}"/>
    <cellStyle name="Normal 3 4 21" xfId="39220" xr:uid="{00000000-0005-0000-0000-00008B990000}"/>
    <cellStyle name="Normal 3 4 22" xfId="39221" xr:uid="{00000000-0005-0000-0000-00008C990000}"/>
    <cellStyle name="Normal 3 4 23" xfId="39222" xr:uid="{00000000-0005-0000-0000-00008D990000}"/>
    <cellStyle name="Normal 3 4 24" xfId="39223" xr:uid="{00000000-0005-0000-0000-00008E990000}"/>
    <cellStyle name="Normal 3 4 25" xfId="39224" xr:uid="{00000000-0005-0000-0000-00008F990000}"/>
    <cellStyle name="Normal 3 4 26" xfId="39225" xr:uid="{00000000-0005-0000-0000-000090990000}"/>
    <cellStyle name="Normal 3 4 27" xfId="39226" xr:uid="{00000000-0005-0000-0000-000091990000}"/>
    <cellStyle name="Normal 3 4 28" xfId="39227" xr:uid="{00000000-0005-0000-0000-000092990000}"/>
    <cellStyle name="Normal 3 4 29" xfId="39228" xr:uid="{00000000-0005-0000-0000-000093990000}"/>
    <cellStyle name="Normal 3 4 3" xfId="39229" xr:uid="{00000000-0005-0000-0000-000094990000}"/>
    <cellStyle name="Normal 3 4 3 2" xfId="39230" xr:uid="{00000000-0005-0000-0000-000095990000}"/>
    <cellStyle name="Normal 3 4 30" xfId="39231" xr:uid="{00000000-0005-0000-0000-000096990000}"/>
    <cellStyle name="Normal 3 4 31" xfId="39232" xr:uid="{00000000-0005-0000-0000-000097990000}"/>
    <cellStyle name="Normal 3 4 32" xfId="39233" xr:uid="{00000000-0005-0000-0000-000098990000}"/>
    <cellStyle name="Normal 3 4 33" xfId="39234" xr:uid="{00000000-0005-0000-0000-000099990000}"/>
    <cellStyle name="Normal 3 4 34" xfId="39235" xr:uid="{00000000-0005-0000-0000-00009A990000}"/>
    <cellStyle name="Normal 3 4 35" xfId="39236" xr:uid="{00000000-0005-0000-0000-00009B990000}"/>
    <cellStyle name="Normal 3 4 36" xfId="39237" xr:uid="{00000000-0005-0000-0000-00009C990000}"/>
    <cellStyle name="Normal 3 4 37" xfId="39238" xr:uid="{00000000-0005-0000-0000-00009D990000}"/>
    <cellStyle name="Normal 3 4 38" xfId="39239" xr:uid="{00000000-0005-0000-0000-00009E990000}"/>
    <cellStyle name="Normal 3 4 39" xfId="39240" xr:uid="{00000000-0005-0000-0000-00009F990000}"/>
    <cellStyle name="Normal 3 4 4" xfId="39241" xr:uid="{00000000-0005-0000-0000-0000A0990000}"/>
    <cellStyle name="Normal 3 4 40" xfId="39242" xr:uid="{00000000-0005-0000-0000-0000A1990000}"/>
    <cellStyle name="Normal 3 4 41" xfId="39243" xr:uid="{00000000-0005-0000-0000-0000A2990000}"/>
    <cellStyle name="Normal 3 4 42" xfId="39244" xr:uid="{00000000-0005-0000-0000-0000A3990000}"/>
    <cellStyle name="Normal 3 4 43" xfId="39245" xr:uid="{00000000-0005-0000-0000-0000A4990000}"/>
    <cellStyle name="Normal 3 4 44" xfId="39246" xr:uid="{00000000-0005-0000-0000-0000A5990000}"/>
    <cellStyle name="Normal 3 4 45" xfId="39247" xr:uid="{00000000-0005-0000-0000-0000A6990000}"/>
    <cellStyle name="Normal 3 4 46" xfId="39248" xr:uid="{00000000-0005-0000-0000-0000A7990000}"/>
    <cellStyle name="Normal 3 4 47" xfId="39249" xr:uid="{00000000-0005-0000-0000-0000A8990000}"/>
    <cellStyle name="Normal 3 4 48" xfId="39250" xr:uid="{00000000-0005-0000-0000-0000A9990000}"/>
    <cellStyle name="Normal 3 4 49" xfId="39251" xr:uid="{00000000-0005-0000-0000-0000AA990000}"/>
    <cellStyle name="Normal 3 4 5" xfId="39252" xr:uid="{00000000-0005-0000-0000-0000AB990000}"/>
    <cellStyle name="Normal 3 4 50" xfId="39253" xr:uid="{00000000-0005-0000-0000-0000AC990000}"/>
    <cellStyle name="Normal 3 4 51" xfId="39254" xr:uid="{00000000-0005-0000-0000-0000AD990000}"/>
    <cellStyle name="Normal 3 4 52" xfId="39255" xr:uid="{00000000-0005-0000-0000-0000AE990000}"/>
    <cellStyle name="Normal 3 4 53" xfId="39256" xr:uid="{00000000-0005-0000-0000-0000AF990000}"/>
    <cellStyle name="Normal 3 4 54" xfId="39257" xr:uid="{00000000-0005-0000-0000-0000B0990000}"/>
    <cellStyle name="Normal 3 4 55" xfId="39258" xr:uid="{00000000-0005-0000-0000-0000B1990000}"/>
    <cellStyle name="Normal 3 4 56" xfId="39259" xr:uid="{00000000-0005-0000-0000-0000B2990000}"/>
    <cellStyle name="Normal 3 4 57" xfId="39260" xr:uid="{00000000-0005-0000-0000-0000B3990000}"/>
    <cellStyle name="Normal 3 4 58" xfId="39261" xr:uid="{00000000-0005-0000-0000-0000B4990000}"/>
    <cellStyle name="Normal 3 4 59" xfId="39262" xr:uid="{00000000-0005-0000-0000-0000B5990000}"/>
    <cellStyle name="Normal 3 4 6" xfId="39263" xr:uid="{00000000-0005-0000-0000-0000B6990000}"/>
    <cellStyle name="Normal 3 4 60" xfId="39264" xr:uid="{00000000-0005-0000-0000-0000B7990000}"/>
    <cellStyle name="Normal 3 4 61" xfId="39265" xr:uid="{00000000-0005-0000-0000-0000B8990000}"/>
    <cellStyle name="Normal 3 4 62" xfId="39266" xr:uid="{00000000-0005-0000-0000-0000B9990000}"/>
    <cellStyle name="Normal 3 4 63" xfId="39267" xr:uid="{00000000-0005-0000-0000-0000BA990000}"/>
    <cellStyle name="Normal 3 4 64" xfId="39268" xr:uid="{00000000-0005-0000-0000-0000BB990000}"/>
    <cellStyle name="Normal 3 4 65" xfId="39269" xr:uid="{00000000-0005-0000-0000-0000BC990000}"/>
    <cellStyle name="Normal 3 4 66" xfId="39270" xr:uid="{00000000-0005-0000-0000-0000BD990000}"/>
    <cellStyle name="Normal 3 4 67" xfId="39271" xr:uid="{00000000-0005-0000-0000-0000BE990000}"/>
    <cellStyle name="Normal 3 4 68" xfId="39272" xr:uid="{00000000-0005-0000-0000-0000BF990000}"/>
    <cellStyle name="Normal 3 4 69" xfId="39273" xr:uid="{00000000-0005-0000-0000-0000C0990000}"/>
    <cellStyle name="Normal 3 4 7" xfId="39274" xr:uid="{00000000-0005-0000-0000-0000C1990000}"/>
    <cellStyle name="Normal 3 4 70" xfId="39275" xr:uid="{00000000-0005-0000-0000-0000C2990000}"/>
    <cellStyle name="Normal 3 4 71" xfId="39276" xr:uid="{00000000-0005-0000-0000-0000C3990000}"/>
    <cellStyle name="Normal 3 4 72" xfId="39277" xr:uid="{00000000-0005-0000-0000-0000C4990000}"/>
    <cellStyle name="Normal 3 4 73" xfId="39278" xr:uid="{00000000-0005-0000-0000-0000C5990000}"/>
    <cellStyle name="Normal 3 4 74" xfId="39279" xr:uid="{00000000-0005-0000-0000-0000C6990000}"/>
    <cellStyle name="Normal 3 4 75" xfId="39280" xr:uid="{00000000-0005-0000-0000-0000C7990000}"/>
    <cellStyle name="Normal 3 4 76" xfId="39281" xr:uid="{00000000-0005-0000-0000-0000C8990000}"/>
    <cellStyle name="Normal 3 4 77" xfId="39282" xr:uid="{00000000-0005-0000-0000-0000C9990000}"/>
    <cellStyle name="Normal 3 4 78" xfId="39283" xr:uid="{00000000-0005-0000-0000-0000CA990000}"/>
    <cellStyle name="Normal 3 4 79" xfId="39284" xr:uid="{00000000-0005-0000-0000-0000CB990000}"/>
    <cellStyle name="Normal 3 4 8" xfId="39285" xr:uid="{00000000-0005-0000-0000-0000CC990000}"/>
    <cellStyle name="Normal 3 4 80" xfId="39286" xr:uid="{00000000-0005-0000-0000-0000CD990000}"/>
    <cellStyle name="Normal 3 4 81" xfId="39287" xr:uid="{00000000-0005-0000-0000-0000CE990000}"/>
    <cellStyle name="Normal 3 4 82" xfId="39288" xr:uid="{00000000-0005-0000-0000-0000CF990000}"/>
    <cellStyle name="Normal 3 4 83" xfId="39289" xr:uid="{00000000-0005-0000-0000-0000D0990000}"/>
    <cellStyle name="Normal 3 4 84" xfId="39290" xr:uid="{00000000-0005-0000-0000-0000D1990000}"/>
    <cellStyle name="Normal 3 4 85" xfId="39291" xr:uid="{00000000-0005-0000-0000-0000D2990000}"/>
    <cellStyle name="Normal 3 4 86" xfId="39292" xr:uid="{00000000-0005-0000-0000-0000D3990000}"/>
    <cellStyle name="Normal 3 4 87" xfId="39293" xr:uid="{00000000-0005-0000-0000-0000D4990000}"/>
    <cellStyle name="Normal 3 4 88" xfId="39294" xr:uid="{00000000-0005-0000-0000-0000D5990000}"/>
    <cellStyle name="Normal 3 4 89" xfId="39295" xr:uid="{00000000-0005-0000-0000-0000D6990000}"/>
    <cellStyle name="Normal 3 4 9" xfId="39296" xr:uid="{00000000-0005-0000-0000-0000D7990000}"/>
    <cellStyle name="Normal 3 4 90" xfId="39297" xr:uid="{00000000-0005-0000-0000-0000D8990000}"/>
    <cellStyle name="Normal 3 4 91" xfId="39298" xr:uid="{00000000-0005-0000-0000-0000D9990000}"/>
    <cellStyle name="Normal 3 4 92" xfId="39299" xr:uid="{00000000-0005-0000-0000-0000DA990000}"/>
    <cellStyle name="Normal 3 4 93" xfId="39300" xr:uid="{00000000-0005-0000-0000-0000DB990000}"/>
    <cellStyle name="Normal 3 4 94" xfId="39301" xr:uid="{00000000-0005-0000-0000-0000DC990000}"/>
    <cellStyle name="Normal 3 4 95" xfId="39302" xr:uid="{00000000-0005-0000-0000-0000DD990000}"/>
    <cellStyle name="Normal 3 4 96" xfId="39303" xr:uid="{00000000-0005-0000-0000-0000DE990000}"/>
    <cellStyle name="Normal 3 4 97" xfId="39304" xr:uid="{00000000-0005-0000-0000-0000DF990000}"/>
    <cellStyle name="Normal 3 4 98" xfId="39305" xr:uid="{00000000-0005-0000-0000-0000E0990000}"/>
    <cellStyle name="Normal 3 4 99" xfId="39306" xr:uid="{00000000-0005-0000-0000-0000E1990000}"/>
    <cellStyle name="Normal 3 40" xfId="39307" xr:uid="{00000000-0005-0000-0000-0000E2990000}"/>
    <cellStyle name="Normal 3 41" xfId="39308" xr:uid="{00000000-0005-0000-0000-0000E3990000}"/>
    <cellStyle name="Normal 3 42" xfId="39309" xr:uid="{00000000-0005-0000-0000-0000E4990000}"/>
    <cellStyle name="Normal 3 43" xfId="39310" xr:uid="{00000000-0005-0000-0000-0000E5990000}"/>
    <cellStyle name="Normal 3 44" xfId="39311" xr:uid="{00000000-0005-0000-0000-0000E6990000}"/>
    <cellStyle name="Normal 3 45" xfId="39312" xr:uid="{00000000-0005-0000-0000-0000E7990000}"/>
    <cellStyle name="Normal 3 46" xfId="39313" xr:uid="{00000000-0005-0000-0000-0000E8990000}"/>
    <cellStyle name="Normal 3 47" xfId="39314" xr:uid="{00000000-0005-0000-0000-0000E9990000}"/>
    <cellStyle name="Normal 3 48" xfId="39315" xr:uid="{00000000-0005-0000-0000-0000EA990000}"/>
    <cellStyle name="Normal 3 49" xfId="39316" xr:uid="{00000000-0005-0000-0000-0000EB990000}"/>
    <cellStyle name="Normal 3 5" xfId="39317" xr:uid="{00000000-0005-0000-0000-0000EC990000}"/>
    <cellStyle name="Normal 3 5 10" xfId="39318" xr:uid="{00000000-0005-0000-0000-0000ED990000}"/>
    <cellStyle name="Normal 3 5 100" xfId="39319" xr:uid="{00000000-0005-0000-0000-0000EE990000}"/>
    <cellStyle name="Normal 3 5 101" xfId="39320" xr:uid="{00000000-0005-0000-0000-0000EF990000}"/>
    <cellStyle name="Normal 3 5 102" xfId="39321" xr:uid="{00000000-0005-0000-0000-0000F0990000}"/>
    <cellStyle name="Normal 3 5 103" xfId="39322" xr:uid="{00000000-0005-0000-0000-0000F1990000}"/>
    <cellStyle name="Normal 3 5 104" xfId="39323" xr:uid="{00000000-0005-0000-0000-0000F2990000}"/>
    <cellStyle name="Normal 3 5 105" xfId="39324" xr:uid="{00000000-0005-0000-0000-0000F3990000}"/>
    <cellStyle name="Normal 3 5 106" xfId="39325" xr:uid="{00000000-0005-0000-0000-0000F4990000}"/>
    <cellStyle name="Normal 3 5 107" xfId="39326" xr:uid="{00000000-0005-0000-0000-0000F5990000}"/>
    <cellStyle name="Normal 3 5 108" xfId="39327" xr:uid="{00000000-0005-0000-0000-0000F6990000}"/>
    <cellStyle name="Normal 3 5 109" xfId="39328" xr:uid="{00000000-0005-0000-0000-0000F7990000}"/>
    <cellStyle name="Normal 3 5 11" xfId="39329" xr:uid="{00000000-0005-0000-0000-0000F8990000}"/>
    <cellStyle name="Normal 3 5 110" xfId="39330" xr:uid="{00000000-0005-0000-0000-0000F9990000}"/>
    <cellStyle name="Normal 3 5 111" xfId="39331" xr:uid="{00000000-0005-0000-0000-0000FA990000}"/>
    <cellStyle name="Normal 3 5 112" xfId="39332" xr:uid="{00000000-0005-0000-0000-0000FB990000}"/>
    <cellStyle name="Normal 3 5 12" xfId="39333" xr:uid="{00000000-0005-0000-0000-0000FC990000}"/>
    <cellStyle name="Normal 3 5 13" xfId="39334" xr:uid="{00000000-0005-0000-0000-0000FD990000}"/>
    <cellStyle name="Normal 3 5 14" xfId="39335" xr:uid="{00000000-0005-0000-0000-0000FE990000}"/>
    <cellStyle name="Normal 3 5 15" xfId="39336" xr:uid="{00000000-0005-0000-0000-0000FF990000}"/>
    <cellStyle name="Normal 3 5 16" xfId="39337" xr:uid="{00000000-0005-0000-0000-0000009A0000}"/>
    <cellStyle name="Normal 3 5 17" xfId="39338" xr:uid="{00000000-0005-0000-0000-0000019A0000}"/>
    <cellStyle name="Normal 3 5 18" xfId="39339" xr:uid="{00000000-0005-0000-0000-0000029A0000}"/>
    <cellStyle name="Normal 3 5 19" xfId="39340" xr:uid="{00000000-0005-0000-0000-0000039A0000}"/>
    <cellStyle name="Normal 3 5 2" xfId="39341" xr:uid="{00000000-0005-0000-0000-0000049A0000}"/>
    <cellStyle name="Normal 3 5 2 2" xfId="39342" xr:uid="{00000000-0005-0000-0000-0000059A0000}"/>
    <cellStyle name="Normal 3 5 20" xfId="39343" xr:uid="{00000000-0005-0000-0000-0000069A0000}"/>
    <cellStyle name="Normal 3 5 21" xfId="39344" xr:uid="{00000000-0005-0000-0000-0000079A0000}"/>
    <cellStyle name="Normal 3 5 22" xfId="39345" xr:uid="{00000000-0005-0000-0000-0000089A0000}"/>
    <cellStyle name="Normal 3 5 23" xfId="39346" xr:uid="{00000000-0005-0000-0000-0000099A0000}"/>
    <cellStyle name="Normal 3 5 24" xfId="39347" xr:uid="{00000000-0005-0000-0000-00000A9A0000}"/>
    <cellStyle name="Normal 3 5 25" xfId="39348" xr:uid="{00000000-0005-0000-0000-00000B9A0000}"/>
    <cellStyle name="Normal 3 5 26" xfId="39349" xr:uid="{00000000-0005-0000-0000-00000C9A0000}"/>
    <cellStyle name="Normal 3 5 27" xfId="39350" xr:uid="{00000000-0005-0000-0000-00000D9A0000}"/>
    <cellStyle name="Normal 3 5 28" xfId="39351" xr:uid="{00000000-0005-0000-0000-00000E9A0000}"/>
    <cellStyle name="Normal 3 5 29" xfId="39352" xr:uid="{00000000-0005-0000-0000-00000F9A0000}"/>
    <cellStyle name="Normal 3 5 3" xfId="39353" xr:uid="{00000000-0005-0000-0000-0000109A0000}"/>
    <cellStyle name="Normal 3 5 30" xfId="39354" xr:uid="{00000000-0005-0000-0000-0000119A0000}"/>
    <cellStyle name="Normal 3 5 31" xfId="39355" xr:uid="{00000000-0005-0000-0000-0000129A0000}"/>
    <cellStyle name="Normal 3 5 32" xfId="39356" xr:uid="{00000000-0005-0000-0000-0000139A0000}"/>
    <cellStyle name="Normal 3 5 33" xfId="39357" xr:uid="{00000000-0005-0000-0000-0000149A0000}"/>
    <cellStyle name="Normal 3 5 34" xfId="39358" xr:uid="{00000000-0005-0000-0000-0000159A0000}"/>
    <cellStyle name="Normal 3 5 35" xfId="39359" xr:uid="{00000000-0005-0000-0000-0000169A0000}"/>
    <cellStyle name="Normal 3 5 36" xfId="39360" xr:uid="{00000000-0005-0000-0000-0000179A0000}"/>
    <cellStyle name="Normal 3 5 37" xfId="39361" xr:uid="{00000000-0005-0000-0000-0000189A0000}"/>
    <cellStyle name="Normal 3 5 38" xfId="39362" xr:uid="{00000000-0005-0000-0000-0000199A0000}"/>
    <cellStyle name="Normal 3 5 39" xfId="39363" xr:uid="{00000000-0005-0000-0000-00001A9A0000}"/>
    <cellStyle name="Normal 3 5 4" xfId="39364" xr:uid="{00000000-0005-0000-0000-00001B9A0000}"/>
    <cellStyle name="Normal 3 5 40" xfId="39365" xr:uid="{00000000-0005-0000-0000-00001C9A0000}"/>
    <cellStyle name="Normal 3 5 41" xfId="39366" xr:uid="{00000000-0005-0000-0000-00001D9A0000}"/>
    <cellStyle name="Normal 3 5 42" xfId="39367" xr:uid="{00000000-0005-0000-0000-00001E9A0000}"/>
    <cellStyle name="Normal 3 5 43" xfId="39368" xr:uid="{00000000-0005-0000-0000-00001F9A0000}"/>
    <cellStyle name="Normal 3 5 44" xfId="39369" xr:uid="{00000000-0005-0000-0000-0000209A0000}"/>
    <cellStyle name="Normal 3 5 45" xfId="39370" xr:uid="{00000000-0005-0000-0000-0000219A0000}"/>
    <cellStyle name="Normal 3 5 46" xfId="39371" xr:uid="{00000000-0005-0000-0000-0000229A0000}"/>
    <cellStyle name="Normal 3 5 47" xfId="39372" xr:uid="{00000000-0005-0000-0000-0000239A0000}"/>
    <cellStyle name="Normal 3 5 48" xfId="39373" xr:uid="{00000000-0005-0000-0000-0000249A0000}"/>
    <cellStyle name="Normal 3 5 49" xfId="39374" xr:uid="{00000000-0005-0000-0000-0000259A0000}"/>
    <cellStyle name="Normal 3 5 5" xfId="39375" xr:uid="{00000000-0005-0000-0000-0000269A0000}"/>
    <cellStyle name="Normal 3 5 50" xfId="39376" xr:uid="{00000000-0005-0000-0000-0000279A0000}"/>
    <cellStyle name="Normal 3 5 51" xfId="39377" xr:uid="{00000000-0005-0000-0000-0000289A0000}"/>
    <cellStyle name="Normal 3 5 52" xfId="39378" xr:uid="{00000000-0005-0000-0000-0000299A0000}"/>
    <cellStyle name="Normal 3 5 53" xfId="39379" xr:uid="{00000000-0005-0000-0000-00002A9A0000}"/>
    <cellStyle name="Normal 3 5 54" xfId="39380" xr:uid="{00000000-0005-0000-0000-00002B9A0000}"/>
    <cellStyle name="Normal 3 5 55" xfId="39381" xr:uid="{00000000-0005-0000-0000-00002C9A0000}"/>
    <cellStyle name="Normal 3 5 56" xfId="39382" xr:uid="{00000000-0005-0000-0000-00002D9A0000}"/>
    <cellStyle name="Normal 3 5 57" xfId="39383" xr:uid="{00000000-0005-0000-0000-00002E9A0000}"/>
    <cellStyle name="Normal 3 5 58" xfId="39384" xr:uid="{00000000-0005-0000-0000-00002F9A0000}"/>
    <cellStyle name="Normal 3 5 59" xfId="39385" xr:uid="{00000000-0005-0000-0000-0000309A0000}"/>
    <cellStyle name="Normal 3 5 6" xfId="39386" xr:uid="{00000000-0005-0000-0000-0000319A0000}"/>
    <cellStyle name="Normal 3 5 60" xfId="39387" xr:uid="{00000000-0005-0000-0000-0000329A0000}"/>
    <cellStyle name="Normal 3 5 61" xfId="39388" xr:uid="{00000000-0005-0000-0000-0000339A0000}"/>
    <cellStyle name="Normal 3 5 62" xfId="39389" xr:uid="{00000000-0005-0000-0000-0000349A0000}"/>
    <cellStyle name="Normal 3 5 63" xfId="39390" xr:uid="{00000000-0005-0000-0000-0000359A0000}"/>
    <cellStyle name="Normal 3 5 64" xfId="39391" xr:uid="{00000000-0005-0000-0000-0000369A0000}"/>
    <cellStyle name="Normal 3 5 65" xfId="39392" xr:uid="{00000000-0005-0000-0000-0000379A0000}"/>
    <cellStyle name="Normal 3 5 66" xfId="39393" xr:uid="{00000000-0005-0000-0000-0000389A0000}"/>
    <cellStyle name="Normal 3 5 67" xfId="39394" xr:uid="{00000000-0005-0000-0000-0000399A0000}"/>
    <cellStyle name="Normal 3 5 68" xfId="39395" xr:uid="{00000000-0005-0000-0000-00003A9A0000}"/>
    <cellStyle name="Normal 3 5 69" xfId="39396" xr:uid="{00000000-0005-0000-0000-00003B9A0000}"/>
    <cellStyle name="Normal 3 5 7" xfId="39397" xr:uid="{00000000-0005-0000-0000-00003C9A0000}"/>
    <cellStyle name="Normal 3 5 70" xfId="39398" xr:uid="{00000000-0005-0000-0000-00003D9A0000}"/>
    <cellStyle name="Normal 3 5 71" xfId="39399" xr:uid="{00000000-0005-0000-0000-00003E9A0000}"/>
    <cellStyle name="Normal 3 5 72" xfId="39400" xr:uid="{00000000-0005-0000-0000-00003F9A0000}"/>
    <cellStyle name="Normal 3 5 73" xfId="39401" xr:uid="{00000000-0005-0000-0000-0000409A0000}"/>
    <cellStyle name="Normal 3 5 74" xfId="39402" xr:uid="{00000000-0005-0000-0000-0000419A0000}"/>
    <cellStyle name="Normal 3 5 75" xfId="39403" xr:uid="{00000000-0005-0000-0000-0000429A0000}"/>
    <cellStyle name="Normal 3 5 76" xfId="39404" xr:uid="{00000000-0005-0000-0000-0000439A0000}"/>
    <cellStyle name="Normal 3 5 77" xfId="39405" xr:uid="{00000000-0005-0000-0000-0000449A0000}"/>
    <cellStyle name="Normal 3 5 78" xfId="39406" xr:uid="{00000000-0005-0000-0000-0000459A0000}"/>
    <cellStyle name="Normal 3 5 79" xfId="39407" xr:uid="{00000000-0005-0000-0000-0000469A0000}"/>
    <cellStyle name="Normal 3 5 8" xfId="39408" xr:uid="{00000000-0005-0000-0000-0000479A0000}"/>
    <cellStyle name="Normal 3 5 80" xfId="39409" xr:uid="{00000000-0005-0000-0000-0000489A0000}"/>
    <cellStyle name="Normal 3 5 81" xfId="39410" xr:uid="{00000000-0005-0000-0000-0000499A0000}"/>
    <cellStyle name="Normal 3 5 82" xfId="39411" xr:uid="{00000000-0005-0000-0000-00004A9A0000}"/>
    <cellStyle name="Normal 3 5 83" xfId="39412" xr:uid="{00000000-0005-0000-0000-00004B9A0000}"/>
    <cellStyle name="Normal 3 5 84" xfId="39413" xr:uid="{00000000-0005-0000-0000-00004C9A0000}"/>
    <cellStyle name="Normal 3 5 85" xfId="39414" xr:uid="{00000000-0005-0000-0000-00004D9A0000}"/>
    <cellStyle name="Normal 3 5 86" xfId="39415" xr:uid="{00000000-0005-0000-0000-00004E9A0000}"/>
    <cellStyle name="Normal 3 5 87" xfId="39416" xr:uid="{00000000-0005-0000-0000-00004F9A0000}"/>
    <cellStyle name="Normal 3 5 88" xfId="39417" xr:uid="{00000000-0005-0000-0000-0000509A0000}"/>
    <cellStyle name="Normal 3 5 89" xfId="39418" xr:uid="{00000000-0005-0000-0000-0000519A0000}"/>
    <cellStyle name="Normal 3 5 9" xfId="39419" xr:uid="{00000000-0005-0000-0000-0000529A0000}"/>
    <cellStyle name="Normal 3 5 90" xfId="39420" xr:uid="{00000000-0005-0000-0000-0000539A0000}"/>
    <cellStyle name="Normal 3 5 91" xfId="39421" xr:uid="{00000000-0005-0000-0000-0000549A0000}"/>
    <cellStyle name="Normal 3 5 92" xfId="39422" xr:uid="{00000000-0005-0000-0000-0000559A0000}"/>
    <cellStyle name="Normal 3 5 93" xfId="39423" xr:uid="{00000000-0005-0000-0000-0000569A0000}"/>
    <cellStyle name="Normal 3 5 94" xfId="39424" xr:uid="{00000000-0005-0000-0000-0000579A0000}"/>
    <cellStyle name="Normal 3 5 95" xfId="39425" xr:uid="{00000000-0005-0000-0000-0000589A0000}"/>
    <cellStyle name="Normal 3 5 96" xfId="39426" xr:uid="{00000000-0005-0000-0000-0000599A0000}"/>
    <cellStyle name="Normal 3 5 97" xfId="39427" xr:uid="{00000000-0005-0000-0000-00005A9A0000}"/>
    <cellStyle name="Normal 3 5 98" xfId="39428" xr:uid="{00000000-0005-0000-0000-00005B9A0000}"/>
    <cellStyle name="Normal 3 5 99" xfId="39429" xr:uid="{00000000-0005-0000-0000-00005C9A0000}"/>
    <cellStyle name="Normal 3 50" xfId="39430" xr:uid="{00000000-0005-0000-0000-00005D9A0000}"/>
    <cellStyle name="Normal 3 51" xfId="39431" xr:uid="{00000000-0005-0000-0000-00005E9A0000}"/>
    <cellStyle name="Normal 3 52" xfId="39432" xr:uid="{00000000-0005-0000-0000-00005F9A0000}"/>
    <cellStyle name="Normal 3 53" xfId="39433" xr:uid="{00000000-0005-0000-0000-0000609A0000}"/>
    <cellStyle name="Normal 3 54" xfId="39434" xr:uid="{00000000-0005-0000-0000-0000619A0000}"/>
    <cellStyle name="Normal 3 55" xfId="39435" xr:uid="{00000000-0005-0000-0000-0000629A0000}"/>
    <cellStyle name="Normal 3 56" xfId="39436" xr:uid="{00000000-0005-0000-0000-0000639A0000}"/>
    <cellStyle name="Normal 3 57" xfId="39437" xr:uid="{00000000-0005-0000-0000-0000649A0000}"/>
    <cellStyle name="Normal 3 58" xfId="39438" xr:uid="{00000000-0005-0000-0000-0000659A0000}"/>
    <cellStyle name="Normal 3 59" xfId="39439" xr:uid="{00000000-0005-0000-0000-0000669A0000}"/>
    <cellStyle name="Normal 3 6" xfId="39440" xr:uid="{00000000-0005-0000-0000-0000679A0000}"/>
    <cellStyle name="Normal 3 6 10" xfId="39441" xr:uid="{00000000-0005-0000-0000-0000689A0000}"/>
    <cellStyle name="Normal 3 6 100" xfId="39442" xr:uid="{00000000-0005-0000-0000-0000699A0000}"/>
    <cellStyle name="Normal 3 6 101" xfId="39443" xr:uid="{00000000-0005-0000-0000-00006A9A0000}"/>
    <cellStyle name="Normal 3 6 102" xfId="39444" xr:uid="{00000000-0005-0000-0000-00006B9A0000}"/>
    <cellStyle name="Normal 3 6 103" xfId="39445" xr:uid="{00000000-0005-0000-0000-00006C9A0000}"/>
    <cellStyle name="Normal 3 6 104" xfId="39446" xr:uid="{00000000-0005-0000-0000-00006D9A0000}"/>
    <cellStyle name="Normal 3 6 105" xfId="39447" xr:uid="{00000000-0005-0000-0000-00006E9A0000}"/>
    <cellStyle name="Normal 3 6 106" xfId="39448" xr:uid="{00000000-0005-0000-0000-00006F9A0000}"/>
    <cellStyle name="Normal 3 6 107" xfId="39449" xr:uid="{00000000-0005-0000-0000-0000709A0000}"/>
    <cellStyle name="Normal 3 6 108" xfId="39450" xr:uid="{00000000-0005-0000-0000-0000719A0000}"/>
    <cellStyle name="Normal 3 6 109" xfId="39451" xr:uid="{00000000-0005-0000-0000-0000729A0000}"/>
    <cellStyle name="Normal 3 6 11" xfId="39452" xr:uid="{00000000-0005-0000-0000-0000739A0000}"/>
    <cellStyle name="Normal 3 6 110" xfId="39453" xr:uid="{00000000-0005-0000-0000-0000749A0000}"/>
    <cellStyle name="Normal 3 6 111" xfId="39454" xr:uid="{00000000-0005-0000-0000-0000759A0000}"/>
    <cellStyle name="Normal 3 6 112" xfId="39455" xr:uid="{00000000-0005-0000-0000-0000769A0000}"/>
    <cellStyle name="Normal 3 6 12" xfId="39456" xr:uid="{00000000-0005-0000-0000-0000779A0000}"/>
    <cellStyle name="Normal 3 6 13" xfId="39457" xr:uid="{00000000-0005-0000-0000-0000789A0000}"/>
    <cellStyle name="Normal 3 6 14" xfId="39458" xr:uid="{00000000-0005-0000-0000-0000799A0000}"/>
    <cellStyle name="Normal 3 6 15" xfId="39459" xr:uid="{00000000-0005-0000-0000-00007A9A0000}"/>
    <cellStyle name="Normal 3 6 16" xfId="39460" xr:uid="{00000000-0005-0000-0000-00007B9A0000}"/>
    <cellStyle name="Normal 3 6 17" xfId="39461" xr:uid="{00000000-0005-0000-0000-00007C9A0000}"/>
    <cellStyle name="Normal 3 6 18" xfId="39462" xr:uid="{00000000-0005-0000-0000-00007D9A0000}"/>
    <cellStyle name="Normal 3 6 19" xfId="39463" xr:uid="{00000000-0005-0000-0000-00007E9A0000}"/>
    <cellStyle name="Normal 3 6 2" xfId="39464" xr:uid="{00000000-0005-0000-0000-00007F9A0000}"/>
    <cellStyle name="Normal 3 6 20" xfId="39465" xr:uid="{00000000-0005-0000-0000-0000809A0000}"/>
    <cellStyle name="Normal 3 6 21" xfId="39466" xr:uid="{00000000-0005-0000-0000-0000819A0000}"/>
    <cellStyle name="Normal 3 6 22" xfId="39467" xr:uid="{00000000-0005-0000-0000-0000829A0000}"/>
    <cellStyle name="Normal 3 6 23" xfId="39468" xr:uid="{00000000-0005-0000-0000-0000839A0000}"/>
    <cellStyle name="Normal 3 6 24" xfId="39469" xr:uid="{00000000-0005-0000-0000-0000849A0000}"/>
    <cellStyle name="Normal 3 6 25" xfId="39470" xr:uid="{00000000-0005-0000-0000-0000859A0000}"/>
    <cellStyle name="Normal 3 6 26" xfId="39471" xr:uid="{00000000-0005-0000-0000-0000869A0000}"/>
    <cellStyle name="Normal 3 6 27" xfId="39472" xr:uid="{00000000-0005-0000-0000-0000879A0000}"/>
    <cellStyle name="Normal 3 6 28" xfId="39473" xr:uid="{00000000-0005-0000-0000-0000889A0000}"/>
    <cellStyle name="Normal 3 6 29" xfId="39474" xr:uid="{00000000-0005-0000-0000-0000899A0000}"/>
    <cellStyle name="Normal 3 6 3" xfId="39475" xr:uid="{00000000-0005-0000-0000-00008A9A0000}"/>
    <cellStyle name="Normal 3 6 30" xfId="39476" xr:uid="{00000000-0005-0000-0000-00008B9A0000}"/>
    <cellStyle name="Normal 3 6 31" xfId="39477" xr:uid="{00000000-0005-0000-0000-00008C9A0000}"/>
    <cellStyle name="Normal 3 6 32" xfId="39478" xr:uid="{00000000-0005-0000-0000-00008D9A0000}"/>
    <cellStyle name="Normal 3 6 33" xfId="39479" xr:uid="{00000000-0005-0000-0000-00008E9A0000}"/>
    <cellStyle name="Normal 3 6 34" xfId="39480" xr:uid="{00000000-0005-0000-0000-00008F9A0000}"/>
    <cellStyle name="Normal 3 6 35" xfId="39481" xr:uid="{00000000-0005-0000-0000-0000909A0000}"/>
    <cellStyle name="Normal 3 6 36" xfId="39482" xr:uid="{00000000-0005-0000-0000-0000919A0000}"/>
    <cellStyle name="Normal 3 6 37" xfId="39483" xr:uid="{00000000-0005-0000-0000-0000929A0000}"/>
    <cellStyle name="Normal 3 6 38" xfId="39484" xr:uid="{00000000-0005-0000-0000-0000939A0000}"/>
    <cellStyle name="Normal 3 6 39" xfId="39485" xr:uid="{00000000-0005-0000-0000-0000949A0000}"/>
    <cellStyle name="Normal 3 6 4" xfId="39486" xr:uid="{00000000-0005-0000-0000-0000959A0000}"/>
    <cellStyle name="Normal 3 6 40" xfId="39487" xr:uid="{00000000-0005-0000-0000-0000969A0000}"/>
    <cellStyle name="Normal 3 6 41" xfId="39488" xr:uid="{00000000-0005-0000-0000-0000979A0000}"/>
    <cellStyle name="Normal 3 6 42" xfId="39489" xr:uid="{00000000-0005-0000-0000-0000989A0000}"/>
    <cellStyle name="Normal 3 6 43" xfId="39490" xr:uid="{00000000-0005-0000-0000-0000999A0000}"/>
    <cellStyle name="Normal 3 6 44" xfId="39491" xr:uid="{00000000-0005-0000-0000-00009A9A0000}"/>
    <cellStyle name="Normal 3 6 45" xfId="39492" xr:uid="{00000000-0005-0000-0000-00009B9A0000}"/>
    <cellStyle name="Normal 3 6 46" xfId="39493" xr:uid="{00000000-0005-0000-0000-00009C9A0000}"/>
    <cellStyle name="Normal 3 6 47" xfId="39494" xr:uid="{00000000-0005-0000-0000-00009D9A0000}"/>
    <cellStyle name="Normal 3 6 48" xfId="39495" xr:uid="{00000000-0005-0000-0000-00009E9A0000}"/>
    <cellStyle name="Normal 3 6 49" xfId="39496" xr:uid="{00000000-0005-0000-0000-00009F9A0000}"/>
    <cellStyle name="Normal 3 6 5" xfId="39497" xr:uid="{00000000-0005-0000-0000-0000A09A0000}"/>
    <cellStyle name="Normal 3 6 50" xfId="39498" xr:uid="{00000000-0005-0000-0000-0000A19A0000}"/>
    <cellStyle name="Normal 3 6 51" xfId="39499" xr:uid="{00000000-0005-0000-0000-0000A29A0000}"/>
    <cellStyle name="Normal 3 6 52" xfId="39500" xr:uid="{00000000-0005-0000-0000-0000A39A0000}"/>
    <cellStyle name="Normal 3 6 53" xfId="39501" xr:uid="{00000000-0005-0000-0000-0000A49A0000}"/>
    <cellStyle name="Normal 3 6 54" xfId="39502" xr:uid="{00000000-0005-0000-0000-0000A59A0000}"/>
    <cellStyle name="Normal 3 6 55" xfId="39503" xr:uid="{00000000-0005-0000-0000-0000A69A0000}"/>
    <cellStyle name="Normal 3 6 56" xfId="39504" xr:uid="{00000000-0005-0000-0000-0000A79A0000}"/>
    <cellStyle name="Normal 3 6 57" xfId="39505" xr:uid="{00000000-0005-0000-0000-0000A89A0000}"/>
    <cellStyle name="Normal 3 6 58" xfId="39506" xr:uid="{00000000-0005-0000-0000-0000A99A0000}"/>
    <cellStyle name="Normal 3 6 59" xfId="39507" xr:uid="{00000000-0005-0000-0000-0000AA9A0000}"/>
    <cellStyle name="Normal 3 6 6" xfId="39508" xr:uid="{00000000-0005-0000-0000-0000AB9A0000}"/>
    <cellStyle name="Normal 3 6 60" xfId="39509" xr:uid="{00000000-0005-0000-0000-0000AC9A0000}"/>
    <cellStyle name="Normal 3 6 61" xfId="39510" xr:uid="{00000000-0005-0000-0000-0000AD9A0000}"/>
    <cellStyle name="Normal 3 6 62" xfId="39511" xr:uid="{00000000-0005-0000-0000-0000AE9A0000}"/>
    <cellStyle name="Normal 3 6 63" xfId="39512" xr:uid="{00000000-0005-0000-0000-0000AF9A0000}"/>
    <cellStyle name="Normal 3 6 64" xfId="39513" xr:uid="{00000000-0005-0000-0000-0000B09A0000}"/>
    <cellStyle name="Normal 3 6 65" xfId="39514" xr:uid="{00000000-0005-0000-0000-0000B19A0000}"/>
    <cellStyle name="Normal 3 6 66" xfId="39515" xr:uid="{00000000-0005-0000-0000-0000B29A0000}"/>
    <cellStyle name="Normal 3 6 67" xfId="39516" xr:uid="{00000000-0005-0000-0000-0000B39A0000}"/>
    <cellStyle name="Normal 3 6 68" xfId="39517" xr:uid="{00000000-0005-0000-0000-0000B49A0000}"/>
    <cellStyle name="Normal 3 6 69" xfId="39518" xr:uid="{00000000-0005-0000-0000-0000B59A0000}"/>
    <cellStyle name="Normal 3 6 7" xfId="39519" xr:uid="{00000000-0005-0000-0000-0000B69A0000}"/>
    <cellStyle name="Normal 3 6 70" xfId="39520" xr:uid="{00000000-0005-0000-0000-0000B79A0000}"/>
    <cellStyle name="Normal 3 6 71" xfId="39521" xr:uid="{00000000-0005-0000-0000-0000B89A0000}"/>
    <cellStyle name="Normal 3 6 72" xfId="39522" xr:uid="{00000000-0005-0000-0000-0000B99A0000}"/>
    <cellStyle name="Normal 3 6 73" xfId="39523" xr:uid="{00000000-0005-0000-0000-0000BA9A0000}"/>
    <cellStyle name="Normal 3 6 74" xfId="39524" xr:uid="{00000000-0005-0000-0000-0000BB9A0000}"/>
    <cellStyle name="Normal 3 6 75" xfId="39525" xr:uid="{00000000-0005-0000-0000-0000BC9A0000}"/>
    <cellStyle name="Normal 3 6 76" xfId="39526" xr:uid="{00000000-0005-0000-0000-0000BD9A0000}"/>
    <cellStyle name="Normal 3 6 77" xfId="39527" xr:uid="{00000000-0005-0000-0000-0000BE9A0000}"/>
    <cellStyle name="Normal 3 6 78" xfId="39528" xr:uid="{00000000-0005-0000-0000-0000BF9A0000}"/>
    <cellStyle name="Normal 3 6 79" xfId="39529" xr:uid="{00000000-0005-0000-0000-0000C09A0000}"/>
    <cellStyle name="Normal 3 6 8" xfId="39530" xr:uid="{00000000-0005-0000-0000-0000C19A0000}"/>
    <cellStyle name="Normal 3 6 80" xfId="39531" xr:uid="{00000000-0005-0000-0000-0000C29A0000}"/>
    <cellStyle name="Normal 3 6 81" xfId="39532" xr:uid="{00000000-0005-0000-0000-0000C39A0000}"/>
    <cellStyle name="Normal 3 6 82" xfId="39533" xr:uid="{00000000-0005-0000-0000-0000C49A0000}"/>
    <cellStyle name="Normal 3 6 83" xfId="39534" xr:uid="{00000000-0005-0000-0000-0000C59A0000}"/>
    <cellStyle name="Normal 3 6 84" xfId="39535" xr:uid="{00000000-0005-0000-0000-0000C69A0000}"/>
    <cellStyle name="Normal 3 6 85" xfId="39536" xr:uid="{00000000-0005-0000-0000-0000C79A0000}"/>
    <cellStyle name="Normal 3 6 86" xfId="39537" xr:uid="{00000000-0005-0000-0000-0000C89A0000}"/>
    <cellStyle name="Normal 3 6 87" xfId="39538" xr:uid="{00000000-0005-0000-0000-0000C99A0000}"/>
    <cellStyle name="Normal 3 6 88" xfId="39539" xr:uid="{00000000-0005-0000-0000-0000CA9A0000}"/>
    <cellStyle name="Normal 3 6 89" xfId="39540" xr:uid="{00000000-0005-0000-0000-0000CB9A0000}"/>
    <cellStyle name="Normal 3 6 9" xfId="39541" xr:uid="{00000000-0005-0000-0000-0000CC9A0000}"/>
    <cellStyle name="Normal 3 6 90" xfId="39542" xr:uid="{00000000-0005-0000-0000-0000CD9A0000}"/>
    <cellStyle name="Normal 3 6 91" xfId="39543" xr:uid="{00000000-0005-0000-0000-0000CE9A0000}"/>
    <cellStyle name="Normal 3 6 92" xfId="39544" xr:uid="{00000000-0005-0000-0000-0000CF9A0000}"/>
    <cellStyle name="Normal 3 6 93" xfId="39545" xr:uid="{00000000-0005-0000-0000-0000D09A0000}"/>
    <cellStyle name="Normal 3 6 94" xfId="39546" xr:uid="{00000000-0005-0000-0000-0000D19A0000}"/>
    <cellStyle name="Normal 3 6 95" xfId="39547" xr:uid="{00000000-0005-0000-0000-0000D29A0000}"/>
    <cellStyle name="Normal 3 6 96" xfId="39548" xr:uid="{00000000-0005-0000-0000-0000D39A0000}"/>
    <cellStyle name="Normal 3 6 97" xfId="39549" xr:uid="{00000000-0005-0000-0000-0000D49A0000}"/>
    <cellStyle name="Normal 3 6 98" xfId="39550" xr:uid="{00000000-0005-0000-0000-0000D59A0000}"/>
    <cellStyle name="Normal 3 6 99" xfId="39551" xr:uid="{00000000-0005-0000-0000-0000D69A0000}"/>
    <cellStyle name="Normal 3 60" xfId="39552" xr:uid="{00000000-0005-0000-0000-0000D79A0000}"/>
    <cellStyle name="Normal 3 61" xfId="39553" xr:uid="{00000000-0005-0000-0000-0000D89A0000}"/>
    <cellStyle name="Normal 3 62" xfId="39554" xr:uid="{00000000-0005-0000-0000-0000D99A0000}"/>
    <cellStyle name="Normal 3 63" xfId="39555" xr:uid="{00000000-0005-0000-0000-0000DA9A0000}"/>
    <cellStyle name="Normal 3 64" xfId="39556" xr:uid="{00000000-0005-0000-0000-0000DB9A0000}"/>
    <cellStyle name="Normal 3 65" xfId="39557" xr:uid="{00000000-0005-0000-0000-0000DC9A0000}"/>
    <cellStyle name="Normal 3 66" xfId="39558" xr:uid="{00000000-0005-0000-0000-0000DD9A0000}"/>
    <cellStyle name="Normal 3 67" xfId="39559" xr:uid="{00000000-0005-0000-0000-0000DE9A0000}"/>
    <cellStyle name="Normal 3 68" xfId="39560" xr:uid="{00000000-0005-0000-0000-0000DF9A0000}"/>
    <cellStyle name="Normal 3 69" xfId="39561" xr:uid="{00000000-0005-0000-0000-0000E09A0000}"/>
    <cellStyle name="Normal 3 7" xfId="39562" xr:uid="{00000000-0005-0000-0000-0000E19A0000}"/>
    <cellStyle name="Normal 3 7 10" xfId="39563" xr:uid="{00000000-0005-0000-0000-0000E29A0000}"/>
    <cellStyle name="Normal 3 7 2" xfId="39564" xr:uid="{00000000-0005-0000-0000-0000E39A0000}"/>
    <cellStyle name="Normal 3 7 3" xfId="39565" xr:uid="{00000000-0005-0000-0000-0000E49A0000}"/>
    <cellStyle name="Normal 3 7 4" xfId="39566" xr:uid="{00000000-0005-0000-0000-0000E59A0000}"/>
    <cellStyle name="Normal 3 7 5" xfId="39567" xr:uid="{00000000-0005-0000-0000-0000E69A0000}"/>
    <cellStyle name="Normal 3 7 6" xfId="39568" xr:uid="{00000000-0005-0000-0000-0000E79A0000}"/>
    <cellStyle name="Normal 3 7 7" xfId="39569" xr:uid="{00000000-0005-0000-0000-0000E89A0000}"/>
    <cellStyle name="Normal 3 7 8" xfId="39570" xr:uid="{00000000-0005-0000-0000-0000E99A0000}"/>
    <cellStyle name="Normal 3 7 9" xfId="39571" xr:uid="{00000000-0005-0000-0000-0000EA9A0000}"/>
    <cellStyle name="Normal 3 70" xfId="39572" xr:uid="{00000000-0005-0000-0000-0000EB9A0000}"/>
    <cellStyle name="Normal 3 71" xfId="39573" xr:uid="{00000000-0005-0000-0000-0000EC9A0000}"/>
    <cellStyle name="Normal 3 72" xfId="39574" xr:uid="{00000000-0005-0000-0000-0000ED9A0000}"/>
    <cellStyle name="Normal 3 73" xfId="39575" xr:uid="{00000000-0005-0000-0000-0000EE9A0000}"/>
    <cellStyle name="Normal 3 74" xfId="39576" xr:uid="{00000000-0005-0000-0000-0000EF9A0000}"/>
    <cellStyle name="Normal 3 75" xfId="39577" xr:uid="{00000000-0005-0000-0000-0000F09A0000}"/>
    <cellStyle name="Normal 3 76" xfId="39578" xr:uid="{00000000-0005-0000-0000-0000F19A0000}"/>
    <cellStyle name="Normal 3 77" xfId="39579" xr:uid="{00000000-0005-0000-0000-0000F29A0000}"/>
    <cellStyle name="Normal 3 78" xfId="39580" xr:uid="{00000000-0005-0000-0000-0000F39A0000}"/>
    <cellStyle name="Normal 3 79" xfId="39581" xr:uid="{00000000-0005-0000-0000-0000F49A0000}"/>
    <cellStyle name="Normal 3 8" xfId="39582" xr:uid="{00000000-0005-0000-0000-0000F59A0000}"/>
    <cellStyle name="Normal 3 8 10" xfId="39583" xr:uid="{00000000-0005-0000-0000-0000F69A0000}"/>
    <cellStyle name="Normal 3 8 2" xfId="39584" xr:uid="{00000000-0005-0000-0000-0000F79A0000}"/>
    <cellStyle name="Normal 3 8 3" xfId="39585" xr:uid="{00000000-0005-0000-0000-0000F89A0000}"/>
    <cellStyle name="Normal 3 8 4" xfId="39586" xr:uid="{00000000-0005-0000-0000-0000F99A0000}"/>
    <cellStyle name="Normal 3 8 5" xfId="39587" xr:uid="{00000000-0005-0000-0000-0000FA9A0000}"/>
    <cellStyle name="Normal 3 8 6" xfId="39588" xr:uid="{00000000-0005-0000-0000-0000FB9A0000}"/>
    <cellStyle name="Normal 3 8 7" xfId="39589" xr:uid="{00000000-0005-0000-0000-0000FC9A0000}"/>
    <cellStyle name="Normal 3 8 8" xfId="39590" xr:uid="{00000000-0005-0000-0000-0000FD9A0000}"/>
    <cellStyle name="Normal 3 8 9" xfId="39591" xr:uid="{00000000-0005-0000-0000-0000FE9A0000}"/>
    <cellStyle name="Normal 3 80" xfId="39592" xr:uid="{00000000-0005-0000-0000-0000FF9A0000}"/>
    <cellStyle name="Normal 3 81" xfId="39593" xr:uid="{00000000-0005-0000-0000-0000009B0000}"/>
    <cellStyle name="Normal 3 82" xfId="39594" xr:uid="{00000000-0005-0000-0000-0000019B0000}"/>
    <cellStyle name="Normal 3 83" xfId="39595" xr:uid="{00000000-0005-0000-0000-0000029B0000}"/>
    <cellStyle name="Normal 3 84" xfId="39596" xr:uid="{00000000-0005-0000-0000-0000039B0000}"/>
    <cellStyle name="Normal 3 85" xfId="39597" xr:uid="{00000000-0005-0000-0000-0000049B0000}"/>
    <cellStyle name="Normal 3 86" xfId="39598" xr:uid="{00000000-0005-0000-0000-0000059B0000}"/>
    <cellStyle name="Normal 3 87" xfId="39599" xr:uid="{00000000-0005-0000-0000-0000069B0000}"/>
    <cellStyle name="Normal 3 88" xfId="39600" xr:uid="{00000000-0005-0000-0000-0000079B0000}"/>
    <cellStyle name="Normal 3 89" xfId="39601" xr:uid="{00000000-0005-0000-0000-0000089B0000}"/>
    <cellStyle name="Normal 3 9" xfId="39602" xr:uid="{00000000-0005-0000-0000-0000099B0000}"/>
    <cellStyle name="Normal 3 9 10" xfId="39603" xr:uid="{00000000-0005-0000-0000-00000A9B0000}"/>
    <cellStyle name="Normal 3 9 2" xfId="39604" xr:uid="{00000000-0005-0000-0000-00000B9B0000}"/>
    <cellStyle name="Normal 3 9 3" xfId="39605" xr:uid="{00000000-0005-0000-0000-00000C9B0000}"/>
    <cellStyle name="Normal 3 9 4" xfId="39606" xr:uid="{00000000-0005-0000-0000-00000D9B0000}"/>
    <cellStyle name="Normal 3 9 5" xfId="39607" xr:uid="{00000000-0005-0000-0000-00000E9B0000}"/>
    <cellStyle name="Normal 3 9 6" xfId="39608" xr:uid="{00000000-0005-0000-0000-00000F9B0000}"/>
    <cellStyle name="Normal 3 9 7" xfId="39609" xr:uid="{00000000-0005-0000-0000-0000109B0000}"/>
    <cellStyle name="Normal 3 9 8" xfId="39610" xr:uid="{00000000-0005-0000-0000-0000119B0000}"/>
    <cellStyle name="Normal 3 9 9" xfId="39611" xr:uid="{00000000-0005-0000-0000-0000129B0000}"/>
    <cellStyle name="Normal 3 90" xfId="39612" xr:uid="{00000000-0005-0000-0000-0000139B0000}"/>
    <cellStyle name="Normal 3 91" xfId="39613" xr:uid="{00000000-0005-0000-0000-0000149B0000}"/>
    <cellStyle name="Normal 3 92" xfId="39614" xr:uid="{00000000-0005-0000-0000-0000159B0000}"/>
    <cellStyle name="Normal 3 93" xfId="39615" xr:uid="{00000000-0005-0000-0000-0000169B0000}"/>
    <cellStyle name="Normal 3 94" xfId="39616" xr:uid="{00000000-0005-0000-0000-0000179B0000}"/>
    <cellStyle name="Normal 3 95" xfId="39617" xr:uid="{00000000-0005-0000-0000-0000189B0000}"/>
    <cellStyle name="Normal 3 96" xfId="39618" xr:uid="{00000000-0005-0000-0000-0000199B0000}"/>
    <cellStyle name="Normal 3 97" xfId="39619" xr:uid="{00000000-0005-0000-0000-00001A9B0000}"/>
    <cellStyle name="Normal 3 98" xfId="39620" xr:uid="{00000000-0005-0000-0000-00001B9B0000}"/>
    <cellStyle name="Normal 3 99" xfId="39621" xr:uid="{00000000-0005-0000-0000-00001C9B0000}"/>
    <cellStyle name="Normal 30" xfId="39622" xr:uid="{00000000-0005-0000-0000-00001D9B0000}"/>
    <cellStyle name="Normal 31" xfId="39623" xr:uid="{00000000-0005-0000-0000-00001E9B0000}"/>
    <cellStyle name="Normal 32" xfId="39624" xr:uid="{00000000-0005-0000-0000-00001F9B0000}"/>
    <cellStyle name="Normal 33" xfId="39625" xr:uid="{00000000-0005-0000-0000-0000209B0000}"/>
    <cellStyle name="Normal 34" xfId="39626" xr:uid="{00000000-0005-0000-0000-0000219B0000}"/>
    <cellStyle name="Normal 35" xfId="39627" xr:uid="{00000000-0005-0000-0000-0000229B0000}"/>
    <cellStyle name="Normal 36" xfId="39628" xr:uid="{00000000-0005-0000-0000-0000239B0000}"/>
    <cellStyle name="Normal 37" xfId="39629" xr:uid="{00000000-0005-0000-0000-0000249B0000}"/>
    <cellStyle name="Normal 38" xfId="39630" xr:uid="{00000000-0005-0000-0000-0000259B0000}"/>
    <cellStyle name="Normal 39" xfId="39631" xr:uid="{00000000-0005-0000-0000-0000269B0000}"/>
    <cellStyle name="Normal 4" xfId="23" xr:uid="{00000000-0005-0000-0000-0000279B0000}"/>
    <cellStyle name="Normal 4 10" xfId="39633" xr:uid="{00000000-0005-0000-0000-0000289B0000}"/>
    <cellStyle name="Normal 4 100" xfId="39634" xr:uid="{00000000-0005-0000-0000-0000299B0000}"/>
    <cellStyle name="Normal 4 101" xfId="39635" xr:uid="{00000000-0005-0000-0000-00002A9B0000}"/>
    <cellStyle name="Normal 4 102" xfId="39636" xr:uid="{00000000-0005-0000-0000-00002B9B0000}"/>
    <cellStyle name="Normal 4 103" xfId="39637" xr:uid="{00000000-0005-0000-0000-00002C9B0000}"/>
    <cellStyle name="Normal 4 104" xfId="39638" xr:uid="{00000000-0005-0000-0000-00002D9B0000}"/>
    <cellStyle name="Normal 4 105" xfId="39639" xr:uid="{00000000-0005-0000-0000-00002E9B0000}"/>
    <cellStyle name="Normal 4 106" xfId="39640" xr:uid="{00000000-0005-0000-0000-00002F9B0000}"/>
    <cellStyle name="Normal 4 107" xfId="39641" xr:uid="{00000000-0005-0000-0000-0000309B0000}"/>
    <cellStyle name="Normal 4 108" xfId="39642" xr:uid="{00000000-0005-0000-0000-0000319B0000}"/>
    <cellStyle name="Normal 4 109" xfId="39643" xr:uid="{00000000-0005-0000-0000-0000329B0000}"/>
    <cellStyle name="Normal 4 11" xfId="39644" xr:uid="{00000000-0005-0000-0000-0000339B0000}"/>
    <cellStyle name="Normal 4 110" xfId="39645" xr:uid="{00000000-0005-0000-0000-0000349B0000}"/>
    <cellStyle name="Normal 4 111" xfId="39646" xr:uid="{00000000-0005-0000-0000-0000359B0000}"/>
    <cellStyle name="Normal 4 112" xfId="39647" xr:uid="{00000000-0005-0000-0000-0000369B0000}"/>
    <cellStyle name="Normal 4 113" xfId="39648" xr:uid="{00000000-0005-0000-0000-0000379B0000}"/>
    <cellStyle name="Normal 4 114" xfId="39649" xr:uid="{00000000-0005-0000-0000-0000389B0000}"/>
    <cellStyle name="Normal 4 115" xfId="39650" xr:uid="{00000000-0005-0000-0000-0000399B0000}"/>
    <cellStyle name="Normal 4 116" xfId="39651" xr:uid="{00000000-0005-0000-0000-00003A9B0000}"/>
    <cellStyle name="Normal 4 117" xfId="39652" xr:uid="{00000000-0005-0000-0000-00003B9B0000}"/>
    <cellStyle name="Normal 4 118" xfId="39653" xr:uid="{00000000-0005-0000-0000-00003C9B0000}"/>
    <cellStyle name="Normal 4 119" xfId="39654" xr:uid="{00000000-0005-0000-0000-00003D9B0000}"/>
    <cellStyle name="Normal 4 12" xfId="39655" xr:uid="{00000000-0005-0000-0000-00003E9B0000}"/>
    <cellStyle name="Normal 4 120" xfId="39656" xr:uid="{00000000-0005-0000-0000-00003F9B0000}"/>
    <cellStyle name="Normal 4 121" xfId="39657" xr:uid="{00000000-0005-0000-0000-0000409B0000}"/>
    <cellStyle name="Normal 4 122" xfId="39658" xr:uid="{00000000-0005-0000-0000-0000419B0000}"/>
    <cellStyle name="Normal 4 123" xfId="39659" xr:uid="{00000000-0005-0000-0000-0000429B0000}"/>
    <cellStyle name="Normal 4 124" xfId="39660" xr:uid="{00000000-0005-0000-0000-0000439B0000}"/>
    <cellStyle name="Normal 4 125" xfId="39661" xr:uid="{00000000-0005-0000-0000-0000449B0000}"/>
    <cellStyle name="Normal 4 126" xfId="39662" xr:uid="{00000000-0005-0000-0000-0000459B0000}"/>
    <cellStyle name="Normal 4 127" xfId="39663" xr:uid="{00000000-0005-0000-0000-0000469B0000}"/>
    <cellStyle name="Normal 4 128" xfId="39664" xr:uid="{00000000-0005-0000-0000-0000479B0000}"/>
    <cellStyle name="Normal 4 129" xfId="39665" xr:uid="{00000000-0005-0000-0000-0000489B0000}"/>
    <cellStyle name="Normal 4 13" xfId="39666" xr:uid="{00000000-0005-0000-0000-0000499B0000}"/>
    <cellStyle name="Normal 4 130" xfId="39667" xr:uid="{00000000-0005-0000-0000-00004A9B0000}"/>
    <cellStyle name="Normal 4 131" xfId="39668" xr:uid="{00000000-0005-0000-0000-00004B9B0000}"/>
    <cellStyle name="Normal 4 132" xfId="39669" xr:uid="{00000000-0005-0000-0000-00004C9B0000}"/>
    <cellStyle name="Normal 4 133" xfId="39670" xr:uid="{00000000-0005-0000-0000-00004D9B0000}"/>
    <cellStyle name="Normal 4 134" xfId="39671" xr:uid="{00000000-0005-0000-0000-00004E9B0000}"/>
    <cellStyle name="Normal 4 135" xfId="39672" xr:uid="{00000000-0005-0000-0000-00004F9B0000}"/>
    <cellStyle name="Normal 4 136" xfId="39673" xr:uid="{00000000-0005-0000-0000-0000509B0000}"/>
    <cellStyle name="Normal 4 137" xfId="39674" xr:uid="{00000000-0005-0000-0000-0000519B0000}"/>
    <cellStyle name="Normal 4 138" xfId="39675" xr:uid="{00000000-0005-0000-0000-0000529B0000}"/>
    <cellStyle name="Normal 4 139" xfId="39676" xr:uid="{00000000-0005-0000-0000-0000539B0000}"/>
    <cellStyle name="Normal 4 14" xfId="39677" xr:uid="{00000000-0005-0000-0000-0000549B0000}"/>
    <cellStyle name="Normal 4 140" xfId="39678" xr:uid="{00000000-0005-0000-0000-0000559B0000}"/>
    <cellStyle name="Normal 4 141" xfId="39679" xr:uid="{00000000-0005-0000-0000-0000569B0000}"/>
    <cellStyle name="Normal 4 142" xfId="39680" xr:uid="{00000000-0005-0000-0000-0000579B0000}"/>
    <cellStyle name="Normal 4 143" xfId="39681" xr:uid="{00000000-0005-0000-0000-0000589B0000}"/>
    <cellStyle name="Normal 4 144" xfId="39682" xr:uid="{00000000-0005-0000-0000-0000599B0000}"/>
    <cellStyle name="Normal 4 145" xfId="39683" xr:uid="{00000000-0005-0000-0000-00005A9B0000}"/>
    <cellStyle name="Normal 4 146" xfId="39684" xr:uid="{00000000-0005-0000-0000-00005B9B0000}"/>
    <cellStyle name="Normal 4 147" xfId="39685" xr:uid="{00000000-0005-0000-0000-00005C9B0000}"/>
    <cellStyle name="Normal 4 148" xfId="39686" xr:uid="{00000000-0005-0000-0000-00005D9B0000}"/>
    <cellStyle name="Normal 4 149" xfId="39632" xr:uid="{00000000-0005-0000-0000-00005E9B0000}"/>
    <cellStyle name="Normal 4 15" xfId="39687" xr:uid="{00000000-0005-0000-0000-00005F9B0000}"/>
    <cellStyle name="Normal 4 16" xfId="39688" xr:uid="{00000000-0005-0000-0000-0000609B0000}"/>
    <cellStyle name="Normal 4 17" xfId="39689" xr:uid="{00000000-0005-0000-0000-0000619B0000}"/>
    <cellStyle name="Normal 4 18" xfId="39690" xr:uid="{00000000-0005-0000-0000-0000629B0000}"/>
    <cellStyle name="Normal 4 19" xfId="39691" xr:uid="{00000000-0005-0000-0000-0000639B0000}"/>
    <cellStyle name="Normal 4 2" xfId="39692" xr:uid="{00000000-0005-0000-0000-0000649B0000}"/>
    <cellStyle name="Normal 4 2 2" xfId="39693" xr:uid="{00000000-0005-0000-0000-0000659B0000}"/>
    <cellStyle name="Normal 4 20" xfId="39694" xr:uid="{00000000-0005-0000-0000-0000669B0000}"/>
    <cellStyle name="Normal 4 21" xfId="39695" xr:uid="{00000000-0005-0000-0000-0000679B0000}"/>
    <cellStyle name="Normal 4 22" xfId="39696" xr:uid="{00000000-0005-0000-0000-0000689B0000}"/>
    <cellStyle name="Normal 4 23" xfId="39697" xr:uid="{00000000-0005-0000-0000-0000699B0000}"/>
    <cellStyle name="Normal 4 24" xfId="39698" xr:uid="{00000000-0005-0000-0000-00006A9B0000}"/>
    <cellStyle name="Normal 4 25" xfId="39699" xr:uid="{00000000-0005-0000-0000-00006B9B0000}"/>
    <cellStyle name="Normal 4 26" xfId="39700" xr:uid="{00000000-0005-0000-0000-00006C9B0000}"/>
    <cellStyle name="Normal 4 27" xfId="39701" xr:uid="{00000000-0005-0000-0000-00006D9B0000}"/>
    <cellStyle name="Normal 4 28" xfId="39702" xr:uid="{00000000-0005-0000-0000-00006E9B0000}"/>
    <cellStyle name="Normal 4 29" xfId="39703" xr:uid="{00000000-0005-0000-0000-00006F9B0000}"/>
    <cellStyle name="Normal 4 3" xfId="39704" xr:uid="{00000000-0005-0000-0000-0000709B0000}"/>
    <cellStyle name="Normal 4 3 2" xfId="39705" xr:uid="{00000000-0005-0000-0000-0000719B0000}"/>
    <cellStyle name="Normal 4 30" xfId="39706" xr:uid="{00000000-0005-0000-0000-0000729B0000}"/>
    <cellStyle name="Normal 4 31" xfId="39707" xr:uid="{00000000-0005-0000-0000-0000739B0000}"/>
    <cellStyle name="Normal 4 32" xfId="39708" xr:uid="{00000000-0005-0000-0000-0000749B0000}"/>
    <cellStyle name="Normal 4 33" xfId="39709" xr:uid="{00000000-0005-0000-0000-0000759B0000}"/>
    <cellStyle name="Normal 4 34" xfId="39710" xr:uid="{00000000-0005-0000-0000-0000769B0000}"/>
    <cellStyle name="Normal 4 35" xfId="39711" xr:uid="{00000000-0005-0000-0000-0000779B0000}"/>
    <cellStyle name="Normal 4 36" xfId="39712" xr:uid="{00000000-0005-0000-0000-0000789B0000}"/>
    <cellStyle name="Normal 4 37" xfId="39713" xr:uid="{00000000-0005-0000-0000-0000799B0000}"/>
    <cellStyle name="Normal 4 38" xfId="39714" xr:uid="{00000000-0005-0000-0000-00007A9B0000}"/>
    <cellStyle name="Normal 4 39" xfId="39715" xr:uid="{00000000-0005-0000-0000-00007B9B0000}"/>
    <cellStyle name="Normal 4 4" xfId="39716" xr:uid="{00000000-0005-0000-0000-00007C9B0000}"/>
    <cellStyle name="Normal 4 4 2" xfId="39717" xr:uid="{00000000-0005-0000-0000-00007D9B0000}"/>
    <cellStyle name="Normal 4 40" xfId="39718" xr:uid="{00000000-0005-0000-0000-00007E9B0000}"/>
    <cellStyle name="Normal 4 41" xfId="39719" xr:uid="{00000000-0005-0000-0000-00007F9B0000}"/>
    <cellStyle name="Normal 4 42" xfId="39720" xr:uid="{00000000-0005-0000-0000-0000809B0000}"/>
    <cellStyle name="Normal 4 43" xfId="39721" xr:uid="{00000000-0005-0000-0000-0000819B0000}"/>
    <cellStyle name="Normal 4 44" xfId="39722" xr:uid="{00000000-0005-0000-0000-0000829B0000}"/>
    <cellStyle name="Normal 4 45" xfId="39723" xr:uid="{00000000-0005-0000-0000-0000839B0000}"/>
    <cellStyle name="Normal 4 46" xfId="39724" xr:uid="{00000000-0005-0000-0000-0000849B0000}"/>
    <cellStyle name="Normal 4 47" xfId="39725" xr:uid="{00000000-0005-0000-0000-0000859B0000}"/>
    <cellStyle name="Normal 4 48" xfId="39726" xr:uid="{00000000-0005-0000-0000-0000869B0000}"/>
    <cellStyle name="Normal 4 49" xfId="39727" xr:uid="{00000000-0005-0000-0000-0000879B0000}"/>
    <cellStyle name="Normal 4 5" xfId="39728" xr:uid="{00000000-0005-0000-0000-0000889B0000}"/>
    <cellStyle name="Normal 4 50" xfId="39729" xr:uid="{00000000-0005-0000-0000-0000899B0000}"/>
    <cellStyle name="Normal 4 51" xfId="39730" xr:uid="{00000000-0005-0000-0000-00008A9B0000}"/>
    <cellStyle name="Normal 4 52" xfId="39731" xr:uid="{00000000-0005-0000-0000-00008B9B0000}"/>
    <cellStyle name="Normal 4 53" xfId="39732" xr:uid="{00000000-0005-0000-0000-00008C9B0000}"/>
    <cellStyle name="Normal 4 54" xfId="39733" xr:uid="{00000000-0005-0000-0000-00008D9B0000}"/>
    <cellStyle name="Normal 4 55" xfId="39734" xr:uid="{00000000-0005-0000-0000-00008E9B0000}"/>
    <cellStyle name="Normal 4 56" xfId="39735" xr:uid="{00000000-0005-0000-0000-00008F9B0000}"/>
    <cellStyle name="Normal 4 57" xfId="39736" xr:uid="{00000000-0005-0000-0000-0000909B0000}"/>
    <cellStyle name="Normal 4 58" xfId="39737" xr:uid="{00000000-0005-0000-0000-0000919B0000}"/>
    <cellStyle name="Normal 4 59" xfId="39738" xr:uid="{00000000-0005-0000-0000-0000929B0000}"/>
    <cellStyle name="Normal 4 6" xfId="39739" xr:uid="{00000000-0005-0000-0000-0000939B0000}"/>
    <cellStyle name="Normal 4 60" xfId="39740" xr:uid="{00000000-0005-0000-0000-0000949B0000}"/>
    <cellStyle name="Normal 4 61" xfId="39741" xr:uid="{00000000-0005-0000-0000-0000959B0000}"/>
    <cellStyle name="Normal 4 62" xfId="39742" xr:uid="{00000000-0005-0000-0000-0000969B0000}"/>
    <cellStyle name="Normal 4 63" xfId="39743" xr:uid="{00000000-0005-0000-0000-0000979B0000}"/>
    <cellStyle name="Normal 4 64" xfId="39744" xr:uid="{00000000-0005-0000-0000-0000989B0000}"/>
    <cellStyle name="Normal 4 65" xfId="39745" xr:uid="{00000000-0005-0000-0000-0000999B0000}"/>
    <cellStyle name="Normal 4 66" xfId="39746" xr:uid="{00000000-0005-0000-0000-00009A9B0000}"/>
    <cellStyle name="Normal 4 67" xfId="39747" xr:uid="{00000000-0005-0000-0000-00009B9B0000}"/>
    <cellStyle name="Normal 4 68" xfId="39748" xr:uid="{00000000-0005-0000-0000-00009C9B0000}"/>
    <cellStyle name="Normal 4 69" xfId="39749" xr:uid="{00000000-0005-0000-0000-00009D9B0000}"/>
    <cellStyle name="Normal 4 7" xfId="39750" xr:uid="{00000000-0005-0000-0000-00009E9B0000}"/>
    <cellStyle name="Normal 4 70" xfId="39751" xr:uid="{00000000-0005-0000-0000-00009F9B0000}"/>
    <cellStyle name="Normal 4 71" xfId="39752" xr:uid="{00000000-0005-0000-0000-0000A09B0000}"/>
    <cellStyle name="Normal 4 72" xfId="39753" xr:uid="{00000000-0005-0000-0000-0000A19B0000}"/>
    <cellStyle name="Normal 4 73" xfId="39754" xr:uid="{00000000-0005-0000-0000-0000A29B0000}"/>
    <cellStyle name="Normal 4 74" xfId="39755" xr:uid="{00000000-0005-0000-0000-0000A39B0000}"/>
    <cellStyle name="Normal 4 75" xfId="39756" xr:uid="{00000000-0005-0000-0000-0000A49B0000}"/>
    <cellStyle name="Normal 4 76" xfId="39757" xr:uid="{00000000-0005-0000-0000-0000A59B0000}"/>
    <cellStyle name="Normal 4 77" xfId="39758" xr:uid="{00000000-0005-0000-0000-0000A69B0000}"/>
    <cellStyle name="Normal 4 78" xfId="39759" xr:uid="{00000000-0005-0000-0000-0000A79B0000}"/>
    <cellStyle name="Normal 4 79" xfId="39760" xr:uid="{00000000-0005-0000-0000-0000A89B0000}"/>
    <cellStyle name="Normal 4 8" xfId="39761" xr:uid="{00000000-0005-0000-0000-0000A99B0000}"/>
    <cellStyle name="Normal 4 80" xfId="39762" xr:uid="{00000000-0005-0000-0000-0000AA9B0000}"/>
    <cellStyle name="Normal 4 81" xfId="39763" xr:uid="{00000000-0005-0000-0000-0000AB9B0000}"/>
    <cellStyle name="Normal 4 82" xfId="39764" xr:uid="{00000000-0005-0000-0000-0000AC9B0000}"/>
    <cellStyle name="Normal 4 83" xfId="39765" xr:uid="{00000000-0005-0000-0000-0000AD9B0000}"/>
    <cellStyle name="Normal 4 84" xfId="39766" xr:uid="{00000000-0005-0000-0000-0000AE9B0000}"/>
    <cellStyle name="Normal 4 85" xfId="39767" xr:uid="{00000000-0005-0000-0000-0000AF9B0000}"/>
    <cellStyle name="Normal 4 86" xfId="39768" xr:uid="{00000000-0005-0000-0000-0000B09B0000}"/>
    <cellStyle name="Normal 4 87" xfId="39769" xr:uid="{00000000-0005-0000-0000-0000B19B0000}"/>
    <cellStyle name="Normal 4 88" xfId="39770" xr:uid="{00000000-0005-0000-0000-0000B29B0000}"/>
    <cellStyle name="Normal 4 89" xfId="39771" xr:uid="{00000000-0005-0000-0000-0000B39B0000}"/>
    <cellStyle name="Normal 4 9" xfId="39772" xr:uid="{00000000-0005-0000-0000-0000B49B0000}"/>
    <cellStyle name="Normal 4 90" xfId="39773" xr:uid="{00000000-0005-0000-0000-0000B59B0000}"/>
    <cellStyle name="Normal 4 91" xfId="39774" xr:uid="{00000000-0005-0000-0000-0000B69B0000}"/>
    <cellStyle name="Normal 4 92" xfId="39775" xr:uid="{00000000-0005-0000-0000-0000B79B0000}"/>
    <cellStyle name="Normal 4 93" xfId="39776" xr:uid="{00000000-0005-0000-0000-0000B89B0000}"/>
    <cellStyle name="Normal 4 94" xfId="39777" xr:uid="{00000000-0005-0000-0000-0000B99B0000}"/>
    <cellStyle name="Normal 4 95" xfId="39778" xr:uid="{00000000-0005-0000-0000-0000BA9B0000}"/>
    <cellStyle name="Normal 4 96" xfId="39779" xr:uid="{00000000-0005-0000-0000-0000BB9B0000}"/>
    <cellStyle name="Normal 4 97" xfId="39780" xr:uid="{00000000-0005-0000-0000-0000BC9B0000}"/>
    <cellStyle name="Normal 4 98" xfId="39781" xr:uid="{00000000-0005-0000-0000-0000BD9B0000}"/>
    <cellStyle name="Normal 4 99" xfId="39782" xr:uid="{00000000-0005-0000-0000-0000BE9B0000}"/>
    <cellStyle name="Normal 4_2009 AEE Rev Master (Top Level)" xfId="39783" xr:uid="{00000000-0005-0000-0000-0000BF9B0000}"/>
    <cellStyle name="Normal 40" xfId="39784" xr:uid="{00000000-0005-0000-0000-0000C09B0000}"/>
    <cellStyle name="Normal 41" xfId="39785" xr:uid="{00000000-0005-0000-0000-0000C19B0000}"/>
    <cellStyle name="Normal 42" xfId="4" xr:uid="{00000000-0005-0000-0000-0000C29B0000}"/>
    <cellStyle name="Normal 42 2" xfId="39786" xr:uid="{00000000-0005-0000-0000-0000C39B0000}"/>
    <cellStyle name="Normal 43" xfId="39787" xr:uid="{00000000-0005-0000-0000-0000C49B0000}"/>
    <cellStyle name="Normal 44" xfId="39788" xr:uid="{00000000-0005-0000-0000-0000C59B0000}"/>
    <cellStyle name="Normal 45" xfId="39789" xr:uid="{00000000-0005-0000-0000-0000C69B0000}"/>
    <cellStyle name="Normal 46" xfId="39790" xr:uid="{00000000-0005-0000-0000-0000C79B0000}"/>
    <cellStyle name="Normal 47" xfId="39791" xr:uid="{00000000-0005-0000-0000-0000C89B0000}"/>
    <cellStyle name="Normal 48" xfId="39792" xr:uid="{00000000-0005-0000-0000-0000C99B0000}"/>
    <cellStyle name="Normal 49" xfId="39793" xr:uid="{00000000-0005-0000-0000-0000CA9B0000}"/>
    <cellStyle name="Normal 5" xfId="5" xr:uid="{00000000-0005-0000-0000-0000CB9B0000}"/>
    <cellStyle name="Normal 5 10" xfId="39795" xr:uid="{00000000-0005-0000-0000-0000CC9B0000}"/>
    <cellStyle name="Normal 5 100" xfId="39796" xr:uid="{00000000-0005-0000-0000-0000CD9B0000}"/>
    <cellStyle name="Normal 5 101" xfId="39797" xr:uid="{00000000-0005-0000-0000-0000CE9B0000}"/>
    <cellStyle name="Normal 5 102" xfId="39798" xr:uid="{00000000-0005-0000-0000-0000CF9B0000}"/>
    <cellStyle name="Normal 5 103" xfId="39799" xr:uid="{00000000-0005-0000-0000-0000D09B0000}"/>
    <cellStyle name="Normal 5 104" xfId="39800" xr:uid="{00000000-0005-0000-0000-0000D19B0000}"/>
    <cellStyle name="Normal 5 105" xfId="39801" xr:uid="{00000000-0005-0000-0000-0000D29B0000}"/>
    <cellStyle name="Normal 5 106" xfId="39802" xr:uid="{00000000-0005-0000-0000-0000D39B0000}"/>
    <cellStyle name="Normal 5 107" xfId="39803" xr:uid="{00000000-0005-0000-0000-0000D49B0000}"/>
    <cellStyle name="Normal 5 108" xfId="39804" xr:uid="{00000000-0005-0000-0000-0000D59B0000}"/>
    <cellStyle name="Normal 5 109" xfId="39805" xr:uid="{00000000-0005-0000-0000-0000D69B0000}"/>
    <cellStyle name="Normal 5 11" xfId="39806" xr:uid="{00000000-0005-0000-0000-0000D79B0000}"/>
    <cellStyle name="Normal 5 110" xfId="39807" xr:uid="{00000000-0005-0000-0000-0000D89B0000}"/>
    <cellStyle name="Normal 5 111" xfId="39808" xr:uid="{00000000-0005-0000-0000-0000D99B0000}"/>
    <cellStyle name="Normal 5 112" xfId="39809" xr:uid="{00000000-0005-0000-0000-0000DA9B0000}"/>
    <cellStyle name="Normal 5 113" xfId="39810" xr:uid="{00000000-0005-0000-0000-0000DB9B0000}"/>
    <cellStyle name="Normal 5 114" xfId="39811" xr:uid="{00000000-0005-0000-0000-0000DC9B0000}"/>
    <cellStyle name="Normal 5 115" xfId="39812" xr:uid="{00000000-0005-0000-0000-0000DD9B0000}"/>
    <cellStyle name="Normal 5 116" xfId="39813" xr:uid="{00000000-0005-0000-0000-0000DE9B0000}"/>
    <cellStyle name="Normal 5 117" xfId="39814" xr:uid="{00000000-0005-0000-0000-0000DF9B0000}"/>
    <cellStyle name="Normal 5 118" xfId="39815" xr:uid="{00000000-0005-0000-0000-0000E09B0000}"/>
    <cellStyle name="Normal 5 119" xfId="39816" xr:uid="{00000000-0005-0000-0000-0000E19B0000}"/>
    <cellStyle name="Normal 5 12" xfId="39817" xr:uid="{00000000-0005-0000-0000-0000E29B0000}"/>
    <cellStyle name="Normal 5 120" xfId="39818" xr:uid="{00000000-0005-0000-0000-0000E39B0000}"/>
    <cellStyle name="Normal 5 121" xfId="39819" xr:uid="{00000000-0005-0000-0000-0000E49B0000}"/>
    <cellStyle name="Normal 5 122" xfId="39820" xr:uid="{00000000-0005-0000-0000-0000E59B0000}"/>
    <cellStyle name="Normal 5 123" xfId="39821" xr:uid="{00000000-0005-0000-0000-0000E69B0000}"/>
    <cellStyle name="Normal 5 124" xfId="39822" xr:uid="{00000000-0005-0000-0000-0000E79B0000}"/>
    <cellStyle name="Normal 5 125" xfId="39823" xr:uid="{00000000-0005-0000-0000-0000E89B0000}"/>
    <cellStyle name="Normal 5 126" xfId="39824" xr:uid="{00000000-0005-0000-0000-0000E99B0000}"/>
    <cellStyle name="Normal 5 127" xfId="39825" xr:uid="{00000000-0005-0000-0000-0000EA9B0000}"/>
    <cellStyle name="Normal 5 128" xfId="39826" xr:uid="{00000000-0005-0000-0000-0000EB9B0000}"/>
    <cellStyle name="Normal 5 129" xfId="39827" xr:uid="{00000000-0005-0000-0000-0000EC9B0000}"/>
    <cellStyle name="Normal 5 13" xfId="39828" xr:uid="{00000000-0005-0000-0000-0000ED9B0000}"/>
    <cellStyle name="Normal 5 130" xfId="39829" xr:uid="{00000000-0005-0000-0000-0000EE9B0000}"/>
    <cellStyle name="Normal 5 131" xfId="39830" xr:uid="{00000000-0005-0000-0000-0000EF9B0000}"/>
    <cellStyle name="Normal 5 132" xfId="39831" xr:uid="{00000000-0005-0000-0000-0000F09B0000}"/>
    <cellStyle name="Normal 5 133" xfId="39832" xr:uid="{00000000-0005-0000-0000-0000F19B0000}"/>
    <cellStyle name="Normal 5 134" xfId="39833" xr:uid="{00000000-0005-0000-0000-0000F29B0000}"/>
    <cellStyle name="Normal 5 135" xfId="39834" xr:uid="{00000000-0005-0000-0000-0000F39B0000}"/>
    <cellStyle name="Normal 5 136" xfId="39835" xr:uid="{00000000-0005-0000-0000-0000F49B0000}"/>
    <cellStyle name="Normal 5 137" xfId="39836" xr:uid="{00000000-0005-0000-0000-0000F59B0000}"/>
    <cellStyle name="Normal 5 138" xfId="39837" xr:uid="{00000000-0005-0000-0000-0000F69B0000}"/>
    <cellStyle name="Normal 5 139" xfId="39838" xr:uid="{00000000-0005-0000-0000-0000F79B0000}"/>
    <cellStyle name="Normal 5 14" xfId="39839" xr:uid="{00000000-0005-0000-0000-0000F89B0000}"/>
    <cellStyle name="Normal 5 140" xfId="39840" xr:uid="{00000000-0005-0000-0000-0000F99B0000}"/>
    <cellStyle name="Normal 5 141" xfId="39841" xr:uid="{00000000-0005-0000-0000-0000FA9B0000}"/>
    <cellStyle name="Normal 5 142" xfId="39842" xr:uid="{00000000-0005-0000-0000-0000FB9B0000}"/>
    <cellStyle name="Normal 5 143" xfId="39843" xr:uid="{00000000-0005-0000-0000-0000FC9B0000}"/>
    <cellStyle name="Normal 5 144" xfId="39844" xr:uid="{00000000-0005-0000-0000-0000FD9B0000}"/>
    <cellStyle name="Normal 5 145" xfId="39845" xr:uid="{00000000-0005-0000-0000-0000FE9B0000}"/>
    <cellStyle name="Normal 5 146" xfId="39846" xr:uid="{00000000-0005-0000-0000-0000FF9B0000}"/>
    <cellStyle name="Normal 5 147" xfId="39847" xr:uid="{00000000-0005-0000-0000-0000009C0000}"/>
    <cellStyle name="Normal 5 148" xfId="39848" xr:uid="{00000000-0005-0000-0000-0000019C0000}"/>
    <cellStyle name="Normal 5 149" xfId="39794" xr:uid="{00000000-0005-0000-0000-0000029C0000}"/>
    <cellStyle name="Normal 5 15" xfId="39849" xr:uid="{00000000-0005-0000-0000-0000039C0000}"/>
    <cellStyle name="Normal 5 16" xfId="39850" xr:uid="{00000000-0005-0000-0000-0000049C0000}"/>
    <cellStyle name="Normal 5 17" xfId="39851" xr:uid="{00000000-0005-0000-0000-0000059C0000}"/>
    <cellStyle name="Normal 5 18" xfId="39852" xr:uid="{00000000-0005-0000-0000-0000069C0000}"/>
    <cellStyle name="Normal 5 19" xfId="39853" xr:uid="{00000000-0005-0000-0000-0000079C0000}"/>
    <cellStyle name="Normal 5 2" xfId="39854" xr:uid="{00000000-0005-0000-0000-0000089C0000}"/>
    <cellStyle name="Normal 5 2 10" xfId="39855" xr:uid="{00000000-0005-0000-0000-0000099C0000}"/>
    <cellStyle name="Normal 5 2 100" xfId="39856" xr:uid="{00000000-0005-0000-0000-00000A9C0000}"/>
    <cellStyle name="Normal 5 2 101" xfId="39857" xr:uid="{00000000-0005-0000-0000-00000B9C0000}"/>
    <cellStyle name="Normal 5 2 102" xfId="39858" xr:uid="{00000000-0005-0000-0000-00000C9C0000}"/>
    <cellStyle name="Normal 5 2 103" xfId="39859" xr:uid="{00000000-0005-0000-0000-00000D9C0000}"/>
    <cellStyle name="Normal 5 2 104" xfId="39860" xr:uid="{00000000-0005-0000-0000-00000E9C0000}"/>
    <cellStyle name="Normal 5 2 105" xfId="39861" xr:uid="{00000000-0005-0000-0000-00000F9C0000}"/>
    <cellStyle name="Normal 5 2 106" xfId="39862" xr:uid="{00000000-0005-0000-0000-0000109C0000}"/>
    <cellStyle name="Normal 5 2 107" xfId="39863" xr:uid="{00000000-0005-0000-0000-0000119C0000}"/>
    <cellStyle name="Normal 5 2 108" xfId="39864" xr:uid="{00000000-0005-0000-0000-0000129C0000}"/>
    <cellStyle name="Normal 5 2 109" xfId="39865" xr:uid="{00000000-0005-0000-0000-0000139C0000}"/>
    <cellStyle name="Normal 5 2 11" xfId="39866" xr:uid="{00000000-0005-0000-0000-0000149C0000}"/>
    <cellStyle name="Normal 5 2 110" xfId="39867" xr:uid="{00000000-0005-0000-0000-0000159C0000}"/>
    <cellStyle name="Normal 5 2 111" xfId="39868" xr:uid="{00000000-0005-0000-0000-0000169C0000}"/>
    <cellStyle name="Normal 5 2 112" xfId="39869" xr:uid="{00000000-0005-0000-0000-0000179C0000}"/>
    <cellStyle name="Normal 5 2 113" xfId="39870" xr:uid="{00000000-0005-0000-0000-0000189C0000}"/>
    <cellStyle name="Normal 5 2 114" xfId="39871" xr:uid="{00000000-0005-0000-0000-0000199C0000}"/>
    <cellStyle name="Normal 5 2 115" xfId="39872" xr:uid="{00000000-0005-0000-0000-00001A9C0000}"/>
    <cellStyle name="Normal 5 2 12" xfId="39873" xr:uid="{00000000-0005-0000-0000-00001B9C0000}"/>
    <cellStyle name="Normal 5 2 13" xfId="39874" xr:uid="{00000000-0005-0000-0000-00001C9C0000}"/>
    <cellStyle name="Normal 5 2 14" xfId="39875" xr:uid="{00000000-0005-0000-0000-00001D9C0000}"/>
    <cellStyle name="Normal 5 2 15" xfId="39876" xr:uid="{00000000-0005-0000-0000-00001E9C0000}"/>
    <cellStyle name="Normal 5 2 16" xfId="39877" xr:uid="{00000000-0005-0000-0000-00001F9C0000}"/>
    <cellStyle name="Normal 5 2 17" xfId="39878" xr:uid="{00000000-0005-0000-0000-0000209C0000}"/>
    <cellStyle name="Normal 5 2 18" xfId="39879" xr:uid="{00000000-0005-0000-0000-0000219C0000}"/>
    <cellStyle name="Normal 5 2 19" xfId="39880" xr:uid="{00000000-0005-0000-0000-0000229C0000}"/>
    <cellStyle name="Normal 5 2 2" xfId="39881" xr:uid="{00000000-0005-0000-0000-0000239C0000}"/>
    <cellStyle name="Normal 5 2 2 10" xfId="39882" xr:uid="{00000000-0005-0000-0000-0000249C0000}"/>
    <cellStyle name="Normal 5 2 2 100" xfId="39883" xr:uid="{00000000-0005-0000-0000-0000259C0000}"/>
    <cellStyle name="Normal 5 2 2 101" xfId="39884" xr:uid="{00000000-0005-0000-0000-0000269C0000}"/>
    <cellStyle name="Normal 5 2 2 102" xfId="39885" xr:uid="{00000000-0005-0000-0000-0000279C0000}"/>
    <cellStyle name="Normal 5 2 2 103" xfId="39886" xr:uid="{00000000-0005-0000-0000-0000289C0000}"/>
    <cellStyle name="Normal 5 2 2 104" xfId="39887" xr:uid="{00000000-0005-0000-0000-0000299C0000}"/>
    <cellStyle name="Normal 5 2 2 105" xfId="39888" xr:uid="{00000000-0005-0000-0000-00002A9C0000}"/>
    <cellStyle name="Normal 5 2 2 106" xfId="39889" xr:uid="{00000000-0005-0000-0000-00002B9C0000}"/>
    <cellStyle name="Normal 5 2 2 107" xfId="39890" xr:uid="{00000000-0005-0000-0000-00002C9C0000}"/>
    <cellStyle name="Normal 5 2 2 108" xfId="39891" xr:uid="{00000000-0005-0000-0000-00002D9C0000}"/>
    <cellStyle name="Normal 5 2 2 109" xfId="39892" xr:uid="{00000000-0005-0000-0000-00002E9C0000}"/>
    <cellStyle name="Normal 5 2 2 11" xfId="39893" xr:uid="{00000000-0005-0000-0000-00002F9C0000}"/>
    <cellStyle name="Normal 5 2 2 110" xfId="39894" xr:uid="{00000000-0005-0000-0000-0000309C0000}"/>
    <cellStyle name="Normal 5 2 2 111" xfId="39895" xr:uid="{00000000-0005-0000-0000-0000319C0000}"/>
    <cellStyle name="Normal 5 2 2 112" xfId="39896" xr:uid="{00000000-0005-0000-0000-0000329C0000}"/>
    <cellStyle name="Normal 5 2 2 113" xfId="39897" xr:uid="{00000000-0005-0000-0000-0000339C0000}"/>
    <cellStyle name="Normal 5 2 2 114" xfId="39898" xr:uid="{00000000-0005-0000-0000-0000349C0000}"/>
    <cellStyle name="Normal 5 2 2 12" xfId="39899" xr:uid="{00000000-0005-0000-0000-0000359C0000}"/>
    <cellStyle name="Normal 5 2 2 13" xfId="39900" xr:uid="{00000000-0005-0000-0000-0000369C0000}"/>
    <cellStyle name="Normal 5 2 2 14" xfId="39901" xr:uid="{00000000-0005-0000-0000-0000379C0000}"/>
    <cellStyle name="Normal 5 2 2 15" xfId="39902" xr:uid="{00000000-0005-0000-0000-0000389C0000}"/>
    <cellStyle name="Normal 5 2 2 16" xfId="39903" xr:uid="{00000000-0005-0000-0000-0000399C0000}"/>
    <cellStyle name="Normal 5 2 2 17" xfId="39904" xr:uid="{00000000-0005-0000-0000-00003A9C0000}"/>
    <cellStyle name="Normal 5 2 2 18" xfId="39905" xr:uid="{00000000-0005-0000-0000-00003B9C0000}"/>
    <cellStyle name="Normal 5 2 2 19" xfId="39906" xr:uid="{00000000-0005-0000-0000-00003C9C0000}"/>
    <cellStyle name="Normal 5 2 2 2" xfId="39907" xr:uid="{00000000-0005-0000-0000-00003D9C0000}"/>
    <cellStyle name="Normal 5 2 2 2 2" xfId="39908" xr:uid="{00000000-0005-0000-0000-00003E9C0000}"/>
    <cellStyle name="Normal 5 2 2 20" xfId="39909" xr:uid="{00000000-0005-0000-0000-00003F9C0000}"/>
    <cellStyle name="Normal 5 2 2 21" xfId="39910" xr:uid="{00000000-0005-0000-0000-0000409C0000}"/>
    <cellStyle name="Normal 5 2 2 22" xfId="39911" xr:uid="{00000000-0005-0000-0000-0000419C0000}"/>
    <cellStyle name="Normal 5 2 2 23" xfId="39912" xr:uid="{00000000-0005-0000-0000-0000429C0000}"/>
    <cellStyle name="Normal 5 2 2 24" xfId="39913" xr:uid="{00000000-0005-0000-0000-0000439C0000}"/>
    <cellStyle name="Normal 5 2 2 25" xfId="39914" xr:uid="{00000000-0005-0000-0000-0000449C0000}"/>
    <cellStyle name="Normal 5 2 2 26" xfId="39915" xr:uid="{00000000-0005-0000-0000-0000459C0000}"/>
    <cellStyle name="Normal 5 2 2 27" xfId="39916" xr:uid="{00000000-0005-0000-0000-0000469C0000}"/>
    <cellStyle name="Normal 5 2 2 28" xfId="39917" xr:uid="{00000000-0005-0000-0000-0000479C0000}"/>
    <cellStyle name="Normal 5 2 2 29" xfId="39918" xr:uid="{00000000-0005-0000-0000-0000489C0000}"/>
    <cellStyle name="Normal 5 2 2 3" xfId="39919" xr:uid="{00000000-0005-0000-0000-0000499C0000}"/>
    <cellStyle name="Normal 5 2 2 30" xfId="39920" xr:uid="{00000000-0005-0000-0000-00004A9C0000}"/>
    <cellStyle name="Normal 5 2 2 31" xfId="39921" xr:uid="{00000000-0005-0000-0000-00004B9C0000}"/>
    <cellStyle name="Normal 5 2 2 32" xfId="39922" xr:uid="{00000000-0005-0000-0000-00004C9C0000}"/>
    <cellStyle name="Normal 5 2 2 33" xfId="39923" xr:uid="{00000000-0005-0000-0000-00004D9C0000}"/>
    <cellStyle name="Normal 5 2 2 34" xfId="39924" xr:uid="{00000000-0005-0000-0000-00004E9C0000}"/>
    <cellStyle name="Normal 5 2 2 35" xfId="39925" xr:uid="{00000000-0005-0000-0000-00004F9C0000}"/>
    <cellStyle name="Normal 5 2 2 36" xfId="39926" xr:uid="{00000000-0005-0000-0000-0000509C0000}"/>
    <cellStyle name="Normal 5 2 2 37" xfId="39927" xr:uid="{00000000-0005-0000-0000-0000519C0000}"/>
    <cellStyle name="Normal 5 2 2 38" xfId="39928" xr:uid="{00000000-0005-0000-0000-0000529C0000}"/>
    <cellStyle name="Normal 5 2 2 39" xfId="39929" xr:uid="{00000000-0005-0000-0000-0000539C0000}"/>
    <cellStyle name="Normal 5 2 2 4" xfId="39930" xr:uid="{00000000-0005-0000-0000-0000549C0000}"/>
    <cellStyle name="Normal 5 2 2 40" xfId="39931" xr:uid="{00000000-0005-0000-0000-0000559C0000}"/>
    <cellStyle name="Normal 5 2 2 41" xfId="39932" xr:uid="{00000000-0005-0000-0000-0000569C0000}"/>
    <cellStyle name="Normal 5 2 2 42" xfId="39933" xr:uid="{00000000-0005-0000-0000-0000579C0000}"/>
    <cellStyle name="Normal 5 2 2 43" xfId="39934" xr:uid="{00000000-0005-0000-0000-0000589C0000}"/>
    <cellStyle name="Normal 5 2 2 44" xfId="39935" xr:uid="{00000000-0005-0000-0000-0000599C0000}"/>
    <cellStyle name="Normal 5 2 2 45" xfId="39936" xr:uid="{00000000-0005-0000-0000-00005A9C0000}"/>
    <cellStyle name="Normal 5 2 2 46" xfId="39937" xr:uid="{00000000-0005-0000-0000-00005B9C0000}"/>
    <cellStyle name="Normal 5 2 2 47" xfId="39938" xr:uid="{00000000-0005-0000-0000-00005C9C0000}"/>
    <cellStyle name="Normal 5 2 2 48" xfId="39939" xr:uid="{00000000-0005-0000-0000-00005D9C0000}"/>
    <cellStyle name="Normal 5 2 2 49" xfId="39940" xr:uid="{00000000-0005-0000-0000-00005E9C0000}"/>
    <cellStyle name="Normal 5 2 2 5" xfId="39941" xr:uid="{00000000-0005-0000-0000-00005F9C0000}"/>
    <cellStyle name="Normal 5 2 2 50" xfId="39942" xr:uid="{00000000-0005-0000-0000-0000609C0000}"/>
    <cellStyle name="Normal 5 2 2 51" xfId="39943" xr:uid="{00000000-0005-0000-0000-0000619C0000}"/>
    <cellStyle name="Normal 5 2 2 52" xfId="39944" xr:uid="{00000000-0005-0000-0000-0000629C0000}"/>
    <cellStyle name="Normal 5 2 2 53" xfId="39945" xr:uid="{00000000-0005-0000-0000-0000639C0000}"/>
    <cellStyle name="Normal 5 2 2 54" xfId="39946" xr:uid="{00000000-0005-0000-0000-0000649C0000}"/>
    <cellStyle name="Normal 5 2 2 55" xfId="39947" xr:uid="{00000000-0005-0000-0000-0000659C0000}"/>
    <cellStyle name="Normal 5 2 2 56" xfId="39948" xr:uid="{00000000-0005-0000-0000-0000669C0000}"/>
    <cellStyle name="Normal 5 2 2 57" xfId="39949" xr:uid="{00000000-0005-0000-0000-0000679C0000}"/>
    <cellStyle name="Normal 5 2 2 58" xfId="39950" xr:uid="{00000000-0005-0000-0000-0000689C0000}"/>
    <cellStyle name="Normal 5 2 2 59" xfId="39951" xr:uid="{00000000-0005-0000-0000-0000699C0000}"/>
    <cellStyle name="Normal 5 2 2 6" xfId="39952" xr:uid="{00000000-0005-0000-0000-00006A9C0000}"/>
    <cellStyle name="Normal 5 2 2 60" xfId="39953" xr:uid="{00000000-0005-0000-0000-00006B9C0000}"/>
    <cellStyle name="Normal 5 2 2 61" xfId="39954" xr:uid="{00000000-0005-0000-0000-00006C9C0000}"/>
    <cellStyle name="Normal 5 2 2 62" xfId="39955" xr:uid="{00000000-0005-0000-0000-00006D9C0000}"/>
    <cellStyle name="Normal 5 2 2 63" xfId="39956" xr:uid="{00000000-0005-0000-0000-00006E9C0000}"/>
    <cellStyle name="Normal 5 2 2 64" xfId="39957" xr:uid="{00000000-0005-0000-0000-00006F9C0000}"/>
    <cellStyle name="Normal 5 2 2 65" xfId="39958" xr:uid="{00000000-0005-0000-0000-0000709C0000}"/>
    <cellStyle name="Normal 5 2 2 66" xfId="39959" xr:uid="{00000000-0005-0000-0000-0000719C0000}"/>
    <cellStyle name="Normal 5 2 2 67" xfId="39960" xr:uid="{00000000-0005-0000-0000-0000729C0000}"/>
    <cellStyle name="Normal 5 2 2 68" xfId="39961" xr:uid="{00000000-0005-0000-0000-0000739C0000}"/>
    <cellStyle name="Normal 5 2 2 69" xfId="39962" xr:uid="{00000000-0005-0000-0000-0000749C0000}"/>
    <cellStyle name="Normal 5 2 2 7" xfId="39963" xr:uid="{00000000-0005-0000-0000-0000759C0000}"/>
    <cellStyle name="Normal 5 2 2 70" xfId="39964" xr:uid="{00000000-0005-0000-0000-0000769C0000}"/>
    <cellStyle name="Normal 5 2 2 71" xfId="39965" xr:uid="{00000000-0005-0000-0000-0000779C0000}"/>
    <cellStyle name="Normal 5 2 2 72" xfId="39966" xr:uid="{00000000-0005-0000-0000-0000789C0000}"/>
    <cellStyle name="Normal 5 2 2 73" xfId="39967" xr:uid="{00000000-0005-0000-0000-0000799C0000}"/>
    <cellStyle name="Normal 5 2 2 74" xfId="39968" xr:uid="{00000000-0005-0000-0000-00007A9C0000}"/>
    <cellStyle name="Normal 5 2 2 75" xfId="39969" xr:uid="{00000000-0005-0000-0000-00007B9C0000}"/>
    <cellStyle name="Normal 5 2 2 76" xfId="39970" xr:uid="{00000000-0005-0000-0000-00007C9C0000}"/>
    <cellStyle name="Normal 5 2 2 77" xfId="39971" xr:uid="{00000000-0005-0000-0000-00007D9C0000}"/>
    <cellStyle name="Normal 5 2 2 78" xfId="39972" xr:uid="{00000000-0005-0000-0000-00007E9C0000}"/>
    <cellStyle name="Normal 5 2 2 79" xfId="39973" xr:uid="{00000000-0005-0000-0000-00007F9C0000}"/>
    <cellStyle name="Normal 5 2 2 8" xfId="39974" xr:uid="{00000000-0005-0000-0000-0000809C0000}"/>
    <cellStyle name="Normal 5 2 2 80" xfId="39975" xr:uid="{00000000-0005-0000-0000-0000819C0000}"/>
    <cellStyle name="Normal 5 2 2 81" xfId="39976" xr:uid="{00000000-0005-0000-0000-0000829C0000}"/>
    <cellStyle name="Normal 5 2 2 82" xfId="39977" xr:uid="{00000000-0005-0000-0000-0000839C0000}"/>
    <cellStyle name="Normal 5 2 2 83" xfId="39978" xr:uid="{00000000-0005-0000-0000-0000849C0000}"/>
    <cellStyle name="Normal 5 2 2 84" xfId="39979" xr:uid="{00000000-0005-0000-0000-0000859C0000}"/>
    <cellStyle name="Normal 5 2 2 85" xfId="39980" xr:uid="{00000000-0005-0000-0000-0000869C0000}"/>
    <cellStyle name="Normal 5 2 2 86" xfId="39981" xr:uid="{00000000-0005-0000-0000-0000879C0000}"/>
    <cellStyle name="Normal 5 2 2 87" xfId="39982" xr:uid="{00000000-0005-0000-0000-0000889C0000}"/>
    <cellStyle name="Normal 5 2 2 88" xfId="39983" xr:uid="{00000000-0005-0000-0000-0000899C0000}"/>
    <cellStyle name="Normal 5 2 2 89" xfId="39984" xr:uid="{00000000-0005-0000-0000-00008A9C0000}"/>
    <cellStyle name="Normal 5 2 2 9" xfId="39985" xr:uid="{00000000-0005-0000-0000-00008B9C0000}"/>
    <cellStyle name="Normal 5 2 2 90" xfId="39986" xr:uid="{00000000-0005-0000-0000-00008C9C0000}"/>
    <cellStyle name="Normal 5 2 2 91" xfId="39987" xr:uid="{00000000-0005-0000-0000-00008D9C0000}"/>
    <cellStyle name="Normal 5 2 2 92" xfId="39988" xr:uid="{00000000-0005-0000-0000-00008E9C0000}"/>
    <cellStyle name="Normal 5 2 2 93" xfId="39989" xr:uid="{00000000-0005-0000-0000-00008F9C0000}"/>
    <cellStyle name="Normal 5 2 2 94" xfId="39990" xr:uid="{00000000-0005-0000-0000-0000909C0000}"/>
    <cellStyle name="Normal 5 2 2 95" xfId="39991" xr:uid="{00000000-0005-0000-0000-0000919C0000}"/>
    <cellStyle name="Normal 5 2 2 96" xfId="39992" xr:uid="{00000000-0005-0000-0000-0000929C0000}"/>
    <cellStyle name="Normal 5 2 2 97" xfId="39993" xr:uid="{00000000-0005-0000-0000-0000939C0000}"/>
    <cellStyle name="Normal 5 2 2 98" xfId="39994" xr:uid="{00000000-0005-0000-0000-0000949C0000}"/>
    <cellStyle name="Normal 5 2 2 99" xfId="39995" xr:uid="{00000000-0005-0000-0000-0000959C0000}"/>
    <cellStyle name="Normal 5 2 20" xfId="39996" xr:uid="{00000000-0005-0000-0000-0000969C0000}"/>
    <cellStyle name="Normal 5 2 21" xfId="39997" xr:uid="{00000000-0005-0000-0000-0000979C0000}"/>
    <cellStyle name="Normal 5 2 22" xfId="39998" xr:uid="{00000000-0005-0000-0000-0000989C0000}"/>
    <cellStyle name="Normal 5 2 23" xfId="39999" xr:uid="{00000000-0005-0000-0000-0000999C0000}"/>
    <cellStyle name="Normal 5 2 24" xfId="40000" xr:uid="{00000000-0005-0000-0000-00009A9C0000}"/>
    <cellStyle name="Normal 5 2 25" xfId="40001" xr:uid="{00000000-0005-0000-0000-00009B9C0000}"/>
    <cellStyle name="Normal 5 2 26" xfId="40002" xr:uid="{00000000-0005-0000-0000-00009C9C0000}"/>
    <cellStyle name="Normal 5 2 27" xfId="40003" xr:uid="{00000000-0005-0000-0000-00009D9C0000}"/>
    <cellStyle name="Normal 5 2 28" xfId="40004" xr:uid="{00000000-0005-0000-0000-00009E9C0000}"/>
    <cellStyle name="Normal 5 2 29" xfId="40005" xr:uid="{00000000-0005-0000-0000-00009F9C0000}"/>
    <cellStyle name="Normal 5 2 3" xfId="40006" xr:uid="{00000000-0005-0000-0000-0000A09C0000}"/>
    <cellStyle name="Normal 5 2 3 2" xfId="40007" xr:uid="{00000000-0005-0000-0000-0000A19C0000}"/>
    <cellStyle name="Normal 5 2 30" xfId="40008" xr:uid="{00000000-0005-0000-0000-0000A29C0000}"/>
    <cellStyle name="Normal 5 2 31" xfId="40009" xr:uid="{00000000-0005-0000-0000-0000A39C0000}"/>
    <cellStyle name="Normal 5 2 32" xfId="40010" xr:uid="{00000000-0005-0000-0000-0000A49C0000}"/>
    <cellStyle name="Normal 5 2 33" xfId="40011" xr:uid="{00000000-0005-0000-0000-0000A59C0000}"/>
    <cellStyle name="Normal 5 2 34" xfId="40012" xr:uid="{00000000-0005-0000-0000-0000A69C0000}"/>
    <cellStyle name="Normal 5 2 35" xfId="40013" xr:uid="{00000000-0005-0000-0000-0000A79C0000}"/>
    <cellStyle name="Normal 5 2 36" xfId="40014" xr:uid="{00000000-0005-0000-0000-0000A89C0000}"/>
    <cellStyle name="Normal 5 2 37" xfId="40015" xr:uid="{00000000-0005-0000-0000-0000A99C0000}"/>
    <cellStyle name="Normal 5 2 38" xfId="40016" xr:uid="{00000000-0005-0000-0000-0000AA9C0000}"/>
    <cellStyle name="Normal 5 2 39" xfId="40017" xr:uid="{00000000-0005-0000-0000-0000AB9C0000}"/>
    <cellStyle name="Normal 5 2 4" xfId="40018" xr:uid="{00000000-0005-0000-0000-0000AC9C0000}"/>
    <cellStyle name="Normal 5 2 40" xfId="40019" xr:uid="{00000000-0005-0000-0000-0000AD9C0000}"/>
    <cellStyle name="Normal 5 2 41" xfId="40020" xr:uid="{00000000-0005-0000-0000-0000AE9C0000}"/>
    <cellStyle name="Normal 5 2 42" xfId="40021" xr:uid="{00000000-0005-0000-0000-0000AF9C0000}"/>
    <cellStyle name="Normal 5 2 43" xfId="40022" xr:uid="{00000000-0005-0000-0000-0000B09C0000}"/>
    <cellStyle name="Normal 5 2 44" xfId="40023" xr:uid="{00000000-0005-0000-0000-0000B19C0000}"/>
    <cellStyle name="Normal 5 2 45" xfId="40024" xr:uid="{00000000-0005-0000-0000-0000B29C0000}"/>
    <cellStyle name="Normal 5 2 46" xfId="40025" xr:uid="{00000000-0005-0000-0000-0000B39C0000}"/>
    <cellStyle name="Normal 5 2 47" xfId="40026" xr:uid="{00000000-0005-0000-0000-0000B49C0000}"/>
    <cellStyle name="Normal 5 2 48" xfId="40027" xr:uid="{00000000-0005-0000-0000-0000B59C0000}"/>
    <cellStyle name="Normal 5 2 49" xfId="40028" xr:uid="{00000000-0005-0000-0000-0000B69C0000}"/>
    <cellStyle name="Normal 5 2 5" xfId="40029" xr:uid="{00000000-0005-0000-0000-0000B79C0000}"/>
    <cellStyle name="Normal 5 2 50" xfId="40030" xr:uid="{00000000-0005-0000-0000-0000B89C0000}"/>
    <cellStyle name="Normal 5 2 51" xfId="40031" xr:uid="{00000000-0005-0000-0000-0000B99C0000}"/>
    <cellStyle name="Normal 5 2 52" xfId="40032" xr:uid="{00000000-0005-0000-0000-0000BA9C0000}"/>
    <cellStyle name="Normal 5 2 53" xfId="40033" xr:uid="{00000000-0005-0000-0000-0000BB9C0000}"/>
    <cellStyle name="Normal 5 2 54" xfId="40034" xr:uid="{00000000-0005-0000-0000-0000BC9C0000}"/>
    <cellStyle name="Normal 5 2 55" xfId="40035" xr:uid="{00000000-0005-0000-0000-0000BD9C0000}"/>
    <cellStyle name="Normal 5 2 56" xfId="40036" xr:uid="{00000000-0005-0000-0000-0000BE9C0000}"/>
    <cellStyle name="Normal 5 2 57" xfId="40037" xr:uid="{00000000-0005-0000-0000-0000BF9C0000}"/>
    <cellStyle name="Normal 5 2 58" xfId="40038" xr:uid="{00000000-0005-0000-0000-0000C09C0000}"/>
    <cellStyle name="Normal 5 2 59" xfId="40039" xr:uid="{00000000-0005-0000-0000-0000C19C0000}"/>
    <cellStyle name="Normal 5 2 6" xfId="40040" xr:uid="{00000000-0005-0000-0000-0000C29C0000}"/>
    <cellStyle name="Normal 5 2 60" xfId="40041" xr:uid="{00000000-0005-0000-0000-0000C39C0000}"/>
    <cellStyle name="Normal 5 2 61" xfId="40042" xr:uid="{00000000-0005-0000-0000-0000C49C0000}"/>
    <cellStyle name="Normal 5 2 62" xfId="40043" xr:uid="{00000000-0005-0000-0000-0000C59C0000}"/>
    <cellStyle name="Normal 5 2 63" xfId="40044" xr:uid="{00000000-0005-0000-0000-0000C69C0000}"/>
    <cellStyle name="Normal 5 2 64" xfId="40045" xr:uid="{00000000-0005-0000-0000-0000C79C0000}"/>
    <cellStyle name="Normal 5 2 65" xfId="40046" xr:uid="{00000000-0005-0000-0000-0000C89C0000}"/>
    <cellStyle name="Normal 5 2 66" xfId="40047" xr:uid="{00000000-0005-0000-0000-0000C99C0000}"/>
    <cellStyle name="Normal 5 2 67" xfId="40048" xr:uid="{00000000-0005-0000-0000-0000CA9C0000}"/>
    <cellStyle name="Normal 5 2 68" xfId="40049" xr:uid="{00000000-0005-0000-0000-0000CB9C0000}"/>
    <cellStyle name="Normal 5 2 69" xfId="40050" xr:uid="{00000000-0005-0000-0000-0000CC9C0000}"/>
    <cellStyle name="Normal 5 2 7" xfId="40051" xr:uid="{00000000-0005-0000-0000-0000CD9C0000}"/>
    <cellStyle name="Normal 5 2 70" xfId="40052" xr:uid="{00000000-0005-0000-0000-0000CE9C0000}"/>
    <cellStyle name="Normal 5 2 71" xfId="40053" xr:uid="{00000000-0005-0000-0000-0000CF9C0000}"/>
    <cellStyle name="Normal 5 2 72" xfId="40054" xr:uid="{00000000-0005-0000-0000-0000D09C0000}"/>
    <cellStyle name="Normal 5 2 73" xfId="40055" xr:uid="{00000000-0005-0000-0000-0000D19C0000}"/>
    <cellStyle name="Normal 5 2 74" xfId="40056" xr:uid="{00000000-0005-0000-0000-0000D29C0000}"/>
    <cellStyle name="Normal 5 2 75" xfId="40057" xr:uid="{00000000-0005-0000-0000-0000D39C0000}"/>
    <cellStyle name="Normal 5 2 76" xfId="40058" xr:uid="{00000000-0005-0000-0000-0000D49C0000}"/>
    <cellStyle name="Normal 5 2 77" xfId="40059" xr:uid="{00000000-0005-0000-0000-0000D59C0000}"/>
    <cellStyle name="Normal 5 2 78" xfId="40060" xr:uid="{00000000-0005-0000-0000-0000D69C0000}"/>
    <cellStyle name="Normal 5 2 79" xfId="40061" xr:uid="{00000000-0005-0000-0000-0000D79C0000}"/>
    <cellStyle name="Normal 5 2 8" xfId="40062" xr:uid="{00000000-0005-0000-0000-0000D89C0000}"/>
    <cellStyle name="Normal 5 2 80" xfId="40063" xr:uid="{00000000-0005-0000-0000-0000D99C0000}"/>
    <cellStyle name="Normal 5 2 81" xfId="40064" xr:uid="{00000000-0005-0000-0000-0000DA9C0000}"/>
    <cellStyle name="Normal 5 2 82" xfId="40065" xr:uid="{00000000-0005-0000-0000-0000DB9C0000}"/>
    <cellStyle name="Normal 5 2 83" xfId="40066" xr:uid="{00000000-0005-0000-0000-0000DC9C0000}"/>
    <cellStyle name="Normal 5 2 84" xfId="40067" xr:uid="{00000000-0005-0000-0000-0000DD9C0000}"/>
    <cellStyle name="Normal 5 2 85" xfId="40068" xr:uid="{00000000-0005-0000-0000-0000DE9C0000}"/>
    <cellStyle name="Normal 5 2 86" xfId="40069" xr:uid="{00000000-0005-0000-0000-0000DF9C0000}"/>
    <cellStyle name="Normal 5 2 87" xfId="40070" xr:uid="{00000000-0005-0000-0000-0000E09C0000}"/>
    <cellStyle name="Normal 5 2 88" xfId="40071" xr:uid="{00000000-0005-0000-0000-0000E19C0000}"/>
    <cellStyle name="Normal 5 2 89" xfId="40072" xr:uid="{00000000-0005-0000-0000-0000E29C0000}"/>
    <cellStyle name="Normal 5 2 9" xfId="40073" xr:uid="{00000000-0005-0000-0000-0000E39C0000}"/>
    <cellStyle name="Normal 5 2 90" xfId="40074" xr:uid="{00000000-0005-0000-0000-0000E49C0000}"/>
    <cellStyle name="Normal 5 2 91" xfId="40075" xr:uid="{00000000-0005-0000-0000-0000E59C0000}"/>
    <cellStyle name="Normal 5 2 92" xfId="40076" xr:uid="{00000000-0005-0000-0000-0000E69C0000}"/>
    <cellStyle name="Normal 5 2 93" xfId="40077" xr:uid="{00000000-0005-0000-0000-0000E79C0000}"/>
    <cellStyle name="Normal 5 2 94" xfId="40078" xr:uid="{00000000-0005-0000-0000-0000E89C0000}"/>
    <cellStyle name="Normal 5 2 95" xfId="40079" xr:uid="{00000000-0005-0000-0000-0000E99C0000}"/>
    <cellStyle name="Normal 5 2 96" xfId="40080" xr:uid="{00000000-0005-0000-0000-0000EA9C0000}"/>
    <cellStyle name="Normal 5 2 97" xfId="40081" xr:uid="{00000000-0005-0000-0000-0000EB9C0000}"/>
    <cellStyle name="Normal 5 2 98" xfId="40082" xr:uid="{00000000-0005-0000-0000-0000EC9C0000}"/>
    <cellStyle name="Normal 5 2 99" xfId="40083" xr:uid="{00000000-0005-0000-0000-0000ED9C0000}"/>
    <cellStyle name="Normal 5 20" xfId="40084" xr:uid="{00000000-0005-0000-0000-0000EE9C0000}"/>
    <cellStyle name="Normal 5 21" xfId="40085" xr:uid="{00000000-0005-0000-0000-0000EF9C0000}"/>
    <cellStyle name="Normal 5 22" xfId="40086" xr:uid="{00000000-0005-0000-0000-0000F09C0000}"/>
    <cellStyle name="Normal 5 23" xfId="40087" xr:uid="{00000000-0005-0000-0000-0000F19C0000}"/>
    <cellStyle name="Normal 5 24" xfId="40088" xr:uid="{00000000-0005-0000-0000-0000F29C0000}"/>
    <cellStyle name="Normal 5 25" xfId="40089" xr:uid="{00000000-0005-0000-0000-0000F39C0000}"/>
    <cellStyle name="Normal 5 26" xfId="40090" xr:uid="{00000000-0005-0000-0000-0000F49C0000}"/>
    <cellStyle name="Normal 5 27" xfId="40091" xr:uid="{00000000-0005-0000-0000-0000F59C0000}"/>
    <cellStyle name="Normal 5 28" xfId="40092" xr:uid="{00000000-0005-0000-0000-0000F69C0000}"/>
    <cellStyle name="Normal 5 29" xfId="40093" xr:uid="{00000000-0005-0000-0000-0000F79C0000}"/>
    <cellStyle name="Normal 5 3" xfId="40094" xr:uid="{00000000-0005-0000-0000-0000F89C0000}"/>
    <cellStyle name="Normal 5 3 10" xfId="40095" xr:uid="{00000000-0005-0000-0000-0000F99C0000}"/>
    <cellStyle name="Normal 5 3 100" xfId="40096" xr:uid="{00000000-0005-0000-0000-0000FA9C0000}"/>
    <cellStyle name="Normal 5 3 101" xfId="40097" xr:uid="{00000000-0005-0000-0000-0000FB9C0000}"/>
    <cellStyle name="Normal 5 3 102" xfId="40098" xr:uid="{00000000-0005-0000-0000-0000FC9C0000}"/>
    <cellStyle name="Normal 5 3 103" xfId="40099" xr:uid="{00000000-0005-0000-0000-0000FD9C0000}"/>
    <cellStyle name="Normal 5 3 104" xfId="40100" xr:uid="{00000000-0005-0000-0000-0000FE9C0000}"/>
    <cellStyle name="Normal 5 3 105" xfId="40101" xr:uid="{00000000-0005-0000-0000-0000FF9C0000}"/>
    <cellStyle name="Normal 5 3 106" xfId="40102" xr:uid="{00000000-0005-0000-0000-0000009D0000}"/>
    <cellStyle name="Normal 5 3 107" xfId="40103" xr:uid="{00000000-0005-0000-0000-0000019D0000}"/>
    <cellStyle name="Normal 5 3 108" xfId="40104" xr:uid="{00000000-0005-0000-0000-0000029D0000}"/>
    <cellStyle name="Normal 5 3 109" xfId="40105" xr:uid="{00000000-0005-0000-0000-0000039D0000}"/>
    <cellStyle name="Normal 5 3 11" xfId="40106" xr:uid="{00000000-0005-0000-0000-0000049D0000}"/>
    <cellStyle name="Normal 5 3 110" xfId="40107" xr:uid="{00000000-0005-0000-0000-0000059D0000}"/>
    <cellStyle name="Normal 5 3 111" xfId="40108" xr:uid="{00000000-0005-0000-0000-0000069D0000}"/>
    <cellStyle name="Normal 5 3 112" xfId="40109" xr:uid="{00000000-0005-0000-0000-0000079D0000}"/>
    <cellStyle name="Normal 5 3 113" xfId="40110" xr:uid="{00000000-0005-0000-0000-0000089D0000}"/>
    <cellStyle name="Normal 5 3 114" xfId="40111" xr:uid="{00000000-0005-0000-0000-0000099D0000}"/>
    <cellStyle name="Normal 5 3 12" xfId="40112" xr:uid="{00000000-0005-0000-0000-00000A9D0000}"/>
    <cellStyle name="Normal 5 3 13" xfId="40113" xr:uid="{00000000-0005-0000-0000-00000B9D0000}"/>
    <cellStyle name="Normal 5 3 14" xfId="40114" xr:uid="{00000000-0005-0000-0000-00000C9D0000}"/>
    <cellStyle name="Normal 5 3 15" xfId="40115" xr:uid="{00000000-0005-0000-0000-00000D9D0000}"/>
    <cellStyle name="Normal 5 3 16" xfId="40116" xr:uid="{00000000-0005-0000-0000-00000E9D0000}"/>
    <cellStyle name="Normal 5 3 17" xfId="40117" xr:uid="{00000000-0005-0000-0000-00000F9D0000}"/>
    <cellStyle name="Normal 5 3 18" xfId="40118" xr:uid="{00000000-0005-0000-0000-0000109D0000}"/>
    <cellStyle name="Normal 5 3 19" xfId="40119" xr:uid="{00000000-0005-0000-0000-0000119D0000}"/>
    <cellStyle name="Normal 5 3 2" xfId="40120" xr:uid="{00000000-0005-0000-0000-0000129D0000}"/>
    <cellStyle name="Normal 5 3 2 10" xfId="40121" xr:uid="{00000000-0005-0000-0000-0000139D0000}"/>
    <cellStyle name="Normal 5 3 2 100" xfId="40122" xr:uid="{00000000-0005-0000-0000-0000149D0000}"/>
    <cellStyle name="Normal 5 3 2 101" xfId="40123" xr:uid="{00000000-0005-0000-0000-0000159D0000}"/>
    <cellStyle name="Normal 5 3 2 102" xfId="40124" xr:uid="{00000000-0005-0000-0000-0000169D0000}"/>
    <cellStyle name="Normal 5 3 2 103" xfId="40125" xr:uid="{00000000-0005-0000-0000-0000179D0000}"/>
    <cellStyle name="Normal 5 3 2 104" xfId="40126" xr:uid="{00000000-0005-0000-0000-0000189D0000}"/>
    <cellStyle name="Normal 5 3 2 105" xfId="40127" xr:uid="{00000000-0005-0000-0000-0000199D0000}"/>
    <cellStyle name="Normal 5 3 2 106" xfId="40128" xr:uid="{00000000-0005-0000-0000-00001A9D0000}"/>
    <cellStyle name="Normal 5 3 2 107" xfId="40129" xr:uid="{00000000-0005-0000-0000-00001B9D0000}"/>
    <cellStyle name="Normal 5 3 2 108" xfId="40130" xr:uid="{00000000-0005-0000-0000-00001C9D0000}"/>
    <cellStyle name="Normal 5 3 2 109" xfId="40131" xr:uid="{00000000-0005-0000-0000-00001D9D0000}"/>
    <cellStyle name="Normal 5 3 2 11" xfId="40132" xr:uid="{00000000-0005-0000-0000-00001E9D0000}"/>
    <cellStyle name="Normal 5 3 2 110" xfId="40133" xr:uid="{00000000-0005-0000-0000-00001F9D0000}"/>
    <cellStyle name="Normal 5 3 2 111" xfId="40134" xr:uid="{00000000-0005-0000-0000-0000209D0000}"/>
    <cellStyle name="Normal 5 3 2 112" xfId="40135" xr:uid="{00000000-0005-0000-0000-0000219D0000}"/>
    <cellStyle name="Normal 5 3 2 12" xfId="40136" xr:uid="{00000000-0005-0000-0000-0000229D0000}"/>
    <cellStyle name="Normal 5 3 2 13" xfId="40137" xr:uid="{00000000-0005-0000-0000-0000239D0000}"/>
    <cellStyle name="Normal 5 3 2 14" xfId="40138" xr:uid="{00000000-0005-0000-0000-0000249D0000}"/>
    <cellStyle name="Normal 5 3 2 15" xfId="40139" xr:uid="{00000000-0005-0000-0000-0000259D0000}"/>
    <cellStyle name="Normal 5 3 2 16" xfId="40140" xr:uid="{00000000-0005-0000-0000-0000269D0000}"/>
    <cellStyle name="Normal 5 3 2 17" xfId="40141" xr:uid="{00000000-0005-0000-0000-0000279D0000}"/>
    <cellStyle name="Normal 5 3 2 18" xfId="40142" xr:uid="{00000000-0005-0000-0000-0000289D0000}"/>
    <cellStyle name="Normal 5 3 2 19" xfId="40143" xr:uid="{00000000-0005-0000-0000-0000299D0000}"/>
    <cellStyle name="Normal 5 3 2 2" xfId="40144" xr:uid="{00000000-0005-0000-0000-00002A9D0000}"/>
    <cellStyle name="Normal 5 3 2 20" xfId="40145" xr:uid="{00000000-0005-0000-0000-00002B9D0000}"/>
    <cellStyle name="Normal 5 3 2 21" xfId="40146" xr:uid="{00000000-0005-0000-0000-00002C9D0000}"/>
    <cellStyle name="Normal 5 3 2 22" xfId="40147" xr:uid="{00000000-0005-0000-0000-00002D9D0000}"/>
    <cellStyle name="Normal 5 3 2 23" xfId="40148" xr:uid="{00000000-0005-0000-0000-00002E9D0000}"/>
    <cellStyle name="Normal 5 3 2 24" xfId="40149" xr:uid="{00000000-0005-0000-0000-00002F9D0000}"/>
    <cellStyle name="Normal 5 3 2 25" xfId="40150" xr:uid="{00000000-0005-0000-0000-0000309D0000}"/>
    <cellStyle name="Normal 5 3 2 26" xfId="40151" xr:uid="{00000000-0005-0000-0000-0000319D0000}"/>
    <cellStyle name="Normal 5 3 2 27" xfId="40152" xr:uid="{00000000-0005-0000-0000-0000329D0000}"/>
    <cellStyle name="Normal 5 3 2 28" xfId="40153" xr:uid="{00000000-0005-0000-0000-0000339D0000}"/>
    <cellStyle name="Normal 5 3 2 29" xfId="40154" xr:uid="{00000000-0005-0000-0000-0000349D0000}"/>
    <cellStyle name="Normal 5 3 2 3" xfId="40155" xr:uid="{00000000-0005-0000-0000-0000359D0000}"/>
    <cellStyle name="Normal 5 3 2 30" xfId="40156" xr:uid="{00000000-0005-0000-0000-0000369D0000}"/>
    <cellStyle name="Normal 5 3 2 31" xfId="40157" xr:uid="{00000000-0005-0000-0000-0000379D0000}"/>
    <cellStyle name="Normal 5 3 2 32" xfId="40158" xr:uid="{00000000-0005-0000-0000-0000389D0000}"/>
    <cellStyle name="Normal 5 3 2 33" xfId="40159" xr:uid="{00000000-0005-0000-0000-0000399D0000}"/>
    <cellStyle name="Normal 5 3 2 34" xfId="40160" xr:uid="{00000000-0005-0000-0000-00003A9D0000}"/>
    <cellStyle name="Normal 5 3 2 35" xfId="40161" xr:uid="{00000000-0005-0000-0000-00003B9D0000}"/>
    <cellStyle name="Normal 5 3 2 36" xfId="40162" xr:uid="{00000000-0005-0000-0000-00003C9D0000}"/>
    <cellStyle name="Normal 5 3 2 37" xfId="40163" xr:uid="{00000000-0005-0000-0000-00003D9D0000}"/>
    <cellStyle name="Normal 5 3 2 38" xfId="40164" xr:uid="{00000000-0005-0000-0000-00003E9D0000}"/>
    <cellStyle name="Normal 5 3 2 39" xfId="40165" xr:uid="{00000000-0005-0000-0000-00003F9D0000}"/>
    <cellStyle name="Normal 5 3 2 4" xfId="40166" xr:uid="{00000000-0005-0000-0000-0000409D0000}"/>
    <cellStyle name="Normal 5 3 2 40" xfId="40167" xr:uid="{00000000-0005-0000-0000-0000419D0000}"/>
    <cellStyle name="Normal 5 3 2 41" xfId="40168" xr:uid="{00000000-0005-0000-0000-0000429D0000}"/>
    <cellStyle name="Normal 5 3 2 42" xfId="40169" xr:uid="{00000000-0005-0000-0000-0000439D0000}"/>
    <cellStyle name="Normal 5 3 2 43" xfId="40170" xr:uid="{00000000-0005-0000-0000-0000449D0000}"/>
    <cellStyle name="Normal 5 3 2 44" xfId="40171" xr:uid="{00000000-0005-0000-0000-0000459D0000}"/>
    <cellStyle name="Normal 5 3 2 45" xfId="40172" xr:uid="{00000000-0005-0000-0000-0000469D0000}"/>
    <cellStyle name="Normal 5 3 2 46" xfId="40173" xr:uid="{00000000-0005-0000-0000-0000479D0000}"/>
    <cellStyle name="Normal 5 3 2 47" xfId="40174" xr:uid="{00000000-0005-0000-0000-0000489D0000}"/>
    <cellStyle name="Normal 5 3 2 48" xfId="40175" xr:uid="{00000000-0005-0000-0000-0000499D0000}"/>
    <cellStyle name="Normal 5 3 2 49" xfId="40176" xr:uid="{00000000-0005-0000-0000-00004A9D0000}"/>
    <cellStyle name="Normal 5 3 2 5" xfId="40177" xr:uid="{00000000-0005-0000-0000-00004B9D0000}"/>
    <cellStyle name="Normal 5 3 2 50" xfId="40178" xr:uid="{00000000-0005-0000-0000-00004C9D0000}"/>
    <cellStyle name="Normal 5 3 2 51" xfId="40179" xr:uid="{00000000-0005-0000-0000-00004D9D0000}"/>
    <cellStyle name="Normal 5 3 2 52" xfId="40180" xr:uid="{00000000-0005-0000-0000-00004E9D0000}"/>
    <cellStyle name="Normal 5 3 2 53" xfId="40181" xr:uid="{00000000-0005-0000-0000-00004F9D0000}"/>
    <cellStyle name="Normal 5 3 2 54" xfId="40182" xr:uid="{00000000-0005-0000-0000-0000509D0000}"/>
    <cellStyle name="Normal 5 3 2 55" xfId="40183" xr:uid="{00000000-0005-0000-0000-0000519D0000}"/>
    <cellStyle name="Normal 5 3 2 56" xfId="40184" xr:uid="{00000000-0005-0000-0000-0000529D0000}"/>
    <cellStyle name="Normal 5 3 2 57" xfId="40185" xr:uid="{00000000-0005-0000-0000-0000539D0000}"/>
    <cellStyle name="Normal 5 3 2 58" xfId="40186" xr:uid="{00000000-0005-0000-0000-0000549D0000}"/>
    <cellStyle name="Normal 5 3 2 59" xfId="40187" xr:uid="{00000000-0005-0000-0000-0000559D0000}"/>
    <cellStyle name="Normal 5 3 2 6" xfId="40188" xr:uid="{00000000-0005-0000-0000-0000569D0000}"/>
    <cellStyle name="Normal 5 3 2 60" xfId="40189" xr:uid="{00000000-0005-0000-0000-0000579D0000}"/>
    <cellStyle name="Normal 5 3 2 61" xfId="40190" xr:uid="{00000000-0005-0000-0000-0000589D0000}"/>
    <cellStyle name="Normal 5 3 2 62" xfId="40191" xr:uid="{00000000-0005-0000-0000-0000599D0000}"/>
    <cellStyle name="Normal 5 3 2 63" xfId="40192" xr:uid="{00000000-0005-0000-0000-00005A9D0000}"/>
    <cellStyle name="Normal 5 3 2 64" xfId="40193" xr:uid="{00000000-0005-0000-0000-00005B9D0000}"/>
    <cellStyle name="Normal 5 3 2 65" xfId="40194" xr:uid="{00000000-0005-0000-0000-00005C9D0000}"/>
    <cellStyle name="Normal 5 3 2 66" xfId="40195" xr:uid="{00000000-0005-0000-0000-00005D9D0000}"/>
    <cellStyle name="Normal 5 3 2 67" xfId="40196" xr:uid="{00000000-0005-0000-0000-00005E9D0000}"/>
    <cellStyle name="Normal 5 3 2 68" xfId="40197" xr:uid="{00000000-0005-0000-0000-00005F9D0000}"/>
    <cellStyle name="Normal 5 3 2 69" xfId="40198" xr:uid="{00000000-0005-0000-0000-0000609D0000}"/>
    <cellStyle name="Normal 5 3 2 7" xfId="40199" xr:uid="{00000000-0005-0000-0000-0000619D0000}"/>
    <cellStyle name="Normal 5 3 2 70" xfId="40200" xr:uid="{00000000-0005-0000-0000-0000629D0000}"/>
    <cellStyle name="Normal 5 3 2 71" xfId="40201" xr:uid="{00000000-0005-0000-0000-0000639D0000}"/>
    <cellStyle name="Normal 5 3 2 72" xfId="40202" xr:uid="{00000000-0005-0000-0000-0000649D0000}"/>
    <cellStyle name="Normal 5 3 2 73" xfId="40203" xr:uid="{00000000-0005-0000-0000-0000659D0000}"/>
    <cellStyle name="Normal 5 3 2 74" xfId="40204" xr:uid="{00000000-0005-0000-0000-0000669D0000}"/>
    <cellStyle name="Normal 5 3 2 75" xfId="40205" xr:uid="{00000000-0005-0000-0000-0000679D0000}"/>
    <cellStyle name="Normal 5 3 2 76" xfId="40206" xr:uid="{00000000-0005-0000-0000-0000689D0000}"/>
    <cellStyle name="Normal 5 3 2 77" xfId="40207" xr:uid="{00000000-0005-0000-0000-0000699D0000}"/>
    <cellStyle name="Normal 5 3 2 78" xfId="40208" xr:uid="{00000000-0005-0000-0000-00006A9D0000}"/>
    <cellStyle name="Normal 5 3 2 79" xfId="40209" xr:uid="{00000000-0005-0000-0000-00006B9D0000}"/>
    <cellStyle name="Normal 5 3 2 8" xfId="40210" xr:uid="{00000000-0005-0000-0000-00006C9D0000}"/>
    <cellStyle name="Normal 5 3 2 80" xfId="40211" xr:uid="{00000000-0005-0000-0000-00006D9D0000}"/>
    <cellStyle name="Normal 5 3 2 81" xfId="40212" xr:uid="{00000000-0005-0000-0000-00006E9D0000}"/>
    <cellStyle name="Normal 5 3 2 82" xfId="40213" xr:uid="{00000000-0005-0000-0000-00006F9D0000}"/>
    <cellStyle name="Normal 5 3 2 83" xfId="40214" xr:uid="{00000000-0005-0000-0000-0000709D0000}"/>
    <cellStyle name="Normal 5 3 2 84" xfId="40215" xr:uid="{00000000-0005-0000-0000-0000719D0000}"/>
    <cellStyle name="Normal 5 3 2 85" xfId="40216" xr:uid="{00000000-0005-0000-0000-0000729D0000}"/>
    <cellStyle name="Normal 5 3 2 86" xfId="40217" xr:uid="{00000000-0005-0000-0000-0000739D0000}"/>
    <cellStyle name="Normal 5 3 2 87" xfId="40218" xr:uid="{00000000-0005-0000-0000-0000749D0000}"/>
    <cellStyle name="Normal 5 3 2 88" xfId="40219" xr:uid="{00000000-0005-0000-0000-0000759D0000}"/>
    <cellStyle name="Normal 5 3 2 89" xfId="40220" xr:uid="{00000000-0005-0000-0000-0000769D0000}"/>
    <cellStyle name="Normal 5 3 2 9" xfId="40221" xr:uid="{00000000-0005-0000-0000-0000779D0000}"/>
    <cellStyle name="Normal 5 3 2 90" xfId="40222" xr:uid="{00000000-0005-0000-0000-0000789D0000}"/>
    <cellStyle name="Normal 5 3 2 91" xfId="40223" xr:uid="{00000000-0005-0000-0000-0000799D0000}"/>
    <cellStyle name="Normal 5 3 2 92" xfId="40224" xr:uid="{00000000-0005-0000-0000-00007A9D0000}"/>
    <cellStyle name="Normal 5 3 2 93" xfId="40225" xr:uid="{00000000-0005-0000-0000-00007B9D0000}"/>
    <cellStyle name="Normal 5 3 2 94" xfId="40226" xr:uid="{00000000-0005-0000-0000-00007C9D0000}"/>
    <cellStyle name="Normal 5 3 2 95" xfId="40227" xr:uid="{00000000-0005-0000-0000-00007D9D0000}"/>
    <cellStyle name="Normal 5 3 2 96" xfId="40228" xr:uid="{00000000-0005-0000-0000-00007E9D0000}"/>
    <cellStyle name="Normal 5 3 2 97" xfId="40229" xr:uid="{00000000-0005-0000-0000-00007F9D0000}"/>
    <cellStyle name="Normal 5 3 2 98" xfId="40230" xr:uid="{00000000-0005-0000-0000-0000809D0000}"/>
    <cellStyle name="Normal 5 3 2 99" xfId="40231" xr:uid="{00000000-0005-0000-0000-0000819D0000}"/>
    <cellStyle name="Normal 5 3 20" xfId="40232" xr:uid="{00000000-0005-0000-0000-0000829D0000}"/>
    <cellStyle name="Normal 5 3 21" xfId="40233" xr:uid="{00000000-0005-0000-0000-0000839D0000}"/>
    <cellStyle name="Normal 5 3 22" xfId="40234" xr:uid="{00000000-0005-0000-0000-0000849D0000}"/>
    <cellStyle name="Normal 5 3 23" xfId="40235" xr:uid="{00000000-0005-0000-0000-0000859D0000}"/>
    <cellStyle name="Normal 5 3 24" xfId="40236" xr:uid="{00000000-0005-0000-0000-0000869D0000}"/>
    <cellStyle name="Normal 5 3 25" xfId="40237" xr:uid="{00000000-0005-0000-0000-0000879D0000}"/>
    <cellStyle name="Normal 5 3 26" xfId="40238" xr:uid="{00000000-0005-0000-0000-0000889D0000}"/>
    <cellStyle name="Normal 5 3 27" xfId="40239" xr:uid="{00000000-0005-0000-0000-0000899D0000}"/>
    <cellStyle name="Normal 5 3 28" xfId="40240" xr:uid="{00000000-0005-0000-0000-00008A9D0000}"/>
    <cellStyle name="Normal 5 3 29" xfId="40241" xr:uid="{00000000-0005-0000-0000-00008B9D0000}"/>
    <cellStyle name="Normal 5 3 3" xfId="40242" xr:uid="{00000000-0005-0000-0000-00008C9D0000}"/>
    <cellStyle name="Normal 5 3 30" xfId="40243" xr:uid="{00000000-0005-0000-0000-00008D9D0000}"/>
    <cellStyle name="Normal 5 3 31" xfId="40244" xr:uid="{00000000-0005-0000-0000-00008E9D0000}"/>
    <cellStyle name="Normal 5 3 32" xfId="40245" xr:uid="{00000000-0005-0000-0000-00008F9D0000}"/>
    <cellStyle name="Normal 5 3 33" xfId="40246" xr:uid="{00000000-0005-0000-0000-0000909D0000}"/>
    <cellStyle name="Normal 5 3 34" xfId="40247" xr:uid="{00000000-0005-0000-0000-0000919D0000}"/>
    <cellStyle name="Normal 5 3 35" xfId="40248" xr:uid="{00000000-0005-0000-0000-0000929D0000}"/>
    <cellStyle name="Normal 5 3 36" xfId="40249" xr:uid="{00000000-0005-0000-0000-0000939D0000}"/>
    <cellStyle name="Normal 5 3 37" xfId="40250" xr:uid="{00000000-0005-0000-0000-0000949D0000}"/>
    <cellStyle name="Normal 5 3 38" xfId="40251" xr:uid="{00000000-0005-0000-0000-0000959D0000}"/>
    <cellStyle name="Normal 5 3 39" xfId="40252" xr:uid="{00000000-0005-0000-0000-0000969D0000}"/>
    <cellStyle name="Normal 5 3 4" xfId="40253" xr:uid="{00000000-0005-0000-0000-0000979D0000}"/>
    <cellStyle name="Normal 5 3 40" xfId="40254" xr:uid="{00000000-0005-0000-0000-0000989D0000}"/>
    <cellStyle name="Normal 5 3 41" xfId="40255" xr:uid="{00000000-0005-0000-0000-0000999D0000}"/>
    <cellStyle name="Normal 5 3 42" xfId="40256" xr:uid="{00000000-0005-0000-0000-00009A9D0000}"/>
    <cellStyle name="Normal 5 3 43" xfId="40257" xr:uid="{00000000-0005-0000-0000-00009B9D0000}"/>
    <cellStyle name="Normal 5 3 44" xfId="40258" xr:uid="{00000000-0005-0000-0000-00009C9D0000}"/>
    <cellStyle name="Normal 5 3 45" xfId="40259" xr:uid="{00000000-0005-0000-0000-00009D9D0000}"/>
    <cellStyle name="Normal 5 3 46" xfId="40260" xr:uid="{00000000-0005-0000-0000-00009E9D0000}"/>
    <cellStyle name="Normal 5 3 47" xfId="40261" xr:uid="{00000000-0005-0000-0000-00009F9D0000}"/>
    <cellStyle name="Normal 5 3 48" xfId="40262" xr:uid="{00000000-0005-0000-0000-0000A09D0000}"/>
    <cellStyle name="Normal 5 3 49" xfId="40263" xr:uid="{00000000-0005-0000-0000-0000A19D0000}"/>
    <cellStyle name="Normal 5 3 5" xfId="40264" xr:uid="{00000000-0005-0000-0000-0000A29D0000}"/>
    <cellStyle name="Normal 5 3 50" xfId="40265" xr:uid="{00000000-0005-0000-0000-0000A39D0000}"/>
    <cellStyle name="Normal 5 3 51" xfId="40266" xr:uid="{00000000-0005-0000-0000-0000A49D0000}"/>
    <cellStyle name="Normal 5 3 52" xfId="40267" xr:uid="{00000000-0005-0000-0000-0000A59D0000}"/>
    <cellStyle name="Normal 5 3 53" xfId="40268" xr:uid="{00000000-0005-0000-0000-0000A69D0000}"/>
    <cellStyle name="Normal 5 3 54" xfId="40269" xr:uid="{00000000-0005-0000-0000-0000A79D0000}"/>
    <cellStyle name="Normal 5 3 55" xfId="40270" xr:uid="{00000000-0005-0000-0000-0000A89D0000}"/>
    <cellStyle name="Normal 5 3 56" xfId="40271" xr:uid="{00000000-0005-0000-0000-0000A99D0000}"/>
    <cellStyle name="Normal 5 3 57" xfId="40272" xr:uid="{00000000-0005-0000-0000-0000AA9D0000}"/>
    <cellStyle name="Normal 5 3 58" xfId="40273" xr:uid="{00000000-0005-0000-0000-0000AB9D0000}"/>
    <cellStyle name="Normal 5 3 59" xfId="40274" xr:uid="{00000000-0005-0000-0000-0000AC9D0000}"/>
    <cellStyle name="Normal 5 3 6" xfId="40275" xr:uid="{00000000-0005-0000-0000-0000AD9D0000}"/>
    <cellStyle name="Normal 5 3 60" xfId="40276" xr:uid="{00000000-0005-0000-0000-0000AE9D0000}"/>
    <cellStyle name="Normal 5 3 61" xfId="40277" xr:uid="{00000000-0005-0000-0000-0000AF9D0000}"/>
    <cellStyle name="Normal 5 3 62" xfId="40278" xr:uid="{00000000-0005-0000-0000-0000B09D0000}"/>
    <cellStyle name="Normal 5 3 63" xfId="40279" xr:uid="{00000000-0005-0000-0000-0000B19D0000}"/>
    <cellStyle name="Normal 5 3 64" xfId="40280" xr:uid="{00000000-0005-0000-0000-0000B29D0000}"/>
    <cellStyle name="Normal 5 3 65" xfId="40281" xr:uid="{00000000-0005-0000-0000-0000B39D0000}"/>
    <cellStyle name="Normal 5 3 66" xfId="40282" xr:uid="{00000000-0005-0000-0000-0000B49D0000}"/>
    <cellStyle name="Normal 5 3 67" xfId="40283" xr:uid="{00000000-0005-0000-0000-0000B59D0000}"/>
    <cellStyle name="Normal 5 3 68" xfId="40284" xr:uid="{00000000-0005-0000-0000-0000B69D0000}"/>
    <cellStyle name="Normal 5 3 69" xfId="40285" xr:uid="{00000000-0005-0000-0000-0000B79D0000}"/>
    <cellStyle name="Normal 5 3 7" xfId="40286" xr:uid="{00000000-0005-0000-0000-0000B89D0000}"/>
    <cellStyle name="Normal 5 3 70" xfId="40287" xr:uid="{00000000-0005-0000-0000-0000B99D0000}"/>
    <cellStyle name="Normal 5 3 71" xfId="40288" xr:uid="{00000000-0005-0000-0000-0000BA9D0000}"/>
    <cellStyle name="Normal 5 3 72" xfId="40289" xr:uid="{00000000-0005-0000-0000-0000BB9D0000}"/>
    <cellStyle name="Normal 5 3 73" xfId="40290" xr:uid="{00000000-0005-0000-0000-0000BC9D0000}"/>
    <cellStyle name="Normal 5 3 74" xfId="40291" xr:uid="{00000000-0005-0000-0000-0000BD9D0000}"/>
    <cellStyle name="Normal 5 3 75" xfId="40292" xr:uid="{00000000-0005-0000-0000-0000BE9D0000}"/>
    <cellStyle name="Normal 5 3 76" xfId="40293" xr:uid="{00000000-0005-0000-0000-0000BF9D0000}"/>
    <cellStyle name="Normal 5 3 77" xfId="40294" xr:uid="{00000000-0005-0000-0000-0000C09D0000}"/>
    <cellStyle name="Normal 5 3 78" xfId="40295" xr:uid="{00000000-0005-0000-0000-0000C19D0000}"/>
    <cellStyle name="Normal 5 3 79" xfId="40296" xr:uid="{00000000-0005-0000-0000-0000C29D0000}"/>
    <cellStyle name="Normal 5 3 8" xfId="40297" xr:uid="{00000000-0005-0000-0000-0000C39D0000}"/>
    <cellStyle name="Normal 5 3 80" xfId="40298" xr:uid="{00000000-0005-0000-0000-0000C49D0000}"/>
    <cellStyle name="Normal 5 3 81" xfId="40299" xr:uid="{00000000-0005-0000-0000-0000C59D0000}"/>
    <cellStyle name="Normal 5 3 82" xfId="40300" xr:uid="{00000000-0005-0000-0000-0000C69D0000}"/>
    <cellStyle name="Normal 5 3 83" xfId="40301" xr:uid="{00000000-0005-0000-0000-0000C79D0000}"/>
    <cellStyle name="Normal 5 3 84" xfId="40302" xr:uid="{00000000-0005-0000-0000-0000C89D0000}"/>
    <cellStyle name="Normal 5 3 85" xfId="40303" xr:uid="{00000000-0005-0000-0000-0000C99D0000}"/>
    <cellStyle name="Normal 5 3 86" xfId="40304" xr:uid="{00000000-0005-0000-0000-0000CA9D0000}"/>
    <cellStyle name="Normal 5 3 87" xfId="40305" xr:uid="{00000000-0005-0000-0000-0000CB9D0000}"/>
    <cellStyle name="Normal 5 3 88" xfId="40306" xr:uid="{00000000-0005-0000-0000-0000CC9D0000}"/>
    <cellStyle name="Normal 5 3 89" xfId="40307" xr:uid="{00000000-0005-0000-0000-0000CD9D0000}"/>
    <cellStyle name="Normal 5 3 9" xfId="40308" xr:uid="{00000000-0005-0000-0000-0000CE9D0000}"/>
    <cellStyle name="Normal 5 3 90" xfId="40309" xr:uid="{00000000-0005-0000-0000-0000CF9D0000}"/>
    <cellStyle name="Normal 5 3 91" xfId="40310" xr:uid="{00000000-0005-0000-0000-0000D09D0000}"/>
    <cellStyle name="Normal 5 3 92" xfId="40311" xr:uid="{00000000-0005-0000-0000-0000D19D0000}"/>
    <cellStyle name="Normal 5 3 93" xfId="40312" xr:uid="{00000000-0005-0000-0000-0000D29D0000}"/>
    <cellStyle name="Normal 5 3 94" xfId="40313" xr:uid="{00000000-0005-0000-0000-0000D39D0000}"/>
    <cellStyle name="Normal 5 3 95" xfId="40314" xr:uid="{00000000-0005-0000-0000-0000D49D0000}"/>
    <cellStyle name="Normal 5 3 96" xfId="40315" xr:uid="{00000000-0005-0000-0000-0000D59D0000}"/>
    <cellStyle name="Normal 5 3 97" xfId="40316" xr:uid="{00000000-0005-0000-0000-0000D69D0000}"/>
    <cellStyle name="Normal 5 3 98" xfId="40317" xr:uid="{00000000-0005-0000-0000-0000D79D0000}"/>
    <cellStyle name="Normal 5 3 99" xfId="40318" xr:uid="{00000000-0005-0000-0000-0000D89D0000}"/>
    <cellStyle name="Normal 5 30" xfId="40319" xr:uid="{00000000-0005-0000-0000-0000D99D0000}"/>
    <cellStyle name="Normal 5 31" xfId="40320" xr:uid="{00000000-0005-0000-0000-0000DA9D0000}"/>
    <cellStyle name="Normal 5 32" xfId="40321" xr:uid="{00000000-0005-0000-0000-0000DB9D0000}"/>
    <cellStyle name="Normal 5 33" xfId="40322" xr:uid="{00000000-0005-0000-0000-0000DC9D0000}"/>
    <cellStyle name="Normal 5 34" xfId="40323" xr:uid="{00000000-0005-0000-0000-0000DD9D0000}"/>
    <cellStyle name="Normal 5 35" xfId="40324" xr:uid="{00000000-0005-0000-0000-0000DE9D0000}"/>
    <cellStyle name="Normal 5 36" xfId="40325" xr:uid="{00000000-0005-0000-0000-0000DF9D0000}"/>
    <cellStyle name="Normal 5 37" xfId="40326" xr:uid="{00000000-0005-0000-0000-0000E09D0000}"/>
    <cellStyle name="Normal 5 38" xfId="40327" xr:uid="{00000000-0005-0000-0000-0000E19D0000}"/>
    <cellStyle name="Normal 5 39" xfId="40328" xr:uid="{00000000-0005-0000-0000-0000E29D0000}"/>
    <cellStyle name="Normal 5 4" xfId="40329" xr:uid="{00000000-0005-0000-0000-0000E39D0000}"/>
    <cellStyle name="Normal 5 4 10" xfId="40330" xr:uid="{00000000-0005-0000-0000-0000E49D0000}"/>
    <cellStyle name="Normal 5 4 100" xfId="40331" xr:uid="{00000000-0005-0000-0000-0000E59D0000}"/>
    <cellStyle name="Normal 5 4 101" xfId="40332" xr:uid="{00000000-0005-0000-0000-0000E69D0000}"/>
    <cellStyle name="Normal 5 4 102" xfId="40333" xr:uid="{00000000-0005-0000-0000-0000E79D0000}"/>
    <cellStyle name="Normal 5 4 103" xfId="40334" xr:uid="{00000000-0005-0000-0000-0000E89D0000}"/>
    <cellStyle name="Normal 5 4 104" xfId="40335" xr:uid="{00000000-0005-0000-0000-0000E99D0000}"/>
    <cellStyle name="Normal 5 4 105" xfId="40336" xr:uid="{00000000-0005-0000-0000-0000EA9D0000}"/>
    <cellStyle name="Normal 5 4 106" xfId="40337" xr:uid="{00000000-0005-0000-0000-0000EB9D0000}"/>
    <cellStyle name="Normal 5 4 107" xfId="40338" xr:uid="{00000000-0005-0000-0000-0000EC9D0000}"/>
    <cellStyle name="Normal 5 4 108" xfId="40339" xr:uid="{00000000-0005-0000-0000-0000ED9D0000}"/>
    <cellStyle name="Normal 5 4 109" xfId="40340" xr:uid="{00000000-0005-0000-0000-0000EE9D0000}"/>
    <cellStyle name="Normal 5 4 11" xfId="40341" xr:uid="{00000000-0005-0000-0000-0000EF9D0000}"/>
    <cellStyle name="Normal 5 4 110" xfId="40342" xr:uid="{00000000-0005-0000-0000-0000F09D0000}"/>
    <cellStyle name="Normal 5 4 111" xfId="40343" xr:uid="{00000000-0005-0000-0000-0000F19D0000}"/>
    <cellStyle name="Normal 5 4 112" xfId="40344" xr:uid="{00000000-0005-0000-0000-0000F29D0000}"/>
    <cellStyle name="Normal 5 4 113" xfId="40345" xr:uid="{00000000-0005-0000-0000-0000F39D0000}"/>
    <cellStyle name="Normal 5 4 12" xfId="40346" xr:uid="{00000000-0005-0000-0000-0000F49D0000}"/>
    <cellStyle name="Normal 5 4 13" xfId="40347" xr:uid="{00000000-0005-0000-0000-0000F59D0000}"/>
    <cellStyle name="Normal 5 4 14" xfId="40348" xr:uid="{00000000-0005-0000-0000-0000F69D0000}"/>
    <cellStyle name="Normal 5 4 15" xfId="40349" xr:uid="{00000000-0005-0000-0000-0000F79D0000}"/>
    <cellStyle name="Normal 5 4 16" xfId="40350" xr:uid="{00000000-0005-0000-0000-0000F89D0000}"/>
    <cellStyle name="Normal 5 4 17" xfId="40351" xr:uid="{00000000-0005-0000-0000-0000F99D0000}"/>
    <cellStyle name="Normal 5 4 18" xfId="40352" xr:uid="{00000000-0005-0000-0000-0000FA9D0000}"/>
    <cellStyle name="Normal 5 4 19" xfId="40353" xr:uid="{00000000-0005-0000-0000-0000FB9D0000}"/>
    <cellStyle name="Normal 5 4 2" xfId="40354" xr:uid="{00000000-0005-0000-0000-0000FC9D0000}"/>
    <cellStyle name="Normal 5 4 2 10" xfId="40355" xr:uid="{00000000-0005-0000-0000-0000FD9D0000}"/>
    <cellStyle name="Normal 5 4 2 100" xfId="40356" xr:uid="{00000000-0005-0000-0000-0000FE9D0000}"/>
    <cellStyle name="Normal 5 4 2 101" xfId="40357" xr:uid="{00000000-0005-0000-0000-0000FF9D0000}"/>
    <cellStyle name="Normal 5 4 2 102" xfId="40358" xr:uid="{00000000-0005-0000-0000-0000009E0000}"/>
    <cellStyle name="Normal 5 4 2 103" xfId="40359" xr:uid="{00000000-0005-0000-0000-0000019E0000}"/>
    <cellStyle name="Normal 5 4 2 104" xfId="40360" xr:uid="{00000000-0005-0000-0000-0000029E0000}"/>
    <cellStyle name="Normal 5 4 2 105" xfId="40361" xr:uid="{00000000-0005-0000-0000-0000039E0000}"/>
    <cellStyle name="Normal 5 4 2 106" xfId="40362" xr:uid="{00000000-0005-0000-0000-0000049E0000}"/>
    <cellStyle name="Normal 5 4 2 107" xfId="40363" xr:uid="{00000000-0005-0000-0000-0000059E0000}"/>
    <cellStyle name="Normal 5 4 2 108" xfId="40364" xr:uid="{00000000-0005-0000-0000-0000069E0000}"/>
    <cellStyle name="Normal 5 4 2 109" xfId="40365" xr:uid="{00000000-0005-0000-0000-0000079E0000}"/>
    <cellStyle name="Normal 5 4 2 11" xfId="40366" xr:uid="{00000000-0005-0000-0000-0000089E0000}"/>
    <cellStyle name="Normal 5 4 2 110" xfId="40367" xr:uid="{00000000-0005-0000-0000-0000099E0000}"/>
    <cellStyle name="Normal 5 4 2 111" xfId="40368" xr:uid="{00000000-0005-0000-0000-00000A9E0000}"/>
    <cellStyle name="Normal 5 4 2 112" xfId="40369" xr:uid="{00000000-0005-0000-0000-00000B9E0000}"/>
    <cellStyle name="Normal 5 4 2 12" xfId="40370" xr:uid="{00000000-0005-0000-0000-00000C9E0000}"/>
    <cellStyle name="Normal 5 4 2 13" xfId="40371" xr:uid="{00000000-0005-0000-0000-00000D9E0000}"/>
    <cellStyle name="Normal 5 4 2 14" xfId="40372" xr:uid="{00000000-0005-0000-0000-00000E9E0000}"/>
    <cellStyle name="Normal 5 4 2 15" xfId="40373" xr:uid="{00000000-0005-0000-0000-00000F9E0000}"/>
    <cellStyle name="Normal 5 4 2 16" xfId="40374" xr:uid="{00000000-0005-0000-0000-0000109E0000}"/>
    <cellStyle name="Normal 5 4 2 17" xfId="40375" xr:uid="{00000000-0005-0000-0000-0000119E0000}"/>
    <cellStyle name="Normal 5 4 2 18" xfId="40376" xr:uid="{00000000-0005-0000-0000-0000129E0000}"/>
    <cellStyle name="Normal 5 4 2 19" xfId="40377" xr:uid="{00000000-0005-0000-0000-0000139E0000}"/>
    <cellStyle name="Normal 5 4 2 2" xfId="40378" xr:uid="{00000000-0005-0000-0000-0000149E0000}"/>
    <cellStyle name="Normal 5 4 2 20" xfId="40379" xr:uid="{00000000-0005-0000-0000-0000159E0000}"/>
    <cellStyle name="Normal 5 4 2 21" xfId="40380" xr:uid="{00000000-0005-0000-0000-0000169E0000}"/>
    <cellStyle name="Normal 5 4 2 22" xfId="40381" xr:uid="{00000000-0005-0000-0000-0000179E0000}"/>
    <cellStyle name="Normal 5 4 2 23" xfId="40382" xr:uid="{00000000-0005-0000-0000-0000189E0000}"/>
    <cellStyle name="Normal 5 4 2 24" xfId="40383" xr:uid="{00000000-0005-0000-0000-0000199E0000}"/>
    <cellStyle name="Normal 5 4 2 25" xfId="40384" xr:uid="{00000000-0005-0000-0000-00001A9E0000}"/>
    <cellStyle name="Normal 5 4 2 26" xfId="40385" xr:uid="{00000000-0005-0000-0000-00001B9E0000}"/>
    <cellStyle name="Normal 5 4 2 27" xfId="40386" xr:uid="{00000000-0005-0000-0000-00001C9E0000}"/>
    <cellStyle name="Normal 5 4 2 28" xfId="40387" xr:uid="{00000000-0005-0000-0000-00001D9E0000}"/>
    <cellStyle name="Normal 5 4 2 29" xfId="40388" xr:uid="{00000000-0005-0000-0000-00001E9E0000}"/>
    <cellStyle name="Normal 5 4 2 3" xfId="40389" xr:uid="{00000000-0005-0000-0000-00001F9E0000}"/>
    <cellStyle name="Normal 5 4 2 30" xfId="40390" xr:uid="{00000000-0005-0000-0000-0000209E0000}"/>
    <cellStyle name="Normal 5 4 2 31" xfId="40391" xr:uid="{00000000-0005-0000-0000-0000219E0000}"/>
    <cellStyle name="Normal 5 4 2 32" xfId="40392" xr:uid="{00000000-0005-0000-0000-0000229E0000}"/>
    <cellStyle name="Normal 5 4 2 33" xfId="40393" xr:uid="{00000000-0005-0000-0000-0000239E0000}"/>
    <cellStyle name="Normal 5 4 2 34" xfId="40394" xr:uid="{00000000-0005-0000-0000-0000249E0000}"/>
    <cellStyle name="Normal 5 4 2 35" xfId="40395" xr:uid="{00000000-0005-0000-0000-0000259E0000}"/>
    <cellStyle name="Normal 5 4 2 36" xfId="40396" xr:uid="{00000000-0005-0000-0000-0000269E0000}"/>
    <cellStyle name="Normal 5 4 2 37" xfId="40397" xr:uid="{00000000-0005-0000-0000-0000279E0000}"/>
    <cellStyle name="Normal 5 4 2 38" xfId="40398" xr:uid="{00000000-0005-0000-0000-0000289E0000}"/>
    <cellStyle name="Normal 5 4 2 39" xfId="40399" xr:uid="{00000000-0005-0000-0000-0000299E0000}"/>
    <cellStyle name="Normal 5 4 2 4" xfId="40400" xr:uid="{00000000-0005-0000-0000-00002A9E0000}"/>
    <cellStyle name="Normal 5 4 2 40" xfId="40401" xr:uid="{00000000-0005-0000-0000-00002B9E0000}"/>
    <cellStyle name="Normal 5 4 2 41" xfId="40402" xr:uid="{00000000-0005-0000-0000-00002C9E0000}"/>
    <cellStyle name="Normal 5 4 2 42" xfId="40403" xr:uid="{00000000-0005-0000-0000-00002D9E0000}"/>
    <cellStyle name="Normal 5 4 2 43" xfId="40404" xr:uid="{00000000-0005-0000-0000-00002E9E0000}"/>
    <cellStyle name="Normal 5 4 2 44" xfId="40405" xr:uid="{00000000-0005-0000-0000-00002F9E0000}"/>
    <cellStyle name="Normal 5 4 2 45" xfId="40406" xr:uid="{00000000-0005-0000-0000-0000309E0000}"/>
    <cellStyle name="Normal 5 4 2 46" xfId="40407" xr:uid="{00000000-0005-0000-0000-0000319E0000}"/>
    <cellStyle name="Normal 5 4 2 47" xfId="40408" xr:uid="{00000000-0005-0000-0000-0000329E0000}"/>
    <cellStyle name="Normal 5 4 2 48" xfId="40409" xr:uid="{00000000-0005-0000-0000-0000339E0000}"/>
    <cellStyle name="Normal 5 4 2 49" xfId="40410" xr:uid="{00000000-0005-0000-0000-0000349E0000}"/>
    <cellStyle name="Normal 5 4 2 5" xfId="40411" xr:uid="{00000000-0005-0000-0000-0000359E0000}"/>
    <cellStyle name="Normal 5 4 2 50" xfId="40412" xr:uid="{00000000-0005-0000-0000-0000369E0000}"/>
    <cellStyle name="Normal 5 4 2 51" xfId="40413" xr:uid="{00000000-0005-0000-0000-0000379E0000}"/>
    <cellStyle name="Normal 5 4 2 52" xfId="40414" xr:uid="{00000000-0005-0000-0000-0000389E0000}"/>
    <cellStyle name="Normal 5 4 2 53" xfId="40415" xr:uid="{00000000-0005-0000-0000-0000399E0000}"/>
    <cellStyle name="Normal 5 4 2 54" xfId="40416" xr:uid="{00000000-0005-0000-0000-00003A9E0000}"/>
    <cellStyle name="Normal 5 4 2 55" xfId="40417" xr:uid="{00000000-0005-0000-0000-00003B9E0000}"/>
    <cellStyle name="Normal 5 4 2 56" xfId="40418" xr:uid="{00000000-0005-0000-0000-00003C9E0000}"/>
    <cellStyle name="Normal 5 4 2 57" xfId="40419" xr:uid="{00000000-0005-0000-0000-00003D9E0000}"/>
    <cellStyle name="Normal 5 4 2 58" xfId="40420" xr:uid="{00000000-0005-0000-0000-00003E9E0000}"/>
    <cellStyle name="Normal 5 4 2 59" xfId="40421" xr:uid="{00000000-0005-0000-0000-00003F9E0000}"/>
    <cellStyle name="Normal 5 4 2 6" xfId="40422" xr:uid="{00000000-0005-0000-0000-0000409E0000}"/>
    <cellStyle name="Normal 5 4 2 60" xfId="40423" xr:uid="{00000000-0005-0000-0000-0000419E0000}"/>
    <cellStyle name="Normal 5 4 2 61" xfId="40424" xr:uid="{00000000-0005-0000-0000-0000429E0000}"/>
    <cellStyle name="Normal 5 4 2 62" xfId="40425" xr:uid="{00000000-0005-0000-0000-0000439E0000}"/>
    <cellStyle name="Normal 5 4 2 63" xfId="40426" xr:uid="{00000000-0005-0000-0000-0000449E0000}"/>
    <cellStyle name="Normal 5 4 2 64" xfId="40427" xr:uid="{00000000-0005-0000-0000-0000459E0000}"/>
    <cellStyle name="Normal 5 4 2 65" xfId="40428" xr:uid="{00000000-0005-0000-0000-0000469E0000}"/>
    <cellStyle name="Normal 5 4 2 66" xfId="40429" xr:uid="{00000000-0005-0000-0000-0000479E0000}"/>
    <cellStyle name="Normal 5 4 2 67" xfId="40430" xr:uid="{00000000-0005-0000-0000-0000489E0000}"/>
    <cellStyle name="Normal 5 4 2 68" xfId="40431" xr:uid="{00000000-0005-0000-0000-0000499E0000}"/>
    <cellStyle name="Normal 5 4 2 69" xfId="40432" xr:uid="{00000000-0005-0000-0000-00004A9E0000}"/>
    <cellStyle name="Normal 5 4 2 7" xfId="40433" xr:uid="{00000000-0005-0000-0000-00004B9E0000}"/>
    <cellStyle name="Normal 5 4 2 70" xfId="40434" xr:uid="{00000000-0005-0000-0000-00004C9E0000}"/>
    <cellStyle name="Normal 5 4 2 71" xfId="40435" xr:uid="{00000000-0005-0000-0000-00004D9E0000}"/>
    <cellStyle name="Normal 5 4 2 72" xfId="40436" xr:uid="{00000000-0005-0000-0000-00004E9E0000}"/>
    <cellStyle name="Normal 5 4 2 73" xfId="40437" xr:uid="{00000000-0005-0000-0000-00004F9E0000}"/>
    <cellStyle name="Normal 5 4 2 74" xfId="40438" xr:uid="{00000000-0005-0000-0000-0000509E0000}"/>
    <cellStyle name="Normal 5 4 2 75" xfId="40439" xr:uid="{00000000-0005-0000-0000-0000519E0000}"/>
    <cellStyle name="Normal 5 4 2 76" xfId="40440" xr:uid="{00000000-0005-0000-0000-0000529E0000}"/>
    <cellStyle name="Normal 5 4 2 77" xfId="40441" xr:uid="{00000000-0005-0000-0000-0000539E0000}"/>
    <cellStyle name="Normal 5 4 2 78" xfId="40442" xr:uid="{00000000-0005-0000-0000-0000549E0000}"/>
    <cellStyle name="Normal 5 4 2 79" xfId="40443" xr:uid="{00000000-0005-0000-0000-0000559E0000}"/>
    <cellStyle name="Normal 5 4 2 8" xfId="40444" xr:uid="{00000000-0005-0000-0000-0000569E0000}"/>
    <cellStyle name="Normal 5 4 2 80" xfId="40445" xr:uid="{00000000-0005-0000-0000-0000579E0000}"/>
    <cellStyle name="Normal 5 4 2 81" xfId="40446" xr:uid="{00000000-0005-0000-0000-0000589E0000}"/>
    <cellStyle name="Normal 5 4 2 82" xfId="40447" xr:uid="{00000000-0005-0000-0000-0000599E0000}"/>
    <cellStyle name="Normal 5 4 2 83" xfId="40448" xr:uid="{00000000-0005-0000-0000-00005A9E0000}"/>
    <cellStyle name="Normal 5 4 2 84" xfId="40449" xr:uid="{00000000-0005-0000-0000-00005B9E0000}"/>
    <cellStyle name="Normal 5 4 2 85" xfId="40450" xr:uid="{00000000-0005-0000-0000-00005C9E0000}"/>
    <cellStyle name="Normal 5 4 2 86" xfId="40451" xr:uid="{00000000-0005-0000-0000-00005D9E0000}"/>
    <cellStyle name="Normal 5 4 2 87" xfId="40452" xr:uid="{00000000-0005-0000-0000-00005E9E0000}"/>
    <cellStyle name="Normal 5 4 2 88" xfId="40453" xr:uid="{00000000-0005-0000-0000-00005F9E0000}"/>
    <cellStyle name="Normal 5 4 2 89" xfId="40454" xr:uid="{00000000-0005-0000-0000-0000609E0000}"/>
    <cellStyle name="Normal 5 4 2 9" xfId="40455" xr:uid="{00000000-0005-0000-0000-0000619E0000}"/>
    <cellStyle name="Normal 5 4 2 90" xfId="40456" xr:uid="{00000000-0005-0000-0000-0000629E0000}"/>
    <cellStyle name="Normal 5 4 2 91" xfId="40457" xr:uid="{00000000-0005-0000-0000-0000639E0000}"/>
    <cellStyle name="Normal 5 4 2 92" xfId="40458" xr:uid="{00000000-0005-0000-0000-0000649E0000}"/>
    <cellStyle name="Normal 5 4 2 93" xfId="40459" xr:uid="{00000000-0005-0000-0000-0000659E0000}"/>
    <cellStyle name="Normal 5 4 2 94" xfId="40460" xr:uid="{00000000-0005-0000-0000-0000669E0000}"/>
    <cellStyle name="Normal 5 4 2 95" xfId="40461" xr:uid="{00000000-0005-0000-0000-0000679E0000}"/>
    <cellStyle name="Normal 5 4 2 96" xfId="40462" xr:uid="{00000000-0005-0000-0000-0000689E0000}"/>
    <cellStyle name="Normal 5 4 2 97" xfId="40463" xr:uid="{00000000-0005-0000-0000-0000699E0000}"/>
    <cellStyle name="Normal 5 4 2 98" xfId="40464" xr:uid="{00000000-0005-0000-0000-00006A9E0000}"/>
    <cellStyle name="Normal 5 4 2 99" xfId="40465" xr:uid="{00000000-0005-0000-0000-00006B9E0000}"/>
    <cellStyle name="Normal 5 4 20" xfId="40466" xr:uid="{00000000-0005-0000-0000-00006C9E0000}"/>
    <cellStyle name="Normal 5 4 21" xfId="40467" xr:uid="{00000000-0005-0000-0000-00006D9E0000}"/>
    <cellStyle name="Normal 5 4 22" xfId="40468" xr:uid="{00000000-0005-0000-0000-00006E9E0000}"/>
    <cellStyle name="Normal 5 4 23" xfId="40469" xr:uid="{00000000-0005-0000-0000-00006F9E0000}"/>
    <cellStyle name="Normal 5 4 24" xfId="40470" xr:uid="{00000000-0005-0000-0000-0000709E0000}"/>
    <cellStyle name="Normal 5 4 25" xfId="40471" xr:uid="{00000000-0005-0000-0000-0000719E0000}"/>
    <cellStyle name="Normal 5 4 26" xfId="40472" xr:uid="{00000000-0005-0000-0000-0000729E0000}"/>
    <cellStyle name="Normal 5 4 27" xfId="40473" xr:uid="{00000000-0005-0000-0000-0000739E0000}"/>
    <cellStyle name="Normal 5 4 28" xfId="40474" xr:uid="{00000000-0005-0000-0000-0000749E0000}"/>
    <cellStyle name="Normal 5 4 29" xfId="40475" xr:uid="{00000000-0005-0000-0000-0000759E0000}"/>
    <cellStyle name="Normal 5 4 3" xfId="40476" xr:uid="{00000000-0005-0000-0000-0000769E0000}"/>
    <cellStyle name="Normal 5 4 30" xfId="40477" xr:uid="{00000000-0005-0000-0000-0000779E0000}"/>
    <cellStyle name="Normal 5 4 31" xfId="40478" xr:uid="{00000000-0005-0000-0000-0000789E0000}"/>
    <cellStyle name="Normal 5 4 32" xfId="40479" xr:uid="{00000000-0005-0000-0000-0000799E0000}"/>
    <cellStyle name="Normal 5 4 33" xfId="40480" xr:uid="{00000000-0005-0000-0000-00007A9E0000}"/>
    <cellStyle name="Normal 5 4 34" xfId="40481" xr:uid="{00000000-0005-0000-0000-00007B9E0000}"/>
    <cellStyle name="Normal 5 4 35" xfId="40482" xr:uid="{00000000-0005-0000-0000-00007C9E0000}"/>
    <cellStyle name="Normal 5 4 36" xfId="40483" xr:uid="{00000000-0005-0000-0000-00007D9E0000}"/>
    <cellStyle name="Normal 5 4 37" xfId="40484" xr:uid="{00000000-0005-0000-0000-00007E9E0000}"/>
    <cellStyle name="Normal 5 4 38" xfId="40485" xr:uid="{00000000-0005-0000-0000-00007F9E0000}"/>
    <cellStyle name="Normal 5 4 39" xfId="40486" xr:uid="{00000000-0005-0000-0000-0000809E0000}"/>
    <cellStyle name="Normal 5 4 4" xfId="40487" xr:uid="{00000000-0005-0000-0000-0000819E0000}"/>
    <cellStyle name="Normal 5 4 40" xfId="40488" xr:uid="{00000000-0005-0000-0000-0000829E0000}"/>
    <cellStyle name="Normal 5 4 41" xfId="40489" xr:uid="{00000000-0005-0000-0000-0000839E0000}"/>
    <cellStyle name="Normal 5 4 42" xfId="40490" xr:uid="{00000000-0005-0000-0000-0000849E0000}"/>
    <cellStyle name="Normal 5 4 43" xfId="40491" xr:uid="{00000000-0005-0000-0000-0000859E0000}"/>
    <cellStyle name="Normal 5 4 44" xfId="40492" xr:uid="{00000000-0005-0000-0000-0000869E0000}"/>
    <cellStyle name="Normal 5 4 45" xfId="40493" xr:uid="{00000000-0005-0000-0000-0000879E0000}"/>
    <cellStyle name="Normal 5 4 46" xfId="40494" xr:uid="{00000000-0005-0000-0000-0000889E0000}"/>
    <cellStyle name="Normal 5 4 47" xfId="40495" xr:uid="{00000000-0005-0000-0000-0000899E0000}"/>
    <cellStyle name="Normal 5 4 48" xfId="40496" xr:uid="{00000000-0005-0000-0000-00008A9E0000}"/>
    <cellStyle name="Normal 5 4 49" xfId="40497" xr:uid="{00000000-0005-0000-0000-00008B9E0000}"/>
    <cellStyle name="Normal 5 4 5" xfId="40498" xr:uid="{00000000-0005-0000-0000-00008C9E0000}"/>
    <cellStyle name="Normal 5 4 50" xfId="40499" xr:uid="{00000000-0005-0000-0000-00008D9E0000}"/>
    <cellStyle name="Normal 5 4 51" xfId="40500" xr:uid="{00000000-0005-0000-0000-00008E9E0000}"/>
    <cellStyle name="Normal 5 4 52" xfId="40501" xr:uid="{00000000-0005-0000-0000-00008F9E0000}"/>
    <cellStyle name="Normal 5 4 53" xfId="40502" xr:uid="{00000000-0005-0000-0000-0000909E0000}"/>
    <cellStyle name="Normal 5 4 54" xfId="40503" xr:uid="{00000000-0005-0000-0000-0000919E0000}"/>
    <cellStyle name="Normal 5 4 55" xfId="40504" xr:uid="{00000000-0005-0000-0000-0000929E0000}"/>
    <cellStyle name="Normal 5 4 56" xfId="40505" xr:uid="{00000000-0005-0000-0000-0000939E0000}"/>
    <cellStyle name="Normal 5 4 57" xfId="40506" xr:uid="{00000000-0005-0000-0000-0000949E0000}"/>
    <cellStyle name="Normal 5 4 58" xfId="40507" xr:uid="{00000000-0005-0000-0000-0000959E0000}"/>
    <cellStyle name="Normal 5 4 59" xfId="40508" xr:uid="{00000000-0005-0000-0000-0000969E0000}"/>
    <cellStyle name="Normal 5 4 6" xfId="40509" xr:uid="{00000000-0005-0000-0000-0000979E0000}"/>
    <cellStyle name="Normal 5 4 60" xfId="40510" xr:uid="{00000000-0005-0000-0000-0000989E0000}"/>
    <cellStyle name="Normal 5 4 61" xfId="40511" xr:uid="{00000000-0005-0000-0000-0000999E0000}"/>
    <cellStyle name="Normal 5 4 62" xfId="40512" xr:uid="{00000000-0005-0000-0000-00009A9E0000}"/>
    <cellStyle name="Normal 5 4 63" xfId="40513" xr:uid="{00000000-0005-0000-0000-00009B9E0000}"/>
    <cellStyle name="Normal 5 4 64" xfId="40514" xr:uid="{00000000-0005-0000-0000-00009C9E0000}"/>
    <cellStyle name="Normal 5 4 65" xfId="40515" xr:uid="{00000000-0005-0000-0000-00009D9E0000}"/>
    <cellStyle name="Normal 5 4 66" xfId="40516" xr:uid="{00000000-0005-0000-0000-00009E9E0000}"/>
    <cellStyle name="Normal 5 4 67" xfId="40517" xr:uid="{00000000-0005-0000-0000-00009F9E0000}"/>
    <cellStyle name="Normal 5 4 68" xfId="40518" xr:uid="{00000000-0005-0000-0000-0000A09E0000}"/>
    <cellStyle name="Normal 5 4 69" xfId="40519" xr:uid="{00000000-0005-0000-0000-0000A19E0000}"/>
    <cellStyle name="Normal 5 4 7" xfId="40520" xr:uid="{00000000-0005-0000-0000-0000A29E0000}"/>
    <cellStyle name="Normal 5 4 70" xfId="40521" xr:uid="{00000000-0005-0000-0000-0000A39E0000}"/>
    <cellStyle name="Normal 5 4 71" xfId="40522" xr:uid="{00000000-0005-0000-0000-0000A49E0000}"/>
    <cellStyle name="Normal 5 4 72" xfId="40523" xr:uid="{00000000-0005-0000-0000-0000A59E0000}"/>
    <cellStyle name="Normal 5 4 73" xfId="40524" xr:uid="{00000000-0005-0000-0000-0000A69E0000}"/>
    <cellStyle name="Normal 5 4 74" xfId="40525" xr:uid="{00000000-0005-0000-0000-0000A79E0000}"/>
    <cellStyle name="Normal 5 4 75" xfId="40526" xr:uid="{00000000-0005-0000-0000-0000A89E0000}"/>
    <cellStyle name="Normal 5 4 76" xfId="40527" xr:uid="{00000000-0005-0000-0000-0000A99E0000}"/>
    <cellStyle name="Normal 5 4 77" xfId="40528" xr:uid="{00000000-0005-0000-0000-0000AA9E0000}"/>
    <cellStyle name="Normal 5 4 78" xfId="40529" xr:uid="{00000000-0005-0000-0000-0000AB9E0000}"/>
    <cellStyle name="Normal 5 4 79" xfId="40530" xr:uid="{00000000-0005-0000-0000-0000AC9E0000}"/>
    <cellStyle name="Normal 5 4 8" xfId="40531" xr:uid="{00000000-0005-0000-0000-0000AD9E0000}"/>
    <cellStyle name="Normal 5 4 80" xfId="40532" xr:uid="{00000000-0005-0000-0000-0000AE9E0000}"/>
    <cellStyle name="Normal 5 4 81" xfId="40533" xr:uid="{00000000-0005-0000-0000-0000AF9E0000}"/>
    <cellStyle name="Normal 5 4 82" xfId="40534" xr:uid="{00000000-0005-0000-0000-0000B09E0000}"/>
    <cellStyle name="Normal 5 4 83" xfId="40535" xr:uid="{00000000-0005-0000-0000-0000B19E0000}"/>
    <cellStyle name="Normal 5 4 84" xfId="40536" xr:uid="{00000000-0005-0000-0000-0000B29E0000}"/>
    <cellStyle name="Normal 5 4 85" xfId="40537" xr:uid="{00000000-0005-0000-0000-0000B39E0000}"/>
    <cellStyle name="Normal 5 4 86" xfId="40538" xr:uid="{00000000-0005-0000-0000-0000B49E0000}"/>
    <cellStyle name="Normal 5 4 87" xfId="40539" xr:uid="{00000000-0005-0000-0000-0000B59E0000}"/>
    <cellStyle name="Normal 5 4 88" xfId="40540" xr:uid="{00000000-0005-0000-0000-0000B69E0000}"/>
    <cellStyle name="Normal 5 4 89" xfId="40541" xr:uid="{00000000-0005-0000-0000-0000B79E0000}"/>
    <cellStyle name="Normal 5 4 9" xfId="40542" xr:uid="{00000000-0005-0000-0000-0000B89E0000}"/>
    <cellStyle name="Normal 5 4 90" xfId="40543" xr:uid="{00000000-0005-0000-0000-0000B99E0000}"/>
    <cellStyle name="Normal 5 4 91" xfId="40544" xr:uid="{00000000-0005-0000-0000-0000BA9E0000}"/>
    <cellStyle name="Normal 5 4 92" xfId="40545" xr:uid="{00000000-0005-0000-0000-0000BB9E0000}"/>
    <cellStyle name="Normal 5 4 93" xfId="40546" xr:uid="{00000000-0005-0000-0000-0000BC9E0000}"/>
    <cellStyle name="Normal 5 4 94" xfId="40547" xr:uid="{00000000-0005-0000-0000-0000BD9E0000}"/>
    <cellStyle name="Normal 5 4 95" xfId="40548" xr:uid="{00000000-0005-0000-0000-0000BE9E0000}"/>
    <cellStyle name="Normal 5 4 96" xfId="40549" xr:uid="{00000000-0005-0000-0000-0000BF9E0000}"/>
    <cellStyle name="Normal 5 4 97" xfId="40550" xr:uid="{00000000-0005-0000-0000-0000C09E0000}"/>
    <cellStyle name="Normal 5 4 98" xfId="40551" xr:uid="{00000000-0005-0000-0000-0000C19E0000}"/>
    <cellStyle name="Normal 5 4 99" xfId="40552" xr:uid="{00000000-0005-0000-0000-0000C29E0000}"/>
    <cellStyle name="Normal 5 40" xfId="40553" xr:uid="{00000000-0005-0000-0000-0000C39E0000}"/>
    <cellStyle name="Normal 5 41" xfId="40554" xr:uid="{00000000-0005-0000-0000-0000C49E0000}"/>
    <cellStyle name="Normal 5 42" xfId="40555" xr:uid="{00000000-0005-0000-0000-0000C59E0000}"/>
    <cellStyle name="Normal 5 43" xfId="40556" xr:uid="{00000000-0005-0000-0000-0000C69E0000}"/>
    <cellStyle name="Normal 5 44" xfId="40557" xr:uid="{00000000-0005-0000-0000-0000C79E0000}"/>
    <cellStyle name="Normal 5 45" xfId="40558" xr:uid="{00000000-0005-0000-0000-0000C89E0000}"/>
    <cellStyle name="Normal 5 46" xfId="40559" xr:uid="{00000000-0005-0000-0000-0000C99E0000}"/>
    <cellStyle name="Normal 5 47" xfId="40560" xr:uid="{00000000-0005-0000-0000-0000CA9E0000}"/>
    <cellStyle name="Normal 5 48" xfId="40561" xr:uid="{00000000-0005-0000-0000-0000CB9E0000}"/>
    <cellStyle name="Normal 5 49" xfId="40562" xr:uid="{00000000-0005-0000-0000-0000CC9E0000}"/>
    <cellStyle name="Normal 5 5" xfId="40563" xr:uid="{00000000-0005-0000-0000-0000CD9E0000}"/>
    <cellStyle name="Normal 5 5 10" xfId="40564" xr:uid="{00000000-0005-0000-0000-0000CE9E0000}"/>
    <cellStyle name="Normal 5 5 100" xfId="40565" xr:uid="{00000000-0005-0000-0000-0000CF9E0000}"/>
    <cellStyle name="Normal 5 5 101" xfId="40566" xr:uid="{00000000-0005-0000-0000-0000D09E0000}"/>
    <cellStyle name="Normal 5 5 102" xfId="40567" xr:uid="{00000000-0005-0000-0000-0000D19E0000}"/>
    <cellStyle name="Normal 5 5 103" xfId="40568" xr:uid="{00000000-0005-0000-0000-0000D29E0000}"/>
    <cellStyle name="Normal 5 5 104" xfId="40569" xr:uid="{00000000-0005-0000-0000-0000D39E0000}"/>
    <cellStyle name="Normal 5 5 105" xfId="40570" xr:uid="{00000000-0005-0000-0000-0000D49E0000}"/>
    <cellStyle name="Normal 5 5 106" xfId="40571" xr:uid="{00000000-0005-0000-0000-0000D59E0000}"/>
    <cellStyle name="Normal 5 5 107" xfId="40572" xr:uid="{00000000-0005-0000-0000-0000D69E0000}"/>
    <cellStyle name="Normal 5 5 108" xfId="40573" xr:uid="{00000000-0005-0000-0000-0000D79E0000}"/>
    <cellStyle name="Normal 5 5 109" xfId="40574" xr:uid="{00000000-0005-0000-0000-0000D89E0000}"/>
    <cellStyle name="Normal 5 5 11" xfId="40575" xr:uid="{00000000-0005-0000-0000-0000D99E0000}"/>
    <cellStyle name="Normal 5 5 110" xfId="40576" xr:uid="{00000000-0005-0000-0000-0000DA9E0000}"/>
    <cellStyle name="Normal 5 5 111" xfId="40577" xr:uid="{00000000-0005-0000-0000-0000DB9E0000}"/>
    <cellStyle name="Normal 5 5 112" xfId="40578" xr:uid="{00000000-0005-0000-0000-0000DC9E0000}"/>
    <cellStyle name="Normal 5 5 12" xfId="40579" xr:uid="{00000000-0005-0000-0000-0000DD9E0000}"/>
    <cellStyle name="Normal 5 5 13" xfId="40580" xr:uid="{00000000-0005-0000-0000-0000DE9E0000}"/>
    <cellStyle name="Normal 5 5 14" xfId="40581" xr:uid="{00000000-0005-0000-0000-0000DF9E0000}"/>
    <cellStyle name="Normal 5 5 15" xfId="40582" xr:uid="{00000000-0005-0000-0000-0000E09E0000}"/>
    <cellStyle name="Normal 5 5 16" xfId="40583" xr:uid="{00000000-0005-0000-0000-0000E19E0000}"/>
    <cellStyle name="Normal 5 5 17" xfId="40584" xr:uid="{00000000-0005-0000-0000-0000E29E0000}"/>
    <cellStyle name="Normal 5 5 18" xfId="40585" xr:uid="{00000000-0005-0000-0000-0000E39E0000}"/>
    <cellStyle name="Normal 5 5 19" xfId="40586" xr:uid="{00000000-0005-0000-0000-0000E49E0000}"/>
    <cellStyle name="Normal 5 5 2" xfId="40587" xr:uid="{00000000-0005-0000-0000-0000E59E0000}"/>
    <cellStyle name="Normal 5 5 20" xfId="40588" xr:uid="{00000000-0005-0000-0000-0000E69E0000}"/>
    <cellStyle name="Normal 5 5 21" xfId="40589" xr:uid="{00000000-0005-0000-0000-0000E79E0000}"/>
    <cellStyle name="Normal 5 5 22" xfId="40590" xr:uid="{00000000-0005-0000-0000-0000E89E0000}"/>
    <cellStyle name="Normal 5 5 23" xfId="40591" xr:uid="{00000000-0005-0000-0000-0000E99E0000}"/>
    <cellStyle name="Normal 5 5 24" xfId="40592" xr:uid="{00000000-0005-0000-0000-0000EA9E0000}"/>
    <cellStyle name="Normal 5 5 25" xfId="40593" xr:uid="{00000000-0005-0000-0000-0000EB9E0000}"/>
    <cellStyle name="Normal 5 5 26" xfId="40594" xr:uid="{00000000-0005-0000-0000-0000EC9E0000}"/>
    <cellStyle name="Normal 5 5 27" xfId="40595" xr:uid="{00000000-0005-0000-0000-0000ED9E0000}"/>
    <cellStyle name="Normal 5 5 28" xfId="40596" xr:uid="{00000000-0005-0000-0000-0000EE9E0000}"/>
    <cellStyle name="Normal 5 5 29" xfId="40597" xr:uid="{00000000-0005-0000-0000-0000EF9E0000}"/>
    <cellStyle name="Normal 5 5 3" xfId="40598" xr:uid="{00000000-0005-0000-0000-0000F09E0000}"/>
    <cellStyle name="Normal 5 5 30" xfId="40599" xr:uid="{00000000-0005-0000-0000-0000F19E0000}"/>
    <cellStyle name="Normal 5 5 31" xfId="40600" xr:uid="{00000000-0005-0000-0000-0000F29E0000}"/>
    <cellStyle name="Normal 5 5 32" xfId="40601" xr:uid="{00000000-0005-0000-0000-0000F39E0000}"/>
    <cellStyle name="Normal 5 5 33" xfId="40602" xr:uid="{00000000-0005-0000-0000-0000F49E0000}"/>
    <cellStyle name="Normal 5 5 34" xfId="40603" xr:uid="{00000000-0005-0000-0000-0000F59E0000}"/>
    <cellStyle name="Normal 5 5 35" xfId="40604" xr:uid="{00000000-0005-0000-0000-0000F69E0000}"/>
    <cellStyle name="Normal 5 5 36" xfId="40605" xr:uid="{00000000-0005-0000-0000-0000F79E0000}"/>
    <cellStyle name="Normal 5 5 37" xfId="40606" xr:uid="{00000000-0005-0000-0000-0000F89E0000}"/>
    <cellStyle name="Normal 5 5 38" xfId="40607" xr:uid="{00000000-0005-0000-0000-0000F99E0000}"/>
    <cellStyle name="Normal 5 5 39" xfId="40608" xr:uid="{00000000-0005-0000-0000-0000FA9E0000}"/>
    <cellStyle name="Normal 5 5 4" xfId="40609" xr:uid="{00000000-0005-0000-0000-0000FB9E0000}"/>
    <cellStyle name="Normal 5 5 40" xfId="40610" xr:uid="{00000000-0005-0000-0000-0000FC9E0000}"/>
    <cellStyle name="Normal 5 5 41" xfId="40611" xr:uid="{00000000-0005-0000-0000-0000FD9E0000}"/>
    <cellStyle name="Normal 5 5 42" xfId="40612" xr:uid="{00000000-0005-0000-0000-0000FE9E0000}"/>
    <cellStyle name="Normal 5 5 43" xfId="40613" xr:uid="{00000000-0005-0000-0000-0000FF9E0000}"/>
    <cellStyle name="Normal 5 5 44" xfId="40614" xr:uid="{00000000-0005-0000-0000-0000009F0000}"/>
    <cellStyle name="Normal 5 5 45" xfId="40615" xr:uid="{00000000-0005-0000-0000-0000019F0000}"/>
    <cellStyle name="Normal 5 5 46" xfId="40616" xr:uid="{00000000-0005-0000-0000-0000029F0000}"/>
    <cellStyle name="Normal 5 5 47" xfId="40617" xr:uid="{00000000-0005-0000-0000-0000039F0000}"/>
    <cellStyle name="Normal 5 5 48" xfId="40618" xr:uid="{00000000-0005-0000-0000-0000049F0000}"/>
    <cellStyle name="Normal 5 5 49" xfId="40619" xr:uid="{00000000-0005-0000-0000-0000059F0000}"/>
    <cellStyle name="Normal 5 5 5" xfId="40620" xr:uid="{00000000-0005-0000-0000-0000069F0000}"/>
    <cellStyle name="Normal 5 5 50" xfId="40621" xr:uid="{00000000-0005-0000-0000-0000079F0000}"/>
    <cellStyle name="Normal 5 5 51" xfId="40622" xr:uid="{00000000-0005-0000-0000-0000089F0000}"/>
    <cellStyle name="Normal 5 5 52" xfId="40623" xr:uid="{00000000-0005-0000-0000-0000099F0000}"/>
    <cellStyle name="Normal 5 5 53" xfId="40624" xr:uid="{00000000-0005-0000-0000-00000A9F0000}"/>
    <cellStyle name="Normal 5 5 54" xfId="40625" xr:uid="{00000000-0005-0000-0000-00000B9F0000}"/>
    <cellStyle name="Normal 5 5 55" xfId="40626" xr:uid="{00000000-0005-0000-0000-00000C9F0000}"/>
    <cellStyle name="Normal 5 5 56" xfId="40627" xr:uid="{00000000-0005-0000-0000-00000D9F0000}"/>
    <cellStyle name="Normal 5 5 57" xfId="40628" xr:uid="{00000000-0005-0000-0000-00000E9F0000}"/>
    <cellStyle name="Normal 5 5 58" xfId="40629" xr:uid="{00000000-0005-0000-0000-00000F9F0000}"/>
    <cellStyle name="Normal 5 5 59" xfId="40630" xr:uid="{00000000-0005-0000-0000-0000109F0000}"/>
    <cellStyle name="Normal 5 5 6" xfId="40631" xr:uid="{00000000-0005-0000-0000-0000119F0000}"/>
    <cellStyle name="Normal 5 5 60" xfId="40632" xr:uid="{00000000-0005-0000-0000-0000129F0000}"/>
    <cellStyle name="Normal 5 5 61" xfId="40633" xr:uid="{00000000-0005-0000-0000-0000139F0000}"/>
    <cellStyle name="Normal 5 5 62" xfId="40634" xr:uid="{00000000-0005-0000-0000-0000149F0000}"/>
    <cellStyle name="Normal 5 5 63" xfId="40635" xr:uid="{00000000-0005-0000-0000-0000159F0000}"/>
    <cellStyle name="Normal 5 5 64" xfId="40636" xr:uid="{00000000-0005-0000-0000-0000169F0000}"/>
    <cellStyle name="Normal 5 5 65" xfId="40637" xr:uid="{00000000-0005-0000-0000-0000179F0000}"/>
    <cellStyle name="Normal 5 5 66" xfId="40638" xr:uid="{00000000-0005-0000-0000-0000189F0000}"/>
    <cellStyle name="Normal 5 5 67" xfId="40639" xr:uid="{00000000-0005-0000-0000-0000199F0000}"/>
    <cellStyle name="Normal 5 5 68" xfId="40640" xr:uid="{00000000-0005-0000-0000-00001A9F0000}"/>
    <cellStyle name="Normal 5 5 69" xfId="40641" xr:uid="{00000000-0005-0000-0000-00001B9F0000}"/>
    <cellStyle name="Normal 5 5 7" xfId="40642" xr:uid="{00000000-0005-0000-0000-00001C9F0000}"/>
    <cellStyle name="Normal 5 5 70" xfId="40643" xr:uid="{00000000-0005-0000-0000-00001D9F0000}"/>
    <cellStyle name="Normal 5 5 71" xfId="40644" xr:uid="{00000000-0005-0000-0000-00001E9F0000}"/>
    <cellStyle name="Normal 5 5 72" xfId="40645" xr:uid="{00000000-0005-0000-0000-00001F9F0000}"/>
    <cellStyle name="Normal 5 5 73" xfId="40646" xr:uid="{00000000-0005-0000-0000-0000209F0000}"/>
    <cellStyle name="Normal 5 5 74" xfId="40647" xr:uid="{00000000-0005-0000-0000-0000219F0000}"/>
    <cellStyle name="Normal 5 5 75" xfId="40648" xr:uid="{00000000-0005-0000-0000-0000229F0000}"/>
    <cellStyle name="Normal 5 5 76" xfId="40649" xr:uid="{00000000-0005-0000-0000-0000239F0000}"/>
    <cellStyle name="Normal 5 5 77" xfId="40650" xr:uid="{00000000-0005-0000-0000-0000249F0000}"/>
    <cellStyle name="Normal 5 5 78" xfId="40651" xr:uid="{00000000-0005-0000-0000-0000259F0000}"/>
    <cellStyle name="Normal 5 5 79" xfId="40652" xr:uid="{00000000-0005-0000-0000-0000269F0000}"/>
    <cellStyle name="Normal 5 5 8" xfId="40653" xr:uid="{00000000-0005-0000-0000-0000279F0000}"/>
    <cellStyle name="Normal 5 5 80" xfId="40654" xr:uid="{00000000-0005-0000-0000-0000289F0000}"/>
    <cellStyle name="Normal 5 5 81" xfId="40655" xr:uid="{00000000-0005-0000-0000-0000299F0000}"/>
    <cellStyle name="Normal 5 5 82" xfId="40656" xr:uid="{00000000-0005-0000-0000-00002A9F0000}"/>
    <cellStyle name="Normal 5 5 83" xfId="40657" xr:uid="{00000000-0005-0000-0000-00002B9F0000}"/>
    <cellStyle name="Normal 5 5 84" xfId="40658" xr:uid="{00000000-0005-0000-0000-00002C9F0000}"/>
    <cellStyle name="Normal 5 5 85" xfId="40659" xr:uid="{00000000-0005-0000-0000-00002D9F0000}"/>
    <cellStyle name="Normal 5 5 86" xfId="40660" xr:uid="{00000000-0005-0000-0000-00002E9F0000}"/>
    <cellStyle name="Normal 5 5 87" xfId="40661" xr:uid="{00000000-0005-0000-0000-00002F9F0000}"/>
    <cellStyle name="Normal 5 5 88" xfId="40662" xr:uid="{00000000-0005-0000-0000-0000309F0000}"/>
    <cellStyle name="Normal 5 5 89" xfId="40663" xr:uid="{00000000-0005-0000-0000-0000319F0000}"/>
    <cellStyle name="Normal 5 5 9" xfId="40664" xr:uid="{00000000-0005-0000-0000-0000329F0000}"/>
    <cellStyle name="Normal 5 5 90" xfId="40665" xr:uid="{00000000-0005-0000-0000-0000339F0000}"/>
    <cellStyle name="Normal 5 5 91" xfId="40666" xr:uid="{00000000-0005-0000-0000-0000349F0000}"/>
    <cellStyle name="Normal 5 5 92" xfId="40667" xr:uid="{00000000-0005-0000-0000-0000359F0000}"/>
    <cellStyle name="Normal 5 5 93" xfId="40668" xr:uid="{00000000-0005-0000-0000-0000369F0000}"/>
    <cellStyle name="Normal 5 5 94" xfId="40669" xr:uid="{00000000-0005-0000-0000-0000379F0000}"/>
    <cellStyle name="Normal 5 5 95" xfId="40670" xr:uid="{00000000-0005-0000-0000-0000389F0000}"/>
    <cellStyle name="Normal 5 5 96" xfId="40671" xr:uid="{00000000-0005-0000-0000-0000399F0000}"/>
    <cellStyle name="Normal 5 5 97" xfId="40672" xr:uid="{00000000-0005-0000-0000-00003A9F0000}"/>
    <cellStyle name="Normal 5 5 98" xfId="40673" xr:uid="{00000000-0005-0000-0000-00003B9F0000}"/>
    <cellStyle name="Normal 5 5 99" xfId="40674" xr:uid="{00000000-0005-0000-0000-00003C9F0000}"/>
    <cellStyle name="Normal 5 50" xfId="40675" xr:uid="{00000000-0005-0000-0000-00003D9F0000}"/>
    <cellStyle name="Normal 5 51" xfId="40676" xr:uid="{00000000-0005-0000-0000-00003E9F0000}"/>
    <cellStyle name="Normal 5 52" xfId="40677" xr:uid="{00000000-0005-0000-0000-00003F9F0000}"/>
    <cellStyle name="Normal 5 53" xfId="40678" xr:uid="{00000000-0005-0000-0000-0000409F0000}"/>
    <cellStyle name="Normal 5 54" xfId="40679" xr:uid="{00000000-0005-0000-0000-0000419F0000}"/>
    <cellStyle name="Normal 5 55" xfId="40680" xr:uid="{00000000-0005-0000-0000-0000429F0000}"/>
    <cellStyle name="Normal 5 56" xfId="40681" xr:uid="{00000000-0005-0000-0000-0000439F0000}"/>
    <cellStyle name="Normal 5 57" xfId="40682" xr:uid="{00000000-0005-0000-0000-0000449F0000}"/>
    <cellStyle name="Normal 5 58" xfId="40683" xr:uid="{00000000-0005-0000-0000-0000459F0000}"/>
    <cellStyle name="Normal 5 59" xfId="40684" xr:uid="{00000000-0005-0000-0000-0000469F0000}"/>
    <cellStyle name="Normal 5 6" xfId="40685" xr:uid="{00000000-0005-0000-0000-0000479F0000}"/>
    <cellStyle name="Normal 5 6 10" xfId="40686" xr:uid="{00000000-0005-0000-0000-0000489F0000}"/>
    <cellStyle name="Normal 5 6 100" xfId="40687" xr:uid="{00000000-0005-0000-0000-0000499F0000}"/>
    <cellStyle name="Normal 5 6 101" xfId="40688" xr:uid="{00000000-0005-0000-0000-00004A9F0000}"/>
    <cellStyle name="Normal 5 6 102" xfId="40689" xr:uid="{00000000-0005-0000-0000-00004B9F0000}"/>
    <cellStyle name="Normal 5 6 103" xfId="40690" xr:uid="{00000000-0005-0000-0000-00004C9F0000}"/>
    <cellStyle name="Normal 5 6 104" xfId="40691" xr:uid="{00000000-0005-0000-0000-00004D9F0000}"/>
    <cellStyle name="Normal 5 6 105" xfId="40692" xr:uid="{00000000-0005-0000-0000-00004E9F0000}"/>
    <cellStyle name="Normal 5 6 106" xfId="40693" xr:uid="{00000000-0005-0000-0000-00004F9F0000}"/>
    <cellStyle name="Normal 5 6 107" xfId="40694" xr:uid="{00000000-0005-0000-0000-0000509F0000}"/>
    <cellStyle name="Normal 5 6 108" xfId="40695" xr:uid="{00000000-0005-0000-0000-0000519F0000}"/>
    <cellStyle name="Normal 5 6 109" xfId="40696" xr:uid="{00000000-0005-0000-0000-0000529F0000}"/>
    <cellStyle name="Normal 5 6 11" xfId="40697" xr:uid="{00000000-0005-0000-0000-0000539F0000}"/>
    <cellStyle name="Normal 5 6 110" xfId="40698" xr:uid="{00000000-0005-0000-0000-0000549F0000}"/>
    <cellStyle name="Normal 5 6 111" xfId="40699" xr:uid="{00000000-0005-0000-0000-0000559F0000}"/>
    <cellStyle name="Normal 5 6 112" xfId="40700" xr:uid="{00000000-0005-0000-0000-0000569F0000}"/>
    <cellStyle name="Normal 5 6 12" xfId="40701" xr:uid="{00000000-0005-0000-0000-0000579F0000}"/>
    <cellStyle name="Normal 5 6 13" xfId="40702" xr:uid="{00000000-0005-0000-0000-0000589F0000}"/>
    <cellStyle name="Normal 5 6 14" xfId="40703" xr:uid="{00000000-0005-0000-0000-0000599F0000}"/>
    <cellStyle name="Normal 5 6 15" xfId="40704" xr:uid="{00000000-0005-0000-0000-00005A9F0000}"/>
    <cellStyle name="Normal 5 6 16" xfId="40705" xr:uid="{00000000-0005-0000-0000-00005B9F0000}"/>
    <cellStyle name="Normal 5 6 17" xfId="40706" xr:uid="{00000000-0005-0000-0000-00005C9F0000}"/>
    <cellStyle name="Normal 5 6 18" xfId="40707" xr:uid="{00000000-0005-0000-0000-00005D9F0000}"/>
    <cellStyle name="Normal 5 6 19" xfId="40708" xr:uid="{00000000-0005-0000-0000-00005E9F0000}"/>
    <cellStyle name="Normal 5 6 2" xfId="40709" xr:uid="{00000000-0005-0000-0000-00005F9F0000}"/>
    <cellStyle name="Normal 5 6 20" xfId="40710" xr:uid="{00000000-0005-0000-0000-0000609F0000}"/>
    <cellStyle name="Normal 5 6 21" xfId="40711" xr:uid="{00000000-0005-0000-0000-0000619F0000}"/>
    <cellStyle name="Normal 5 6 22" xfId="40712" xr:uid="{00000000-0005-0000-0000-0000629F0000}"/>
    <cellStyle name="Normal 5 6 23" xfId="40713" xr:uid="{00000000-0005-0000-0000-0000639F0000}"/>
    <cellStyle name="Normal 5 6 24" xfId="40714" xr:uid="{00000000-0005-0000-0000-0000649F0000}"/>
    <cellStyle name="Normal 5 6 25" xfId="40715" xr:uid="{00000000-0005-0000-0000-0000659F0000}"/>
    <cellStyle name="Normal 5 6 26" xfId="40716" xr:uid="{00000000-0005-0000-0000-0000669F0000}"/>
    <cellStyle name="Normal 5 6 27" xfId="40717" xr:uid="{00000000-0005-0000-0000-0000679F0000}"/>
    <cellStyle name="Normal 5 6 28" xfId="40718" xr:uid="{00000000-0005-0000-0000-0000689F0000}"/>
    <cellStyle name="Normal 5 6 29" xfId="40719" xr:uid="{00000000-0005-0000-0000-0000699F0000}"/>
    <cellStyle name="Normal 5 6 3" xfId="40720" xr:uid="{00000000-0005-0000-0000-00006A9F0000}"/>
    <cellStyle name="Normal 5 6 30" xfId="40721" xr:uid="{00000000-0005-0000-0000-00006B9F0000}"/>
    <cellStyle name="Normal 5 6 31" xfId="40722" xr:uid="{00000000-0005-0000-0000-00006C9F0000}"/>
    <cellStyle name="Normal 5 6 32" xfId="40723" xr:uid="{00000000-0005-0000-0000-00006D9F0000}"/>
    <cellStyle name="Normal 5 6 33" xfId="40724" xr:uid="{00000000-0005-0000-0000-00006E9F0000}"/>
    <cellStyle name="Normal 5 6 34" xfId="40725" xr:uid="{00000000-0005-0000-0000-00006F9F0000}"/>
    <cellStyle name="Normal 5 6 35" xfId="40726" xr:uid="{00000000-0005-0000-0000-0000709F0000}"/>
    <cellStyle name="Normal 5 6 36" xfId="40727" xr:uid="{00000000-0005-0000-0000-0000719F0000}"/>
    <cellStyle name="Normal 5 6 37" xfId="40728" xr:uid="{00000000-0005-0000-0000-0000729F0000}"/>
    <cellStyle name="Normal 5 6 38" xfId="40729" xr:uid="{00000000-0005-0000-0000-0000739F0000}"/>
    <cellStyle name="Normal 5 6 39" xfId="40730" xr:uid="{00000000-0005-0000-0000-0000749F0000}"/>
    <cellStyle name="Normal 5 6 4" xfId="40731" xr:uid="{00000000-0005-0000-0000-0000759F0000}"/>
    <cellStyle name="Normal 5 6 40" xfId="40732" xr:uid="{00000000-0005-0000-0000-0000769F0000}"/>
    <cellStyle name="Normal 5 6 41" xfId="40733" xr:uid="{00000000-0005-0000-0000-0000779F0000}"/>
    <cellStyle name="Normal 5 6 42" xfId="40734" xr:uid="{00000000-0005-0000-0000-0000789F0000}"/>
    <cellStyle name="Normal 5 6 43" xfId="40735" xr:uid="{00000000-0005-0000-0000-0000799F0000}"/>
    <cellStyle name="Normal 5 6 44" xfId="40736" xr:uid="{00000000-0005-0000-0000-00007A9F0000}"/>
    <cellStyle name="Normal 5 6 45" xfId="40737" xr:uid="{00000000-0005-0000-0000-00007B9F0000}"/>
    <cellStyle name="Normal 5 6 46" xfId="40738" xr:uid="{00000000-0005-0000-0000-00007C9F0000}"/>
    <cellStyle name="Normal 5 6 47" xfId="40739" xr:uid="{00000000-0005-0000-0000-00007D9F0000}"/>
    <cellStyle name="Normal 5 6 48" xfId="40740" xr:uid="{00000000-0005-0000-0000-00007E9F0000}"/>
    <cellStyle name="Normal 5 6 49" xfId="40741" xr:uid="{00000000-0005-0000-0000-00007F9F0000}"/>
    <cellStyle name="Normal 5 6 5" xfId="40742" xr:uid="{00000000-0005-0000-0000-0000809F0000}"/>
    <cellStyle name="Normal 5 6 50" xfId="40743" xr:uid="{00000000-0005-0000-0000-0000819F0000}"/>
    <cellStyle name="Normal 5 6 51" xfId="40744" xr:uid="{00000000-0005-0000-0000-0000829F0000}"/>
    <cellStyle name="Normal 5 6 52" xfId="40745" xr:uid="{00000000-0005-0000-0000-0000839F0000}"/>
    <cellStyle name="Normal 5 6 53" xfId="40746" xr:uid="{00000000-0005-0000-0000-0000849F0000}"/>
    <cellStyle name="Normal 5 6 54" xfId="40747" xr:uid="{00000000-0005-0000-0000-0000859F0000}"/>
    <cellStyle name="Normal 5 6 55" xfId="40748" xr:uid="{00000000-0005-0000-0000-0000869F0000}"/>
    <cellStyle name="Normal 5 6 56" xfId="40749" xr:uid="{00000000-0005-0000-0000-0000879F0000}"/>
    <cellStyle name="Normal 5 6 57" xfId="40750" xr:uid="{00000000-0005-0000-0000-0000889F0000}"/>
    <cellStyle name="Normal 5 6 58" xfId="40751" xr:uid="{00000000-0005-0000-0000-0000899F0000}"/>
    <cellStyle name="Normal 5 6 59" xfId="40752" xr:uid="{00000000-0005-0000-0000-00008A9F0000}"/>
    <cellStyle name="Normal 5 6 6" xfId="40753" xr:uid="{00000000-0005-0000-0000-00008B9F0000}"/>
    <cellStyle name="Normal 5 6 60" xfId="40754" xr:uid="{00000000-0005-0000-0000-00008C9F0000}"/>
    <cellStyle name="Normal 5 6 61" xfId="40755" xr:uid="{00000000-0005-0000-0000-00008D9F0000}"/>
    <cellStyle name="Normal 5 6 62" xfId="40756" xr:uid="{00000000-0005-0000-0000-00008E9F0000}"/>
    <cellStyle name="Normal 5 6 63" xfId="40757" xr:uid="{00000000-0005-0000-0000-00008F9F0000}"/>
    <cellStyle name="Normal 5 6 64" xfId="40758" xr:uid="{00000000-0005-0000-0000-0000909F0000}"/>
    <cellStyle name="Normal 5 6 65" xfId="40759" xr:uid="{00000000-0005-0000-0000-0000919F0000}"/>
    <cellStyle name="Normal 5 6 66" xfId="40760" xr:uid="{00000000-0005-0000-0000-0000929F0000}"/>
    <cellStyle name="Normal 5 6 67" xfId="40761" xr:uid="{00000000-0005-0000-0000-0000939F0000}"/>
    <cellStyle name="Normal 5 6 68" xfId="40762" xr:uid="{00000000-0005-0000-0000-0000949F0000}"/>
    <cellStyle name="Normal 5 6 69" xfId="40763" xr:uid="{00000000-0005-0000-0000-0000959F0000}"/>
    <cellStyle name="Normal 5 6 7" xfId="40764" xr:uid="{00000000-0005-0000-0000-0000969F0000}"/>
    <cellStyle name="Normal 5 6 70" xfId="40765" xr:uid="{00000000-0005-0000-0000-0000979F0000}"/>
    <cellStyle name="Normal 5 6 71" xfId="40766" xr:uid="{00000000-0005-0000-0000-0000989F0000}"/>
    <cellStyle name="Normal 5 6 72" xfId="40767" xr:uid="{00000000-0005-0000-0000-0000999F0000}"/>
    <cellStyle name="Normal 5 6 73" xfId="40768" xr:uid="{00000000-0005-0000-0000-00009A9F0000}"/>
    <cellStyle name="Normal 5 6 74" xfId="40769" xr:uid="{00000000-0005-0000-0000-00009B9F0000}"/>
    <cellStyle name="Normal 5 6 75" xfId="40770" xr:uid="{00000000-0005-0000-0000-00009C9F0000}"/>
    <cellStyle name="Normal 5 6 76" xfId="40771" xr:uid="{00000000-0005-0000-0000-00009D9F0000}"/>
    <cellStyle name="Normal 5 6 77" xfId="40772" xr:uid="{00000000-0005-0000-0000-00009E9F0000}"/>
    <cellStyle name="Normal 5 6 78" xfId="40773" xr:uid="{00000000-0005-0000-0000-00009F9F0000}"/>
    <cellStyle name="Normal 5 6 79" xfId="40774" xr:uid="{00000000-0005-0000-0000-0000A09F0000}"/>
    <cellStyle name="Normal 5 6 8" xfId="40775" xr:uid="{00000000-0005-0000-0000-0000A19F0000}"/>
    <cellStyle name="Normal 5 6 80" xfId="40776" xr:uid="{00000000-0005-0000-0000-0000A29F0000}"/>
    <cellStyle name="Normal 5 6 81" xfId="40777" xr:uid="{00000000-0005-0000-0000-0000A39F0000}"/>
    <cellStyle name="Normal 5 6 82" xfId="40778" xr:uid="{00000000-0005-0000-0000-0000A49F0000}"/>
    <cellStyle name="Normal 5 6 83" xfId="40779" xr:uid="{00000000-0005-0000-0000-0000A59F0000}"/>
    <cellStyle name="Normal 5 6 84" xfId="40780" xr:uid="{00000000-0005-0000-0000-0000A69F0000}"/>
    <cellStyle name="Normal 5 6 85" xfId="40781" xr:uid="{00000000-0005-0000-0000-0000A79F0000}"/>
    <cellStyle name="Normal 5 6 86" xfId="40782" xr:uid="{00000000-0005-0000-0000-0000A89F0000}"/>
    <cellStyle name="Normal 5 6 87" xfId="40783" xr:uid="{00000000-0005-0000-0000-0000A99F0000}"/>
    <cellStyle name="Normal 5 6 88" xfId="40784" xr:uid="{00000000-0005-0000-0000-0000AA9F0000}"/>
    <cellStyle name="Normal 5 6 89" xfId="40785" xr:uid="{00000000-0005-0000-0000-0000AB9F0000}"/>
    <cellStyle name="Normal 5 6 9" xfId="40786" xr:uid="{00000000-0005-0000-0000-0000AC9F0000}"/>
    <cellStyle name="Normal 5 6 90" xfId="40787" xr:uid="{00000000-0005-0000-0000-0000AD9F0000}"/>
    <cellStyle name="Normal 5 6 91" xfId="40788" xr:uid="{00000000-0005-0000-0000-0000AE9F0000}"/>
    <cellStyle name="Normal 5 6 92" xfId="40789" xr:uid="{00000000-0005-0000-0000-0000AF9F0000}"/>
    <cellStyle name="Normal 5 6 93" xfId="40790" xr:uid="{00000000-0005-0000-0000-0000B09F0000}"/>
    <cellStyle name="Normal 5 6 94" xfId="40791" xr:uid="{00000000-0005-0000-0000-0000B19F0000}"/>
    <cellStyle name="Normal 5 6 95" xfId="40792" xr:uid="{00000000-0005-0000-0000-0000B29F0000}"/>
    <cellStyle name="Normal 5 6 96" xfId="40793" xr:uid="{00000000-0005-0000-0000-0000B39F0000}"/>
    <cellStyle name="Normal 5 6 97" xfId="40794" xr:uid="{00000000-0005-0000-0000-0000B49F0000}"/>
    <cellStyle name="Normal 5 6 98" xfId="40795" xr:uid="{00000000-0005-0000-0000-0000B59F0000}"/>
    <cellStyle name="Normal 5 6 99" xfId="40796" xr:uid="{00000000-0005-0000-0000-0000B69F0000}"/>
    <cellStyle name="Normal 5 60" xfId="40797" xr:uid="{00000000-0005-0000-0000-0000B79F0000}"/>
    <cellStyle name="Normal 5 61" xfId="40798" xr:uid="{00000000-0005-0000-0000-0000B89F0000}"/>
    <cellStyle name="Normal 5 62" xfId="40799" xr:uid="{00000000-0005-0000-0000-0000B99F0000}"/>
    <cellStyle name="Normal 5 63" xfId="40800" xr:uid="{00000000-0005-0000-0000-0000BA9F0000}"/>
    <cellStyle name="Normal 5 64" xfId="40801" xr:uid="{00000000-0005-0000-0000-0000BB9F0000}"/>
    <cellStyle name="Normal 5 65" xfId="40802" xr:uid="{00000000-0005-0000-0000-0000BC9F0000}"/>
    <cellStyle name="Normal 5 66" xfId="40803" xr:uid="{00000000-0005-0000-0000-0000BD9F0000}"/>
    <cellStyle name="Normal 5 67" xfId="40804" xr:uid="{00000000-0005-0000-0000-0000BE9F0000}"/>
    <cellStyle name="Normal 5 68" xfId="40805" xr:uid="{00000000-0005-0000-0000-0000BF9F0000}"/>
    <cellStyle name="Normal 5 69" xfId="40806" xr:uid="{00000000-0005-0000-0000-0000C09F0000}"/>
    <cellStyle name="Normal 5 7" xfId="40807" xr:uid="{00000000-0005-0000-0000-0000C19F0000}"/>
    <cellStyle name="Normal 5 70" xfId="40808" xr:uid="{00000000-0005-0000-0000-0000C29F0000}"/>
    <cellStyle name="Normal 5 71" xfId="40809" xr:uid="{00000000-0005-0000-0000-0000C39F0000}"/>
    <cellStyle name="Normal 5 72" xfId="40810" xr:uid="{00000000-0005-0000-0000-0000C49F0000}"/>
    <cellStyle name="Normal 5 73" xfId="40811" xr:uid="{00000000-0005-0000-0000-0000C59F0000}"/>
    <cellStyle name="Normal 5 74" xfId="40812" xr:uid="{00000000-0005-0000-0000-0000C69F0000}"/>
    <cellStyle name="Normal 5 75" xfId="40813" xr:uid="{00000000-0005-0000-0000-0000C79F0000}"/>
    <cellStyle name="Normal 5 76" xfId="40814" xr:uid="{00000000-0005-0000-0000-0000C89F0000}"/>
    <cellStyle name="Normal 5 77" xfId="40815" xr:uid="{00000000-0005-0000-0000-0000C99F0000}"/>
    <cellStyle name="Normal 5 78" xfId="40816" xr:uid="{00000000-0005-0000-0000-0000CA9F0000}"/>
    <cellStyle name="Normal 5 79" xfId="40817" xr:uid="{00000000-0005-0000-0000-0000CB9F0000}"/>
    <cellStyle name="Normal 5 8" xfId="40818" xr:uid="{00000000-0005-0000-0000-0000CC9F0000}"/>
    <cellStyle name="Normal 5 80" xfId="40819" xr:uid="{00000000-0005-0000-0000-0000CD9F0000}"/>
    <cellStyle name="Normal 5 81" xfId="40820" xr:uid="{00000000-0005-0000-0000-0000CE9F0000}"/>
    <cellStyle name="Normal 5 82" xfId="40821" xr:uid="{00000000-0005-0000-0000-0000CF9F0000}"/>
    <cellStyle name="Normal 5 83" xfId="40822" xr:uid="{00000000-0005-0000-0000-0000D09F0000}"/>
    <cellStyle name="Normal 5 84" xfId="40823" xr:uid="{00000000-0005-0000-0000-0000D19F0000}"/>
    <cellStyle name="Normal 5 85" xfId="40824" xr:uid="{00000000-0005-0000-0000-0000D29F0000}"/>
    <cellStyle name="Normal 5 86" xfId="40825" xr:uid="{00000000-0005-0000-0000-0000D39F0000}"/>
    <cellStyle name="Normal 5 87" xfId="40826" xr:uid="{00000000-0005-0000-0000-0000D49F0000}"/>
    <cellStyle name="Normal 5 88" xfId="40827" xr:uid="{00000000-0005-0000-0000-0000D59F0000}"/>
    <cellStyle name="Normal 5 89" xfId="40828" xr:uid="{00000000-0005-0000-0000-0000D69F0000}"/>
    <cellStyle name="Normal 5 9" xfId="40829" xr:uid="{00000000-0005-0000-0000-0000D79F0000}"/>
    <cellStyle name="Normal 5 90" xfId="40830" xr:uid="{00000000-0005-0000-0000-0000D89F0000}"/>
    <cellStyle name="Normal 5 91" xfId="40831" xr:uid="{00000000-0005-0000-0000-0000D99F0000}"/>
    <cellStyle name="Normal 5 92" xfId="40832" xr:uid="{00000000-0005-0000-0000-0000DA9F0000}"/>
    <cellStyle name="Normal 5 93" xfId="40833" xr:uid="{00000000-0005-0000-0000-0000DB9F0000}"/>
    <cellStyle name="Normal 5 94" xfId="40834" xr:uid="{00000000-0005-0000-0000-0000DC9F0000}"/>
    <cellStyle name="Normal 5 95" xfId="40835" xr:uid="{00000000-0005-0000-0000-0000DD9F0000}"/>
    <cellStyle name="Normal 5 96" xfId="40836" xr:uid="{00000000-0005-0000-0000-0000DE9F0000}"/>
    <cellStyle name="Normal 5 97" xfId="40837" xr:uid="{00000000-0005-0000-0000-0000DF9F0000}"/>
    <cellStyle name="Normal 5 98" xfId="40838" xr:uid="{00000000-0005-0000-0000-0000E09F0000}"/>
    <cellStyle name="Normal 5 99" xfId="40839" xr:uid="{00000000-0005-0000-0000-0000E19F0000}"/>
    <cellStyle name="Normal 5_2009 AEE Rev Master (Top Level)" xfId="40840" xr:uid="{00000000-0005-0000-0000-0000E29F0000}"/>
    <cellStyle name="Normal 50" xfId="40841" xr:uid="{00000000-0005-0000-0000-0000E39F0000}"/>
    <cellStyle name="Normal 51" xfId="40842" xr:uid="{00000000-0005-0000-0000-0000E49F0000}"/>
    <cellStyle name="Normal 52" xfId="40843" xr:uid="{00000000-0005-0000-0000-0000E59F0000}"/>
    <cellStyle name="Normal 53" xfId="40844" xr:uid="{00000000-0005-0000-0000-0000E69F0000}"/>
    <cellStyle name="Normal 54" xfId="40845" xr:uid="{00000000-0005-0000-0000-0000E79F0000}"/>
    <cellStyle name="Normal 55" xfId="40846" xr:uid="{00000000-0005-0000-0000-0000E89F0000}"/>
    <cellStyle name="Normal 56" xfId="40847" xr:uid="{00000000-0005-0000-0000-0000E99F0000}"/>
    <cellStyle name="Normal 57" xfId="40848" xr:uid="{00000000-0005-0000-0000-0000EA9F0000}"/>
    <cellStyle name="Normal 58" xfId="40849" xr:uid="{00000000-0005-0000-0000-0000EB9F0000}"/>
    <cellStyle name="Normal 59" xfId="40850" xr:uid="{00000000-0005-0000-0000-0000EC9F0000}"/>
    <cellStyle name="Normal 6" xfId="40851" xr:uid="{00000000-0005-0000-0000-0000ED9F0000}"/>
    <cellStyle name="Normal 6 10" xfId="40852" xr:uid="{00000000-0005-0000-0000-0000EE9F0000}"/>
    <cellStyle name="Normal 6 10 10" xfId="40853" xr:uid="{00000000-0005-0000-0000-0000EF9F0000}"/>
    <cellStyle name="Normal 6 10 2" xfId="40854" xr:uid="{00000000-0005-0000-0000-0000F09F0000}"/>
    <cellStyle name="Normal 6 10 3" xfId="40855" xr:uid="{00000000-0005-0000-0000-0000F19F0000}"/>
    <cellStyle name="Normal 6 10 4" xfId="40856" xr:uid="{00000000-0005-0000-0000-0000F29F0000}"/>
    <cellStyle name="Normal 6 10 5" xfId="40857" xr:uid="{00000000-0005-0000-0000-0000F39F0000}"/>
    <cellStyle name="Normal 6 10 6" xfId="40858" xr:uid="{00000000-0005-0000-0000-0000F49F0000}"/>
    <cellStyle name="Normal 6 10 7" xfId="40859" xr:uid="{00000000-0005-0000-0000-0000F59F0000}"/>
    <cellStyle name="Normal 6 10 8" xfId="40860" xr:uid="{00000000-0005-0000-0000-0000F69F0000}"/>
    <cellStyle name="Normal 6 10 9" xfId="40861" xr:uid="{00000000-0005-0000-0000-0000F79F0000}"/>
    <cellStyle name="Normal 6 100" xfId="40862" xr:uid="{00000000-0005-0000-0000-0000F89F0000}"/>
    <cellStyle name="Normal 6 101" xfId="40863" xr:uid="{00000000-0005-0000-0000-0000F99F0000}"/>
    <cellStyle name="Normal 6 102" xfId="40864" xr:uid="{00000000-0005-0000-0000-0000FA9F0000}"/>
    <cellStyle name="Normal 6 103" xfId="40865" xr:uid="{00000000-0005-0000-0000-0000FB9F0000}"/>
    <cellStyle name="Normal 6 104" xfId="40866" xr:uid="{00000000-0005-0000-0000-0000FC9F0000}"/>
    <cellStyle name="Normal 6 105" xfId="40867" xr:uid="{00000000-0005-0000-0000-0000FD9F0000}"/>
    <cellStyle name="Normal 6 106" xfId="40868" xr:uid="{00000000-0005-0000-0000-0000FE9F0000}"/>
    <cellStyle name="Normal 6 107" xfId="40869" xr:uid="{00000000-0005-0000-0000-0000FF9F0000}"/>
    <cellStyle name="Normal 6 108" xfId="40870" xr:uid="{00000000-0005-0000-0000-000000A00000}"/>
    <cellStyle name="Normal 6 109" xfId="40871" xr:uid="{00000000-0005-0000-0000-000001A00000}"/>
    <cellStyle name="Normal 6 11" xfId="40872" xr:uid="{00000000-0005-0000-0000-000002A00000}"/>
    <cellStyle name="Normal 6 11 10" xfId="40873" xr:uid="{00000000-0005-0000-0000-000003A00000}"/>
    <cellStyle name="Normal 6 11 2" xfId="40874" xr:uid="{00000000-0005-0000-0000-000004A00000}"/>
    <cellStyle name="Normal 6 11 3" xfId="40875" xr:uid="{00000000-0005-0000-0000-000005A00000}"/>
    <cellStyle name="Normal 6 11 4" xfId="40876" xr:uid="{00000000-0005-0000-0000-000006A00000}"/>
    <cellStyle name="Normal 6 11 5" xfId="40877" xr:uid="{00000000-0005-0000-0000-000007A00000}"/>
    <cellStyle name="Normal 6 11 6" xfId="40878" xr:uid="{00000000-0005-0000-0000-000008A00000}"/>
    <cellStyle name="Normal 6 11 7" xfId="40879" xr:uid="{00000000-0005-0000-0000-000009A00000}"/>
    <cellStyle name="Normal 6 11 8" xfId="40880" xr:uid="{00000000-0005-0000-0000-00000AA00000}"/>
    <cellStyle name="Normal 6 11 9" xfId="40881" xr:uid="{00000000-0005-0000-0000-00000BA00000}"/>
    <cellStyle name="Normal 6 110" xfId="40882" xr:uid="{00000000-0005-0000-0000-00000CA00000}"/>
    <cellStyle name="Normal 6 111" xfId="40883" xr:uid="{00000000-0005-0000-0000-00000DA00000}"/>
    <cellStyle name="Normal 6 112" xfId="40884" xr:uid="{00000000-0005-0000-0000-00000EA00000}"/>
    <cellStyle name="Normal 6 113" xfId="40885" xr:uid="{00000000-0005-0000-0000-00000FA00000}"/>
    <cellStyle name="Normal 6 114" xfId="40886" xr:uid="{00000000-0005-0000-0000-000010A00000}"/>
    <cellStyle name="Normal 6 115" xfId="40887" xr:uid="{00000000-0005-0000-0000-000011A00000}"/>
    <cellStyle name="Normal 6 116" xfId="40888" xr:uid="{00000000-0005-0000-0000-000012A00000}"/>
    <cellStyle name="Normal 6 117" xfId="40889" xr:uid="{00000000-0005-0000-0000-000013A00000}"/>
    <cellStyle name="Normal 6 118" xfId="40890" xr:uid="{00000000-0005-0000-0000-000014A00000}"/>
    <cellStyle name="Normal 6 119" xfId="40891" xr:uid="{00000000-0005-0000-0000-000015A00000}"/>
    <cellStyle name="Normal 6 12" xfId="40892" xr:uid="{00000000-0005-0000-0000-000016A00000}"/>
    <cellStyle name="Normal 6 12 10" xfId="40893" xr:uid="{00000000-0005-0000-0000-000017A00000}"/>
    <cellStyle name="Normal 6 12 2" xfId="40894" xr:uid="{00000000-0005-0000-0000-000018A00000}"/>
    <cellStyle name="Normal 6 12 3" xfId="40895" xr:uid="{00000000-0005-0000-0000-000019A00000}"/>
    <cellStyle name="Normal 6 12 4" xfId="40896" xr:uid="{00000000-0005-0000-0000-00001AA00000}"/>
    <cellStyle name="Normal 6 12 5" xfId="40897" xr:uid="{00000000-0005-0000-0000-00001BA00000}"/>
    <cellStyle name="Normal 6 12 6" xfId="40898" xr:uid="{00000000-0005-0000-0000-00001CA00000}"/>
    <cellStyle name="Normal 6 12 7" xfId="40899" xr:uid="{00000000-0005-0000-0000-00001DA00000}"/>
    <cellStyle name="Normal 6 12 8" xfId="40900" xr:uid="{00000000-0005-0000-0000-00001EA00000}"/>
    <cellStyle name="Normal 6 12 9" xfId="40901" xr:uid="{00000000-0005-0000-0000-00001FA00000}"/>
    <cellStyle name="Normal 6 120" xfId="40902" xr:uid="{00000000-0005-0000-0000-000020A00000}"/>
    <cellStyle name="Normal 6 121" xfId="40903" xr:uid="{00000000-0005-0000-0000-000021A00000}"/>
    <cellStyle name="Normal 6 122" xfId="40904" xr:uid="{00000000-0005-0000-0000-000022A00000}"/>
    <cellStyle name="Normal 6 123" xfId="40905" xr:uid="{00000000-0005-0000-0000-000023A00000}"/>
    <cellStyle name="Normal 6 124" xfId="40906" xr:uid="{00000000-0005-0000-0000-000024A00000}"/>
    <cellStyle name="Normal 6 125" xfId="40907" xr:uid="{00000000-0005-0000-0000-000025A00000}"/>
    <cellStyle name="Normal 6 126" xfId="40908" xr:uid="{00000000-0005-0000-0000-000026A00000}"/>
    <cellStyle name="Normal 6 127" xfId="40909" xr:uid="{00000000-0005-0000-0000-000027A00000}"/>
    <cellStyle name="Normal 6 128" xfId="40910" xr:uid="{00000000-0005-0000-0000-000028A00000}"/>
    <cellStyle name="Normal 6 129" xfId="40911" xr:uid="{00000000-0005-0000-0000-000029A00000}"/>
    <cellStyle name="Normal 6 13" xfId="40912" xr:uid="{00000000-0005-0000-0000-00002AA00000}"/>
    <cellStyle name="Normal 6 13 10" xfId="40913" xr:uid="{00000000-0005-0000-0000-00002BA00000}"/>
    <cellStyle name="Normal 6 13 2" xfId="40914" xr:uid="{00000000-0005-0000-0000-00002CA00000}"/>
    <cellStyle name="Normal 6 13 3" xfId="40915" xr:uid="{00000000-0005-0000-0000-00002DA00000}"/>
    <cellStyle name="Normal 6 13 4" xfId="40916" xr:uid="{00000000-0005-0000-0000-00002EA00000}"/>
    <cellStyle name="Normal 6 13 5" xfId="40917" xr:uid="{00000000-0005-0000-0000-00002FA00000}"/>
    <cellStyle name="Normal 6 13 6" xfId="40918" xr:uid="{00000000-0005-0000-0000-000030A00000}"/>
    <cellStyle name="Normal 6 13 7" xfId="40919" xr:uid="{00000000-0005-0000-0000-000031A00000}"/>
    <cellStyle name="Normal 6 13 8" xfId="40920" xr:uid="{00000000-0005-0000-0000-000032A00000}"/>
    <cellStyle name="Normal 6 13 9" xfId="40921" xr:uid="{00000000-0005-0000-0000-000033A00000}"/>
    <cellStyle name="Normal 6 130" xfId="40922" xr:uid="{00000000-0005-0000-0000-000034A00000}"/>
    <cellStyle name="Normal 6 131" xfId="40923" xr:uid="{00000000-0005-0000-0000-000035A00000}"/>
    <cellStyle name="Normal 6 132" xfId="40924" xr:uid="{00000000-0005-0000-0000-000036A00000}"/>
    <cellStyle name="Normal 6 133" xfId="40925" xr:uid="{00000000-0005-0000-0000-000037A00000}"/>
    <cellStyle name="Normal 6 134" xfId="40926" xr:uid="{00000000-0005-0000-0000-000038A00000}"/>
    <cellStyle name="Normal 6 135" xfId="40927" xr:uid="{00000000-0005-0000-0000-000039A00000}"/>
    <cellStyle name="Normal 6 136" xfId="40928" xr:uid="{00000000-0005-0000-0000-00003AA00000}"/>
    <cellStyle name="Normal 6 137" xfId="40929" xr:uid="{00000000-0005-0000-0000-00003BA00000}"/>
    <cellStyle name="Normal 6 138" xfId="40930" xr:uid="{00000000-0005-0000-0000-00003CA00000}"/>
    <cellStyle name="Normal 6 139" xfId="40931" xr:uid="{00000000-0005-0000-0000-00003DA00000}"/>
    <cellStyle name="Normal 6 14" xfId="40932" xr:uid="{00000000-0005-0000-0000-00003EA00000}"/>
    <cellStyle name="Normal 6 140" xfId="40933" xr:uid="{00000000-0005-0000-0000-00003FA00000}"/>
    <cellStyle name="Normal 6 141" xfId="40934" xr:uid="{00000000-0005-0000-0000-000040A00000}"/>
    <cellStyle name="Normal 6 142" xfId="40935" xr:uid="{00000000-0005-0000-0000-000041A00000}"/>
    <cellStyle name="Normal 6 143" xfId="40936" xr:uid="{00000000-0005-0000-0000-000042A00000}"/>
    <cellStyle name="Normal 6 144" xfId="40937" xr:uid="{00000000-0005-0000-0000-000043A00000}"/>
    <cellStyle name="Normal 6 145" xfId="40938" xr:uid="{00000000-0005-0000-0000-000044A00000}"/>
    <cellStyle name="Normal 6 146" xfId="40939" xr:uid="{00000000-0005-0000-0000-000045A00000}"/>
    <cellStyle name="Normal 6 147" xfId="40940" xr:uid="{00000000-0005-0000-0000-000046A00000}"/>
    <cellStyle name="Normal 6 148" xfId="40941" xr:uid="{00000000-0005-0000-0000-000047A00000}"/>
    <cellStyle name="Normal 6 149" xfId="40942" xr:uid="{00000000-0005-0000-0000-000048A00000}"/>
    <cellStyle name="Normal 6 15" xfId="40943" xr:uid="{00000000-0005-0000-0000-000049A00000}"/>
    <cellStyle name="Normal 6 150" xfId="40944" xr:uid="{00000000-0005-0000-0000-00004AA00000}"/>
    <cellStyle name="Normal 6 151" xfId="40945" xr:uid="{00000000-0005-0000-0000-00004BA00000}"/>
    <cellStyle name="Normal 6 152" xfId="40946" xr:uid="{00000000-0005-0000-0000-00004CA00000}"/>
    <cellStyle name="Normal 6 153" xfId="40947" xr:uid="{00000000-0005-0000-0000-00004DA00000}"/>
    <cellStyle name="Normal 6 154" xfId="40948" xr:uid="{00000000-0005-0000-0000-00004EA00000}"/>
    <cellStyle name="Normal 6 155" xfId="40949" xr:uid="{00000000-0005-0000-0000-00004FA00000}"/>
    <cellStyle name="Normal 6 156" xfId="40950" xr:uid="{00000000-0005-0000-0000-000050A00000}"/>
    <cellStyle name="Normal 6 157" xfId="40951" xr:uid="{00000000-0005-0000-0000-000051A00000}"/>
    <cellStyle name="Normal 6 158" xfId="40952" xr:uid="{00000000-0005-0000-0000-000052A00000}"/>
    <cellStyle name="Normal 6 159" xfId="40953" xr:uid="{00000000-0005-0000-0000-000053A00000}"/>
    <cellStyle name="Normal 6 16" xfId="40954" xr:uid="{00000000-0005-0000-0000-000054A00000}"/>
    <cellStyle name="Normal 6 160" xfId="53574" xr:uid="{00000000-0005-0000-0000-000055A00000}"/>
    <cellStyle name="Normal 6 17" xfId="40955" xr:uid="{00000000-0005-0000-0000-000056A00000}"/>
    <cellStyle name="Normal 6 18" xfId="40956" xr:uid="{00000000-0005-0000-0000-000057A00000}"/>
    <cellStyle name="Normal 6 19" xfId="40957" xr:uid="{00000000-0005-0000-0000-000058A00000}"/>
    <cellStyle name="Normal 6 2" xfId="40958" xr:uid="{00000000-0005-0000-0000-000059A00000}"/>
    <cellStyle name="Normal 6 2 10" xfId="40959" xr:uid="{00000000-0005-0000-0000-00005AA00000}"/>
    <cellStyle name="Normal 6 2 100" xfId="40960" xr:uid="{00000000-0005-0000-0000-00005BA00000}"/>
    <cellStyle name="Normal 6 2 101" xfId="40961" xr:uid="{00000000-0005-0000-0000-00005CA00000}"/>
    <cellStyle name="Normal 6 2 102" xfId="40962" xr:uid="{00000000-0005-0000-0000-00005DA00000}"/>
    <cellStyle name="Normal 6 2 103" xfId="40963" xr:uid="{00000000-0005-0000-0000-00005EA00000}"/>
    <cellStyle name="Normal 6 2 104" xfId="40964" xr:uid="{00000000-0005-0000-0000-00005FA00000}"/>
    <cellStyle name="Normal 6 2 105" xfId="40965" xr:uid="{00000000-0005-0000-0000-000060A00000}"/>
    <cellStyle name="Normal 6 2 106" xfId="40966" xr:uid="{00000000-0005-0000-0000-000061A00000}"/>
    <cellStyle name="Normal 6 2 107" xfId="40967" xr:uid="{00000000-0005-0000-0000-000062A00000}"/>
    <cellStyle name="Normal 6 2 108" xfId="40968" xr:uid="{00000000-0005-0000-0000-000063A00000}"/>
    <cellStyle name="Normal 6 2 109" xfId="40969" xr:uid="{00000000-0005-0000-0000-000064A00000}"/>
    <cellStyle name="Normal 6 2 11" xfId="40970" xr:uid="{00000000-0005-0000-0000-000065A00000}"/>
    <cellStyle name="Normal 6 2 110" xfId="40971" xr:uid="{00000000-0005-0000-0000-000066A00000}"/>
    <cellStyle name="Normal 6 2 111" xfId="40972" xr:uid="{00000000-0005-0000-0000-000067A00000}"/>
    <cellStyle name="Normal 6 2 112" xfId="40973" xr:uid="{00000000-0005-0000-0000-000068A00000}"/>
    <cellStyle name="Normal 6 2 113" xfId="40974" xr:uid="{00000000-0005-0000-0000-000069A00000}"/>
    <cellStyle name="Normal 6 2 114" xfId="40975" xr:uid="{00000000-0005-0000-0000-00006AA00000}"/>
    <cellStyle name="Normal 6 2 115" xfId="40976" xr:uid="{00000000-0005-0000-0000-00006BA00000}"/>
    <cellStyle name="Normal 6 2 116" xfId="40977" xr:uid="{00000000-0005-0000-0000-00006CA00000}"/>
    <cellStyle name="Normal 6 2 117" xfId="40978" xr:uid="{00000000-0005-0000-0000-00006DA00000}"/>
    <cellStyle name="Normal 6 2 118" xfId="40979" xr:uid="{00000000-0005-0000-0000-00006EA00000}"/>
    <cellStyle name="Normal 6 2 119" xfId="40980" xr:uid="{00000000-0005-0000-0000-00006FA00000}"/>
    <cellStyle name="Normal 6 2 12" xfId="40981" xr:uid="{00000000-0005-0000-0000-000070A00000}"/>
    <cellStyle name="Normal 6 2 120" xfId="40982" xr:uid="{00000000-0005-0000-0000-000071A00000}"/>
    <cellStyle name="Normal 6 2 121" xfId="40983" xr:uid="{00000000-0005-0000-0000-000072A00000}"/>
    <cellStyle name="Normal 6 2 122" xfId="40984" xr:uid="{00000000-0005-0000-0000-000073A00000}"/>
    <cellStyle name="Normal 6 2 123" xfId="40985" xr:uid="{00000000-0005-0000-0000-000074A00000}"/>
    <cellStyle name="Normal 6 2 124" xfId="40986" xr:uid="{00000000-0005-0000-0000-000075A00000}"/>
    <cellStyle name="Normal 6 2 125" xfId="40987" xr:uid="{00000000-0005-0000-0000-000076A00000}"/>
    <cellStyle name="Normal 6 2 126" xfId="40988" xr:uid="{00000000-0005-0000-0000-000077A00000}"/>
    <cellStyle name="Normal 6 2 127" xfId="40989" xr:uid="{00000000-0005-0000-0000-000078A00000}"/>
    <cellStyle name="Normal 6 2 128" xfId="40990" xr:uid="{00000000-0005-0000-0000-000079A00000}"/>
    <cellStyle name="Normal 6 2 129" xfId="40991" xr:uid="{00000000-0005-0000-0000-00007AA00000}"/>
    <cellStyle name="Normal 6 2 13" xfId="40992" xr:uid="{00000000-0005-0000-0000-00007BA00000}"/>
    <cellStyle name="Normal 6 2 130" xfId="40993" xr:uid="{00000000-0005-0000-0000-00007CA00000}"/>
    <cellStyle name="Normal 6 2 131" xfId="40994" xr:uid="{00000000-0005-0000-0000-00007DA00000}"/>
    <cellStyle name="Normal 6 2 132" xfId="40995" xr:uid="{00000000-0005-0000-0000-00007EA00000}"/>
    <cellStyle name="Normal 6 2 133" xfId="40996" xr:uid="{00000000-0005-0000-0000-00007FA00000}"/>
    <cellStyle name="Normal 6 2 134" xfId="40997" xr:uid="{00000000-0005-0000-0000-000080A00000}"/>
    <cellStyle name="Normal 6 2 135" xfId="40998" xr:uid="{00000000-0005-0000-0000-000081A00000}"/>
    <cellStyle name="Normal 6 2 136" xfId="40999" xr:uid="{00000000-0005-0000-0000-000082A00000}"/>
    <cellStyle name="Normal 6 2 137" xfId="41000" xr:uid="{00000000-0005-0000-0000-000083A00000}"/>
    <cellStyle name="Normal 6 2 138" xfId="41001" xr:uid="{00000000-0005-0000-0000-000084A00000}"/>
    <cellStyle name="Normal 6 2 139" xfId="41002" xr:uid="{00000000-0005-0000-0000-000085A00000}"/>
    <cellStyle name="Normal 6 2 14" xfId="41003" xr:uid="{00000000-0005-0000-0000-000086A00000}"/>
    <cellStyle name="Normal 6 2 140" xfId="41004" xr:uid="{00000000-0005-0000-0000-000087A00000}"/>
    <cellStyle name="Normal 6 2 141" xfId="41005" xr:uid="{00000000-0005-0000-0000-000088A00000}"/>
    <cellStyle name="Normal 6 2 142" xfId="41006" xr:uid="{00000000-0005-0000-0000-000089A00000}"/>
    <cellStyle name="Normal 6 2 143" xfId="41007" xr:uid="{00000000-0005-0000-0000-00008AA00000}"/>
    <cellStyle name="Normal 6 2 144" xfId="41008" xr:uid="{00000000-0005-0000-0000-00008BA00000}"/>
    <cellStyle name="Normal 6 2 145" xfId="41009" xr:uid="{00000000-0005-0000-0000-00008CA00000}"/>
    <cellStyle name="Normal 6 2 146" xfId="41010" xr:uid="{00000000-0005-0000-0000-00008DA00000}"/>
    <cellStyle name="Normal 6 2 147" xfId="41011" xr:uid="{00000000-0005-0000-0000-00008EA00000}"/>
    <cellStyle name="Normal 6 2 148" xfId="41012" xr:uid="{00000000-0005-0000-0000-00008FA00000}"/>
    <cellStyle name="Normal 6 2 149" xfId="41013" xr:uid="{00000000-0005-0000-0000-000090A00000}"/>
    <cellStyle name="Normal 6 2 15" xfId="41014" xr:uid="{00000000-0005-0000-0000-000091A00000}"/>
    <cellStyle name="Normal 6 2 150" xfId="41015" xr:uid="{00000000-0005-0000-0000-000092A00000}"/>
    <cellStyle name="Normal 6 2 151" xfId="41016" xr:uid="{00000000-0005-0000-0000-000093A00000}"/>
    <cellStyle name="Normal 6 2 152" xfId="41017" xr:uid="{00000000-0005-0000-0000-000094A00000}"/>
    <cellStyle name="Normal 6 2 153" xfId="41018" xr:uid="{00000000-0005-0000-0000-000095A00000}"/>
    <cellStyle name="Normal 6 2 154" xfId="41019" xr:uid="{00000000-0005-0000-0000-000096A00000}"/>
    <cellStyle name="Normal 6 2 155" xfId="41020" xr:uid="{00000000-0005-0000-0000-000097A00000}"/>
    <cellStyle name="Normal 6 2 156" xfId="41021" xr:uid="{00000000-0005-0000-0000-000098A00000}"/>
    <cellStyle name="Normal 6 2 157" xfId="41022" xr:uid="{00000000-0005-0000-0000-000099A00000}"/>
    <cellStyle name="Normal 6 2 158" xfId="41023" xr:uid="{00000000-0005-0000-0000-00009AA00000}"/>
    <cellStyle name="Normal 6 2 159" xfId="41024" xr:uid="{00000000-0005-0000-0000-00009BA00000}"/>
    <cellStyle name="Normal 6 2 16" xfId="41025" xr:uid="{00000000-0005-0000-0000-00009CA00000}"/>
    <cellStyle name="Normal 6 2 160" xfId="41026" xr:uid="{00000000-0005-0000-0000-00009DA00000}"/>
    <cellStyle name="Normal 6 2 161" xfId="41027" xr:uid="{00000000-0005-0000-0000-00009EA00000}"/>
    <cellStyle name="Normal 6 2 162" xfId="41028" xr:uid="{00000000-0005-0000-0000-00009FA00000}"/>
    <cellStyle name="Normal 6 2 163" xfId="41029" xr:uid="{00000000-0005-0000-0000-0000A0A00000}"/>
    <cellStyle name="Normal 6 2 164" xfId="41030" xr:uid="{00000000-0005-0000-0000-0000A1A00000}"/>
    <cellStyle name="Normal 6 2 165" xfId="41031" xr:uid="{00000000-0005-0000-0000-0000A2A00000}"/>
    <cellStyle name="Normal 6 2 166" xfId="41032" xr:uid="{00000000-0005-0000-0000-0000A3A00000}"/>
    <cellStyle name="Normal 6 2 167" xfId="41033" xr:uid="{00000000-0005-0000-0000-0000A4A00000}"/>
    <cellStyle name="Normal 6 2 168" xfId="41034" xr:uid="{00000000-0005-0000-0000-0000A5A00000}"/>
    <cellStyle name="Normal 6 2 169" xfId="41035" xr:uid="{00000000-0005-0000-0000-0000A6A00000}"/>
    <cellStyle name="Normal 6 2 17" xfId="41036" xr:uid="{00000000-0005-0000-0000-0000A7A00000}"/>
    <cellStyle name="Normal 6 2 170" xfId="41037" xr:uid="{00000000-0005-0000-0000-0000A8A00000}"/>
    <cellStyle name="Normal 6 2 171" xfId="41038" xr:uid="{00000000-0005-0000-0000-0000A9A00000}"/>
    <cellStyle name="Normal 6 2 172" xfId="41039" xr:uid="{00000000-0005-0000-0000-0000AAA00000}"/>
    <cellStyle name="Normal 6 2 173" xfId="41040" xr:uid="{00000000-0005-0000-0000-0000ABA00000}"/>
    <cellStyle name="Normal 6 2 174" xfId="41041" xr:uid="{00000000-0005-0000-0000-0000ACA00000}"/>
    <cellStyle name="Normal 6 2 175" xfId="41042" xr:uid="{00000000-0005-0000-0000-0000ADA00000}"/>
    <cellStyle name="Normal 6 2 176" xfId="41043" xr:uid="{00000000-0005-0000-0000-0000AEA00000}"/>
    <cellStyle name="Normal 6 2 177" xfId="41044" xr:uid="{00000000-0005-0000-0000-0000AFA00000}"/>
    <cellStyle name="Normal 6 2 178" xfId="41045" xr:uid="{00000000-0005-0000-0000-0000B0A00000}"/>
    <cellStyle name="Normal 6 2 179" xfId="41046" xr:uid="{00000000-0005-0000-0000-0000B1A00000}"/>
    <cellStyle name="Normal 6 2 18" xfId="41047" xr:uid="{00000000-0005-0000-0000-0000B2A00000}"/>
    <cellStyle name="Normal 6 2 180" xfId="41048" xr:uid="{00000000-0005-0000-0000-0000B3A00000}"/>
    <cellStyle name="Normal 6 2 181" xfId="41049" xr:uid="{00000000-0005-0000-0000-0000B4A00000}"/>
    <cellStyle name="Normal 6 2 182" xfId="41050" xr:uid="{00000000-0005-0000-0000-0000B5A00000}"/>
    <cellStyle name="Normal 6 2 183" xfId="41051" xr:uid="{00000000-0005-0000-0000-0000B6A00000}"/>
    <cellStyle name="Normal 6 2 184" xfId="41052" xr:uid="{00000000-0005-0000-0000-0000B7A00000}"/>
    <cellStyle name="Normal 6 2 185" xfId="41053" xr:uid="{00000000-0005-0000-0000-0000B8A00000}"/>
    <cellStyle name="Normal 6 2 186" xfId="41054" xr:uid="{00000000-0005-0000-0000-0000B9A00000}"/>
    <cellStyle name="Normal 6 2 187" xfId="41055" xr:uid="{00000000-0005-0000-0000-0000BAA00000}"/>
    <cellStyle name="Normal 6 2 188" xfId="41056" xr:uid="{00000000-0005-0000-0000-0000BBA00000}"/>
    <cellStyle name="Normal 6 2 189" xfId="41057" xr:uid="{00000000-0005-0000-0000-0000BCA00000}"/>
    <cellStyle name="Normal 6 2 19" xfId="41058" xr:uid="{00000000-0005-0000-0000-0000BDA00000}"/>
    <cellStyle name="Normal 6 2 190" xfId="41059" xr:uid="{00000000-0005-0000-0000-0000BEA00000}"/>
    <cellStyle name="Normal 6 2 191" xfId="41060" xr:uid="{00000000-0005-0000-0000-0000BFA00000}"/>
    <cellStyle name="Normal 6 2 192" xfId="41061" xr:uid="{00000000-0005-0000-0000-0000C0A00000}"/>
    <cellStyle name="Normal 6 2 193" xfId="41062" xr:uid="{00000000-0005-0000-0000-0000C1A00000}"/>
    <cellStyle name="Normal 6 2 194" xfId="41063" xr:uid="{00000000-0005-0000-0000-0000C2A00000}"/>
    <cellStyle name="Normal 6 2 195" xfId="41064" xr:uid="{00000000-0005-0000-0000-0000C3A00000}"/>
    <cellStyle name="Normal 6 2 196" xfId="41065" xr:uid="{00000000-0005-0000-0000-0000C4A00000}"/>
    <cellStyle name="Normal 6 2 197" xfId="41066" xr:uid="{00000000-0005-0000-0000-0000C5A00000}"/>
    <cellStyle name="Normal 6 2 198" xfId="41067" xr:uid="{00000000-0005-0000-0000-0000C6A00000}"/>
    <cellStyle name="Normal 6 2 199" xfId="41068" xr:uid="{00000000-0005-0000-0000-0000C7A00000}"/>
    <cellStyle name="Normal 6 2 2" xfId="41069" xr:uid="{00000000-0005-0000-0000-0000C8A00000}"/>
    <cellStyle name="Normal 6 2 2 10" xfId="41070" xr:uid="{00000000-0005-0000-0000-0000C9A00000}"/>
    <cellStyle name="Normal 6 2 2 100" xfId="41071" xr:uid="{00000000-0005-0000-0000-0000CAA00000}"/>
    <cellStyle name="Normal 6 2 2 101" xfId="41072" xr:uid="{00000000-0005-0000-0000-0000CBA00000}"/>
    <cellStyle name="Normal 6 2 2 102" xfId="41073" xr:uid="{00000000-0005-0000-0000-0000CCA00000}"/>
    <cellStyle name="Normal 6 2 2 103" xfId="41074" xr:uid="{00000000-0005-0000-0000-0000CDA00000}"/>
    <cellStyle name="Normal 6 2 2 104" xfId="41075" xr:uid="{00000000-0005-0000-0000-0000CEA00000}"/>
    <cellStyle name="Normal 6 2 2 105" xfId="41076" xr:uid="{00000000-0005-0000-0000-0000CFA00000}"/>
    <cellStyle name="Normal 6 2 2 106" xfId="41077" xr:uid="{00000000-0005-0000-0000-0000D0A00000}"/>
    <cellStyle name="Normal 6 2 2 107" xfId="41078" xr:uid="{00000000-0005-0000-0000-0000D1A00000}"/>
    <cellStyle name="Normal 6 2 2 108" xfId="41079" xr:uid="{00000000-0005-0000-0000-0000D2A00000}"/>
    <cellStyle name="Normal 6 2 2 109" xfId="41080" xr:uid="{00000000-0005-0000-0000-0000D3A00000}"/>
    <cellStyle name="Normal 6 2 2 11" xfId="41081" xr:uid="{00000000-0005-0000-0000-0000D4A00000}"/>
    <cellStyle name="Normal 6 2 2 110" xfId="41082" xr:uid="{00000000-0005-0000-0000-0000D5A00000}"/>
    <cellStyle name="Normal 6 2 2 111" xfId="41083" xr:uid="{00000000-0005-0000-0000-0000D6A00000}"/>
    <cellStyle name="Normal 6 2 2 112" xfId="41084" xr:uid="{00000000-0005-0000-0000-0000D7A00000}"/>
    <cellStyle name="Normal 6 2 2 113" xfId="41085" xr:uid="{00000000-0005-0000-0000-0000D8A00000}"/>
    <cellStyle name="Normal 6 2 2 12" xfId="41086" xr:uid="{00000000-0005-0000-0000-0000D9A00000}"/>
    <cellStyle name="Normal 6 2 2 13" xfId="41087" xr:uid="{00000000-0005-0000-0000-0000DAA00000}"/>
    <cellStyle name="Normal 6 2 2 14" xfId="41088" xr:uid="{00000000-0005-0000-0000-0000DBA00000}"/>
    <cellStyle name="Normal 6 2 2 15" xfId="41089" xr:uid="{00000000-0005-0000-0000-0000DCA00000}"/>
    <cellStyle name="Normal 6 2 2 16" xfId="41090" xr:uid="{00000000-0005-0000-0000-0000DDA00000}"/>
    <cellStyle name="Normal 6 2 2 17" xfId="41091" xr:uid="{00000000-0005-0000-0000-0000DEA00000}"/>
    <cellStyle name="Normal 6 2 2 18" xfId="41092" xr:uid="{00000000-0005-0000-0000-0000DFA00000}"/>
    <cellStyle name="Normal 6 2 2 19" xfId="41093" xr:uid="{00000000-0005-0000-0000-0000E0A00000}"/>
    <cellStyle name="Normal 6 2 2 2" xfId="41094" xr:uid="{00000000-0005-0000-0000-0000E1A00000}"/>
    <cellStyle name="Normal 6 2 2 2 2" xfId="41095" xr:uid="{00000000-0005-0000-0000-0000E2A00000}"/>
    <cellStyle name="Normal 6 2 2 20" xfId="41096" xr:uid="{00000000-0005-0000-0000-0000E3A00000}"/>
    <cellStyle name="Normal 6 2 2 21" xfId="41097" xr:uid="{00000000-0005-0000-0000-0000E4A00000}"/>
    <cellStyle name="Normal 6 2 2 22" xfId="41098" xr:uid="{00000000-0005-0000-0000-0000E5A00000}"/>
    <cellStyle name="Normal 6 2 2 23" xfId="41099" xr:uid="{00000000-0005-0000-0000-0000E6A00000}"/>
    <cellStyle name="Normal 6 2 2 24" xfId="41100" xr:uid="{00000000-0005-0000-0000-0000E7A00000}"/>
    <cellStyle name="Normal 6 2 2 25" xfId="41101" xr:uid="{00000000-0005-0000-0000-0000E8A00000}"/>
    <cellStyle name="Normal 6 2 2 26" xfId="41102" xr:uid="{00000000-0005-0000-0000-0000E9A00000}"/>
    <cellStyle name="Normal 6 2 2 27" xfId="41103" xr:uid="{00000000-0005-0000-0000-0000EAA00000}"/>
    <cellStyle name="Normal 6 2 2 28" xfId="41104" xr:uid="{00000000-0005-0000-0000-0000EBA00000}"/>
    <cellStyle name="Normal 6 2 2 29" xfId="41105" xr:uid="{00000000-0005-0000-0000-0000ECA00000}"/>
    <cellStyle name="Normal 6 2 2 3" xfId="41106" xr:uid="{00000000-0005-0000-0000-0000EDA00000}"/>
    <cellStyle name="Normal 6 2 2 30" xfId="41107" xr:uid="{00000000-0005-0000-0000-0000EEA00000}"/>
    <cellStyle name="Normal 6 2 2 31" xfId="41108" xr:uid="{00000000-0005-0000-0000-0000EFA00000}"/>
    <cellStyle name="Normal 6 2 2 32" xfId="41109" xr:uid="{00000000-0005-0000-0000-0000F0A00000}"/>
    <cellStyle name="Normal 6 2 2 33" xfId="41110" xr:uid="{00000000-0005-0000-0000-0000F1A00000}"/>
    <cellStyle name="Normal 6 2 2 34" xfId="41111" xr:uid="{00000000-0005-0000-0000-0000F2A00000}"/>
    <cellStyle name="Normal 6 2 2 35" xfId="41112" xr:uid="{00000000-0005-0000-0000-0000F3A00000}"/>
    <cellStyle name="Normal 6 2 2 36" xfId="41113" xr:uid="{00000000-0005-0000-0000-0000F4A00000}"/>
    <cellStyle name="Normal 6 2 2 37" xfId="41114" xr:uid="{00000000-0005-0000-0000-0000F5A00000}"/>
    <cellStyle name="Normal 6 2 2 38" xfId="41115" xr:uid="{00000000-0005-0000-0000-0000F6A00000}"/>
    <cellStyle name="Normal 6 2 2 39" xfId="41116" xr:uid="{00000000-0005-0000-0000-0000F7A00000}"/>
    <cellStyle name="Normal 6 2 2 4" xfId="41117" xr:uid="{00000000-0005-0000-0000-0000F8A00000}"/>
    <cellStyle name="Normal 6 2 2 40" xfId="41118" xr:uid="{00000000-0005-0000-0000-0000F9A00000}"/>
    <cellStyle name="Normal 6 2 2 41" xfId="41119" xr:uid="{00000000-0005-0000-0000-0000FAA00000}"/>
    <cellStyle name="Normal 6 2 2 42" xfId="41120" xr:uid="{00000000-0005-0000-0000-0000FBA00000}"/>
    <cellStyle name="Normal 6 2 2 43" xfId="41121" xr:uid="{00000000-0005-0000-0000-0000FCA00000}"/>
    <cellStyle name="Normal 6 2 2 44" xfId="41122" xr:uid="{00000000-0005-0000-0000-0000FDA00000}"/>
    <cellStyle name="Normal 6 2 2 45" xfId="41123" xr:uid="{00000000-0005-0000-0000-0000FEA00000}"/>
    <cellStyle name="Normal 6 2 2 46" xfId="41124" xr:uid="{00000000-0005-0000-0000-0000FFA00000}"/>
    <cellStyle name="Normal 6 2 2 47" xfId="41125" xr:uid="{00000000-0005-0000-0000-000000A10000}"/>
    <cellStyle name="Normal 6 2 2 48" xfId="41126" xr:uid="{00000000-0005-0000-0000-000001A10000}"/>
    <cellStyle name="Normal 6 2 2 49" xfId="41127" xr:uid="{00000000-0005-0000-0000-000002A10000}"/>
    <cellStyle name="Normal 6 2 2 5" xfId="41128" xr:uid="{00000000-0005-0000-0000-000003A10000}"/>
    <cellStyle name="Normal 6 2 2 50" xfId="41129" xr:uid="{00000000-0005-0000-0000-000004A10000}"/>
    <cellStyle name="Normal 6 2 2 51" xfId="41130" xr:uid="{00000000-0005-0000-0000-000005A10000}"/>
    <cellStyle name="Normal 6 2 2 52" xfId="41131" xr:uid="{00000000-0005-0000-0000-000006A10000}"/>
    <cellStyle name="Normal 6 2 2 53" xfId="41132" xr:uid="{00000000-0005-0000-0000-000007A10000}"/>
    <cellStyle name="Normal 6 2 2 54" xfId="41133" xr:uid="{00000000-0005-0000-0000-000008A10000}"/>
    <cellStyle name="Normal 6 2 2 55" xfId="41134" xr:uid="{00000000-0005-0000-0000-000009A10000}"/>
    <cellStyle name="Normal 6 2 2 56" xfId="41135" xr:uid="{00000000-0005-0000-0000-00000AA10000}"/>
    <cellStyle name="Normal 6 2 2 57" xfId="41136" xr:uid="{00000000-0005-0000-0000-00000BA10000}"/>
    <cellStyle name="Normal 6 2 2 58" xfId="41137" xr:uid="{00000000-0005-0000-0000-00000CA10000}"/>
    <cellStyle name="Normal 6 2 2 59" xfId="41138" xr:uid="{00000000-0005-0000-0000-00000DA10000}"/>
    <cellStyle name="Normal 6 2 2 6" xfId="41139" xr:uid="{00000000-0005-0000-0000-00000EA10000}"/>
    <cellStyle name="Normal 6 2 2 60" xfId="41140" xr:uid="{00000000-0005-0000-0000-00000FA10000}"/>
    <cellStyle name="Normal 6 2 2 61" xfId="41141" xr:uid="{00000000-0005-0000-0000-000010A10000}"/>
    <cellStyle name="Normal 6 2 2 62" xfId="41142" xr:uid="{00000000-0005-0000-0000-000011A10000}"/>
    <cellStyle name="Normal 6 2 2 63" xfId="41143" xr:uid="{00000000-0005-0000-0000-000012A10000}"/>
    <cellStyle name="Normal 6 2 2 64" xfId="41144" xr:uid="{00000000-0005-0000-0000-000013A10000}"/>
    <cellStyle name="Normal 6 2 2 65" xfId="41145" xr:uid="{00000000-0005-0000-0000-000014A10000}"/>
    <cellStyle name="Normal 6 2 2 66" xfId="41146" xr:uid="{00000000-0005-0000-0000-000015A10000}"/>
    <cellStyle name="Normal 6 2 2 67" xfId="41147" xr:uid="{00000000-0005-0000-0000-000016A10000}"/>
    <cellStyle name="Normal 6 2 2 68" xfId="41148" xr:uid="{00000000-0005-0000-0000-000017A10000}"/>
    <cellStyle name="Normal 6 2 2 69" xfId="41149" xr:uid="{00000000-0005-0000-0000-000018A10000}"/>
    <cellStyle name="Normal 6 2 2 7" xfId="41150" xr:uid="{00000000-0005-0000-0000-000019A10000}"/>
    <cellStyle name="Normal 6 2 2 70" xfId="41151" xr:uid="{00000000-0005-0000-0000-00001AA10000}"/>
    <cellStyle name="Normal 6 2 2 71" xfId="41152" xr:uid="{00000000-0005-0000-0000-00001BA10000}"/>
    <cellStyle name="Normal 6 2 2 72" xfId="41153" xr:uid="{00000000-0005-0000-0000-00001CA10000}"/>
    <cellStyle name="Normal 6 2 2 73" xfId="41154" xr:uid="{00000000-0005-0000-0000-00001DA10000}"/>
    <cellStyle name="Normal 6 2 2 74" xfId="41155" xr:uid="{00000000-0005-0000-0000-00001EA10000}"/>
    <cellStyle name="Normal 6 2 2 75" xfId="41156" xr:uid="{00000000-0005-0000-0000-00001FA10000}"/>
    <cellStyle name="Normal 6 2 2 76" xfId="41157" xr:uid="{00000000-0005-0000-0000-000020A10000}"/>
    <cellStyle name="Normal 6 2 2 77" xfId="41158" xr:uid="{00000000-0005-0000-0000-000021A10000}"/>
    <cellStyle name="Normal 6 2 2 78" xfId="41159" xr:uid="{00000000-0005-0000-0000-000022A10000}"/>
    <cellStyle name="Normal 6 2 2 79" xfId="41160" xr:uid="{00000000-0005-0000-0000-000023A10000}"/>
    <cellStyle name="Normal 6 2 2 8" xfId="41161" xr:uid="{00000000-0005-0000-0000-000024A10000}"/>
    <cellStyle name="Normal 6 2 2 80" xfId="41162" xr:uid="{00000000-0005-0000-0000-000025A10000}"/>
    <cellStyle name="Normal 6 2 2 81" xfId="41163" xr:uid="{00000000-0005-0000-0000-000026A10000}"/>
    <cellStyle name="Normal 6 2 2 82" xfId="41164" xr:uid="{00000000-0005-0000-0000-000027A10000}"/>
    <cellStyle name="Normal 6 2 2 83" xfId="41165" xr:uid="{00000000-0005-0000-0000-000028A10000}"/>
    <cellStyle name="Normal 6 2 2 84" xfId="41166" xr:uid="{00000000-0005-0000-0000-000029A10000}"/>
    <cellStyle name="Normal 6 2 2 85" xfId="41167" xr:uid="{00000000-0005-0000-0000-00002AA10000}"/>
    <cellStyle name="Normal 6 2 2 86" xfId="41168" xr:uid="{00000000-0005-0000-0000-00002BA10000}"/>
    <cellStyle name="Normal 6 2 2 87" xfId="41169" xr:uid="{00000000-0005-0000-0000-00002CA10000}"/>
    <cellStyle name="Normal 6 2 2 88" xfId="41170" xr:uid="{00000000-0005-0000-0000-00002DA10000}"/>
    <cellStyle name="Normal 6 2 2 89" xfId="41171" xr:uid="{00000000-0005-0000-0000-00002EA10000}"/>
    <cellStyle name="Normal 6 2 2 9" xfId="41172" xr:uid="{00000000-0005-0000-0000-00002FA10000}"/>
    <cellStyle name="Normal 6 2 2 90" xfId="41173" xr:uid="{00000000-0005-0000-0000-000030A10000}"/>
    <cellStyle name="Normal 6 2 2 91" xfId="41174" xr:uid="{00000000-0005-0000-0000-000031A10000}"/>
    <cellStyle name="Normal 6 2 2 92" xfId="41175" xr:uid="{00000000-0005-0000-0000-000032A10000}"/>
    <cellStyle name="Normal 6 2 2 93" xfId="41176" xr:uid="{00000000-0005-0000-0000-000033A10000}"/>
    <cellStyle name="Normal 6 2 2 94" xfId="41177" xr:uid="{00000000-0005-0000-0000-000034A10000}"/>
    <cellStyle name="Normal 6 2 2 95" xfId="41178" xr:uid="{00000000-0005-0000-0000-000035A10000}"/>
    <cellStyle name="Normal 6 2 2 96" xfId="41179" xr:uid="{00000000-0005-0000-0000-000036A10000}"/>
    <cellStyle name="Normal 6 2 2 97" xfId="41180" xr:uid="{00000000-0005-0000-0000-000037A10000}"/>
    <cellStyle name="Normal 6 2 2 98" xfId="41181" xr:uid="{00000000-0005-0000-0000-000038A10000}"/>
    <cellStyle name="Normal 6 2 2 99" xfId="41182" xr:uid="{00000000-0005-0000-0000-000039A10000}"/>
    <cellStyle name="Normal 6 2 20" xfId="41183" xr:uid="{00000000-0005-0000-0000-00003AA10000}"/>
    <cellStyle name="Normal 6 2 200" xfId="41184" xr:uid="{00000000-0005-0000-0000-00003BA10000}"/>
    <cellStyle name="Normal 6 2 201" xfId="41185" xr:uid="{00000000-0005-0000-0000-00003CA10000}"/>
    <cellStyle name="Normal 6 2 202" xfId="41186" xr:uid="{00000000-0005-0000-0000-00003DA10000}"/>
    <cellStyle name="Normal 6 2 203" xfId="41187" xr:uid="{00000000-0005-0000-0000-00003EA10000}"/>
    <cellStyle name="Normal 6 2 204" xfId="41188" xr:uid="{00000000-0005-0000-0000-00003FA10000}"/>
    <cellStyle name="Normal 6 2 205" xfId="41189" xr:uid="{00000000-0005-0000-0000-000040A10000}"/>
    <cellStyle name="Normal 6 2 206" xfId="41190" xr:uid="{00000000-0005-0000-0000-000041A10000}"/>
    <cellStyle name="Normal 6 2 207" xfId="41191" xr:uid="{00000000-0005-0000-0000-000042A10000}"/>
    <cellStyle name="Normal 6 2 208" xfId="41192" xr:uid="{00000000-0005-0000-0000-000043A10000}"/>
    <cellStyle name="Normal 6 2 209" xfId="41193" xr:uid="{00000000-0005-0000-0000-000044A10000}"/>
    <cellStyle name="Normal 6 2 21" xfId="41194" xr:uid="{00000000-0005-0000-0000-000045A10000}"/>
    <cellStyle name="Normal 6 2 210" xfId="41195" xr:uid="{00000000-0005-0000-0000-000046A10000}"/>
    <cellStyle name="Normal 6 2 211" xfId="41196" xr:uid="{00000000-0005-0000-0000-000047A10000}"/>
    <cellStyle name="Normal 6 2 212" xfId="41197" xr:uid="{00000000-0005-0000-0000-000048A10000}"/>
    <cellStyle name="Normal 6 2 213" xfId="41198" xr:uid="{00000000-0005-0000-0000-000049A10000}"/>
    <cellStyle name="Normal 6 2 214" xfId="41199" xr:uid="{00000000-0005-0000-0000-00004AA10000}"/>
    <cellStyle name="Normal 6 2 215" xfId="41200" xr:uid="{00000000-0005-0000-0000-00004BA10000}"/>
    <cellStyle name="Normal 6 2 216" xfId="41201" xr:uid="{00000000-0005-0000-0000-00004CA10000}"/>
    <cellStyle name="Normal 6 2 217" xfId="41202" xr:uid="{00000000-0005-0000-0000-00004DA10000}"/>
    <cellStyle name="Normal 6 2 218" xfId="41203" xr:uid="{00000000-0005-0000-0000-00004EA10000}"/>
    <cellStyle name="Normal 6 2 219" xfId="41204" xr:uid="{00000000-0005-0000-0000-00004FA10000}"/>
    <cellStyle name="Normal 6 2 22" xfId="41205" xr:uid="{00000000-0005-0000-0000-000050A10000}"/>
    <cellStyle name="Normal 6 2 220" xfId="41206" xr:uid="{00000000-0005-0000-0000-000051A10000}"/>
    <cellStyle name="Normal 6 2 221" xfId="41207" xr:uid="{00000000-0005-0000-0000-000052A10000}"/>
    <cellStyle name="Normal 6 2 222" xfId="41208" xr:uid="{00000000-0005-0000-0000-000053A10000}"/>
    <cellStyle name="Normal 6 2 223" xfId="41209" xr:uid="{00000000-0005-0000-0000-000054A10000}"/>
    <cellStyle name="Normal 6 2 224" xfId="41210" xr:uid="{00000000-0005-0000-0000-000055A10000}"/>
    <cellStyle name="Normal 6 2 225" xfId="41211" xr:uid="{00000000-0005-0000-0000-000056A10000}"/>
    <cellStyle name="Normal 6 2 226" xfId="41212" xr:uid="{00000000-0005-0000-0000-000057A10000}"/>
    <cellStyle name="Normal 6 2 227" xfId="41213" xr:uid="{00000000-0005-0000-0000-000058A10000}"/>
    <cellStyle name="Normal 6 2 228" xfId="41214" xr:uid="{00000000-0005-0000-0000-000059A10000}"/>
    <cellStyle name="Normal 6 2 229" xfId="41215" xr:uid="{00000000-0005-0000-0000-00005AA10000}"/>
    <cellStyle name="Normal 6 2 23" xfId="41216" xr:uid="{00000000-0005-0000-0000-00005BA10000}"/>
    <cellStyle name="Normal 6 2 230" xfId="41217" xr:uid="{00000000-0005-0000-0000-00005CA10000}"/>
    <cellStyle name="Normal 6 2 231" xfId="41218" xr:uid="{00000000-0005-0000-0000-00005DA10000}"/>
    <cellStyle name="Normal 6 2 232" xfId="41219" xr:uid="{00000000-0005-0000-0000-00005EA10000}"/>
    <cellStyle name="Normal 6 2 233" xfId="41220" xr:uid="{00000000-0005-0000-0000-00005FA10000}"/>
    <cellStyle name="Normal 6 2 234" xfId="41221" xr:uid="{00000000-0005-0000-0000-000060A10000}"/>
    <cellStyle name="Normal 6 2 235" xfId="41222" xr:uid="{00000000-0005-0000-0000-000061A10000}"/>
    <cellStyle name="Normal 6 2 236" xfId="41223" xr:uid="{00000000-0005-0000-0000-000062A10000}"/>
    <cellStyle name="Normal 6 2 237" xfId="41224" xr:uid="{00000000-0005-0000-0000-000063A10000}"/>
    <cellStyle name="Normal 6 2 238" xfId="41225" xr:uid="{00000000-0005-0000-0000-000064A10000}"/>
    <cellStyle name="Normal 6 2 239" xfId="41226" xr:uid="{00000000-0005-0000-0000-000065A10000}"/>
    <cellStyle name="Normal 6 2 24" xfId="41227" xr:uid="{00000000-0005-0000-0000-000066A10000}"/>
    <cellStyle name="Normal 6 2 240" xfId="41228" xr:uid="{00000000-0005-0000-0000-000067A10000}"/>
    <cellStyle name="Normal 6 2 241" xfId="41229" xr:uid="{00000000-0005-0000-0000-000068A10000}"/>
    <cellStyle name="Normal 6 2 242" xfId="41230" xr:uid="{00000000-0005-0000-0000-000069A10000}"/>
    <cellStyle name="Normal 6 2 243" xfId="41231" xr:uid="{00000000-0005-0000-0000-00006AA10000}"/>
    <cellStyle name="Normal 6 2 244" xfId="41232" xr:uid="{00000000-0005-0000-0000-00006BA10000}"/>
    <cellStyle name="Normal 6 2 245" xfId="41233" xr:uid="{00000000-0005-0000-0000-00006CA10000}"/>
    <cellStyle name="Normal 6 2 246" xfId="41234" xr:uid="{00000000-0005-0000-0000-00006DA10000}"/>
    <cellStyle name="Normal 6 2 247" xfId="41235" xr:uid="{00000000-0005-0000-0000-00006EA10000}"/>
    <cellStyle name="Normal 6 2 248" xfId="41236" xr:uid="{00000000-0005-0000-0000-00006FA10000}"/>
    <cellStyle name="Normal 6 2 249" xfId="41237" xr:uid="{00000000-0005-0000-0000-000070A10000}"/>
    <cellStyle name="Normal 6 2 25" xfId="41238" xr:uid="{00000000-0005-0000-0000-000071A10000}"/>
    <cellStyle name="Normal 6 2 250" xfId="41239" xr:uid="{00000000-0005-0000-0000-000072A10000}"/>
    <cellStyle name="Normal 6 2 251" xfId="41240" xr:uid="{00000000-0005-0000-0000-000073A10000}"/>
    <cellStyle name="Normal 6 2 252" xfId="41241" xr:uid="{00000000-0005-0000-0000-000074A10000}"/>
    <cellStyle name="Normal 6 2 253" xfId="41242" xr:uid="{00000000-0005-0000-0000-000075A10000}"/>
    <cellStyle name="Normal 6 2 254" xfId="41243" xr:uid="{00000000-0005-0000-0000-000076A10000}"/>
    <cellStyle name="Normal 6 2 255" xfId="41244" xr:uid="{00000000-0005-0000-0000-000077A10000}"/>
    <cellStyle name="Normal 6 2 26" xfId="41245" xr:uid="{00000000-0005-0000-0000-000078A10000}"/>
    <cellStyle name="Normal 6 2 27" xfId="41246" xr:uid="{00000000-0005-0000-0000-000079A10000}"/>
    <cellStyle name="Normal 6 2 28" xfId="41247" xr:uid="{00000000-0005-0000-0000-00007AA10000}"/>
    <cellStyle name="Normal 6 2 29" xfId="41248" xr:uid="{00000000-0005-0000-0000-00007BA10000}"/>
    <cellStyle name="Normal 6 2 3" xfId="41249" xr:uid="{00000000-0005-0000-0000-00007CA10000}"/>
    <cellStyle name="Normal 6 2 3 10" xfId="41250" xr:uid="{00000000-0005-0000-0000-00007DA10000}"/>
    <cellStyle name="Normal 6 2 3 100" xfId="41251" xr:uid="{00000000-0005-0000-0000-00007EA10000}"/>
    <cellStyle name="Normal 6 2 3 101" xfId="41252" xr:uid="{00000000-0005-0000-0000-00007FA10000}"/>
    <cellStyle name="Normal 6 2 3 102" xfId="41253" xr:uid="{00000000-0005-0000-0000-000080A10000}"/>
    <cellStyle name="Normal 6 2 3 103" xfId="41254" xr:uid="{00000000-0005-0000-0000-000081A10000}"/>
    <cellStyle name="Normal 6 2 3 104" xfId="41255" xr:uid="{00000000-0005-0000-0000-000082A10000}"/>
    <cellStyle name="Normal 6 2 3 105" xfId="41256" xr:uid="{00000000-0005-0000-0000-000083A10000}"/>
    <cellStyle name="Normal 6 2 3 106" xfId="41257" xr:uid="{00000000-0005-0000-0000-000084A10000}"/>
    <cellStyle name="Normal 6 2 3 107" xfId="41258" xr:uid="{00000000-0005-0000-0000-000085A10000}"/>
    <cellStyle name="Normal 6 2 3 108" xfId="41259" xr:uid="{00000000-0005-0000-0000-000086A10000}"/>
    <cellStyle name="Normal 6 2 3 109" xfId="41260" xr:uid="{00000000-0005-0000-0000-000087A10000}"/>
    <cellStyle name="Normal 6 2 3 11" xfId="41261" xr:uid="{00000000-0005-0000-0000-000088A10000}"/>
    <cellStyle name="Normal 6 2 3 110" xfId="41262" xr:uid="{00000000-0005-0000-0000-000089A10000}"/>
    <cellStyle name="Normal 6 2 3 111" xfId="41263" xr:uid="{00000000-0005-0000-0000-00008AA10000}"/>
    <cellStyle name="Normal 6 2 3 12" xfId="41264" xr:uid="{00000000-0005-0000-0000-00008BA10000}"/>
    <cellStyle name="Normal 6 2 3 13" xfId="41265" xr:uid="{00000000-0005-0000-0000-00008CA10000}"/>
    <cellStyle name="Normal 6 2 3 14" xfId="41266" xr:uid="{00000000-0005-0000-0000-00008DA10000}"/>
    <cellStyle name="Normal 6 2 3 15" xfId="41267" xr:uid="{00000000-0005-0000-0000-00008EA10000}"/>
    <cellStyle name="Normal 6 2 3 16" xfId="41268" xr:uid="{00000000-0005-0000-0000-00008FA10000}"/>
    <cellStyle name="Normal 6 2 3 17" xfId="41269" xr:uid="{00000000-0005-0000-0000-000090A10000}"/>
    <cellStyle name="Normal 6 2 3 18" xfId="41270" xr:uid="{00000000-0005-0000-0000-000091A10000}"/>
    <cellStyle name="Normal 6 2 3 19" xfId="41271" xr:uid="{00000000-0005-0000-0000-000092A10000}"/>
    <cellStyle name="Normal 6 2 3 2" xfId="41272" xr:uid="{00000000-0005-0000-0000-000093A10000}"/>
    <cellStyle name="Normal 6 2 3 20" xfId="41273" xr:uid="{00000000-0005-0000-0000-000094A10000}"/>
    <cellStyle name="Normal 6 2 3 21" xfId="41274" xr:uid="{00000000-0005-0000-0000-000095A10000}"/>
    <cellStyle name="Normal 6 2 3 22" xfId="41275" xr:uid="{00000000-0005-0000-0000-000096A10000}"/>
    <cellStyle name="Normal 6 2 3 23" xfId="41276" xr:uid="{00000000-0005-0000-0000-000097A10000}"/>
    <cellStyle name="Normal 6 2 3 24" xfId="41277" xr:uid="{00000000-0005-0000-0000-000098A10000}"/>
    <cellStyle name="Normal 6 2 3 25" xfId="41278" xr:uid="{00000000-0005-0000-0000-000099A10000}"/>
    <cellStyle name="Normal 6 2 3 26" xfId="41279" xr:uid="{00000000-0005-0000-0000-00009AA10000}"/>
    <cellStyle name="Normal 6 2 3 27" xfId="41280" xr:uid="{00000000-0005-0000-0000-00009BA10000}"/>
    <cellStyle name="Normal 6 2 3 28" xfId="41281" xr:uid="{00000000-0005-0000-0000-00009CA10000}"/>
    <cellStyle name="Normal 6 2 3 29" xfId="41282" xr:uid="{00000000-0005-0000-0000-00009DA10000}"/>
    <cellStyle name="Normal 6 2 3 3" xfId="41283" xr:uid="{00000000-0005-0000-0000-00009EA10000}"/>
    <cellStyle name="Normal 6 2 3 30" xfId="41284" xr:uid="{00000000-0005-0000-0000-00009FA10000}"/>
    <cellStyle name="Normal 6 2 3 31" xfId="41285" xr:uid="{00000000-0005-0000-0000-0000A0A10000}"/>
    <cellStyle name="Normal 6 2 3 32" xfId="41286" xr:uid="{00000000-0005-0000-0000-0000A1A10000}"/>
    <cellStyle name="Normal 6 2 3 33" xfId="41287" xr:uid="{00000000-0005-0000-0000-0000A2A10000}"/>
    <cellStyle name="Normal 6 2 3 34" xfId="41288" xr:uid="{00000000-0005-0000-0000-0000A3A10000}"/>
    <cellStyle name="Normal 6 2 3 35" xfId="41289" xr:uid="{00000000-0005-0000-0000-0000A4A10000}"/>
    <cellStyle name="Normal 6 2 3 36" xfId="41290" xr:uid="{00000000-0005-0000-0000-0000A5A10000}"/>
    <cellStyle name="Normal 6 2 3 37" xfId="41291" xr:uid="{00000000-0005-0000-0000-0000A6A10000}"/>
    <cellStyle name="Normal 6 2 3 38" xfId="41292" xr:uid="{00000000-0005-0000-0000-0000A7A10000}"/>
    <cellStyle name="Normal 6 2 3 39" xfId="41293" xr:uid="{00000000-0005-0000-0000-0000A8A10000}"/>
    <cellStyle name="Normal 6 2 3 4" xfId="41294" xr:uid="{00000000-0005-0000-0000-0000A9A10000}"/>
    <cellStyle name="Normal 6 2 3 40" xfId="41295" xr:uid="{00000000-0005-0000-0000-0000AAA10000}"/>
    <cellStyle name="Normal 6 2 3 41" xfId="41296" xr:uid="{00000000-0005-0000-0000-0000ABA10000}"/>
    <cellStyle name="Normal 6 2 3 42" xfId="41297" xr:uid="{00000000-0005-0000-0000-0000ACA10000}"/>
    <cellStyle name="Normal 6 2 3 43" xfId="41298" xr:uid="{00000000-0005-0000-0000-0000ADA10000}"/>
    <cellStyle name="Normal 6 2 3 44" xfId="41299" xr:uid="{00000000-0005-0000-0000-0000AEA10000}"/>
    <cellStyle name="Normal 6 2 3 45" xfId="41300" xr:uid="{00000000-0005-0000-0000-0000AFA10000}"/>
    <cellStyle name="Normal 6 2 3 46" xfId="41301" xr:uid="{00000000-0005-0000-0000-0000B0A10000}"/>
    <cellStyle name="Normal 6 2 3 47" xfId="41302" xr:uid="{00000000-0005-0000-0000-0000B1A10000}"/>
    <cellStyle name="Normal 6 2 3 48" xfId="41303" xr:uid="{00000000-0005-0000-0000-0000B2A10000}"/>
    <cellStyle name="Normal 6 2 3 49" xfId="41304" xr:uid="{00000000-0005-0000-0000-0000B3A10000}"/>
    <cellStyle name="Normal 6 2 3 5" xfId="41305" xr:uid="{00000000-0005-0000-0000-0000B4A10000}"/>
    <cellStyle name="Normal 6 2 3 50" xfId="41306" xr:uid="{00000000-0005-0000-0000-0000B5A10000}"/>
    <cellStyle name="Normal 6 2 3 51" xfId="41307" xr:uid="{00000000-0005-0000-0000-0000B6A10000}"/>
    <cellStyle name="Normal 6 2 3 52" xfId="41308" xr:uid="{00000000-0005-0000-0000-0000B7A10000}"/>
    <cellStyle name="Normal 6 2 3 53" xfId="41309" xr:uid="{00000000-0005-0000-0000-0000B8A10000}"/>
    <cellStyle name="Normal 6 2 3 54" xfId="41310" xr:uid="{00000000-0005-0000-0000-0000B9A10000}"/>
    <cellStyle name="Normal 6 2 3 55" xfId="41311" xr:uid="{00000000-0005-0000-0000-0000BAA10000}"/>
    <cellStyle name="Normal 6 2 3 56" xfId="41312" xr:uid="{00000000-0005-0000-0000-0000BBA10000}"/>
    <cellStyle name="Normal 6 2 3 57" xfId="41313" xr:uid="{00000000-0005-0000-0000-0000BCA10000}"/>
    <cellStyle name="Normal 6 2 3 58" xfId="41314" xr:uid="{00000000-0005-0000-0000-0000BDA10000}"/>
    <cellStyle name="Normal 6 2 3 59" xfId="41315" xr:uid="{00000000-0005-0000-0000-0000BEA10000}"/>
    <cellStyle name="Normal 6 2 3 6" xfId="41316" xr:uid="{00000000-0005-0000-0000-0000BFA10000}"/>
    <cellStyle name="Normal 6 2 3 60" xfId="41317" xr:uid="{00000000-0005-0000-0000-0000C0A10000}"/>
    <cellStyle name="Normal 6 2 3 61" xfId="41318" xr:uid="{00000000-0005-0000-0000-0000C1A10000}"/>
    <cellStyle name="Normal 6 2 3 62" xfId="41319" xr:uid="{00000000-0005-0000-0000-0000C2A10000}"/>
    <cellStyle name="Normal 6 2 3 63" xfId="41320" xr:uid="{00000000-0005-0000-0000-0000C3A10000}"/>
    <cellStyle name="Normal 6 2 3 64" xfId="41321" xr:uid="{00000000-0005-0000-0000-0000C4A10000}"/>
    <cellStyle name="Normal 6 2 3 65" xfId="41322" xr:uid="{00000000-0005-0000-0000-0000C5A10000}"/>
    <cellStyle name="Normal 6 2 3 66" xfId="41323" xr:uid="{00000000-0005-0000-0000-0000C6A10000}"/>
    <cellStyle name="Normal 6 2 3 67" xfId="41324" xr:uid="{00000000-0005-0000-0000-0000C7A10000}"/>
    <cellStyle name="Normal 6 2 3 68" xfId="41325" xr:uid="{00000000-0005-0000-0000-0000C8A10000}"/>
    <cellStyle name="Normal 6 2 3 69" xfId="41326" xr:uid="{00000000-0005-0000-0000-0000C9A10000}"/>
    <cellStyle name="Normal 6 2 3 7" xfId="41327" xr:uid="{00000000-0005-0000-0000-0000CAA10000}"/>
    <cellStyle name="Normal 6 2 3 70" xfId="41328" xr:uid="{00000000-0005-0000-0000-0000CBA10000}"/>
    <cellStyle name="Normal 6 2 3 71" xfId="41329" xr:uid="{00000000-0005-0000-0000-0000CCA10000}"/>
    <cellStyle name="Normal 6 2 3 72" xfId="41330" xr:uid="{00000000-0005-0000-0000-0000CDA10000}"/>
    <cellStyle name="Normal 6 2 3 73" xfId="41331" xr:uid="{00000000-0005-0000-0000-0000CEA10000}"/>
    <cellStyle name="Normal 6 2 3 74" xfId="41332" xr:uid="{00000000-0005-0000-0000-0000CFA10000}"/>
    <cellStyle name="Normal 6 2 3 75" xfId="41333" xr:uid="{00000000-0005-0000-0000-0000D0A10000}"/>
    <cellStyle name="Normal 6 2 3 76" xfId="41334" xr:uid="{00000000-0005-0000-0000-0000D1A10000}"/>
    <cellStyle name="Normal 6 2 3 77" xfId="41335" xr:uid="{00000000-0005-0000-0000-0000D2A10000}"/>
    <cellStyle name="Normal 6 2 3 78" xfId="41336" xr:uid="{00000000-0005-0000-0000-0000D3A10000}"/>
    <cellStyle name="Normal 6 2 3 79" xfId="41337" xr:uid="{00000000-0005-0000-0000-0000D4A10000}"/>
    <cellStyle name="Normal 6 2 3 8" xfId="41338" xr:uid="{00000000-0005-0000-0000-0000D5A10000}"/>
    <cellStyle name="Normal 6 2 3 80" xfId="41339" xr:uid="{00000000-0005-0000-0000-0000D6A10000}"/>
    <cellStyle name="Normal 6 2 3 81" xfId="41340" xr:uid="{00000000-0005-0000-0000-0000D7A10000}"/>
    <cellStyle name="Normal 6 2 3 82" xfId="41341" xr:uid="{00000000-0005-0000-0000-0000D8A10000}"/>
    <cellStyle name="Normal 6 2 3 83" xfId="41342" xr:uid="{00000000-0005-0000-0000-0000D9A10000}"/>
    <cellStyle name="Normal 6 2 3 84" xfId="41343" xr:uid="{00000000-0005-0000-0000-0000DAA10000}"/>
    <cellStyle name="Normal 6 2 3 85" xfId="41344" xr:uid="{00000000-0005-0000-0000-0000DBA10000}"/>
    <cellStyle name="Normal 6 2 3 86" xfId="41345" xr:uid="{00000000-0005-0000-0000-0000DCA10000}"/>
    <cellStyle name="Normal 6 2 3 87" xfId="41346" xr:uid="{00000000-0005-0000-0000-0000DDA10000}"/>
    <cellStyle name="Normal 6 2 3 88" xfId="41347" xr:uid="{00000000-0005-0000-0000-0000DEA10000}"/>
    <cellStyle name="Normal 6 2 3 89" xfId="41348" xr:uid="{00000000-0005-0000-0000-0000DFA10000}"/>
    <cellStyle name="Normal 6 2 3 9" xfId="41349" xr:uid="{00000000-0005-0000-0000-0000E0A10000}"/>
    <cellStyle name="Normal 6 2 3 90" xfId="41350" xr:uid="{00000000-0005-0000-0000-0000E1A10000}"/>
    <cellStyle name="Normal 6 2 3 91" xfId="41351" xr:uid="{00000000-0005-0000-0000-0000E2A10000}"/>
    <cellStyle name="Normal 6 2 3 92" xfId="41352" xr:uid="{00000000-0005-0000-0000-0000E3A10000}"/>
    <cellStyle name="Normal 6 2 3 93" xfId="41353" xr:uid="{00000000-0005-0000-0000-0000E4A10000}"/>
    <cellStyle name="Normal 6 2 3 94" xfId="41354" xr:uid="{00000000-0005-0000-0000-0000E5A10000}"/>
    <cellStyle name="Normal 6 2 3 95" xfId="41355" xr:uid="{00000000-0005-0000-0000-0000E6A10000}"/>
    <cellStyle name="Normal 6 2 3 96" xfId="41356" xr:uid="{00000000-0005-0000-0000-0000E7A10000}"/>
    <cellStyle name="Normal 6 2 3 97" xfId="41357" xr:uid="{00000000-0005-0000-0000-0000E8A10000}"/>
    <cellStyle name="Normal 6 2 3 98" xfId="41358" xr:uid="{00000000-0005-0000-0000-0000E9A10000}"/>
    <cellStyle name="Normal 6 2 3 99" xfId="41359" xr:uid="{00000000-0005-0000-0000-0000EAA10000}"/>
    <cellStyle name="Normal 6 2 30" xfId="41360" xr:uid="{00000000-0005-0000-0000-0000EBA10000}"/>
    <cellStyle name="Normal 6 2 31" xfId="41361" xr:uid="{00000000-0005-0000-0000-0000ECA10000}"/>
    <cellStyle name="Normal 6 2 32" xfId="41362" xr:uid="{00000000-0005-0000-0000-0000EDA10000}"/>
    <cellStyle name="Normal 6 2 33" xfId="41363" xr:uid="{00000000-0005-0000-0000-0000EEA10000}"/>
    <cellStyle name="Normal 6 2 34" xfId="41364" xr:uid="{00000000-0005-0000-0000-0000EFA10000}"/>
    <cellStyle name="Normal 6 2 35" xfId="41365" xr:uid="{00000000-0005-0000-0000-0000F0A10000}"/>
    <cellStyle name="Normal 6 2 36" xfId="41366" xr:uid="{00000000-0005-0000-0000-0000F1A10000}"/>
    <cellStyle name="Normal 6 2 37" xfId="41367" xr:uid="{00000000-0005-0000-0000-0000F2A10000}"/>
    <cellStyle name="Normal 6 2 38" xfId="41368" xr:uid="{00000000-0005-0000-0000-0000F3A10000}"/>
    <cellStyle name="Normal 6 2 39" xfId="41369" xr:uid="{00000000-0005-0000-0000-0000F4A10000}"/>
    <cellStyle name="Normal 6 2 4" xfId="41370" xr:uid="{00000000-0005-0000-0000-0000F5A10000}"/>
    <cellStyle name="Normal 6 2 4 10" xfId="41371" xr:uid="{00000000-0005-0000-0000-0000F6A10000}"/>
    <cellStyle name="Normal 6 2 4 100" xfId="41372" xr:uid="{00000000-0005-0000-0000-0000F7A10000}"/>
    <cellStyle name="Normal 6 2 4 101" xfId="41373" xr:uid="{00000000-0005-0000-0000-0000F8A10000}"/>
    <cellStyle name="Normal 6 2 4 102" xfId="41374" xr:uid="{00000000-0005-0000-0000-0000F9A10000}"/>
    <cellStyle name="Normal 6 2 4 103" xfId="41375" xr:uid="{00000000-0005-0000-0000-0000FAA10000}"/>
    <cellStyle name="Normal 6 2 4 104" xfId="41376" xr:uid="{00000000-0005-0000-0000-0000FBA10000}"/>
    <cellStyle name="Normal 6 2 4 105" xfId="41377" xr:uid="{00000000-0005-0000-0000-0000FCA10000}"/>
    <cellStyle name="Normal 6 2 4 106" xfId="41378" xr:uid="{00000000-0005-0000-0000-0000FDA10000}"/>
    <cellStyle name="Normal 6 2 4 107" xfId="41379" xr:uid="{00000000-0005-0000-0000-0000FEA10000}"/>
    <cellStyle name="Normal 6 2 4 108" xfId="41380" xr:uid="{00000000-0005-0000-0000-0000FFA10000}"/>
    <cellStyle name="Normal 6 2 4 109" xfId="41381" xr:uid="{00000000-0005-0000-0000-000000A20000}"/>
    <cellStyle name="Normal 6 2 4 11" xfId="41382" xr:uid="{00000000-0005-0000-0000-000001A20000}"/>
    <cellStyle name="Normal 6 2 4 110" xfId="41383" xr:uid="{00000000-0005-0000-0000-000002A20000}"/>
    <cellStyle name="Normal 6 2 4 111" xfId="41384" xr:uid="{00000000-0005-0000-0000-000003A20000}"/>
    <cellStyle name="Normal 6 2 4 12" xfId="41385" xr:uid="{00000000-0005-0000-0000-000004A20000}"/>
    <cellStyle name="Normal 6 2 4 13" xfId="41386" xr:uid="{00000000-0005-0000-0000-000005A20000}"/>
    <cellStyle name="Normal 6 2 4 14" xfId="41387" xr:uid="{00000000-0005-0000-0000-000006A20000}"/>
    <cellStyle name="Normal 6 2 4 15" xfId="41388" xr:uid="{00000000-0005-0000-0000-000007A20000}"/>
    <cellStyle name="Normal 6 2 4 16" xfId="41389" xr:uid="{00000000-0005-0000-0000-000008A20000}"/>
    <cellStyle name="Normal 6 2 4 17" xfId="41390" xr:uid="{00000000-0005-0000-0000-000009A20000}"/>
    <cellStyle name="Normal 6 2 4 18" xfId="41391" xr:uid="{00000000-0005-0000-0000-00000AA20000}"/>
    <cellStyle name="Normal 6 2 4 19" xfId="41392" xr:uid="{00000000-0005-0000-0000-00000BA20000}"/>
    <cellStyle name="Normal 6 2 4 2" xfId="41393" xr:uid="{00000000-0005-0000-0000-00000CA20000}"/>
    <cellStyle name="Normal 6 2 4 20" xfId="41394" xr:uid="{00000000-0005-0000-0000-00000DA20000}"/>
    <cellStyle name="Normal 6 2 4 21" xfId="41395" xr:uid="{00000000-0005-0000-0000-00000EA20000}"/>
    <cellStyle name="Normal 6 2 4 22" xfId="41396" xr:uid="{00000000-0005-0000-0000-00000FA20000}"/>
    <cellStyle name="Normal 6 2 4 23" xfId="41397" xr:uid="{00000000-0005-0000-0000-000010A20000}"/>
    <cellStyle name="Normal 6 2 4 24" xfId="41398" xr:uid="{00000000-0005-0000-0000-000011A20000}"/>
    <cellStyle name="Normal 6 2 4 25" xfId="41399" xr:uid="{00000000-0005-0000-0000-000012A20000}"/>
    <cellStyle name="Normal 6 2 4 26" xfId="41400" xr:uid="{00000000-0005-0000-0000-000013A20000}"/>
    <cellStyle name="Normal 6 2 4 27" xfId="41401" xr:uid="{00000000-0005-0000-0000-000014A20000}"/>
    <cellStyle name="Normal 6 2 4 28" xfId="41402" xr:uid="{00000000-0005-0000-0000-000015A20000}"/>
    <cellStyle name="Normal 6 2 4 29" xfId="41403" xr:uid="{00000000-0005-0000-0000-000016A20000}"/>
    <cellStyle name="Normal 6 2 4 3" xfId="41404" xr:uid="{00000000-0005-0000-0000-000017A20000}"/>
    <cellStyle name="Normal 6 2 4 30" xfId="41405" xr:uid="{00000000-0005-0000-0000-000018A20000}"/>
    <cellStyle name="Normal 6 2 4 31" xfId="41406" xr:uid="{00000000-0005-0000-0000-000019A20000}"/>
    <cellStyle name="Normal 6 2 4 32" xfId="41407" xr:uid="{00000000-0005-0000-0000-00001AA20000}"/>
    <cellStyle name="Normal 6 2 4 33" xfId="41408" xr:uid="{00000000-0005-0000-0000-00001BA20000}"/>
    <cellStyle name="Normal 6 2 4 34" xfId="41409" xr:uid="{00000000-0005-0000-0000-00001CA20000}"/>
    <cellStyle name="Normal 6 2 4 35" xfId="41410" xr:uid="{00000000-0005-0000-0000-00001DA20000}"/>
    <cellStyle name="Normal 6 2 4 36" xfId="41411" xr:uid="{00000000-0005-0000-0000-00001EA20000}"/>
    <cellStyle name="Normal 6 2 4 37" xfId="41412" xr:uid="{00000000-0005-0000-0000-00001FA20000}"/>
    <cellStyle name="Normal 6 2 4 38" xfId="41413" xr:uid="{00000000-0005-0000-0000-000020A20000}"/>
    <cellStyle name="Normal 6 2 4 39" xfId="41414" xr:uid="{00000000-0005-0000-0000-000021A20000}"/>
    <cellStyle name="Normal 6 2 4 4" xfId="41415" xr:uid="{00000000-0005-0000-0000-000022A20000}"/>
    <cellStyle name="Normal 6 2 4 40" xfId="41416" xr:uid="{00000000-0005-0000-0000-000023A20000}"/>
    <cellStyle name="Normal 6 2 4 41" xfId="41417" xr:uid="{00000000-0005-0000-0000-000024A20000}"/>
    <cellStyle name="Normal 6 2 4 42" xfId="41418" xr:uid="{00000000-0005-0000-0000-000025A20000}"/>
    <cellStyle name="Normal 6 2 4 43" xfId="41419" xr:uid="{00000000-0005-0000-0000-000026A20000}"/>
    <cellStyle name="Normal 6 2 4 44" xfId="41420" xr:uid="{00000000-0005-0000-0000-000027A20000}"/>
    <cellStyle name="Normal 6 2 4 45" xfId="41421" xr:uid="{00000000-0005-0000-0000-000028A20000}"/>
    <cellStyle name="Normal 6 2 4 46" xfId="41422" xr:uid="{00000000-0005-0000-0000-000029A20000}"/>
    <cellStyle name="Normal 6 2 4 47" xfId="41423" xr:uid="{00000000-0005-0000-0000-00002AA20000}"/>
    <cellStyle name="Normal 6 2 4 48" xfId="41424" xr:uid="{00000000-0005-0000-0000-00002BA20000}"/>
    <cellStyle name="Normal 6 2 4 49" xfId="41425" xr:uid="{00000000-0005-0000-0000-00002CA20000}"/>
    <cellStyle name="Normal 6 2 4 5" xfId="41426" xr:uid="{00000000-0005-0000-0000-00002DA20000}"/>
    <cellStyle name="Normal 6 2 4 50" xfId="41427" xr:uid="{00000000-0005-0000-0000-00002EA20000}"/>
    <cellStyle name="Normal 6 2 4 51" xfId="41428" xr:uid="{00000000-0005-0000-0000-00002FA20000}"/>
    <cellStyle name="Normal 6 2 4 52" xfId="41429" xr:uid="{00000000-0005-0000-0000-000030A20000}"/>
    <cellStyle name="Normal 6 2 4 53" xfId="41430" xr:uid="{00000000-0005-0000-0000-000031A20000}"/>
    <cellStyle name="Normal 6 2 4 54" xfId="41431" xr:uid="{00000000-0005-0000-0000-000032A20000}"/>
    <cellStyle name="Normal 6 2 4 55" xfId="41432" xr:uid="{00000000-0005-0000-0000-000033A20000}"/>
    <cellStyle name="Normal 6 2 4 56" xfId="41433" xr:uid="{00000000-0005-0000-0000-000034A20000}"/>
    <cellStyle name="Normal 6 2 4 57" xfId="41434" xr:uid="{00000000-0005-0000-0000-000035A20000}"/>
    <cellStyle name="Normal 6 2 4 58" xfId="41435" xr:uid="{00000000-0005-0000-0000-000036A20000}"/>
    <cellStyle name="Normal 6 2 4 59" xfId="41436" xr:uid="{00000000-0005-0000-0000-000037A20000}"/>
    <cellStyle name="Normal 6 2 4 6" xfId="41437" xr:uid="{00000000-0005-0000-0000-000038A20000}"/>
    <cellStyle name="Normal 6 2 4 60" xfId="41438" xr:uid="{00000000-0005-0000-0000-000039A20000}"/>
    <cellStyle name="Normal 6 2 4 61" xfId="41439" xr:uid="{00000000-0005-0000-0000-00003AA20000}"/>
    <cellStyle name="Normal 6 2 4 62" xfId="41440" xr:uid="{00000000-0005-0000-0000-00003BA20000}"/>
    <cellStyle name="Normal 6 2 4 63" xfId="41441" xr:uid="{00000000-0005-0000-0000-00003CA20000}"/>
    <cellStyle name="Normal 6 2 4 64" xfId="41442" xr:uid="{00000000-0005-0000-0000-00003DA20000}"/>
    <cellStyle name="Normal 6 2 4 65" xfId="41443" xr:uid="{00000000-0005-0000-0000-00003EA20000}"/>
    <cellStyle name="Normal 6 2 4 66" xfId="41444" xr:uid="{00000000-0005-0000-0000-00003FA20000}"/>
    <cellStyle name="Normal 6 2 4 67" xfId="41445" xr:uid="{00000000-0005-0000-0000-000040A20000}"/>
    <cellStyle name="Normal 6 2 4 68" xfId="41446" xr:uid="{00000000-0005-0000-0000-000041A20000}"/>
    <cellStyle name="Normal 6 2 4 69" xfId="41447" xr:uid="{00000000-0005-0000-0000-000042A20000}"/>
    <cellStyle name="Normal 6 2 4 7" xfId="41448" xr:uid="{00000000-0005-0000-0000-000043A20000}"/>
    <cellStyle name="Normal 6 2 4 70" xfId="41449" xr:uid="{00000000-0005-0000-0000-000044A20000}"/>
    <cellStyle name="Normal 6 2 4 71" xfId="41450" xr:uid="{00000000-0005-0000-0000-000045A20000}"/>
    <cellStyle name="Normal 6 2 4 72" xfId="41451" xr:uid="{00000000-0005-0000-0000-000046A20000}"/>
    <cellStyle name="Normal 6 2 4 73" xfId="41452" xr:uid="{00000000-0005-0000-0000-000047A20000}"/>
    <cellStyle name="Normal 6 2 4 74" xfId="41453" xr:uid="{00000000-0005-0000-0000-000048A20000}"/>
    <cellStyle name="Normal 6 2 4 75" xfId="41454" xr:uid="{00000000-0005-0000-0000-000049A20000}"/>
    <cellStyle name="Normal 6 2 4 76" xfId="41455" xr:uid="{00000000-0005-0000-0000-00004AA20000}"/>
    <cellStyle name="Normal 6 2 4 77" xfId="41456" xr:uid="{00000000-0005-0000-0000-00004BA20000}"/>
    <cellStyle name="Normal 6 2 4 78" xfId="41457" xr:uid="{00000000-0005-0000-0000-00004CA20000}"/>
    <cellStyle name="Normal 6 2 4 79" xfId="41458" xr:uid="{00000000-0005-0000-0000-00004DA20000}"/>
    <cellStyle name="Normal 6 2 4 8" xfId="41459" xr:uid="{00000000-0005-0000-0000-00004EA20000}"/>
    <cellStyle name="Normal 6 2 4 80" xfId="41460" xr:uid="{00000000-0005-0000-0000-00004FA20000}"/>
    <cellStyle name="Normal 6 2 4 81" xfId="41461" xr:uid="{00000000-0005-0000-0000-000050A20000}"/>
    <cellStyle name="Normal 6 2 4 82" xfId="41462" xr:uid="{00000000-0005-0000-0000-000051A20000}"/>
    <cellStyle name="Normal 6 2 4 83" xfId="41463" xr:uid="{00000000-0005-0000-0000-000052A20000}"/>
    <cellStyle name="Normal 6 2 4 84" xfId="41464" xr:uid="{00000000-0005-0000-0000-000053A20000}"/>
    <cellStyle name="Normal 6 2 4 85" xfId="41465" xr:uid="{00000000-0005-0000-0000-000054A20000}"/>
    <cellStyle name="Normal 6 2 4 86" xfId="41466" xr:uid="{00000000-0005-0000-0000-000055A20000}"/>
    <cellStyle name="Normal 6 2 4 87" xfId="41467" xr:uid="{00000000-0005-0000-0000-000056A20000}"/>
    <cellStyle name="Normal 6 2 4 88" xfId="41468" xr:uid="{00000000-0005-0000-0000-000057A20000}"/>
    <cellStyle name="Normal 6 2 4 89" xfId="41469" xr:uid="{00000000-0005-0000-0000-000058A20000}"/>
    <cellStyle name="Normal 6 2 4 9" xfId="41470" xr:uid="{00000000-0005-0000-0000-000059A20000}"/>
    <cellStyle name="Normal 6 2 4 90" xfId="41471" xr:uid="{00000000-0005-0000-0000-00005AA20000}"/>
    <cellStyle name="Normal 6 2 4 91" xfId="41472" xr:uid="{00000000-0005-0000-0000-00005BA20000}"/>
    <cellStyle name="Normal 6 2 4 92" xfId="41473" xr:uid="{00000000-0005-0000-0000-00005CA20000}"/>
    <cellStyle name="Normal 6 2 4 93" xfId="41474" xr:uid="{00000000-0005-0000-0000-00005DA20000}"/>
    <cellStyle name="Normal 6 2 4 94" xfId="41475" xr:uid="{00000000-0005-0000-0000-00005EA20000}"/>
    <cellStyle name="Normal 6 2 4 95" xfId="41476" xr:uid="{00000000-0005-0000-0000-00005FA20000}"/>
    <cellStyle name="Normal 6 2 4 96" xfId="41477" xr:uid="{00000000-0005-0000-0000-000060A20000}"/>
    <cellStyle name="Normal 6 2 4 97" xfId="41478" xr:uid="{00000000-0005-0000-0000-000061A20000}"/>
    <cellStyle name="Normal 6 2 4 98" xfId="41479" xr:uid="{00000000-0005-0000-0000-000062A20000}"/>
    <cellStyle name="Normal 6 2 4 99" xfId="41480" xr:uid="{00000000-0005-0000-0000-000063A20000}"/>
    <cellStyle name="Normal 6 2 40" xfId="41481" xr:uid="{00000000-0005-0000-0000-000064A20000}"/>
    <cellStyle name="Normal 6 2 41" xfId="41482" xr:uid="{00000000-0005-0000-0000-000065A20000}"/>
    <cellStyle name="Normal 6 2 42" xfId="41483" xr:uid="{00000000-0005-0000-0000-000066A20000}"/>
    <cellStyle name="Normal 6 2 43" xfId="41484" xr:uid="{00000000-0005-0000-0000-000067A20000}"/>
    <cellStyle name="Normal 6 2 44" xfId="41485" xr:uid="{00000000-0005-0000-0000-000068A20000}"/>
    <cellStyle name="Normal 6 2 45" xfId="41486" xr:uid="{00000000-0005-0000-0000-000069A20000}"/>
    <cellStyle name="Normal 6 2 46" xfId="41487" xr:uid="{00000000-0005-0000-0000-00006AA20000}"/>
    <cellStyle name="Normal 6 2 47" xfId="41488" xr:uid="{00000000-0005-0000-0000-00006BA20000}"/>
    <cellStyle name="Normal 6 2 48" xfId="41489" xr:uid="{00000000-0005-0000-0000-00006CA20000}"/>
    <cellStyle name="Normal 6 2 49" xfId="41490" xr:uid="{00000000-0005-0000-0000-00006DA20000}"/>
    <cellStyle name="Normal 6 2 5" xfId="41491" xr:uid="{00000000-0005-0000-0000-00006EA20000}"/>
    <cellStyle name="Normal 6 2 5 10" xfId="41492" xr:uid="{00000000-0005-0000-0000-00006FA20000}"/>
    <cellStyle name="Normal 6 2 5 100" xfId="41493" xr:uid="{00000000-0005-0000-0000-000070A20000}"/>
    <cellStyle name="Normal 6 2 5 101" xfId="41494" xr:uid="{00000000-0005-0000-0000-000071A20000}"/>
    <cellStyle name="Normal 6 2 5 102" xfId="41495" xr:uid="{00000000-0005-0000-0000-000072A20000}"/>
    <cellStyle name="Normal 6 2 5 103" xfId="41496" xr:uid="{00000000-0005-0000-0000-000073A20000}"/>
    <cellStyle name="Normal 6 2 5 104" xfId="41497" xr:uid="{00000000-0005-0000-0000-000074A20000}"/>
    <cellStyle name="Normal 6 2 5 105" xfId="41498" xr:uid="{00000000-0005-0000-0000-000075A20000}"/>
    <cellStyle name="Normal 6 2 5 106" xfId="41499" xr:uid="{00000000-0005-0000-0000-000076A20000}"/>
    <cellStyle name="Normal 6 2 5 107" xfId="41500" xr:uid="{00000000-0005-0000-0000-000077A20000}"/>
    <cellStyle name="Normal 6 2 5 108" xfId="41501" xr:uid="{00000000-0005-0000-0000-000078A20000}"/>
    <cellStyle name="Normal 6 2 5 109" xfId="41502" xr:uid="{00000000-0005-0000-0000-000079A20000}"/>
    <cellStyle name="Normal 6 2 5 11" xfId="41503" xr:uid="{00000000-0005-0000-0000-00007AA20000}"/>
    <cellStyle name="Normal 6 2 5 110" xfId="41504" xr:uid="{00000000-0005-0000-0000-00007BA20000}"/>
    <cellStyle name="Normal 6 2 5 111" xfId="41505" xr:uid="{00000000-0005-0000-0000-00007CA20000}"/>
    <cellStyle name="Normal 6 2 5 12" xfId="41506" xr:uid="{00000000-0005-0000-0000-00007DA20000}"/>
    <cellStyle name="Normal 6 2 5 13" xfId="41507" xr:uid="{00000000-0005-0000-0000-00007EA20000}"/>
    <cellStyle name="Normal 6 2 5 14" xfId="41508" xr:uid="{00000000-0005-0000-0000-00007FA20000}"/>
    <cellStyle name="Normal 6 2 5 15" xfId="41509" xr:uid="{00000000-0005-0000-0000-000080A20000}"/>
    <cellStyle name="Normal 6 2 5 16" xfId="41510" xr:uid="{00000000-0005-0000-0000-000081A20000}"/>
    <cellStyle name="Normal 6 2 5 17" xfId="41511" xr:uid="{00000000-0005-0000-0000-000082A20000}"/>
    <cellStyle name="Normal 6 2 5 18" xfId="41512" xr:uid="{00000000-0005-0000-0000-000083A20000}"/>
    <cellStyle name="Normal 6 2 5 19" xfId="41513" xr:uid="{00000000-0005-0000-0000-000084A20000}"/>
    <cellStyle name="Normal 6 2 5 2" xfId="41514" xr:uid="{00000000-0005-0000-0000-000085A20000}"/>
    <cellStyle name="Normal 6 2 5 20" xfId="41515" xr:uid="{00000000-0005-0000-0000-000086A20000}"/>
    <cellStyle name="Normal 6 2 5 21" xfId="41516" xr:uid="{00000000-0005-0000-0000-000087A20000}"/>
    <cellStyle name="Normal 6 2 5 22" xfId="41517" xr:uid="{00000000-0005-0000-0000-000088A20000}"/>
    <cellStyle name="Normal 6 2 5 23" xfId="41518" xr:uid="{00000000-0005-0000-0000-000089A20000}"/>
    <cellStyle name="Normal 6 2 5 24" xfId="41519" xr:uid="{00000000-0005-0000-0000-00008AA20000}"/>
    <cellStyle name="Normal 6 2 5 25" xfId="41520" xr:uid="{00000000-0005-0000-0000-00008BA20000}"/>
    <cellStyle name="Normal 6 2 5 26" xfId="41521" xr:uid="{00000000-0005-0000-0000-00008CA20000}"/>
    <cellStyle name="Normal 6 2 5 27" xfId="41522" xr:uid="{00000000-0005-0000-0000-00008DA20000}"/>
    <cellStyle name="Normal 6 2 5 28" xfId="41523" xr:uid="{00000000-0005-0000-0000-00008EA20000}"/>
    <cellStyle name="Normal 6 2 5 29" xfId="41524" xr:uid="{00000000-0005-0000-0000-00008FA20000}"/>
    <cellStyle name="Normal 6 2 5 3" xfId="41525" xr:uid="{00000000-0005-0000-0000-000090A20000}"/>
    <cellStyle name="Normal 6 2 5 30" xfId="41526" xr:uid="{00000000-0005-0000-0000-000091A20000}"/>
    <cellStyle name="Normal 6 2 5 31" xfId="41527" xr:uid="{00000000-0005-0000-0000-000092A20000}"/>
    <cellStyle name="Normal 6 2 5 32" xfId="41528" xr:uid="{00000000-0005-0000-0000-000093A20000}"/>
    <cellStyle name="Normal 6 2 5 33" xfId="41529" xr:uid="{00000000-0005-0000-0000-000094A20000}"/>
    <cellStyle name="Normal 6 2 5 34" xfId="41530" xr:uid="{00000000-0005-0000-0000-000095A20000}"/>
    <cellStyle name="Normal 6 2 5 35" xfId="41531" xr:uid="{00000000-0005-0000-0000-000096A20000}"/>
    <cellStyle name="Normal 6 2 5 36" xfId="41532" xr:uid="{00000000-0005-0000-0000-000097A20000}"/>
    <cellStyle name="Normal 6 2 5 37" xfId="41533" xr:uid="{00000000-0005-0000-0000-000098A20000}"/>
    <cellStyle name="Normal 6 2 5 38" xfId="41534" xr:uid="{00000000-0005-0000-0000-000099A20000}"/>
    <cellStyle name="Normal 6 2 5 39" xfId="41535" xr:uid="{00000000-0005-0000-0000-00009AA20000}"/>
    <cellStyle name="Normal 6 2 5 4" xfId="41536" xr:uid="{00000000-0005-0000-0000-00009BA20000}"/>
    <cellStyle name="Normal 6 2 5 40" xfId="41537" xr:uid="{00000000-0005-0000-0000-00009CA20000}"/>
    <cellStyle name="Normal 6 2 5 41" xfId="41538" xr:uid="{00000000-0005-0000-0000-00009DA20000}"/>
    <cellStyle name="Normal 6 2 5 42" xfId="41539" xr:uid="{00000000-0005-0000-0000-00009EA20000}"/>
    <cellStyle name="Normal 6 2 5 43" xfId="41540" xr:uid="{00000000-0005-0000-0000-00009FA20000}"/>
    <cellStyle name="Normal 6 2 5 44" xfId="41541" xr:uid="{00000000-0005-0000-0000-0000A0A20000}"/>
    <cellStyle name="Normal 6 2 5 45" xfId="41542" xr:uid="{00000000-0005-0000-0000-0000A1A20000}"/>
    <cellStyle name="Normal 6 2 5 46" xfId="41543" xr:uid="{00000000-0005-0000-0000-0000A2A20000}"/>
    <cellStyle name="Normal 6 2 5 47" xfId="41544" xr:uid="{00000000-0005-0000-0000-0000A3A20000}"/>
    <cellStyle name="Normal 6 2 5 48" xfId="41545" xr:uid="{00000000-0005-0000-0000-0000A4A20000}"/>
    <cellStyle name="Normal 6 2 5 49" xfId="41546" xr:uid="{00000000-0005-0000-0000-0000A5A20000}"/>
    <cellStyle name="Normal 6 2 5 5" xfId="41547" xr:uid="{00000000-0005-0000-0000-0000A6A20000}"/>
    <cellStyle name="Normal 6 2 5 50" xfId="41548" xr:uid="{00000000-0005-0000-0000-0000A7A20000}"/>
    <cellStyle name="Normal 6 2 5 51" xfId="41549" xr:uid="{00000000-0005-0000-0000-0000A8A20000}"/>
    <cellStyle name="Normal 6 2 5 52" xfId="41550" xr:uid="{00000000-0005-0000-0000-0000A9A20000}"/>
    <cellStyle name="Normal 6 2 5 53" xfId="41551" xr:uid="{00000000-0005-0000-0000-0000AAA20000}"/>
    <cellStyle name="Normal 6 2 5 54" xfId="41552" xr:uid="{00000000-0005-0000-0000-0000ABA20000}"/>
    <cellStyle name="Normal 6 2 5 55" xfId="41553" xr:uid="{00000000-0005-0000-0000-0000ACA20000}"/>
    <cellStyle name="Normal 6 2 5 56" xfId="41554" xr:uid="{00000000-0005-0000-0000-0000ADA20000}"/>
    <cellStyle name="Normal 6 2 5 57" xfId="41555" xr:uid="{00000000-0005-0000-0000-0000AEA20000}"/>
    <cellStyle name="Normal 6 2 5 58" xfId="41556" xr:uid="{00000000-0005-0000-0000-0000AFA20000}"/>
    <cellStyle name="Normal 6 2 5 59" xfId="41557" xr:uid="{00000000-0005-0000-0000-0000B0A20000}"/>
    <cellStyle name="Normal 6 2 5 6" xfId="41558" xr:uid="{00000000-0005-0000-0000-0000B1A20000}"/>
    <cellStyle name="Normal 6 2 5 60" xfId="41559" xr:uid="{00000000-0005-0000-0000-0000B2A20000}"/>
    <cellStyle name="Normal 6 2 5 61" xfId="41560" xr:uid="{00000000-0005-0000-0000-0000B3A20000}"/>
    <cellStyle name="Normal 6 2 5 62" xfId="41561" xr:uid="{00000000-0005-0000-0000-0000B4A20000}"/>
    <cellStyle name="Normal 6 2 5 63" xfId="41562" xr:uid="{00000000-0005-0000-0000-0000B5A20000}"/>
    <cellStyle name="Normal 6 2 5 64" xfId="41563" xr:uid="{00000000-0005-0000-0000-0000B6A20000}"/>
    <cellStyle name="Normal 6 2 5 65" xfId="41564" xr:uid="{00000000-0005-0000-0000-0000B7A20000}"/>
    <cellStyle name="Normal 6 2 5 66" xfId="41565" xr:uid="{00000000-0005-0000-0000-0000B8A20000}"/>
    <cellStyle name="Normal 6 2 5 67" xfId="41566" xr:uid="{00000000-0005-0000-0000-0000B9A20000}"/>
    <cellStyle name="Normal 6 2 5 68" xfId="41567" xr:uid="{00000000-0005-0000-0000-0000BAA20000}"/>
    <cellStyle name="Normal 6 2 5 69" xfId="41568" xr:uid="{00000000-0005-0000-0000-0000BBA20000}"/>
    <cellStyle name="Normal 6 2 5 7" xfId="41569" xr:uid="{00000000-0005-0000-0000-0000BCA20000}"/>
    <cellStyle name="Normal 6 2 5 70" xfId="41570" xr:uid="{00000000-0005-0000-0000-0000BDA20000}"/>
    <cellStyle name="Normal 6 2 5 71" xfId="41571" xr:uid="{00000000-0005-0000-0000-0000BEA20000}"/>
    <cellStyle name="Normal 6 2 5 72" xfId="41572" xr:uid="{00000000-0005-0000-0000-0000BFA20000}"/>
    <cellStyle name="Normal 6 2 5 73" xfId="41573" xr:uid="{00000000-0005-0000-0000-0000C0A20000}"/>
    <cellStyle name="Normal 6 2 5 74" xfId="41574" xr:uid="{00000000-0005-0000-0000-0000C1A20000}"/>
    <cellStyle name="Normal 6 2 5 75" xfId="41575" xr:uid="{00000000-0005-0000-0000-0000C2A20000}"/>
    <cellStyle name="Normal 6 2 5 76" xfId="41576" xr:uid="{00000000-0005-0000-0000-0000C3A20000}"/>
    <cellStyle name="Normal 6 2 5 77" xfId="41577" xr:uid="{00000000-0005-0000-0000-0000C4A20000}"/>
    <cellStyle name="Normal 6 2 5 78" xfId="41578" xr:uid="{00000000-0005-0000-0000-0000C5A20000}"/>
    <cellStyle name="Normal 6 2 5 79" xfId="41579" xr:uid="{00000000-0005-0000-0000-0000C6A20000}"/>
    <cellStyle name="Normal 6 2 5 8" xfId="41580" xr:uid="{00000000-0005-0000-0000-0000C7A20000}"/>
    <cellStyle name="Normal 6 2 5 80" xfId="41581" xr:uid="{00000000-0005-0000-0000-0000C8A20000}"/>
    <cellStyle name="Normal 6 2 5 81" xfId="41582" xr:uid="{00000000-0005-0000-0000-0000C9A20000}"/>
    <cellStyle name="Normal 6 2 5 82" xfId="41583" xr:uid="{00000000-0005-0000-0000-0000CAA20000}"/>
    <cellStyle name="Normal 6 2 5 83" xfId="41584" xr:uid="{00000000-0005-0000-0000-0000CBA20000}"/>
    <cellStyle name="Normal 6 2 5 84" xfId="41585" xr:uid="{00000000-0005-0000-0000-0000CCA20000}"/>
    <cellStyle name="Normal 6 2 5 85" xfId="41586" xr:uid="{00000000-0005-0000-0000-0000CDA20000}"/>
    <cellStyle name="Normal 6 2 5 86" xfId="41587" xr:uid="{00000000-0005-0000-0000-0000CEA20000}"/>
    <cellStyle name="Normal 6 2 5 87" xfId="41588" xr:uid="{00000000-0005-0000-0000-0000CFA20000}"/>
    <cellStyle name="Normal 6 2 5 88" xfId="41589" xr:uid="{00000000-0005-0000-0000-0000D0A20000}"/>
    <cellStyle name="Normal 6 2 5 89" xfId="41590" xr:uid="{00000000-0005-0000-0000-0000D1A20000}"/>
    <cellStyle name="Normal 6 2 5 9" xfId="41591" xr:uid="{00000000-0005-0000-0000-0000D2A20000}"/>
    <cellStyle name="Normal 6 2 5 90" xfId="41592" xr:uid="{00000000-0005-0000-0000-0000D3A20000}"/>
    <cellStyle name="Normal 6 2 5 91" xfId="41593" xr:uid="{00000000-0005-0000-0000-0000D4A20000}"/>
    <cellStyle name="Normal 6 2 5 92" xfId="41594" xr:uid="{00000000-0005-0000-0000-0000D5A20000}"/>
    <cellStyle name="Normal 6 2 5 93" xfId="41595" xr:uid="{00000000-0005-0000-0000-0000D6A20000}"/>
    <cellStyle name="Normal 6 2 5 94" xfId="41596" xr:uid="{00000000-0005-0000-0000-0000D7A20000}"/>
    <cellStyle name="Normal 6 2 5 95" xfId="41597" xr:uid="{00000000-0005-0000-0000-0000D8A20000}"/>
    <cellStyle name="Normal 6 2 5 96" xfId="41598" xr:uid="{00000000-0005-0000-0000-0000D9A20000}"/>
    <cellStyle name="Normal 6 2 5 97" xfId="41599" xr:uid="{00000000-0005-0000-0000-0000DAA20000}"/>
    <cellStyle name="Normal 6 2 5 98" xfId="41600" xr:uid="{00000000-0005-0000-0000-0000DBA20000}"/>
    <cellStyle name="Normal 6 2 5 99" xfId="41601" xr:uid="{00000000-0005-0000-0000-0000DCA20000}"/>
    <cellStyle name="Normal 6 2 50" xfId="41602" xr:uid="{00000000-0005-0000-0000-0000DDA20000}"/>
    <cellStyle name="Normal 6 2 51" xfId="41603" xr:uid="{00000000-0005-0000-0000-0000DEA20000}"/>
    <cellStyle name="Normal 6 2 52" xfId="41604" xr:uid="{00000000-0005-0000-0000-0000DFA20000}"/>
    <cellStyle name="Normal 6 2 53" xfId="41605" xr:uid="{00000000-0005-0000-0000-0000E0A20000}"/>
    <cellStyle name="Normal 6 2 54" xfId="41606" xr:uid="{00000000-0005-0000-0000-0000E1A20000}"/>
    <cellStyle name="Normal 6 2 55" xfId="41607" xr:uid="{00000000-0005-0000-0000-0000E2A20000}"/>
    <cellStyle name="Normal 6 2 56" xfId="41608" xr:uid="{00000000-0005-0000-0000-0000E3A20000}"/>
    <cellStyle name="Normal 6 2 57" xfId="41609" xr:uid="{00000000-0005-0000-0000-0000E4A20000}"/>
    <cellStyle name="Normal 6 2 58" xfId="41610" xr:uid="{00000000-0005-0000-0000-0000E5A20000}"/>
    <cellStyle name="Normal 6 2 59" xfId="41611" xr:uid="{00000000-0005-0000-0000-0000E6A20000}"/>
    <cellStyle name="Normal 6 2 6" xfId="41612" xr:uid="{00000000-0005-0000-0000-0000E7A20000}"/>
    <cellStyle name="Normal 6 2 60" xfId="41613" xr:uid="{00000000-0005-0000-0000-0000E8A20000}"/>
    <cellStyle name="Normal 6 2 61" xfId="41614" xr:uid="{00000000-0005-0000-0000-0000E9A20000}"/>
    <cellStyle name="Normal 6 2 62" xfId="41615" xr:uid="{00000000-0005-0000-0000-0000EAA20000}"/>
    <cellStyle name="Normal 6 2 63" xfId="41616" xr:uid="{00000000-0005-0000-0000-0000EBA20000}"/>
    <cellStyle name="Normal 6 2 64" xfId="41617" xr:uid="{00000000-0005-0000-0000-0000ECA20000}"/>
    <cellStyle name="Normal 6 2 65" xfId="41618" xr:uid="{00000000-0005-0000-0000-0000EDA20000}"/>
    <cellStyle name="Normal 6 2 66" xfId="41619" xr:uid="{00000000-0005-0000-0000-0000EEA20000}"/>
    <cellStyle name="Normal 6 2 67" xfId="41620" xr:uid="{00000000-0005-0000-0000-0000EFA20000}"/>
    <cellStyle name="Normal 6 2 68" xfId="41621" xr:uid="{00000000-0005-0000-0000-0000F0A20000}"/>
    <cellStyle name="Normal 6 2 69" xfId="41622" xr:uid="{00000000-0005-0000-0000-0000F1A20000}"/>
    <cellStyle name="Normal 6 2 7" xfId="41623" xr:uid="{00000000-0005-0000-0000-0000F2A20000}"/>
    <cellStyle name="Normal 6 2 70" xfId="41624" xr:uid="{00000000-0005-0000-0000-0000F3A20000}"/>
    <cellStyle name="Normal 6 2 71" xfId="41625" xr:uid="{00000000-0005-0000-0000-0000F4A20000}"/>
    <cellStyle name="Normal 6 2 72" xfId="41626" xr:uid="{00000000-0005-0000-0000-0000F5A20000}"/>
    <cellStyle name="Normal 6 2 73" xfId="41627" xr:uid="{00000000-0005-0000-0000-0000F6A20000}"/>
    <cellStyle name="Normal 6 2 74" xfId="41628" xr:uid="{00000000-0005-0000-0000-0000F7A20000}"/>
    <cellStyle name="Normal 6 2 75" xfId="41629" xr:uid="{00000000-0005-0000-0000-0000F8A20000}"/>
    <cellStyle name="Normal 6 2 76" xfId="41630" xr:uid="{00000000-0005-0000-0000-0000F9A20000}"/>
    <cellStyle name="Normal 6 2 77" xfId="41631" xr:uid="{00000000-0005-0000-0000-0000FAA20000}"/>
    <cellStyle name="Normal 6 2 78" xfId="41632" xr:uid="{00000000-0005-0000-0000-0000FBA20000}"/>
    <cellStyle name="Normal 6 2 79" xfId="41633" xr:uid="{00000000-0005-0000-0000-0000FCA20000}"/>
    <cellStyle name="Normal 6 2 8" xfId="41634" xr:uid="{00000000-0005-0000-0000-0000FDA20000}"/>
    <cellStyle name="Normal 6 2 80" xfId="41635" xr:uid="{00000000-0005-0000-0000-0000FEA20000}"/>
    <cellStyle name="Normal 6 2 81" xfId="41636" xr:uid="{00000000-0005-0000-0000-0000FFA20000}"/>
    <cellStyle name="Normal 6 2 82" xfId="41637" xr:uid="{00000000-0005-0000-0000-000000A30000}"/>
    <cellStyle name="Normal 6 2 83" xfId="41638" xr:uid="{00000000-0005-0000-0000-000001A30000}"/>
    <cellStyle name="Normal 6 2 84" xfId="41639" xr:uid="{00000000-0005-0000-0000-000002A30000}"/>
    <cellStyle name="Normal 6 2 85" xfId="41640" xr:uid="{00000000-0005-0000-0000-000003A30000}"/>
    <cellStyle name="Normal 6 2 86" xfId="41641" xr:uid="{00000000-0005-0000-0000-000004A30000}"/>
    <cellStyle name="Normal 6 2 87" xfId="41642" xr:uid="{00000000-0005-0000-0000-000005A30000}"/>
    <cellStyle name="Normal 6 2 88" xfId="41643" xr:uid="{00000000-0005-0000-0000-000006A30000}"/>
    <cellStyle name="Normal 6 2 89" xfId="41644" xr:uid="{00000000-0005-0000-0000-000007A30000}"/>
    <cellStyle name="Normal 6 2 9" xfId="41645" xr:uid="{00000000-0005-0000-0000-000008A30000}"/>
    <cellStyle name="Normal 6 2 90" xfId="41646" xr:uid="{00000000-0005-0000-0000-000009A30000}"/>
    <cellStyle name="Normal 6 2 91" xfId="41647" xr:uid="{00000000-0005-0000-0000-00000AA30000}"/>
    <cellStyle name="Normal 6 2 92" xfId="41648" xr:uid="{00000000-0005-0000-0000-00000BA30000}"/>
    <cellStyle name="Normal 6 2 93" xfId="41649" xr:uid="{00000000-0005-0000-0000-00000CA30000}"/>
    <cellStyle name="Normal 6 2 94" xfId="41650" xr:uid="{00000000-0005-0000-0000-00000DA30000}"/>
    <cellStyle name="Normal 6 2 95" xfId="41651" xr:uid="{00000000-0005-0000-0000-00000EA30000}"/>
    <cellStyle name="Normal 6 2 96" xfId="41652" xr:uid="{00000000-0005-0000-0000-00000FA30000}"/>
    <cellStyle name="Normal 6 2 97" xfId="41653" xr:uid="{00000000-0005-0000-0000-000010A30000}"/>
    <cellStyle name="Normal 6 2 98" xfId="41654" xr:uid="{00000000-0005-0000-0000-000011A30000}"/>
    <cellStyle name="Normal 6 2 99" xfId="41655" xr:uid="{00000000-0005-0000-0000-000012A30000}"/>
    <cellStyle name="Normal 6 20" xfId="41656" xr:uid="{00000000-0005-0000-0000-000013A30000}"/>
    <cellStyle name="Normal 6 21" xfId="41657" xr:uid="{00000000-0005-0000-0000-000014A30000}"/>
    <cellStyle name="Normal 6 22" xfId="41658" xr:uid="{00000000-0005-0000-0000-000015A30000}"/>
    <cellStyle name="Normal 6 23" xfId="41659" xr:uid="{00000000-0005-0000-0000-000016A30000}"/>
    <cellStyle name="Normal 6 24" xfId="41660" xr:uid="{00000000-0005-0000-0000-000017A30000}"/>
    <cellStyle name="Normal 6 25" xfId="41661" xr:uid="{00000000-0005-0000-0000-000018A30000}"/>
    <cellStyle name="Normal 6 26" xfId="41662" xr:uid="{00000000-0005-0000-0000-000019A30000}"/>
    <cellStyle name="Normal 6 27" xfId="41663" xr:uid="{00000000-0005-0000-0000-00001AA30000}"/>
    <cellStyle name="Normal 6 28" xfId="41664" xr:uid="{00000000-0005-0000-0000-00001BA30000}"/>
    <cellStyle name="Normal 6 29" xfId="41665" xr:uid="{00000000-0005-0000-0000-00001CA30000}"/>
    <cellStyle name="Normal 6 3" xfId="41666" xr:uid="{00000000-0005-0000-0000-00001DA30000}"/>
    <cellStyle name="Normal 6 3 10" xfId="41667" xr:uid="{00000000-0005-0000-0000-00001EA30000}"/>
    <cellStyle name="Normal 6 3 100" xfId="41668" xr:uid="{00000000-0005-0000-0000-00001FA30000}"/>
    <cellStyle name="Normal 6 3 101" xfId="41669" xr:uid="{00000000-0005-0000-0000-000020A30000}"/>
    <cellStyle name="Normal 6 3 102" xfId="41670" xr:uid="{00000000-0005-0000-0000-000021A30000}"/>
    <cellStyle name="Normal 6 3 103" xfId="41671" xr:uid="{00000000-0005-0000-0000-000022A30000}"/>
    <cellStyle name="Normal 6 3 104" xfId="41672" xr:uid="{00000000-0005-0000-0000-000023A30000}"/>
    <cellStyle name="Normal 6 3 105" xfId="41673" xr:uid="{00000000-0005-0000-0000-000024A30000}"/>
    <cellStyle name="Normal 6 3 106" xfId="41674" xr:uid="{00000000-0005-0000-0000-000025A30000}"/>
    <cellStyle name="Normal 6 3 107" xfId="41675" xr:uid="{00000000-0005-0000-0000-000026A30000}"/>
    <cellStyle name="Normal 6 3 108" xfId="41676" xr:uid="{00000000-0005-0000-0000-000027A30000}"/>
    <cellStyle name="Normal 6 3 109" xfId="41677" xr:uid="{00000000-0005-0000-0000-000028A30000}"/>
    <cellStyle name="Normal 6 3 11" xfId="41678" xr:uid="{00000000-0005-0000-0000-000029A30000}"/>
    <cellStyle name="Normal 6 3 110" xfId="41679" xr:uid="{00000000-0005-0000-0000-00002AA30000}"/>
    <cellStyle name="Normal 6 3 111" xfId="41680" xr:uid="{00000000-0005-0000-0000-00002BA30000}"/>
    <cellStyle name="Normal 6 3 112" xfId="41681" xr:uid="{00000000-0005-0000-0000-00002CA30000}"/>
    <cellStyle name="Normal 6 3 113" xfId="41682" xr:uid="{00000000-0005-0000-0000-00002DA30000}"/>
    <cellStyle name="Normal 6 3 114" xfId="41683" xr:uid="{00000000-0005-0000-0000-00002EA30000}"/>
    <cellStyle name="Normal 6 3 115" xfId="41684" xr:uid="{00000000-0005-0000-0000-00002FA30000}"/>
    <cellStyle name="Normal 6 3 12" xfId="41685" xr:uid="{00000000-0005-0000-0000-000030A30000}"/>
    <cellStyle name="Normal 6 3 13" xfId="41686" xr:uid="{00000000-0005-0000-0000-000031A30000}"/>
    <cellStyle name="Normal 6 3 14" xfId="41687" xr:uid="{00000000-0005-0000-0000-000032A30000}"/>
    <cellStyle name="Normal 6 3 15" xfId="41688" xr:uid="{00000000-0005-0000-0000-000033A30000}"/>
    <cellStyle name="Normal 6 3 16" xfId="41689" xr:uid="{00000000-0005-0000-0000-000034A30000}"/>
    <cellStyle name="Normal 6 3 17" xfId="41690" xr:uid="{00000000-0005-0000-0000-000035A30000}"/>
    <cellStyle name="Normal 6 3 18" xfId="41691" xr:uid="{00000000-0005-0000-0000-000036A30000}"/>
    <cellStyle name="Normal 6 3 19" xfId="41692" xr:uid="{00000000-0005-0000-0000-000037A30000}"/>
    <cellStyle name="Normal 6 3 2" xfId="41693" xr:uid="{00000000-0005-0000-0000-000038A30000}"/>
    <cellStyle name="Normal 6 3 2 10" xfId="41694" xr:uid="{00000000-0005-0000-0000-000039A30000}"/>
    <cellStyle name="Normal 6 3 2 100" xfId="41695" xr:uid="{00000000-0005-0000-0000-00003AA30000}"/>
    <cellStyle name="Normal 6 3 2 101" xfId="41696" xr:uid="{00000000-0005-0000-0000-00003BA30000}"/>
    <cellStyle name="Normal 6 3 2 102" xfId="41697" xr:uid="{00000000-0005-0000-0000-00003CA30000}"/>
    <cellStyle name="Normal 6 3 2 103" xfId="41698" xr:uid="{00000000-0005-0000-0000-00003DA30000}"/>
    <cellStyle name="Normal 6 3 2 104" xfId="41699" xr:uid="{00000000-0005-0000-0000-00003EA30000}"/>
    <cellStyle name="Normal 6 3 2 105" xfId="41700" xr:uid="{00000000-0005-0000-0000-00003FA30000}"/>
    <cellStyle name="Normal 6 3 2 106" xfId="41701" xr:uid="{00000000-0005-0000-0000-000040A30000}"/>
    <cellStyle name="Normal 6 3 2 107" xfId="41702" xr:uid="{00000000-0005-0000-0000-000041A30000}"/>
    <cellStyle name="Normal 6 3 2 108" xfId="41703" xr:uid="{00000000-0005-0000-0000-000042A30000}"/>
    <cellStyle name="Normal 6 3 2 109" xfId="41704" xr:uid="{00000000-0005-0000-0000-000043A30000}"/>
    <cellStyle name="Normal 6 3 2 11" xfId="41705" xr:uid="{00000000-0005-0000-0000-000044A30000}"/>
    <cellStyle name="Normal 6 3 2 110" xfId="41706" xr:uid="{00000000-0005-0000-0000-000045A30000}"/>
    <cellStyle name="Normal 6 3 2 111" xfId="41707" xr:uid="{00000000-0005-0000-0000-000046A30000}"/>
    <cellStyle name="Normal 6 3 2 12" xfId="41708" xr:uid="{00000000-0005-0000-0000-000047A30000}"/>
    <cellStyle name="Normal 6 3 2 13" xfId="41709" xr:uid="{00000000-0005-0000-0000-000048A30000}"/>
    <cellStyle name="Normal 6 3 2 14" xfId="41710" xr:uid="{00000000-0005-0000-0000-000049A30000}"/>
    <cellStyle name="Normal 6 3 2 15" xfId="41711" xr:uid="{00000000-0005-0000-0000-00004AA30000}"/>
    <cellStyle name="Normal 6 3 2 16" xfId="41712" xr:uid="{00000000-0005-0000-0000-00004BA30000}"/>
    <cellStyle name="Normal 6 3 2 17" xfId="41713" xr:uid="{00000000-0005-0000-0000-00004CA30000}"/>
    <cellStyle name="Normal 6 3 2 18" xfId="41714" xr:uid="{00000000-0005-0000-0000-00004DA30000}"/>
    <cellStyle name="Normal 6 3 2 19" xfId="41715" xr:uid="{00000000-0005-0000-0000-00004EA30000}"/>
    <cellStyle name="Normal 6 3 2 2" xfId="41716" xr:uid="{00000000-0005-0000-0000-00004FA30000}"/>
    <cellStyle name="Normal 6 3 2 20" xfId="41717" xr:uid="{00000000-0005-0000-0000-000050A30000}"/>
    <cellStyle name="Normal 6 3 2 21" xfId="41718" xr:uid="{00000000-0005-0000-0000-000051A30000}"/>
    <cellStyle name="Normal 6 3 2 22" xfId="41719" xr:uid="{00000000-0005-0000-0000-000052A30000}"/>
    <cellStyle name="Normal 6 3 2 23" xfId="41720" xr:uid="{00000000-0005-0000-0000-000053A30000}"/>
    <cellStyle name="Normal 6 3 2 24" xfId="41721" xr:uid="{00000000-0005-0000-0000-000054A30000}"/>
    <cellStyle name="Normal 6 3 2 25" xfId="41722" xr:uid="{00000000-0005-0000-0000-000055A30000}"/>
    <cellStyle name="Normal 6 3 2 26" xfId="41723" xr:uid="{00000000-0005-0000-0000-000056A30000}"/>
    <cellStyle name="Normal 6 3 2 27" xfId="41724" xr:uid="{00000000-0005-0000-0000-000057A30000}"/>
    <cellStyle name="Normal 6 3 2 28" xfId="41725" xr:uid="{00000000-0005-0000-0000-000058A30000}"/>
    <cellStyle name="Normal 6 3 2 29" xfId="41726" xr:uid="{00000000-0005-0000-0000-000059A30000}"/>
    <cellStyle name="Normal 6 3 2 3" xfId="41727" xr:uid="{00000000-0005-0000-0000-00005AA30000}"/>
    <cellStyle name="Normal 6 3 2 30" xfId="41728" xr:uid="{00000000-0005-0000-0000-00005BA30000}"/>
    <cellStyle name="Normal 6 3 2 31" xfId="41729" xr:uid="{00000000-0005-0000-0000-00005CA30000}"/>
    <cellStyle name="Normal 6 3 2 32" xfId="41730" xr:uid="{00000000-0005-0000-0000-00005DA30000}"/>
    <cellStyle name="Normal 6 3 2 33" xfId="41731" xr:uid="{00000000-0005-0000-0000-00005EA30000}"/>
    <cellStyle name="Normal 6 3 2 34" xfId="41732" xr:uid="{00000000-0005-0000-0000-00005FA30000}"/>
    <cellStyle name="Normal 6 3 2 35" xfId="41733" xr:uid="{00000000-0005-0000-0000-000060A30000}"/>
    <cellStyle name="Normal 6 3 2 36" xfId="41734" xr:uid="{00000000-0005-0000-0000-000061A30000}"/>
    <cellStyle name="Normal 6 3 2 37" xfId="41735" xr:uid="{00000000-0005-0000-0000-000062A30000}"/>
    <cellStyle name="Normal 6 3 2 38" xfId="41736" xr:uid="{00000000-0005-0000-0000-000063A30000}"/>
    <cellStyle name="Normal 6 3 2 39" xfId="41737" xr:uid="{00000000-0005-0000-0000-000064A30000}"/>
    <cellStyle name="Normal 6 3 2 4" xfId="41738" xr:uid="{00000000-0005-0000-0000-000065A30000}"/>
    <cellStyle name="Normal 6 3 2 40" xfId="41739" xr:uid="{00000000-0005-0000-0000-000066A30000}"/>
    <cellStyle name="Normal 6 3 2 41" xfId="41740" xr:uid="{00000000-0005-0000-0000-000067A30000}"/>
    <cellStyle name="Normal 6 3 2 42" xfId="41741" xr:uid="{00000000-0005-0000-0000-000068A30000}"/>
    <cellStyle name="Normal 6 3 2 43" xfId="41742" xr:uid="{00000000-0005-0000-0000-000069A30000}"/>
    <cellStyle name="Normal 6 3 2 44" xfId="41743" xr:uid="{00000000-0005-0000-0000-00006AA30000}"/>
    <cellStyle name="Normal 6 3 2 45" xfId="41744" xr:uid="{00000000-0005-0000-0000-00006BA30000}"/>
    <cellStyle name="Normal 6 3 2 46" xfId="41745" xr:uid="{00000000-0005-0000-0000-00006CA30000}"/>
    <cellStyle name="Normal 6 3 2 47" xfId="41746" xr:uid="{00000000-0005-0000-0000-00006DA30000}"/>
    <cellStyle name="Normal 6 3 2 48" xfId="41747" xr:uid="{00000000-0005-0000-0000-00006EA30000}"/>
    <cellStyle name="Normal 6 3 2 49" xfId="41748" xr:uid="{00000000-0005-0000-0000-00006FA30000}"/>
    <cellStyle name="Normal 6 3 2 5" xfId="41749" xr:uid="{00000000-0005-0000-0000-000070A30000}"/>
    <cellStyle name="Normal 6 3 2 50" xfId="41750" xr:uid="{00000000-0005-0000-0000-000071A30000}"/>
    <cellStyle name="Normal 6 3 2 51" xfId="41751" xr:uid="{00000000-0005-0000-0000-000072A30000}"/>
    <cellStyle name="Normal 6 3 2 52" xfId="41752" xr:uid="{00000000-0005-0000-0000-000073A30000}"/>
    <cellStyle name="Normal 6 3 2 53" xfId="41753" xr:uid="{00000000-0005-0000-0000-000074A30000}"/>
    <cellStyle name="Normal 6 3 2 54" xfId="41754" xr:uid="{00000000-0005-0000-0000-000075A30000}"/>
    <cellStyle name="Normal 6 3 2 55" xfId="41755" xr:uid="{00000000-0005-0000-0000-000076A30000}"/>
    <cellStyle name="Normal 6 3 2 56" xfId="41756" xr:uid="{00000000-0005-0000-0000-000077A30000}"/>
    <cellStyle name="Normal 6 3 2 57" xfId="41757" xr:uid="{00000000-0005-0000-0000-000078A30000}"/>
    <cellStyle name="Normal 6 3 2 58" xfId="41758" xr:uid="{00000000-0005-0000-0000-000079A30000}"/>
    <cellStyle name="Normal 6 3 2 59" xfId="41759" xr:uid="{00000000-0005-0000-0000-00007AA30000}"/>
    <cellStyle name="Normal 6 3 2 6" xfId="41760" xr:uid="{00000000-0005-0000-0000-00007BA30000}"/>
    <cellStyle name="Normal 6 3 2 60" xfId="41761" xr:uid="{00000000-0005-0000-0000-00007CA30000}"/>
    <cellStyle name="Normal 6 3 2 61" xfId="41762" xr:uid="{00000000-0005-0000-0000-00007DA30000}"/>
    <cellStyle name="Normal 6 3 2 62" xfId="41763" xr:uid="{00000000-0005-0000-0000-00007EA30000}"/>
    <cellStyle name="Normal 6 3 2 63" xfId="41764" xr:uid="{00000000-0005-0000-0000-00007FA30000}"/>
    <cellStyle name="Normal 6 3 2 64" xfId="41765" xr:uid="{00000000-0005-0000-0000-000080A30000}"/>
    <cellStyle name="Normal 6 3 2 65" xfId="41766" xr:uid="{00000000-0005-0000-0000-000081A30000}"/>
    <cellStyle name="Normal 6 3 2 66" xfId="41767" xr:uid="{00000000-0005-0000-0000-000082A30000}"/>
    <cellStyle name="Normal 6 3 2 67" xfId="41768" xr:uid="{00000000-0005-0000-0000-000083A30000}"/>
    <cellStyle name="Normal 6 3 2 68" xfId="41769" xr:uid="{00000000-0005-0000-0000-000084A30000}"/>
    <cellStyle name="Normal 6 3 2 69" xfId="41770" xr:uid="{00000000-0005-0000-0000-000085A30000}"/>
    <cellStyle name="Normal 6 3 2 7" xfId="41771" xr:uid="{00000000-0005-0000-0000-000086A30000}"/>
    <cellStyle name="Normal 6 3 2 70" xfId="41772" xr:uid="{00000000-0005-0000-0000-000087A30000}"/>
    <cellStyle name="Normal 6 3 2 71" xfId="41773" xr:uid="{00000000-0005-0000-0000-000088A30000}"/>
    <cellStyle name="Normal 6 3 2 72" xfId="41774" xr:uid="{00000000-0005-0000-0000-000089A30000}"/>
    <cellStyle name="Normal 6 3 2 73" xfId="41775" xr:uid="{00000000-0005-0000-0000-00008AA30000}"/>
    <cellStyle name="Normal 6 3 2 74" xfId="41776" xr:uid="{00000000-0005-0000-0000-00008BA30000}"/>
    <cellStyle name="Normal 6 3 2 75" xfId="41777" xr:uid="{00000000-0005-0000-0000-00008CA30000}"/>
    <cellStyle name="Normal 6 3 2 76" xfId="41778" xr:uid="{00000000-0005-0000-0000-00008DA30000}"/>
    <cellStyle name="Normal 6 3 2 77" xfId="41779" xr:uid="{00000000-0005-0000-0000-00008EA30000}"/>
    <cellStyle name="Normal 6 3 2 78" xfId="41780" xr:uid="{00000000-0005-0000-0000-00008FA30000}"/>
    <cellStyle name="Normal 6 3 2 79" xfId="41781" xr:uid="{00000000-0005-0000-0000-000090A30000}"/>
    <cellStyle name="Normal 6 3 2 8" xfId="41782" xr:uid="{00000000-0005-0000-0000-000091A30000}"/>
    <cellStyle name="Normal 6 3 2 80" xfId="41783" xr:uid="{00000000-0005-0000-0000-000092A30000}"/>
    <cellStyle name="Normal 6 3 2 81" xfId="41784" xr:uid="{00000000-0005-0000-0000-000093A30000}"/>
    <cellStyle name="Normal 6 3 2 82" xfId="41785" xr:uid="{00000000-0005-0000-0000-000094A30000}"/>
    <cellStyle name="Normal 6 3 2 83" xfId="41786" xr:uid="{00000000-0005-0000-0000-000095A30000}"/>
    <cellStyle name="Normal 6 3 2 84" xfId="41787" xr:uid="{00000000-0005-0000-0000-000096A30000}"/>
    <cellStyle name="Normal 6 3 2 85" xfId="41788" xr:uid="{00000000-0005-0000-0000-000097A30000}"/>
    <cellStyle name="Normal 6 3 2 86" xfId="41789" xr:uid="{00000000-0005-0000-0000-000098A30000}"/>
    <cellStyle name="Normal 6 3 2 87" xfId="41790" xr:uid="{00000000-0005-0000-0000-000099A30000}"/>
    <cellStyle name="Normal 6 3 2 88" xfId="41791" xr:uid="{00000000-0005-0000-0000-00009AA30000}"/>
    <cellStyle name="Normal 6 3 2 89" xfId="41792" xr:uid="{00000000-0005-0000-0000-00009BA30000}"/>
    <cellStyle name="Normal 6 3 2 9" xfId="41793" xr:uid="{00000000-0005-0000-0000-00009CA30000}"/>
    <cellStyle name="Normal 6 3 2 90" xfId="41794" xr:uid="{00000000-0005-0000-0000-00009DA30000}"/>
    <cellStyle name="Normal 6 3 2 91" xfId="41795" xr:uid="{00000000-0005-0000-0000-00009EA30000}"/>
    <cellStyle name="Normal 6 3 2 92" xfId="41796" xr:uid="{00000000-0005-0000-0000-00009FA30000}"/>
    <cellStyle name="Normal 6 3 2 93" xfId="41797" xr:uid="{00000000-0005-0000-0000-0000A0A30000}"/>
    <cellStyle name="Normal 6 3 2 94" xfId="41798" xr:uid="{00000000-0005-0000-0000-0000A1A30000}"/>
    <cellStyle name="Normal 6 3 2 95" xfId="41799" xr:uid="{00000000-0005-0000-0000-0000A2A30000}"/>
    <cellStyle name="Normal 6 3 2 96" xfId="41800" xr:uid="{00000000-0005-0000-0000-0000A3A30000}"/>
    <cellStyle name="Normal 6 3 2 97" xfId="41801" xr:uid="{00000000-0005-0000-0000-0000A4A30000}"/>
    <cellStyle name="Normal 6 3 2 98" xfId="41802" xr:uid="{00000000-0005-0000-0000-0000A5A30000}"/>
    <cellStyle name="Normal 6 3 2 99" xfId="41803" xr:uid="{00000000-0005-0000-0000-0000A6A30000}"/>
    <cellStyle name="Normal 6 3 20" xfId="41804" xr:uid="{00000000-0005-0000-0000-0000A7A30000}"/>
    <cellStyle name="Normal 6 3 21" xfId="41805" xr:uid="{00000000-0005-0000-0000-0000A8A30000}"/>
    <cellStyle name="Normal 6 3 22" xfId="41806" xr:uid="{00000000-0005-0000-0000-0000A9A30000}"/>
    <cellStyle name="Normal 6 3 23" xfId="41807" xr:uid="{00000000-0005-0000-0000-0000AAA30000}"/>
    <cellStyle name="Normal 6 3 24" xfId="41808" xr:uid="{00000000-0005-0000-0000-0000ABA30000}"/>
    <cellStyle name="Normal 6 3 25" xfId="41809" xr:uid="{00000000-0005-0000-0000-0000ACA30000}"/>
    <cellStyle name="Normal 6 3 26" xfId="41810" xr:uid="{00000000-0005-0000-0000-0000ADA30000}"/>
    <cellStyle name="Normal 6 3 27" xfId="41811" xr:uid="{00000000-0005-0000-0000-0000AEA30000}"/>
    <cellStyle name="Normal 6 3 28" xfId="41812" xr:uid="{00000000-0005-0000-0000-0000AFA30000}"/>
    <cellStyle name="Normal 6 3 29" xfId="41813" xr:uid="{00000000-0005-0000-0000-0000B0A30000}"/>
    <cellStyle name="Normal 6 3 3" xfId="41814" xr:uid="{00000000-0005-0000-0000-0000B1A30000}"/>
    <cellStyle name="Normal 6 3 3 10" xfId="41815" xr:uid="{00000000-0005-0000-0000-0000B2A30000}"/>
    <cellStyle name="Normal 6 3 3 100" xfId="41816" xr:uid="{00000000-0005-0000-0000-0000B3A30000}"/>
    <cellStyle name="Normal 6 3 3 101" xfId="41817" xr:uid="{00000000-0005-0000-0000-0000B4A30000}"/>
    <cellStyle name="Normal 6 3 3 102" xfId="41818" xr:uid="{00000000-0005-0000-0000-0000B5A30000}"/>
    <cellStyle name="Normal 6 3 3 103" xfId="41819" xr:uid="{00000000-0005-0000-0000-0000B6A30000}"/>
    <cellStyle name="Normal 6 3 3 104" xfId="41820" xr:uid="{00000000-0005-0000-0000-0000B7A30000}"/>
    <cellStyle name="Normal 6 3 3 105" xfId="41821" xr:uid="{00000000-0005-0000-0000-0000B8A30000}"/>
    <cellStyle name="Normal 6 3 3 106" xfId="41822" xr:uid="{00000000-0005-0000-0000-0000B9A30000}"/>
    <cellStyle name="Normal 6 3 3 107" xfId="41823" xr:uid="{00000000-0005-0000-0000-0000BAA30000}"/>
    <cellStyle name="Normal 6 3 3 108" xfId="41824" xr:uid="{00000000-0005-0000-0000-0000BBA30000}"/>
    <cellStyle name="Normal 6 3 3 109" xfId="41825" xr:uid="{00000000-0005-0000-0000-0000BCA30000}"/>
    <cellStyle name="Normal 6 3 3 11" xfId="41826" xr:uid="{00000000-0005-0000-0000-0000BDA30000}"/>
    <cellStyle name="Normal 6 3 3 110" xfId="41827" xr:uid="{00000000-0005-0000-0000-0000BEA30000}"/>
    <cellStyle name="Normal 6 3 3 111" xfId="41828" xr:uid="{00000000-0005-0000-0000-0000BFA30000}"/>
    <cellStyle name="Normal 6 3 3 12" xfId="41829" xr:uid="{00000000-0005-0000-0000-0000C0A30000}"/>
    <cellStyle name="Normal 6 3 3 13" xfId="41830" xr:uid="{00000000-0005-0000-0000-0000C1A30000}"/>
    <cellStyle name="Normal 6 3 3 14" xfId="41831" xr:uid="{00000000-0005-0000-0000-0000C2A30000}"/>
    <cellStyle name="Normal 6 3 3 15" xfId="41832" xr:uid="{00000000-0005-0000-0000-0000C3A30000}"/>
    <cellStyle name="Normal 6 3 3 16" xfId="41833" xr:uid="{00000000-0005-0000-0000-0000C4A30000}"/>
    <cellStyle name="Normal 6 3 3 17" xfId="41834" xr:uid="{00000000-0005-0000-0000-0000C5A30000}"/>
    <cellStyle name="Normal 6 3 3 18" xfId="41835" xr:uid="{00000000-0005-0000-0000-0000C6A30000}"/>
    <cellStyle name="Normal 6 3 3 19" xfId="41836" xr:uid="{00000000-0005-0000-0000-0000C7A30000}"/>
    <cellStyle name="Normal 6 3 3 2" xfId="41837" xr:uid="{00000000-0005-0000-0000-0000C8A30000}"/>
    <cellStyle name="Normal 6 3 3 20" xfId="41838" xr:uid="{00000000-0005-0000-0000-0000C9A30000}"/>
    <cellStyle name="Normal 6 3 3 21" xfId="41839" xr:uid="{00000000-0005-0000-0000-0000CAA30000}"/>
    <cellStyle name="Normal 6 3 3 22" xfId="41840" xr:uid="{00000000-0005-0000-0000-0000CBA30000}"/>
    <cellStyle name="Normal 6 3 3 23" xfId="41841" xr:uid="{00000000-0005-0000-0000-0000CCA30000}"/>
    <cellStyle name="Normal 6 3 3 24" xfId="41842" xr:uid="{00000000-0005-0000-0000-0000CDA30000}"/>
    <cellStyle name="Normal 6 3 3 25" xfId="41843" xr:uid="{00000000-0005-0000-0000-0000CEA30000}"/>
    <cellStyle name="Normal 6 3 3 26" xfId="41844" xr:uid="{00000000-0005-0000-0000-0000CFA30000}"/>
    <cellStyle name="Normal 6 3 3 27" xfId="41845" xr:uid="{00000000-0005-0000-0000-0000D0A30000}"/>
    <cellStyle name="Normal 6 3 3 28" xfId="41846" xr:uid="{00000000-0005-0000-0000-0000D1A30000}"/>
    <cellStyle name="Normal 6 3 3 29" xfId="41847" xr:uid="{00000000-0005-0000-0000-0000D2A30000}"/>
    <cellStyle name="Normal 6 3 3 3" xfId="41848" xr:uid="{00000000-0005-0000-0000-0000D3A30000}"/>
    <cellStyle name="Normal 6 3 3 30" xfId="41849" xr:uid="{00000000-0005-0000-0000-0000D4A30000}"/>
    <cellStyle name="Normal 6 3 3 31" xfId="41850" xr:uid="{00000000-0005-0000-0000-0000D5A30000}"/>
    <cellStyle name="Normal 6 3 3 32" xfId="41851" xr:uid="{00000000-0005-0000-0000-0000D6A30000}"/>
    <cellStyle name="Normal 6 3 3 33" xfId="41852" xr:uid="{00000000-0005-0000-0000-0000D7A30000}"/>
    <cellStyle name="Normal 6 3 3 34" xfId="41853" xr:uid="{00000000-0005-0000-0000-0000D8A30000}"/>
    <cellStyle name="Normal 6 3 3 35" xfId="41854" xr:uid="{00000000-0005-0000-0000-0000D9A30000}"/>
    <cellStyle name="Normal 6 3 3 36" xfId="41855" xr:uid="{00000000-0005-0000-0000-0000DAA30000}"/>
    <cellStyle name="Normal 6 3 3 37" xfId="41856" xr:uid="{00000000-0005-0000-0000-0000DBA30000}"/>
    <cellStyle name="Normal 6 3 3 38" xfId="41857" xr:uid="{00000000-0005-0000-0000-0000DCA30000}"/>
    <cellStyle name="Normal 6 3 3 39" xfId="41858" xr:uid="{00000000-0005-0000-0000-0000DDA30000}"/>
    <cellStyle name="Normal 6 3 3 4" xfId="41859" xr:uid="{00000000-0005-0000-0000-0000DEA30000}"/>
    <cellStyle name="Normal 6 3 3 40" xfId="41860" xr:uid="{00000000-0005-0000-0000-0000DFA30000}"/>
    <cellStyle name="Normal 6 3 3 41" xfId="41861" xr:uid="{00000000-0005-0000-0000-0000E0A30000}"/>
    <cellStyle name="Normal 6 3 3 42" xfId="41862" xr:uid="{00000000-0005-0000-0000-0000E1A30000}"/>
    <cellStyle name="Normal 6 3 3 43" xfId="41863" xr:uid="{00000000-0005-0000-0000-0000E2A30000}"/>
    <cellStyle name="Normal 6 3 3 44" xfId="41864" xr:uid="{00000000-0005-0000-0000-0000E3A30000}"/>
    <cellStyle name="Normal 6 3 3 45" xfId="41865" xr:uid="{00000000-0005-0000-0000-0000E4A30000}"/>
    <cellStyle name="Normal 6 3 3 46" xfId="41866" xr:uid="{00000000-0005-0000-0000-0000E5A30000}"/>
    <cellStyle name="Normal 6 3 3 47" xfId="41867" xr:uid="{00000000-0005-0000-0000-0000E6A30000}"/>
    <cellStyle name="Normal 6 3 3 48" xfId="41868" xr:uid="{00000000-0005-0000-0000-0000E7A30000}"/>
    <cellStyle name="Normal 6 3 3 49" xfId="41869" xr:uid="{00000000-0005-0000-0000-0000E8A30000}"/>
    <cellStyle name="Normal 6 3 3 5" xfId="41870" xr:uid="{00000000-0005-0000-0000-0000E9A30000}"/>
    <cellStyle name="Normal 6 3 3 50" xfId="41871" xr:uid="{00000000-0005-0000-0000-0000EAA30000}"/>
    <cellStyle name="Normal 6 3 3 51" xfId="41872" xr:uid="{00000000-0005-0000-0000-0000EBA30000}"/>
    <cellStyle name="Normal 6 3 3 52" xfId="41873" xr:uid="{00000000-0005-0000-0000-0000ECA30000}"/>
    <cellStyle name="Normal 6 3 3 53" xfId="41874" xr:uid="{00000000-0005-0000-0000-0000EDA30000}"/>
    <cellStyle name="Normal 6 3 3 54" xfId="41875" xr:uid="{00000000-0005-0000-0000-0000EEA30000}"/>
    <cellStyle name="Normal 6 3 3 55" xfId="41876" xr:uid="{00000000-0005-0000-0000-0000EFA30000}"/>
    <cellStyle name="Normal 6 3 3 56" xfId="41877" xr:uid="{00000000-0005-0000-0000-0000F0A30000}"/>
    <cellStyle name="Normal 6 3 3 57" xfId="41878" xr:uid="{00000000-0005-0000-0000-0000F1A30000}"/>
    <cellStyle name="Normal 6 3 3 58" xfId="41879" xr:uid="{00000000-0005-0000-0000-0000F2A30000}"/>
    <cellStyle name="Normal 6 3 3 59" xfId="41880" xr:uid="{00000000-0005-0000-0000-0000F3A30000}"/>
    <cellStyle name="Normal 6 3 3 6" xfId="41881" xr:uid="{00000000-0005-0000-0000-0000F4A30000}"/>
    <cellStyle name="Normal 6 3 3 60" xfId="41882" xr:uid="{00000000-0005-0000-0000-0000F5A30000}"/>
    <cellStyle name="Normal 6 3 3 61" xfId="41883" xr:uid="{00000000-0005-0000-0000-0000F6A30000}"/>
    <cellStyle name="Normal 6 3 3 62" xfId="41884" xr:uid="{00000000-0005-0000-0000-0000F7A30000}"/>
    <cellStyle name="Normal 6 3 3 63" xfId="41885" xr:uid="{00000000-0005-0000-0000-0000F8A30000}"/>
    <cellStyle name="Normal 6 3 3 64" xfId="41886" xr:uid="{00000000-0005-0000-0000-0000F9A30000}"/>
    <cellStyle name="Normal 6 3 3 65" xfId="41887" xr:uid="{00000000-0005-0000-0000-0000FAA30000}"/>
    <cellStyle name="Normal 6 3 3 66" xfId="41888" xr:uid="{00000000-0005-0000-0000-0000FBA30000}"/>
    <cellStyle name="Normal 6 3 3 67" xfId="41889" xr:uid="{00000000-0005-0000-0000-0000FCA30000}"/>
    <cellStyle name="Normal 6 3 3 68" xfId="41890" xr:uid="{00000000-0005-0000-0000-0000FDA30000}"/>
    <cellStyle name="Normal 6 3 3 69" xfId="41891" xr:uid="{00000000-0005-0000-0000-0000FEA30000}"/>
    <cellStyle name="Normal 6 3 3 7" xfId="41892" xr:uid="{00000000-0005-0000-0000-0000FFA30000}"/>
    <cellStyle name="Normal 6 3 3 70" xfId="41893" xr:uid="{00000000-0005-0000-0000-000000A40000}"/>
    <cellStyle name="Normal 6 3 3 71" xfId="41894" xr:uid="{00000000-0005-0000-0000-000001A40000}"/>
    <cellStyle name="Normal 6 3 3 72" xfId="41895" xr:uid="{00000000-0005-0000-0000-000002A40000}"/>
    <cellStyle name="Normal 6 3 3 73" xfId="41896" xr:uid="{00000000-0005-0000-0000-000003A40000}"/>
    <cellStyle name="Normal 6 3 3 74" xfId="41897" xr:uid="{00000000-0005-0000-0000-000004A40000}"/>
    <cellStyle name="Normal 6 3 3 75" xfId="41898" xr:uid="{00000000-0005-0000-0000-000005A40000}"/>
    <cellStyle name="Normal 6 3 3 76" xfId="41899" xr:uid="{00000000-0005-0000-0000-000006A40000}"/>
    <cellStyle name="Normal 6 3 3 77" xfId="41900" xr:uid="{00000000-0005-0000-0000-000007A40000}"/>
    <cellStyle name="Normal 6 3 3 78" xfId="41901" xr:uid="{00000000-0005-0000-0000-000008A40000}"/>
    <cellStyle name="Normal 6 3 3 79" xfId="41902" xr:uid="{00000000-0005-0000-0000-000009A40000}"/>
    <cellStyle name="Normal 6 3 3 8" xfId="41903" xr:uid="{00000000-0005-0000-0000-00000AA40000}"/>
    <cellStyle name="Normal 6 3 3 80" xfId="41904" xr:uid="{00000000-0005-0000-0000-00000BA40000}"/>
    <cellStyle name="Normal 6 3 3 81" xfId="41905" xr:uid="{00000000-0005-0000-0000-00000CA40000}"/>
    <cellStyle name="Normal 6 3 3 82" xfId="41906" xr:uid="{00000000-0005-0000-0000-00000DA40000}"/>
    <cellStyle name="Normal 6 3 3 83" xfId="41907" xr:uid="{00000000-0005-0000-0000-00000EA40000}"/>
    <cellStyle name="Normal 6 3 3 84" xfId="41908" xr:uid="{00000000-0005-0000-0000-00000FA40000}"/>
    <cellStyle name="Normal 6 3 3 85" xfId="41909" xr:uid="{00000000-0005-0000-0000-000010A40000}"/>
    <cellStyle name="Normal 6 3 3 86" xfId="41910" xr:uid="{00000000-0005-0000-0000-000011A40000}"/>
    <cellStyle name="Normal 6 3 3 87" xfId="41911" xr:uid="{00000000-0005-0000-0000-000012A40000}"/>
    <cellStyle name="Normal 6 3 3 88" xfId="41912" xr:uid="{00000000-0005-0000-0000-000013A40000}"/>
    <cellStyle name="Normal 6 3 3 89" xfId="41913" xr:uid="{00000000-0005-0000-0000-000014A40000}"/>
    <cellStyle name="Normal 6 3 3 9" xfId="41914" xr:uid="{00000000-0005-0000-0000-000015A40000}"/>
    <cellStyle name="Normal 6 3 3 90" xfId="41915" xr:uid="{00000000-0005-0000-0000-000016A40000}"/>
    <cellStyle name="Normal 6 3 3 91" xfId="41916" xr:uid="{00000000-0005-0000-0000-000017A40000}"/>
    <cellStyle name="Normal 6 3 3 92" xfId="41917" xr:uid="{00000000-0005-0000-0000-000018A40000}"/>
    <cellStyle name="Normal 6 3 3 93" xfId="41918" xr:uid="{00000000-0005-0000-0000-000019A40000}"/>
    <cellStyle name="Normal 6 3 3 94" xfId="41919" xr:uid="{00000000-0005-0000-0000-00001AA40000}"/>
    <cellStyle name="Normal 6 3 3 95" xfId="41920" xr:uid="{00000000-0005-0000-0000-00001BA40000}"/>
    <cellStyle name="Normal 6 3 3 96" xfId="41921" xr:uid="{00000000-0005-0000-0000-00001CA40000}"/>
    <cellStyle name="Normal 6 3 3 97" xfId="41922" xr:uid="{00000000-0005-0000-0000-00001DA40000}"/>
    <cellStyle name="Normal 6 3 3 98" xfId="41923" xr:uid="{00000000-0005-0000-0000-00001EA40000}"/>
    <cellStyle name="Normal 6 3 3 99" xfId="41924" xr:uid="{00000000-0005-0000-0000-00001FA40000}"/>
    <cellStyle name="Normal 6 3 30" xfId="41925" xr:uid="{00000000-0005-0000-0000-000020A40000}"/>
    <cellStyle name="Normal 6 3 31" xfId="41926" xr:uid="{00000000-0005-0000-0000-000021A40000}"/>
    <cellStyle name="Normal 6 3 32" xfId="41927" xr:uid="{00000000-0005-0000-0000-000022A40000}"/>
    <cellStyle name="Normal 6 3 33" xfId="41928" xr:uid="{00000000-0005-0000-0000-000023A40000}"/>
    <cellStyle name="Normal 6 3 34" xfId="41929" xr:uid="{00000000-0005-0000-0000-000024A40000}"/>
    <cellStyle name="Normal 6 3 35" xfId="41930" xr:uid="{00000000-0005-0000-0000-000025A40000}"/>
    <cellStyle name="Normal 6 3 36" xfId="41931" xr:uid="{00000000-0005-0000-0000-000026A40000}"/>
    <cellStyle name="Normal 6 3 37" xfId="41932" xr:uid="{00000000-0005-0000-0000-000027A40000}"/>
    <cellStyle name="Normal 6 3 38" xfId="41933" xr:uid="{00000000-0005-0000-0000-000028A40000}"/>
    <cellStyle name="Normal 6 3 39" xfId="41934" xr:uid="{00000000-0005-0000-0000-000029A40000}"/>
    <cellStyle name="Normal 6 3 4" xfId="41935" xr:uid="{00000000-0005-0000-0000-00002AA40000}"/>
    <cellStyle name="Normal 6 3 4 10" xfId="41936" xr:uid="{00000000-0005-0000-0000-00002BA40000}"/>
    <cellStyle name="Normal 6 3 4 100" xfId="41937" xr:uid="{00000000-0005-0000-0000-00002CA40000}"/>
    <cellStyle name="Normal 6 3 4 101" xfId="41938" xr:uid="{00000000-0005-0000-0000-00002DA40000}"/>
    <cellStyle name="Normal 6 3 4 102" xfId="41939" xr:uid="{00000000-0005-0000-0000-00002EA40000}"/>
    <cellStyle name="Normal 6 3 4 103" xfId="41940" xr:uid="{00000000-0005-0000-0000-00002FA40000}"/>
    <cellStyle name="Normal 6 3 4 104" xfId="41941" xr:uid="{00000000-0005-0000-0000-000030A40000}"/>
    <cellStyle name="Normal 6 3 4 105" xfId="41942" xr:uid="{00000000-0005-0000-0000-000031A40000}"/>
    <cellStyle name="Normal 6 3 4 106" xfId="41943" xr:uid="{00000000-0005-0000-0000-000032A40000}"/>
    <cellStyle name="Normal 6 3 4 107" xfId="41944" xr:uid="{00000000-0005-0000-0000-000033A40000}"/>
    <cellStyle name="Normal 6 3 4 108" xfId="41945" xr:uid="{00000000-0005-0000-0000-000034A40000}"/>
    <cellStyle name="Normal 6 3 4 109" xfId="41946" xr:uid="{00000000-0005-0000-0000-000035A40000}"/>
    <cellStyle name="Normal 6 3 4 11" xfId="41947" xr:uid="{00000000-0005-0000-0000-000036A40000}"/>
    <cellStyle name="Normal 6 3 4 110" xfId="41948" xr:uid="{00000000-0005-0000-0000-000037A40000}"/>
    <cellStyle name="Normal 6 3 4 111" xfId="41949" xr:uid="{00000000-0005-0000-0000-000038A40000}"/>
    <cellStyle name="Normal 6 3 4 12" xfId="41950" xr:uid="{00000000-0005-0000-0000-000039A40000}"/>
    <cellStyle name="Normal 6 3 4 13" xfId="41951" xr:uid="{00000000-0005-0000-0000-00003AA40000}"/>
    <cellStyle name="Normal 6 3 4 14" xfId="41952" xr:uid="{00000000-0005-0000-0000-00003BA40000}"/>
    <cellStyle name="Normal 6 3 4 15" xfId="41953" xr:uid="{00000000-0005-0000-0000-00003CA40000}"/>
    <cellStyle name="Normal 6 3 4 16" xfId="41954" xr:uid="{00000000-0005-0000-0000-00003DA40000}"/>
    <cellStyle name="Normal 6 3 4 17" xfId="41955" xr:uid="{00000000-0005-0000-0000-00003EA40000}"/>
    <cellStyle name="Normal 6 3 4 18" xfId="41956" xr:uid="{00000000-0005-0000-0000-00003FA40000}"/>
    <cellStyle name="Normal 6 3 4 19" xfId="41957" xr:uid="{00000000-0005-0000-0000-000040A40000}"/>
    <cellStyle name="Normal 6 3 4 2" xfId="41958" xr:uid="{00000000-0005-0000-0000-000041A40000}"/>
    <cellStyle name="Normal 6 3 4 20" xfId="41959" xr:uid="{00000000-0005-0000-0000-000042A40000}"/>
    <cellStyle name="Normal 6 3 4 21" xfId="41960" xr:uid="{00000000-0005-0000-0000-000043A40000}"/>
    <cellStyle name="Normal 6 3 4 22" xfId="41961" xr:uid="{00000000-0005-0000-0000-000044A40000}"/>
    <cellStyle name="Normal 6 3 4 23" xfId="41962" xr:uid="{00000000-0005-0000-0000-000045A40000}"/>
    <cellStyle name="Normal 6 3 4 24" xfId="41963" xr:uid="{00000000-0005-0000-0000-000046A40000}"/>
    <cellStyle name="Normal 6 3 4 25" xfId="41964" xr:uid="{00000000-0005-0000-0000-000047A40000}"/>
    <cellStyle name="Normal 6 3 4 26" xfId="41965" xr:uid="{00000000-0005-0000-0000-000048A40000}"/>
    <cellStyle name="Normal 6 3 4 27" xfId="41966" xr:uid="{00000000-0005-0000-0000-000049A40000}"/>
    <cellStyle name="Normal 6 3 4 28" xfId="41967" xr:uid="{00000000-0005-0000-0000-00004AA40000}"/>
    <cellStyle name="Normal 6 3 4 29" xfId="41968" xr:uid="{00000000-0005-0000-0000-00004BA40000}"/>
    <cellStyle name="Normal 6 3 4 3" xfId="41969" xr:uid="{00000000-0005-0000-0000-00004CA40000}"/>
    <cellStyle name="Normal 6 3 4 30" xfId="41970" xr:uid="{00000000-0005-0000-0000-00004DA40000}"/>
    <cellStyle name="Normal 6 3 4 31" xfId="41971" xr:uid="{00000000-0005-0000-0000-00004EA40000}"/>
    <cellStyle name="Normal 6 3 4 32" xfId="41972" xr:uid="{00000000-0005-0000-0000-00004FA40000}"/>
    <cellStyle name="Normal 6 3 4 33" xfId="41973" xr:uid="{00000000-0005-0000-0000-000050A40000}"/>
    <cellStyle name="Normal 6 3 4 34" xfId="41974" xr:uid="{00000000-0005-0000-0000-000051A40000}"/>
    <cellStyle name="Normal 6 3 4 35" xfId="41975" xr:uid="{00000000-0005-0000-0000-000052A40000}"/>
    <cellStyle name="Normal 6 3 4 36" xfId="41976" xr:uid="{00000000-0005-0000-0000-000053A40000}"/>
    <cellStyle name="Normal 6 3 4 37" xfId="41977" xr:uid="{00000000-0005-0000-0000-000054A40000}"/>
    <cellStyle name="Normal 6 3 4 38" xfId="41978" xr:uid="{00000000-0005-0000-0000-000055A40000}"/>
    <cellStyle name="Normal 6 3 4 39" xfId="41979" xr:uid="{00000000-0005-0000-0000-000056A40000}"/>
    <cellStyle name="Normal 6 3 4 4" xfId="41980" xr:uid="{00000000-0005-0000-0000-000057A40000}"/>
    <cellStyle name="Normal 6 3 4 40" xfId="41981" xr:uid="{00000000-0005-0000-0000-000058A40000}"/>
    <cellStyle name="Normal 6 3 4 41" xfId="41982" xr:uid="{00000000-0005-0000-0000-000059A40000}"/>
    <cellStyle name="Normal 6 3 4 42" xfId="41983" xr:uid="{00000000-0005-0000-0000-00005AA40000}"/>
    <cellStyle name="Normal 6 3 4 43" xfId="41984" xr:uid="{00000000-0005-0000-0000-00005BA40000}"/>
    <cellStyle name="Normal 6 3 4 44" xfId="41985" xr:uid="{00000000-0005-0000-0000-00005CA40000}"/>
    <cellStyle name="Normal 6 3 4 45" xfId="41986" xr:uid="{00000000-0005-0000-0000-00005DA40000}"/>
    <cellStyle name="Normal 6 3 4 46" xfId="41987" xr:uid="{00000000-0005-0000-0000-00005EA40000}"/>
    <cellStyle name="Normal 6 3 4 47" xfId="41988" xr:uid="{00000000-0005-0000-0000-00005FA40000}"/>
    <cellStyle name="Normal 6 3 4 48" xfId="41989" xr:uid="{00000000-0005-0000-0000-000060A40000}"/>
    <cellStyle name="Normal 6 3 4 49" xfId="41990" xr:uid="{00000000-0005-0000-0000-000061A40000}"/>
    <cellStyle name="Normal 6 3 4 5" xfId="41991" xr:uid="{00000000-0005-0000-0000-000062A40000}"/>
    <cellStyle name="Normal 6 3 4 50" xfId="41992" xr:uid="{00000000-0005-0000-0000-000063A40000}"/>
    <cellStyle name="Normal 6 3 4 51" xfId="41993" xr:uid="{00000000-0005-0000-0000-000064A40000}"/>
    <cellStyle name="Normal 6 3 4 52" xfId="41994" xr:uid="{00000000-0005-0000-0000-000065A40000}"/>
    <cellStyle name="Normal 6 3 4 53" xfId="41995" xr:uid="{00000000-0005-0000-0000-000066A40000}"/>
    <cellStyle name="Normal 6 3 4 54" xfId="41996" xr:uid="{00000000-0005-0000-0000-000067A40000}"/>
    <cellStyle name="Normal 6 3 4 55" xfId="41997" xr:uid="{00000000-0005-0000-0000-000068A40000}"/>
    <cellStyle name="Normal 6 3 4 56" xfId="41998" xr:uid="{00000000-0005-0000-0000-000069A40000}"/>
    <cellStyle name="Normal 6 3 4 57" xfId="41999" xr:uid="{00000000-0005-0000-0000-00006AA40000}"/>
    <cellStyle name="Normal 6 3 4 58" xfId="42000" xr:uid="{00000000-0005-0000-0000-00006BA40000}"/>
    <cellStyle name="Normal 6 3 4 59" xfId="42001" xr:uid="{00000000-0005-0000-0000-00006CA40000}"/>
    <cellStyle name="Normal 6 3 4 6" xfId="42002" xr:uid="{00000000-0005-0000-0000-00006DA40000}"/>
    <cellStyle name="Normal 6 3 4 60" xfId="42003" xr:uid="{00000000-0005-0000-0000-00006EA40000}"/>
    <cellStyle name="Normal 6 3 4 61" xfId="42004" xr:uid="{00000000-0005-0000-0000-00006FA40000}"/>
    <cellStyle name="Normal 6 3 4 62" xfId="42005" xr:uid="{00000000-0005-0000-0000-000070A40000}"/>
    <cellStyle name="Normal 6 3 4 63" xfId="42006" xr:uid="{00000000-0005-0000-0000-000071A40000}"/>
    <cellStyle name="Normal 6 3 4 64" xfId="42007" xr:uid="{00000000-0005-0000-0000-000072A40000}"/>
    <cellStyle name="Normal 6 3 4 65" xfId="42008" xr:uid="{00000000-0005-0000-0000-000073A40000}"/>
    <cellStyle name="Normal 6 3 4 66" xfId="42009" xr:uid="{00000000-0005-0000-0000-000074A40000}"/>
    <cellStyle name="Normal 6 3 4 67" xfId="42010" xr:uid="{00000000-0005-0000-0000-000075A40000}"/>
    <cellStyle name="Normal 6 3 4 68" xfId="42011" xr:uid="{00000000-0005-0000-0000-000076A40000}"/>
    <cellStyle name="Normal 6 3 4 69" xfId="42012" xr:uid="{00000000-0005-0000-0000-000077A40000}"/>
    <cellStyle name="Normal 6 3 4 7" xfId="42013" xr:uid="{00000000-0005-0000-0000-000078A40000}"/>
    <cellStyle name="Normal 6 3 4 70" xfId="42014" xr:uid="{00000000-0005-0000-0000-000079A40000}"/>
    <cellStyle name="Normal 6 3 4 71" xfId="42015" xr:uid="{00000000-0005-0000-0000-00007AA40000}"/>
    <cellStyle name="Normal 6 3 4 72" xfId="42016" xr:uid="{00000000-0005-0000-0000-00007BA40000}"/>
    <cellStyle name="Normal 6 3 4 73" xfId="42017" xr:uid="{00000000-0005-0000-0000-00007CA40000}"/>
    <cellStyle name="Normal 6 3 4 74" xfId="42018" xr:uid="{00000000-0005-0000-0000-00007DA40000}"/>
    <cellStyle name="Normal 6 3 4 75" xfId="42019" xr:uid="{00000000-0005-0000-0000-00007EA40000}"/>
    <cellStyle name="Normal 6 3 4 76" xfId="42020" xr:uid="{00000000-0005-0000-0000-00007FA40000}"/>
    <cellStyle name="Normal 6 3 4 77" xfId="42021" xr:uid="{00000000-0005-0000-0000-000080A40000}"/>
    <cellStyle name="Normal 6 3 4 78" xfId="42022" xr:uid="{00000000-0005-0000-0000-000081A40000}"/>
    <cellStyle name="Normal 6 3 4 79" xfId="42023" xr:uid="{00000000-0005-0000-0000-000082A40000}"/>
    <cellStyle name="Normal 6 3 4 8" xfId="42024" xr:uid="{00000000-0005-0000-0000-000083A40000}"/>
    <cellStyle name="Normal 6 3 4 80" xfId="42025" xr:uid="{00000000-0005-0000-0000-000084A40000}"/>
    <cellStyle name="Normal 6 3 4 81" xfId="42026" xr:uid="{00000000-0005-0000-0000-000085A40000}"/>
    <cellStyle name="Normal 6 3 4 82" xfId="42027" xr:uid="{00000000-0005-0000-0000-000086A40000}"/>
    <cellStyle name="Normal 6 3 4 83" xfId="42028" xr:uid="{00000000-0005-0000-0000-000087A40000}"/>
    <cellStyle name="Normal 6 3 4 84" xfId="42029" xr:uid="{00000000-0005-0000-0000-000088A40000}"/>
    <cellStyle name="Normal 6 3 4 85" xfId="42030" xr:uid="{00000000-0005-0000-0000-000089A40000}"/>
    <cellStyle name="Normal 6 3 4 86" xfId="42031" xr:uid="{00000000-0005-0000-0000-00008AA40000}"/>
    <cellStyle name="Normal 6 3 4 87" xfId="42032" xr:uid="{00000000-0005-0000-0000-00008BA40000}"/>
    <cellStyle name="Normal 6 3 4 88" xfId="42033" xr:uid="{00000000-0005-0000-0000-00008CA40000}"/>
    <cellStyle name="Normal 6 3 4 89" xfId="42034" xr:uid="{00000000-0005-0000-0000-00008DA40000}"/>
    <cellStyle name="Normal 6 3 4 9" xfId="42035" xr:uid="{00000000-0005-0000-0000-00008EA40000}"/>
    <cellStyle name="Normal 6 3 4 90" xfId="42036" xr:uid="{00000000-0005-0000-0000-00008FA40000}"/>
    <cellStyle name="Normal 6 3 4 91" xfId="42037" xr:uid="{00000000-0005-0000-0000-000090A40000}"/>
    <cellStyle name="Normal 6 3 4 92" xfId="42038" xr:uid="{00000000-0005-0000-0000-000091A40000}"/>
    <cellStyle name="Normal 6 3 4 93" xfId="42039" xr:uid="{00000000-0005-0000-0000-000092A40000}"/>
    <cellStyle name="Normal 6 3 4 94" xfId="42040" xr:uid="{00000000-0005-0000-0000-000093A40000}"/>
    <cellStyle name="Normal 6 3 4 95" xfId="42041" xr:uid="{00000000-0005-0000-0000-000094A40000}"/>
    <cellStyle name="Normal 6 3 4 96" xfId="42042" xr:uid="{00000000-0005-0000-0000-000095A40000}"/>
    <cellStyle name="Normal 6 3 4 97" xfId="42043" xr:uid="{00000000-0005-0000-0000-000096A40000}"/>
    <cellStyle name="Normal 6 3 4 98" xfId="42044" xr:uid="{00000000-0005-0000-0000-000097A40000}"/>
    <cellStyle name="Normal 6 3 4 99" xfId="42045" xr:uid="{00000000-0005-0000-0000-000098A40000}"/>
    <cellStyle name="Normal 6 3 40" xfId="42046" xr:uid="{00000000-0005-0000-0000-000099A40000}"/>
    <cellStyle name="Normal 6 3 41" xfId="42047" xr:uid="{00000000-0005-0000-0000-00009AA40000}"/>
    <cellStyle name="Normal 6 3 42" xfId="42048" xr:uid="{00000000-0005-0000-0000-00009BA40000}"/>
    <cellStyle name="Normal 6 3 43" xfId="42049" xr:uid="{00000000-0005-0000-0000-00009CA40000}"/>
    <cellStyle name="Normal 6 3 44" xfId="42050" xr:uid="{00000000-0005-0000-0000-00009DA40000}"/>
    <cellStyle name="Normal 6 3 45" xfId="42051" xr:uid="{00000000-0005-0000-0000-00009EA40000}"/>
    <cellStyle name="Normal 6 3 46" xfId="42052" xr:uid="{00000000-0005-0000-0000-00009FA40000}"/>
    <cellStyle name="Normal 6 3 47" xfId="42053" xr:uid="{00000000-0005-0000-0000-0000A0A40000}"/>
    <cellStyle name="Normal 6 3 48" xfId="42054" xr:uid="{00000000-0005-0000-0000-0000A1A40000}"/>
    <cellStyle name="Normal 6 3 49" xfId="42055" xr:uid="{00000000-0005-0000-0000-0000A2A40000}"/>
    <cellStyle name="Normal 6 3 5" xfId="42056" xr:uid="{00000000-0005-0000-0000-0000A3A40000}"/>
    <cellStyle name="Normal 6 3 50" xfId="42057" xr:uid="{00000000-0005-0000-0000-0000A4A40000}"/>
    <cellStyle name="Normal 6 3 51" xfId="42058" xr:uid="{00000000-0005-0000-0000-0000A5A40000}"/>
    <cellStyle name="Normal 6 3 52" xfId="42059" xr:uid="{00000000-0005-0000-0000-0000A6A40000}"/>
    <cellStyle name="Normal 6 3 53" xfId="42060" xr:uid="{00000000-0005-0000-0000-0000A7A40000}"/>
    <cellStyle name="Normal 6 3 54" xfId="42061" xr:uid="{00000000-0005-0000-0000-0000A8A40000}"/>
    <cellStyle name="Normal 6 3 55" xfId="42062" xr:uid="{00000000-0005-0000-0000-0000A9A40000}"/>
    <cellStyle name="Normal 6 3 56" xfId="42063" xr:uid="{00000000-0005-0000-0000-0000AAA40000}"/>
    <cellStyle name="Normal 6 3 57" xfId="42064" xr:uid="{00000000-0005-0000-0000-0000ABA40000}"/>
    <cellStyle name="Normal 6 3 58" xfId="42065" xr:uid="{00000000-0005-0000-0000-0000ACA40000}"/>
    <cellStyle name="Normal 6 3 59" xfId="42066" xr:uid="{00000000-0005-0000-0000-0000ADA40000}"/>
    <cellStyle name="Normal 6 3 6" xfId="42067" xr:uid="{00000000-0005-0000-0000-0000AEA40000}"/>
    <cellStyle name="Normal 6 3 60" xfId="42068" xr:uid="{00000000-0005-0000-0000-0000AFA40000}"/>
    <cellStyle name="Normal 6 3 61" xfId="42069" xr:uid="{00000000-0005-0000-0000-0000B0A40000}"/>
    <cellStyle name="Normal 6 3 62" xfId="42070" xr:uid="{00000000-0005-0000-0000-0000B1A40000}"/>
    <cellStyle name="Normal 6 3 63" xfId="42071" xr:uid="{00000000-0005-0000-0000-0000B2A40000}"/>
    <cellStyle name="Normal 6 3 64" xfId="42072" xr:uid="{00000000-0005-0000-0000-0000B3A40000}"/>
    <cellStyle name="Normal 6 3 65" xfId="42073" xr:uid="{00000000-0005-0000-0000-0000B4A40000}"/>
    <cellStyle name="Normal 6 3 66" xfId="42074" xr:uid="{00000000-0005-0000-0000-0000B5A40000}"/>
    <cellStyle name="Normal 6 3 67" xfId="42075" xr:uid="{00000000-0005-0000-0000-0000B6A40000}"/>
    <cellStyle name="Normal 6 3 68" xfId="42076" xr:uid="{00000000-0005-0000-0000-0000B7A40000}"/>
    <cellStyle name="Normal 6 3 69" xfId="42077" xr:uid="{00000000-0005-0000-0000-0000B8A40000}"/>
    <cellStyle name="Normal 6 3 7" xfId="42078" xr:uid="{00000000-0005-0000-0000-0000B9A40000}"/>
    <cellStyle name="Normal 6 3 70" xfId="42079" xr:uid="{00000000-0005-0000-0000-0000BAA40000}"/>
    <cellStyle name="Normal 6 3 71" xfId="42080" xr:uid="{00000000-0005-0000-0000-0000BBA40000}"/>
    <cellStyle name="Normal 6 3 72" xfId="42081" xr:uid="{00000000-0005-0000-0000-0000BCA40000}"/>
    <cellStyle name="Normal 6 3 73" xfId="42082" xr:uid="{00000000-0005-0000-0000-0000BDA40000}"/>
    <cellStyle name="Normal 6 3 74" xfId="42083" xr:uid="{00000000-0005-0000-0000-0000BEA40000}"/>
    <cellStyle name="Normal 6 3 75" xfId="42084" xr:uid="{00000000-0005-0000-0000-0000BFA40000}"/>
    <cellStyle name="Normal 6 3 76" xfId="42085" xr:uid="{00000000-0005-0000-0000-0000C0A40000}"/>
    <cellStyle name="Normal 6 3 77" xfId="42086" xr:uid="{00000000-0005-0000-0000-0000C1A40000}"/>
    <cellStyle name="Normal 6 3 78" xfId="42087" xr:uid="{00000000-0005-0000-0000-0000C2A40000}"/>
    <cellStyle name="Normal 6 3 79" xfId="42088" xr:uid="{00000000-0005-0000-0000-0000C3A40000}"/>
    <cellStyle name="Normal 6 3 8" xfId="42089" xr:uid="{00000000-0005-0000-0000-0000C4A40000}"/>
    <cellStyle name="Normal 6 3 80" xfId="42090" xr:uid="{00000000-0005-0000-0000-0000C5A40000}"/>
    <cellStyle name="Normal 6 3 81" xfId="42091" xr:uid="{00000000-0005-0000-0000-0000C6A40000}"/>
    <cellStyle name="Normal 6 3 82" xfId="42092" xr:uid="{00000000-0005-0000-0000-0000C7A40000}"/>
    <cellStyle name="Normal 6 3 83" xfId="42093" xr:uid="{00000000-0005-0000-0000-0000C8A40000}"/>
    <cellStyle name="Normal 6 3 84" xfId="42094" xr:uid="{00000000-0005-0000-0000-0000C9A40000}"/>
    <cellStyle name="Normal 6 3 85" xfId="42095" xr:uid="{00000000-0005-0000-0000-0000CAA40000}"/>
    <cellStyle name="Normal 6 3 86" xfId="42096" xr:uid="{00000000-0005-0000-0000-0000CBA40000}"/>
    <cellStyle name="Normal 6 3 87" xfId="42097" xr:uid="{00000000-0005-0000-0000-0000CCA40000}"/>
    <cellStyle name="Normal 6 3 88" xfId="42098" xr:uid="{00000000-0005-0000-0000-0000CDA40000}"/>
    <cellStyle name="Normal 6 3 89" xfId="42099" xr:uid="{00000000-0005-0000-0000-0000CEA40000}"/>
    <cellStyle name="Normal 6 3 9" xfId="42100" xr:uid="{00000000-0005-0000-0000-0000CFA40000}"/>
    <cellStyle name="Normal 6 3 90" xfId="42101" xr:uid="{00000000-0005-0000-0000-0000D0A40000}"/>
    <cellStyle name="Normal 6 3 91" xfId="42102" xr:uid="{00000000-0005-0000-0000-0000D1A40000}"/>
    <cellStyle name="Normal 6 3 92" xfId="42103" xr:uid="{00000000-0005-0000-0000-0000D2A40000}"/>
    <cellStyle name="Normal 6 3 93" xfId="42104" xr:uid="{00000000-0005-0000-0000-0000D3A40000}"/>
    <cellStyle name="Normal 6 3 94" xfId="42105" xr:uid="{00000000-0005-0000-0000-0000D4A40000}"/>
    <cellStyle name="Normal 6 3 95" xfId="42106" xr:uid="{00000000-0005-0000-0000-0000D5A40000}"/>
    <cellStyle name="Normal 6 3 96" xfId="42107" xr:uid="{00000000-0005-0000-0000-0000D6A40000}"/>
    <cellStyle name="Normal 6 3 97" xfId="42108" xr:uid="{00000000-0005-0000-0000-0000D7A40000}"/>
    <cellStyle name="Normal 6 3 98" xfId="42109" xr:uid="{00000000-0005-0000-0000-0000D8A40000}"/>
    <cellStyle name="Normal 6 3 99" xfId="42110" xr:uid="{00000000-0005-0000-0000-0000D9A40000}"/>
    <cellStyle name="Normal 6 30" xfId="42111" xr:uid="{00000000-0005-0000-0000-0000DAA40000}"/>
    <cellStyle name="Normal 6 31" xfId="42112" xr:uid="{00000000-0005-0000-0000-0000DBA40000}"/>
    <cellStyle name="Normal 6 32" xfId="42113" xr:uid="{00000000-0005-0000-0000-0000DCA40000}"/>
    <cellStyle name="Normal 6 33" xfId="42114" xr:uid="{00000000-0005-0000-0000-0000DDA40000}"/>
    <cellStyle name="Normal 6 34" xfId="42115" xr:uid="{00000000-0005-0000-0000-0000DEA40000}"/>
    <cellStyle name="Normal 6 35" xfId="42116" xr:uid="{00000000-0005-0000-0000-0000DFA40000}"/>
    <cellStyle name="Normal 6 36" xfId="42117" xr:uid="{00000000-0005-0000-0000-0000E0A40000}"/>
    <cellStyle name="Normal 6 37" xfId="42118" xr:uid="{00000000-0005-0000-0000-0000E1A40000}"/>
    <cellStyle name="Normal 6 38" xfId="42119" xr:uid="{00000000-0005-0000-0000-0000E2A40000}"/>
    <cellStyle name="Normal 6 39" xfId="42120" xr:uid="{00000000-0005-0000-0000-0000E3A40000}"/>
    <cellStyle name="Normal 6 4" xfId="42121" xr:uid="{00000000-0005-0000-0000-0000E4A40000}"/>
    <cellStyle name="Normal 6 4 10" xfId="42122" xr:uid="{00000000-0005-0000-0000-0000E5A40000}"/>
    <cellStyle name="Normal 6 4 100" xfId="42123" xr:uid="{00000000-0005-0000-0000-0000E6A40000}"/>
    <cellStyle name="Normal 6 4 101" xfId="42124" xr:uid="{00000000-0005-0000-0000-0000E7A40000}"/>
    <cellStyle name="Normal 6 4 102" xfId="42125" xr:uid="{00000000-0005-0000-0000-0000E8A40000}"/>
    <cellStyle name="Normal 6 4 103" xfId="42126" xr:uid="{00000000-0005-0000-0000-0000E9A40000}"/>
    <cellStyle name="Normal 6 4 104" xfId="42127" xr:uid="{00000000-0005-0000-0000-0000EAA40000}"/>
    <cellStyle name="Normal 6 4 105" xfId="42128" xr:uid="{00000000-0005-0000-0000-0000EBA40000}"/>
    <cellStyle name="Normal 6 4 106" xfId="42129" xr:uid="{00000000-0005-0000-0000-0000ECA40000}"/>
    <cellStyle name="Normal 6 4 107" xfId="42130" xr:uid="{00000000-0005-0000-0000-0000EDA40000}"/>
    <cellStyle name="Normal 6 4 108" xfId="42131" xr:uid="{00000000-0005-0000-0000-0000EEA40000}"/>
    <cellStyle name="Normal 6 4 109" xfId="42132" xr:uid="{00000000-0005-0000-0000-0000EFA40000}"/>
    <cellStyle name="Normal 6 4 11" xfId="42133" xr:uid="{00000000-0005-0000-0000-0000F0A40000}"/>
    <cellStyle name="Normal 6 4 110" xfId="42134" xr:uid="{00000000-0005-0000-0000-0000F1A40000}"/>
    <cellStyle name="Normal 6 4 111" xfId="42135" xr:uid="{00000000-0005-0000-0000-0000F2A40000}"/>
    <cellStyle name="Normal 6 4 112" xfId="42136" xr:uid="{00000000-0005-0000-0000-0000F3A40000}"/>
    <cellStyle name="Normal 6 4 113" xfId="42137" xr:uid="{00000000-0005-0000-0000-0000F4A40000}"/>
    <cellStyle name="Normal 6 4 114" xfId="42138" xr:uid="{00000000-0005-0000-0000-0000F5A40000}"/>
    <cellStyle name="Normal 6 4 115" xfId="42139" xr:uid="{00000000-0005-0000-0000-0000F6A40000}"/>
    <cellStyle name="Normal 6 4 12" xfId="42140" xr:uid="{00000000-0005-0000-0000-0000F7A40000}"/>
    <cellStyle name="Normal 6 4 13" xfId="42141" xr:uid="{00000000-0005-0000-0000-0000F8A40000}"/>
    <cellStyle name="Normal 6 4 14" xfId="42142" xr:uid="{00000000-0005-0000-0000-0000F9A40000}"/>
    <cellStyle name="Normal 6 4 15" xfId="42143" xr:uid="{00000000-0005-0000-0000-0000FAA40000}"/>
    <cellStyle name="Normal 6 4 16" xfId="42144" xr:uid="{00000000-0005-0000-0000-0000FBA40000}"/>
    <cellStyle name="Normal 6 4 17" xfId="42145" xr:uid="{00000000-0005-0000-0000-0000FCA40000}"/>
    <cellStyle name="Normal 6 4 18" xfId="42146" xr:uid="{00000000-0005-0000-0000-0000FDA40000}"/>
    <cellStyle name="Normal 6 4 19" xfId="42147" xr:uid="{00000000-0005-0000-0000-0000FEA40000}"/>
    <cellStyle name="Normal 6 4 2" xfId="42148" xr:uid="{00000000-0005-0000-0000-0000FFA40000}"/>
    <cellStyle name="Normal 6 4 2 10" xfId="42149" xr:uid="{00000000-0005-0000-0000-000000A50000}"/>
    <cellStyle name="Normal 6 4 2 100" xfId="42150" xr:uid="{00000000-0005-0000-0000-000001A50000}"/>
    <cellStyle name="Normal 6 4 2 101" xfId="42151" xr:uid="{00000000-0005-0000-0000-000002A50000}"/>
    <cellStyle name="Normal 6 4 2 102" xfId="42152" xr:uid="{00000000-0005-0000-0000-000003A50000}"/>
    <cellStyle name="Normal 6 4 2 103" xfId="42153" xr:uid="{00000000-0005-0000-0000-000004A50000}"/>
    <cellStyle name="Normal 6 4 2 104" xfId="42154" xr:uid="{00000000-0005-0000-0000-000005A50000}"/>
    <cellStyle name="Normal 6 4 2 105" xfId="42155" xr:uid="{00000000-0005-0000-0000-000006A50000}"/>
    <cellStyle name="Normal 6 4 2 106" xfId="42156" xr:uid="{00000000-0005-0000-0000-000007A50000}"/>
    <cellStyle name="Normal 6 4 2 107" xfId="42157" xr:uid="{00000000-0005-0000-0000-000008A50000}"/>
    <cellStyle name="Normal 6 4 2 108" xfId="42158" xr:uid="{00000000-0005-0000-0000-000009A50000}"/>
    <cellStyle name="Normal 6 4 2 109" xfId="42159" xr:uid="{00000000-0005-0000-0000-00000AA50000}"/>
    <cellStyle name="Normal 6 4 2 11" xfId="42160" xr:uid="{00000000-0005-0000-0000-00000BA50000}"/>
    <cellStyle name="Normal 6 4 2 110" xfId="42161" xr:uid="{00000000-0005-0000-0000-00000CA50000}"/>
    <cellStyle name="Normal 6 4 2 111" xfId="42162" xr:uid="{00000000-0005-0000-0000-00000DA50000}"/>
    <cellStyle name="Normal 6 4 2 12" xfId="42163" xr:uid="{00000000-0005-0000-0000-00000EA50000}"/>
    <cellStyle name="Normal 6 4 2 13" xfId="42164" xr:uid="{00000000-0005-0000-0000-00000FA50000}"/>
    <cellStyle name="Normal 6 4 2 14" xfId="42165" xr:uid="{00000000-0005-0000-0000-000010A50000}"/>
    <cellStyle name="Normal 6 4 2 15" xfId="42166" xr:uid="{00000000-0005-0000-0000-000011A50000}"/>
    <cellStyle name="Normal 6 4 2 16" xfId="42167" xr:uid="{00000000-0005-0000-0000-000012A50000}"/>
    <cellStyle name="Normal 6 4 2 17" xfId="42168" xr:uid="{00000000-0005-0000-0000-000013A50000}"/>
    <cellStyle name="Normal 6 4 2 18" xfId="42169" xr:uid="{00000000-0005-0000-0000-000014A50000}"/>
    <cellStyle name="Normal 6 4 2 19" xfId="42170" xr:uid="{00000000-0005-0000-0000-000015A50000}"/>
    <cellStyle name="Normal 6 4 2 2" xfId="42171" xr:uid="{00000000-0005-0000-0000-000016A50000}"/>
    <cellStyle name="Normal 6 4 2 20" xfId="42172" xr:uid="{00000000-0005-0000-0000-000017A50000}"/>
    <cellStyle name="Normal 6 4 2 21" xfId="42173" xr:uid="{00000000-0005-0000-0000-000018A50000}"/>
    <cellStyle name="Normal 6 4 2 22" xfId="42174" xr:uid="{00000000-0005-0000-0000-000019A50000}"/>
    <cellStyle name="Normal 6 4 2 23" xfId="42175" xr:uid="{00000000-0005-0000-0000-00001AA50000}"/>
    <cellStyle name="Normal 6 4 2 24" xfId="42176" xr:uid="{00000000-0005-0000-0000-00001BA50000}"/>
    <cellStyle name="Normal 6 4 2 25" xfId="42177" xr:uid="{00000000-0005-0000-0000-00001CA50000}"/>
    <cellStyle name="Normal 6 4 2 26" xfId="42178" xr:uid="{00000000-0005-0000-0000-00001DA50000}"/>
    <cellStyle name="Normal 6 4 2 27" xfId="42179" xr:uid="{00000000-0005-0000-0000-00001EA50000}"/>
    <cellStyle name="Normal 6 4 2 28" xfId="42180" xr:uid="{00000000-0005-0000-0000-00001FA50000}"/>
    <cellStyle name="Normal 6 4 2 29" xfId="42181" xr:uid="{00000000-0005-0000-0000-000020A50000}"/>
    <cellStyle name="Normal 6 4 2 3" xfId="42182" xr:uid="{00000000-0005-0000-0000-000021A50000}"/>
    <cellStyle name="Normal 6 4 2 30" xfId="42183" xr:uid="{00000000-0005-0000-0000-000022A50000}"/>
    <cellStyle name="Normal 6 4 2 31" xfId="42184" xr:uid="{00000000-0005-0000-0000-000023A50000}"/>
    <cellStyle name="Normal 6 4 2 32" xfId="42185" xr:uid="{00000000-0005-0000-0000-000024A50000}"/>
    <cellStyle name="Normal 6 4 2 33" xfId="42186" xr:uid="{00000000-0005-0000-0000-000025A50000}"/>
    <cellStyle name="Normal 6 4 2 34" xfId="42187" xr:uid="{00000000-0005-0000-0000-000026A50000}"/>
    <cellStyle name="Normal 6 4 2 35" xfId="42188" xr:uid="{00000000-0005-0000-0000-000027A50000}"/>
    <cellStyle name="Normal 6 4 2 36" xfId="42189" xr:uid="{00000000-0005-0000-0000-000028A50000}"/>
    <cellStyle name="Normal 6 4 2 37" xfId="42190" xr:uid="{00000000-0005-0000-0000-000029A50000}"/>
    <cellStyle name="Normal 6 4 2 38" xfId="42191" xr:uid="{00000000-0005-0000-0000-00002AA50000}"/>
    <cellStyle name="Normal 6 4 2 39" xfId="42192" xr:uid="{00000000-0005-0000-0000-00002BA50000}"/>
    <cellStyle name="Normal 6 4 2 4" xfId="42193" xr:uid="{00000000-0005-0000-0000-00002CA50000}"/>
    <cellStyle name="Normal 6 4 2 40" xfId="42194" xr:uid="{00000000-0005-0000-0000-00002DA50000}"/>
    <cellStyle name="Normal 6 4 2 41" xfId="42195" xr:uid="{00000000-0005-0000-0000-00002EA50000}"/>
    <cellStyle name="Normal 6 4 2 42" xfId="42196" xr:uid="{00000000-0005-0000-0000-00002FA50000}"/>
    <cellStyle name="Normal 6 4 2 43" xfId="42197" xr:uid="{00000000-0005-0000-0000-000030A50000}"/>
    <cellStyle name="Normal 6 4 2 44" xfId="42198" xr:uid="{00000000-0005-0000-0000-000031A50000}"/>
    <cellStyle name="Normal 6 4 2 45" xfId="42199" xr:uid="{00000000-0005-0000-0000-000032A50000}"/>
    <cellStyle name="Normal 6 4 2 46" xfId="42200" xr:uid="{00000000-0005-0000-0000-000033A50000}"/>
    <cellStyle name="Normal 6 4 2 47" xfId="42201" xr:uid="{00000000-0005-0000-0000-000034A50000}"/>
    <cellStyle name="Normal 6 4 2 48" xfId="42202" xr:uid="{00000000-0005-0000-0000-000035A50000}"/>
    <cellStyle name="Normal 6 4 2 49" xfId="42203" xr:uid="{00000000-0005-0000-0000-000036A50000}"/>
    <cellStyle name="Normal 6 4 2 5" xfId="42204" xr:uid="{00000000-0005-0000-0000-000037A50000}"/>
    <cellStyle name="Normal 6 4 2 50" xfId="42205" xr:uid="{00000000-0005-0000-0000-000038A50000}"/>
    <cellStyle name="Normal 6 4 2 51" xfId="42206" xr:uid="{00000000-0005-0000-0000-000039A50000}"/>
    <cellStyle name="Normal 6 4 2 52" xfId="42207" xr:uid="{00000000-0005-0000-0000-00003AA50000}"/>
    <cellStyle name="Normal 6 4 2 53" xfId="42208" xr:uid="{00000000-0005-0000-0000-00003BA50000}"/>
    <cellStyle name="Normal 6 4 2 54" xfId="42209" xr:uid="{00000000-0005-0000-0000-00003CA50000}"/>
    <cellStyle name="Normal 6 4 2 55" xfId="42210" xr:uid="{00000000-0005-0000-0000-00003DA50000}"/>
    <cellStyle name="Normal 6 4 2 56" xfId="42211" xr:uid="{00000000-0005-0000-0000-00003EA50000}"/>
    <cellStyle name="Normal 6 4 2 57" xfId="42212" xr:uid="{00000000-0005-0000-0000-00003FA50000}"/>
    <cellStyle name="Normal 6 4 2 58" xfId="42213" xr:uid="{00000000-0005-0000-0000-000040A50000}"/>
    <cellStyle name="Normal 6 4 2 59" xfId="42214" xr:uid="{00000000-0005-0000-0000-000041A50000}"/>
    <cellStyle name="Normal 6 4 2 6" xfId="42215" xr:uid="{00000000-0005-0000-0000-000042A50000}"/>
    <cellStyle name="Normal 6 4 2 60" xfId="42216" xr:uid="{00000000-0005-0000-0000-000043A50000}"/>
    <cellStyle name="Normal 6 4 2 61" xfId="42217" xr:uid="{00000000-0005-0000-0000-000044A50000}"/>
    <cellStyle name="Normal 6 4 2 62" xfId="42218" xr:uid="{00000000-0005-0000-0000-000045A50000}"/>
    <cellStyle name="Normal 6 4 2 63" xfId="42219" xr:uid="{00000000-0005-0000-0000-000046A50000}"/>
    <cellStyle name="Normal 6 4 2 64" xfId="42220" xr:uid="{00000000-0005-0000-0000-000047A50000}"/>
    <cellStyle name="Normal 6 4 2 65" xfId="42221" xr:uid="{00000000-0005-0000-0000-000048A50000}"/>
    <cellStyle name="Normal 6 4 2 66" xfId="42222" xr:uid="{00000000-0005-0000-0000-000049A50000}"/>
    <cellStyle name="Normal 6 4 2 67" xfId="42223" xr:uid="{00000000-0005-0000-0000-00004AA50000}"/>
    <cellStyle name="Normal 6 4 2 68" xfId="42224" xr:uid="{00000000-0005-0000-0000-00004BA50000}"/>
    <cellStyle name="Normal 6 4 2 69" xfId="42225" xr:uid="{00000000-0005-0000-0000-00004CA50000}"/>
    <cellStyle name="Normal 6 4 2 7" xfId="42226" xr:uid="{00000000-0005-0000-0000-00004DA50000}"/>
    <cellStyle name="Normal 6 4 2 70" xfId="42227" xr:uid="{00000000-0005-0000-0000-00004EA50000}"/>
    <cellStyle name="Normal 6 4 2 71" xfId="42228" xr:uid="{00000000-0005-0000-0000-00004FA50000}"/>
    <cellStyle name="Normal 6 4 2 72" xfId="42229" xr:uid="{00000000-0005-0000-0000-000050A50000}"/>
    <cellStyle name="Normal 6 4 2 73" xfId="42230" xr:uid="{00000000-0005-0000-0000-000051A50000}"/>
    <cellStyle name="Normal 6 4 2 74" xfId="42231" xr:uid="{00000000-0005-0000-0000-000052A50000}"/>
    <cellStyle name="Normal 6 4 2 75" xfId="42232" xr:uid="{00000000-0005-0000-0000-000053A50000}"/>
    <cellStyle name="Normal 6 4 2 76" xfId="42233" xr:uid="{00000000-0005-0000-0000-000054A50000}"/>
    <cellStyle name="Normal 6 4 2 77" xfId="42234" xr:uid="{00000000-0005-0000-0000-000055A50000}"/>
    <cellStyle name="Normal 6 4 2 78" xfId="42235" xr:uid="{00000000-0005-0000-0000-000056A50000}"/>
    <cellStyle name="Normal 6 4 2 79" xfId="42236" xr:uid="{00000000-0005-0000-0000-000057A50000}"/>
    <cellStyle name="Normal 6 4 2 8" xfId="42237" xr:uid="{00000000-0005-0000-0000-000058A50000}"/>
    <cellStyle name="Normal 6 4 2 80" xfId="42238" xr:uid="{00000000-0005-0000-0000-000059A50000}"/>
    <cellStyle name="Normal 6 4 2 81" xfId="42239" xr:uid="{00000000-0005-0000-0000-00005AA50000}"/>
    <cellStyle name="Normal 6 4 2 82" xfId="42240" xr:uid="{00000000-0005-0000-0000-00005BA50000}"/>
    <cellStyle name="Normal 6 4 2 83" xfId="42241" xr:uid="{00000000-0005-0000-0000-00005CA50000}"/>
    <cellStyle name="Normal 6 4 2 84" xfId="42242" xr:uid="{00000000-0005-0000-0000-00005DA50000}"/>
    <cellStyle name="Normal 6 4 2 85" xfId="42243" xr:uid="{00000000-0005-0000-0000-00005EA50000}"/>
    <cellStyle name="Normal 6 4 2 86" xfId="42244" xr:uid="{00000000-0005-0000-0000-00005FA50000}"/>
    <cellStyle name="Normal 6 4 2 87" xfId="42245" xr:uid="{00000000-0005-0000-0000-000060A50000}"/>
    <cellStyle name="Normal 6 4 2 88" xfId="42246" xr:uid="{00000000-0005-0000-0000-000061A50000}"/>
    <cellStyle name="Normal 6 4 2 89" xfId="42247" xr:uid="{00000000-0005-0000-0000-000062A50000}"/>
    <cellStyle name="Normal 6 4 2 9" xfId="42248" xr:uid="{00000000-0005-0000-0000-000063A50000}"/>
    <cellStyle name="Normal 6 4 2 90" xfId="42249" xr:uid="{00000000-0005-0000-0000-000064A50000}"/>
    <cellStyle name="Normal 6 4 2 91" xfId="42250" xr:uid="{00000000-0005-0000-0000-000065A50000}"/>
    <cellStyle name="Normal 6 4 2 92" xfId="42251" xr:uid="{00000000-0005-0000-0000-000066A50000}"/>
    <cellStyle name="Normal 6 4 2 93" xfId="42252" xr:uid="{00000000-0005-0000-0000-000067A50000}"/>
    <cellStyle name="Normal 6 4 2 94" xfId="42253" xr:uid="{00000000-0005-0000-0000-000068A50000}"/>
    <cellStyle name="Normal 6 4 2 95" xfId="42254" xr:uid="{00000000-0005-0000-0000-000069A50000}"/>
    <cellStyle name="Normal 6 4 2 96" xfId="42255" xr:uid="{00000000-0005-0000-0000-00006AA50000}"/>
    <cellStyle name="Normal 6 4 2 97" xfId="42256" xr:uid="{00000000-0005-0000-0000-00006BA50000}"/>
    <cellStyle name="Normal 6 4 2 98" xfId="42257" xr:uid="{00000000-0005-0000-0000-00006CA50000}"/>
    <cellStyle name="Normal 6 4 2 99" xfId="42258" xr:uid="{00000000-0005-0000-0000-00006DA50000}"/>
    <cellStyle name="Normal 6 4 20" xfId="42259" xr:uid="{00000000-0005-0000-0000-00006EA50000}"/>
    <cellStyle name="Normal 6 4 21" xfId="42260" xr:uid="{00000000-0005-0000-0000-00006FA50000}"/>
    <cellStyle name="Normal 6 4 22" xfId="42261" xr:uid="{00000000-0005-0000-0000-000070A50000}"/>
    <cellStyle name="Normal 6 4 23" xfId="42262" xr:uid="{00000000-0005-0000-0000-000071A50000}"/>
    <cellStyle name="Normal 6 4 24" xfId="42263" xr:uid="{00000000-0005-0000-0000-000072A50000}"/>
    <cellStyle name="Normal 6 4 25" xfId="42264" xr:uid="{00000000-0005-0000-0000-000073A50000}"/>
    <cellStyle name="Normal 6 4 26" xfId="42265" xr:uid="{00000000-0005-0000-0000-000074A50000}"/>
    <cellStyle name="Normal 6 4 27" xfId="42266" xr:uid="{00000000-0005-0000-0000-000075A50000}"/>
    <cellStyle name="Normal 6 4 28" xfId="42267" xr:uid="{00000000-0005-0000-0000-000076A50000}"/>
    <cellStyle name="Normal 6 4 29" xfId="42268" xr:uid="{00000000-0005-0000-0000-000077A50000}"/>
    <cellStyle name="Normal 6 4 3" xfId="42269" xr:uid="{00000000-0005-0000-0000-000078A50000}"/>
    <cellStyle name="Normal 6 4 30" xfId="42270" xr:uid="{00000000-0005-0000-0000-000079A50000}"/>
    <cellStyle name="Normal 6 4 31" xfId="42271" xr:uid="{00000000-0005-0000-0000-00007AA50000}"/>
    <cellStyle name="Normal 6 4 32" xfId="42272" xr:uid="{00000000-0005-0000-0000-00007BA50000}"/>
    <cellStyle name="Normal 6 4 33" xfId="42273" xr:uid="{00000000-0005-0000-0000-00007CA50000}"/>
    <cellStyle name="Normal 6 4 34" xfId="42274" xr:uid="{00000000-0005-0000-0000-00007DA50000}"/>
    <cellStyle name="Normal 6 4 35" xfId="42275" xr:uid="{00000000-0005-0000-0000-00007EA50000}"/>
    <cellStyle name="Normal 6 4 36" xfId="42276" xr:uid="{00000000-0005-0000-0000-00007FA50000}"/>
    <cellStyle name="Normal 6 4 37" xfId="42277" xr:uid="{00000000-0005-0000-0000-000080A50000}"/>
    <cellStyle name="Normal 6 4 38" xfId="42278" xr:uid="{00000000-0005-0000-0000-000081A50000}"/>
    <cellStyle name="Normal 6 4 39" xfId="42279" xr:uid="{00000000-0005-0000-0000-000082A50000}"/>
    <cellStyle name="Normal 6 4 4" xfId="42280" xr:uid="{00000000-0005-0000-0000-000083A50000}"/>
    <cellStyle name="Normal 6 4 40" xfId="42281" xr:uid="{00000000-0005-0000-0000-000084A50000}"/>
    <cellStyle name="Normal 6 4 41" xfId="42282" xr:uid="{00000000-0005-0000-0000-000085A50000}"/>
    <cellStyle name="Normal 6 4 42" xfId="42283" xr:uid="{00000000-0005-0000-0000-000086A50000}"/>
    <cellStyle name="Normal 6 4 43" xfId="42284" xr:uid="{00000000-0005-0000-0000-000087A50000}"/>
    <cellStyle name="Normal 6 4 44" xfId="42285" xr:uid="{00000000-0005-0000-0000-000088A50000}"/>
    <cellStyle name="Normal 6 4 45" xfId="42286" xr:uid="{00000000-0005-0000-0000-000089A50000}"/>
    <cellStyle name="Normal 6 4 46" xfId="42287" xr:uid="{00000000-0005-0000-0000-00008AA50000}"/>
    <cellStyle name="Normal 6 4 47" xfId="42288" xr:uid="{00000000-0005-0000-0000-00008BA50000}"/>
    <cellStyle name="Normal 6 4 48" xfId="42289" xr:uid="{00000000-0005-0000-0000-00008CA50000}"/>
    <cellStyle name="Normal 6 4 49" xfId="42290" xr:uid="{00000000-0005-0000-0000-00008DA50000}"/>
    <cellStyle name="Normal 6 4 5" xfId="42291" xr:uid="{00000000-0005-0000-0000-00008EA50000}"/>
    <cellStyle name="Normal 6 4 50" xfId="42292" xr:uid="{00000000-0005-0000-0000-00008FA50000}"/>
    <cellStyle name="Normal 6 4 51" xfId="42293" xr:uid="{00000000-0005-0000-0000-000090A50000}"/>
    <cellStyle name="Normal 6 4 52" xfId="42294" xr:uid="{00000000-0005-0000-0000-000091A50000}"/>
    <cellStyle name="Normal 6 4 53" xfId="42295" xr:uid="{00000000-0005-0000-0000-000092A50000}"/>
    <cellStyle name="Normal 6 4 54" xfId="42296" xr:uid="{00000000-0005-0000-0000-000093A50000}"/>
    <cellStyle name="Normal 6 4 55" xfId="42297" xr:uid="{00000000-0005-0000-0000-000094A50000}"/>
    <cellStyle name="Normal 6 4 56" xfId="42298" xr:uid="{00000000-0005-0000-0000-000095A50000}"/>
    <cellStyle name="Normal 6 4 57" xfId="42299" xr:uid="{00000000-0005-0000-0000-000096A50000}"/>
    <cellStyle name="Normal 6 4 58" xfId="42300" xr:uid="{00000000-0005-0000-0000-000097A50000}"/>
    <cellStyle name="Normal 6 4 59" xfId="42301" xr:uid="{00000000-0005-0000-0000-000098A50000}"/>
    <cellStyle name="Normal 6 4 6" xfId="42302" xr:uid="{00000000-0005-0000-0000-000099A50000}"/>
    <cellStyle name="Normal 6 4 60" xfId="42303" xr:uid="{00000000-0005-0000-0000-00009AA50000}"/>
    <cellStyle name="Normal 6 4 61" xfId="42304" xr:uid="{00000000-0005-0000-0000-00009BA50000}"/>
    <cellStyle name="Normal 6 4 62" xfId="42305" xr:uid="{00000000-0005-0000-0000-00009CA50000}"/>
    <cellStyle name="Normal 6 4 63" xfId="42306" xr:uid="{00000000-0005-0000-0000-00009DA50000}"/>
    <cellStyle name="Normal 6 4 64" xfId="42307" xr:uid="{00000000-0005-0000-0000-00009EA50000}"/>
    <cellStyle name="Normal 6 4 65" xfId="42308" xr:uid="{00000000-0005-0000-0000-00009FA50000}"/>
    <cellStyle name="Normal 6 4 66" xfId="42309" xr:uid="{00000000-0005-0000-0000-0000A0A50000}"/>
    <cellStyle name="Normal 6 4 67" xfId="42310" xr:uid="{00000000-0005-0000-0000-0000A1A50000}"/>
    <cellStyle name="Normal 6 4 68" xfId="42311" xr:uid="{00000000-0005-0000-0000-0000A2A50000}"/>
    <cellStyle name="Normal 6 4 69" xfId="42312" xr:uid="{00000000-0005-0000-0000-0000A3A50000}"/>
    <cellStyle name="Normal 6 4 7" xfId="42313" xr:uid="{00000000-0005-0000-0000-0000A4A50000}"/>
    <cellStyle name="Normal 6 4 70" xfId="42314" xr:uid="{00000000-0005-0000-0000-0000A5A50000}"/>
    <cellStyle name="Normal 6 4 71" xfId="42315" xr:uid="{00000000-0005-0000-0000-0000A6A50000}"/>
    <cellStyle name="Normal 6 4 72" xfId="42316" xr:uid="{00000000-0005-0000-0000-0000A7A50000}"/>
    <cellStyle name="Normal 6 4 73" xfId="42317" xr:uid="{00000000-0005-0000-0000-0000A8A50000}"/>
    <cellStyle name="Normal 6 4 74" xfId="42318" xr:uid="{00000000-0005-0000-0000-0000A9A50000}"/>
    <cellStyle name="Normal 6 4 75" xfId="42319" xr:uid="{00000000-0005-0000-0000-0000AAA50000}"/>
    <cellStyle name="Normal 6 4 76" xfId="42320" xr:uid="{00000000-0005-0000-0000-0000ABA50000}"/>
    <cellStyle name="Normal 6 4 77" xfId="42321" xr:uid="{00000000-0005-0000-0000-0000ACA50000}"/>
    <cellStyle name="Normal 6 4 78" xfId="42322" xr:uid="{00000000-0005-0000-0000-0000ADA50000}"/>
    <cellStyle name="Normal 6 4 79" xfId="42323" xr:uid="{00000000-0005-0000-0000-0000AEA50000}"/>
    <cellStyle name="Normal 6 4 8" xfId="42324" xr:uid="{00000000-0005-0000-0000-0000AFA50000}"/>
    <cellStyle name="Normal 6 4 80" xfId="42325" xr:uid="{00000000-0005-0000-0000-0000B0A50000}"/>
    <cellStyle name="Normal 6 4 81" xfId="42326" xr:uid="{00000000-0005-0000-0000-0000B1A50000}"/>
    <cellStyle name="Normal 6 4 82" xfId="42327" xr:uid="{00000000-0005-0000-0000-0000B2A50000}"/>
    <cellStyle name="Normal 6 4 83" xfId="42328" xr:uid="{00000000-0005-0000-0000-0000B3A50000}"/>
    <cellStyle name="Normal 6 4 84" xfId="42329" xr:uid="{00000000-0005-0000-0000-0000B4A50000}"/>
    <cellStyle name="Normal 6 4 85" xfId="42330" xr:uid="{00000000-0005-0000-0000-0000B5A50000}"/>
    <cellStyle name="Normal 6 4 86" xfId="42331" xr:uid="{00000000-0005-0000-0000-0000B6A50000}"/>
    <cellStyle name="Normal 6 4 87" xfId="42332" xr:uid="{00000000-0005-0000-0000-0000B7A50000}"/>
    <cellStyle name="Normal 6 4 88" xfId="42333" xr:uid="{00000000-0005-0000-0000-0000B8A50000}"/>
    <cellStyle name="Normal 6 4 89" xfId="42334" xr:uid="{00000000-0005-0000-0000-0000B9A50000}"/>
    <cellStyle name="Normal 6 4 9" xfId="42335" xr:uid="{00000000-0005-0000-0000-0000BAA50000}"/>
    <cellStyle name="Normal 6 4 90" xfId="42336" xr:uid="{00000000-0005-0000-0000-0000BBA50000}"/>
    <cellStyle name="Normal 6 4 91" xfId="42337" xr:uid="{00000000-0005-0000-0000-0000BCA50000}"/>
    <cellStyle name="Normal 6 4 92" xfId="42338" xr:uid="{00000000-0005-0000-0000-0000BDA50000}"/>
    <cellStyle name="Normal 6 4 93" xfId="42339" xr:uid="{00000000-0005-0000-0000-0000BEA50000}"/>
    <cellStyle name="Normal 6 4 94" xfId="42340" xr:uid="{00000000-0005-0000-0000-0000BFA50000}"/>
    <cellStyle name="Normal 6 4 95" xfId="42341" xr:uid="{00000000-0005-0000-0000-0000C0A50000}"/>
    <cellStyle name="Normal 6 4 96" xfId="42342" xr:uid="{00000000-0005-0000-0000-0000C1A50000}"/>
    <cellStyle name="Normal 6 4 97" xfId="42343" xr:uid="{00000000-0005-0000-0000-0000C2A50000}"/>
    <cellStyle name="Normal 6 4 98" xfId="42344" xr:uid="{00000000-0005-0000-0000-0000C3A50000}"/>
    <cellStyle name="Normal 6 4 99" xfId="42345" xr:uid="{00000000-0005-0000-0000-0000C4A50000}"/>
    <cellStyle name="Normal 6 40" xfId="42346" xr:uid="{00000000-0005-0000-0000-0000C5A50000}"/>
    <cellStyle name="Normal 6 41" xfId="42347" xr:uid="{00000000-0005-0000-0000-0000C6A50000}"/>
    <cellStyle name="Normal 6 42" xfId="42348" xr:uid="{00000000-0005-0000-0000-0000C7A50000}"/>
    <cellStyle name="Normal 6 43" xfId="42349" xr:uid="{00000000-0005-0000-0000-0000C8A50000}"/>
    <cellStyle name="Normal 6 44" xfId="42350" xr:uid="{00000000-0005-0000-0000-0000C9A50000}"/>
    <cellStyle name="Normal 6 45" xfId="42351" xr:uid="{00000000-0005-0000-0000-0000CAA50000}"/>
    <cellStyle name="Normal 6 46" xfId="42352" xr:uid="{00000000-0005-0000-0000-0000CBA50000}"/>
    <cellStyle name="Normal 6 47" xfId="42353" xr:uid="{00000000-0005-0000-0000-0000CCA50000}"/>
    <cellStyle name="Normal 6 48" xfId="42354" xr:uid="{00000000-0005-0000-0000-0000CDA50000}"/>
    <cellStyle name="Normal 6 49" xfId="42355" xr:uid="{00000000-0005-0000-0000-0000CEA50000}"/>
    <cellStyle name="Normal 6 5" xfId="42356" xr:uid="{00000000-0005-0000-0000-0000CFA50000}"/>
    <cellStyle name="Normal 6 5 10" xfId="42357" xr:uid="{00000000-0005-0000-0000-0000D0A50000}"/>
    <cellStyle name="Normal 6 5 100" xfId="42358" xr:uid="{00000000-0005-0000-0000-0000D1A50000}"/>
    <cellStyle name="Normal 6 5 101" xfId="42359" xr:uid="{00000000-0005-0000-0000-0000D2A50000}"/>
    <cellStyle name="Normal 6 5 102" xfId="42360" xr:uid="{00000000-0005-0000-0000-0000D3A50000}"/>
    <cellStyle name="Normal 6 5 103" xfId="42361" xr:uid="{00000000-0005-0000-0000-0000D4A50000}"/>
    <cellStyle name="Normal 6 5 104" xfId="42362" xr:uid="{00000000-0005-0000-0000-0000D5A50000}"/>
    <cellStyle name="Normal 6 5 105" xfId="42363" xr:uid="{00000000-0005-0000-0000-0000D6A50000}"/>
    <cellStyle name="Normal 6 5 106" xfId="42364" xr:uid="{00000000-0005-0000-0000-0000D7A50000}"/>
    <cellStyle name="Normal 6 5 107" xfId="42365" xr:uid="{00000000-0005-0000-0000-0000D8A50000}"/>
    <cellStyle name="Normal 6 5 108" xfId="42366" xr:uid="{00000000-0005-0000-0000-0000D9A50000}"/>
    <cellStyle name="Normal 6 5 109" xfId="42367" xr:uid="{00000000-0005-0000-0000-0000DAA50000}"/>
    <cellStyle name="Normal 6 5 11" xfId="42368" xr:uid="{00000000-0005-0000-0000-0000DBA50000}"/>
    <cellStyle name="Normal 6 5 110" xfId="42369" xr:uid="{00000000-0005-0000-0000-0000DCA50000}"/>
    <cellStyle name="Normal 6 5 111" xfId="42370" xr:uid="{00000000-0005-0000-0000-0000DDA50000}"/>
    <cellStyle name="Normal 6 5 12" xfId="42371" xr:uid="{00000000-0005-0000-0000-0000DEA50000}"/>
    <cellStyle name="Normal 6 5 13" xfId="42372" xr:uid="{00000000-0005-0000-0000-0000DFA50000}"/>
    <cellStyle name="Normal 6 5 14" xfId="42373" xr:uid="{00000000-0005-0000-0000-0000E0A50000}"/>
    <cellStyle name="Normal 6 5 15" xfId="42374" xr:uid="{00000000-0005-0000-0000-0000E1A50000}"/>
    <cellStyle name="Normal 6 5 16" xfId="42375" xr:uid="{00000000-0005-0000-0000-0000E2A50000}"/>
    <cellStyle name="Normal 6 5 17" xfId="42376" xr:uid="{00000000-0005-0000-0000-0000E3A50000}"/>
    <cellStyle name="Normal 6 5 18" xfId="42377" xr:uid="{00000000-0005-0000-0000-0000E4A50000}"/>
    <cellStyle name="Normal 6 5 19" xfId="42378" xr:uid="{00000000-0005-0000-0000-0000E5A50000}"/>
    <cellStyle name="Normal 6 5 2" xfId="42379" xr:uid="{00000000-0005-0000-0000-0000E6A50000}"/>
    <cellStyle name="Normal 6 5 20" xfId="42380" xr:uid="{00000000-0005-0000-0000-0000E7A50000}"/>
    <cellStyle name="Normal 6 5 21" xfId="42381" xr:uid="{00000000-0005-0000-0000-0000E8A50000}"/>
    <cellStyle name="Normal 6 5 22" xfId="42382" xr:uid="{00000000-0005-0000-0000-0000E9A50000}"/>
    <cellStyle name="Normal 6 5 23" xfId="42383" xr:uid="{00000000-0005-0000-0000-0000EAA50000}"/>
    <cellStyle name="Normal 6 5 24" xfId="42384" xr:uid="{00000000-0005-0000-0000-0000EBA50000}"/>
    <cellStyle name="Normal 6 5 25" xfId="42385" xr:uid="{00000000-0005-0000-0000-0000ECA50000}"/>
    <cellStyle name="Normal 6 5 26" xfId="42386" xr:uid="{00000000-0005-0000-0000-0000EDA50000}"/>
    <cellStyle name="Normal 6 5 27" xfId="42387" xr:uid="{00000000-0005-0000-0000-0000EEA50000}"/>
    <cellStyle name="Normal 6 5 28" xfId="42388" xr:uid="{00000000-0005-0000-0000-0000EFA50000}"/>
    <cellStyle name="Normal 6 5 29" xfId="42389" xr:uid="{00000000-0005-0000-0000-0000F0A50000}"/>
    <cellStyle name="Normal 6 5 3" xfId="42390" xr:uid="{00000000-0005-0000-0000-0000F1A50000}"/>
    <cellStyle name="Normal 6 5 30" xfId="42391" xr:uid="{00000000-0005-0000-0000-0000F2A50000}"/>
    <cellStyle name="Normal 6 5 31" xfId="42392" xr:uid="{00000000-0005-0000-0000-0000F3A50000}"/>
    <cellStyle name="Normal 6 5 32" xfId="42393" xr:uid="{00000000-0005-0000-0000-0000F4A50000}"/>
    <cellStyle name="Normal 6 5 33" xfId="42394" xr:uid="{00000000-0005-0000-0000-0000F5A50000}"/>
    <cellStyle name="Normal 6 5 34" xfId="42395" xr:uid="{00000000-0005-0000-0000-0000F6A50000}"/>
    <cellStyle name="Normal 6 5 35" xfId="42396" xr:uid="{00000000-0005-0000-0000-0000F7A50000}"/>
    <cellStyle name="Normal 6 5 36" xfId="42397" xr:uid="{00000000-0005-0000-0000-0000F8A50000}"/>
    <cellStyle name="Normal 6 5 37" xfId="42398" xr:uid="{00000000-0005-0000-0000-0000F9A50000}"/>
    <cellStyle name="Normal 6 5 38" xfId="42399" xr:uid="{00000000-0005-0000-0000-0000FAA50000}"/>
    <cellStyle name="Normal 6 5 39" xfId="42400" xr:uid="{00000000-0005-0000-0000-0000FBA50000}"/>
    <cellStyle name="Normal 6 5 4" xfId="42401" xr:uid="{00000000-0005-0000-0000-0000FCA50000}"/>
    <cellStyle name="Normal 6 5 40" xfId="42402" xr:uid="{00000000-0005-0000-0000-0000FDA50000}"/>
    <cellStyle name="Normal 6 5 41" xfId="42403" xr:uid="{00000000-0005-0000-0000-0000FEA50000}"/>
    <cellStyle name="Normal 6 5 42" xfId="42404" xr:uid="{00000000-0005-0000-0000-0000FFA50000}"/>
    <cellStyle name="Normal 6 5 43" xfId="42405" xr:uid="{00000000-0005-0000-0000-000000A60000}"/>
    <cellStyle name="Normal 6 5 44" xfId="42406" xr:uid="{00000000-0005-0000-0000-000001A60000}"/>
    <cellStyle name="Normal 6 5 45" xfId="42407" xr:uid="{00000000-0005-0000-0000-000002A60000}"/>
    <cellStyle name="Normal 6 5 46" xfId="42408" xr:uid="{00000000-0005-0000-0000-000003A60000}"/>
    <cellStyle name="Normal 6 5 47" xfId="42409" xr:uid="{00000000-0005-0000-0000-000004A60000}"/>
    <cellStyle name="Normal 6 5 48" xfId="42410" xr:uid="{00000000-0005-0000-0000-000005A60000}"/>
    <cellStyle name="Normal 6 5 49" xfId="42411" xr:uid="{00000000-0005-0000-0000-000006A60000}"/>
    <cellStyle name="Normal 6 5 5" xfId="42412" xr:uid="{00000000-0005-0000-0000-000007A60000}"/>
    <cellStyle name="Normal 6 5 50" xfId="42413" xr:uid="{00000000-0005-0000-0000-000008A60000}"/>
    <cellStyle name="Normal 6 5 51" xfId="42414" xr:uid="{00000000-0005-0000-0000-000009A60000}"/>
    <cellStyle name="Normal 6 5 52" xfId="42415" xr:uid="{00000000-0005-0000-0000-00000AA60000}"/>
    <cellStyle name="Normal 6 5 53" xfId="42416" xr:uid="{00000000-0005-0000-0000-00000BA60000}"/>
    <cellStyle name="Normal 6 5 54" xfId="42417" xr:uid="{00000000-0005-0000-0000-00000CA60000}"/>
    <cellStyle name="Normal 6 5 55" xfId="42418" xr:uid="{00000000-0005-0000-0000-00000DA60000}"/>
    <cellStyle name="Normal 6 5 56" xfId="42419" xr:uid="{00000000-0005-0000-0000-00000EA60000}"/>
    <cellStyle name="Normal 6 5 57" xfId="42420" xr:uid="{00000000-0005-0000-0000-00000FA60000}"/>
    <cellStyle name="Normal 6 5 58" xfId="42421" xr:uid="{00000000-0005-0000-0000-000010A60000}"/>
    <cellStyle name="Normal 6 5 59" xfId="42422" xr:uid="{00000000-0005-0000-0000-000011A60000}"/>
    <cellStyle name="Normal 6 5 6" xfId="42423" xr:uid="{00000000-0005-0000-0000-000012A60000}"/>
    <cellStyle name="Normal 6 5 60" xfId="42424" xr:uid="{00000000-0005-0000-0000-000013A60000}"/>
    <cellStyle name="Normal 6 5 61" xfId="42425" xr:uid="{00000000-0005-0000-0000-000014A60000}"/>
    <cellStyle name="Normal 6 5 62" xfId="42426" xr:uid="{00000000-0005-0000-0000-000015A60000}"/>
    <cellStyle name="Normal 6 5 63" xfId="42427" xr:uid="{00000000-0005-0000-0000-000016A60000}"/>
    <cellStyle name="Normal 6 5 64" xfId="42428" xr:uid="{00000000-0005-0000-0000-000017A60000}"/>
    <cellStyle name="Normal 6 5 65" xfId="42429" xr:uid="{00000000-0005-0000-0000-000018A60000}"/>
    <cellStyle name="Normal 6 5 66" xfId="42430" xr:uid="{00000000-0005-0000-0000-000019A60000}"/>
    <cellStyle name="Normal 6 5 67" xfId="42431" xr:uid="{00000000-0005-0000-0000-00001AA60000}"/>
    <cellStyle name="Normal 6 5 68" xfId="42432" xr:uid="{00000000-0005-0000-0000-00001BA60000}"/>
    <cellStyle name="Normal 6 5 69" xfId="42433" xr:uid="{00000000-0005-0000-0000-00001CA60000}"/>
    <cellStyle name="Normal 6 5 7" xfId="42434" xr:uid="{00000000-0005-0000-0000-00001DA60000}"/>
    <cellStyle name="Normal 6 5 70" xfId="42435" xr:uid="{00000000-0005-0000-0000-00001EA60000}"/>
    <cellStyle name="Normal 6 5 71" xfId="42436" xr:uid="{00000000-0005-0000-0000-00001FA60000}"/>
    <cellStyle name="Normal 6 5 72" xfId="42437" xr:uid="{00000000-0005-0000-0000-000020A60000}"/>
    <cellStyle name="Normal 6 5 73" xfId="42438" xr:uid="{00000000-0005-0000-0000-000021A60000}"/>
    <cellStyle name="Normal 6 5 74" xfId="42439" xr:uid="{00000000-0005-0000-0000-000022A60000}"/>
    <cellStyle name="Normal 6 5 75" xfId="42440" xr:uid="{00000000-0005-0000-0000-000023A60000}"/>
    <cellStyle name="Normal 6 5 76" xfId="42441" xr:uid="{00000000-0005-0000-0000-000024A60000}"/>
    <cellStyle name="Normal 6 5 77" xfId="42442" xr:uid="{00000000-0005-0000-0000-000025A60000}"/>
    <cellStyle name="Normal 6 5 78" xfId="42443" xr:uid="{00000000-0005-0000-0000-000026A60000}"/>
    <cellStyle name="Normal 6 5 79" xfId="42444" xr:uid="{00000000-0005-0000-0000-000027A60000}"/>
    <cellStyle name="Normal 6 5 8" xfId="42445" xr:uid="{00000000-0005-0000-0000-000028A60000}"/>
    <cellStyle name="Normal 6 5 80" xfId="42446" xr:uid="{00000000-0005-0000-0000-000029A60000}"/>
    <cellStyle name="Normal 6 5 81" xfId="42447" xr:uid="{00000000-0005-0000-0000-00002AA60000}"/>
    <cellStyle name="Normal 6 5 82" xfId="42448" xr:uid="{00000000-0005-0000-0000-00002BA60000}"/>
    <cellStyle name="Normal 6 5 83" xfId="42449" xr:uid="{00000000-0005-0000-0000-00002CA60000}"/>
    <cellStyle name="Normal 6 5 84" xfId="42450" xr:uid="{00000000-0005-0000-0000-00002DA60000}"/>
    <cellStyle name="Normal 6 5 85" xfId="42451" xr:uid="{00000000-0005-0000-0000-00002EA60000}"/>
    <cellStyle name="Normal 6 5 86" xfId="42452" xr:uid="{00000000-0005-0000-0000-00002FA60000}"/>
    <cellStyle name="Normal 6 5 87" xfId="42453" xr:uid="{00000000-0005-0000-0000-000030A60000}"/>
    <cellStyle name="Normal 6 5 88" xfId="42454" xr:uid="{00000000-0005-0000-0000-000031A60000}"/>
    <cellStyle name="Normal 6 5 89" xfId="42455" xr:uid="{00000000-0005-0000-0000-000032A60000}"/>
    <cellStyle name="Normal 6 5 9" xfId="42456" xr:uid="{00000000-0005-0000-0000-000033A60000}"/>
    <cellStyle name="Normal 6 5 90" xfId="42457" xr:uid="{00000000-0005-0000-0000-000034A60000}"/>
    <cellStyle name="Normal 6 5 91" xfId="42458" xr:uid="{00000000-0005-0000-0000-000035A60000}"/>
    <cellStyle name="Normal 6 5 92" xfId="42459" xr:uid="{00000000-0005-0000-0000-000036A60000}"/>
    <cellStyle name="Normal 6 5 93" xfId="42460" xr:uid="{00000000-0005-0000-0000-000037A60000}"/>
    <cellStyle name="Normal 6 5 94" xfId="42461" xr:uid="{00000000-0005-0000-0000-000038A60000}"/>
    <cellStyle name="Normal 6 5 95" xfId="42462" xr:uid="{00000000-0005-0000-0000-000039A60000}"/>
    <cellStyle name="Normal 6 5 96" xfId="42463" xr:uid="{00000000-0005-0000-0000-00003AA60000}"/>
    <cellStyle name="Normal 6 5 97" xfId="42464" xr:uid="{00000000-0005-0000-0000-00003BA60000}"/>
    <cellStyle name="Normal 6 5 98" xfId="42465" xr:uid="{00000000-0005-0000-0000-00003CA60000}"/>
    <cellStyle name="Normal 6 5 99" xfId="42466" xr:uid="{00000000-0005-0000-0000-00003DA60000}"/>
    <cellStyle name="Normal 6 50" xfId="42467" xr:uid="{00000000-0005-0000-0000-00003EA60000}"/>
    <cellStyle name="Normal 6 51" xfId="42468" xr:uid="{00000000-0005-0000-0000-00003FA60000}"/>
    <cellStyle name="Normal 6 52" xfId="42469" xr:uid="{00000000-0005-0000-0000-000040A60000}"/>
    <cellStyle name="Normal 6 53" xfId="42470" xr:uid="{00000000-0005-0000-0000-000041A60000}"/>
    <cellStyle name="Normal 6 54" xfId="42471" xr:uid="{00000000-0005-0000-0000-000042A60000}"/>
    <cellStyle name="Normal 6 55" xfId="42472" xr:uid="{00000000-0005-0000-0000-000043A60000}"/>
    <cellStyle name="Normal 6 56" xfId="42473" xr:uid="{00000000-0005-0000-0000-000044A60000}"/>
    <cellStyle name="Normal 6 57" xfId="42474" xr:uid="{00000000-0005-0000-0000-000045A60000}"/>
    <cellStyle name="Normal 6 58" xfId="42475" xr:uid="{00000000-0005-0000-0000-000046A60000}"/>
    <cellStyle name="Normal 6 59" xfId="42476" xr:uid="{00000000-0005-0000-0000-000047A60000}"/>
    <cellStyle name="Normal 6 6" xfId="42477" xr:uid="{00000000-0005-0000-0000-000048A60000}"/>
    <cellStyle name="Normal 6 6 10" xfId="42478" xr:uid="{00000000-0005-0000-0000-000049A60000}"/>
    <cellStyle name="Normal 6 6 100" xfId="42479" xr:uid="{00000000-0005-0000-0000-00004AA60000}"/>
    <cellStyle name="Normal 6 6 101" xfId="42480" xr:uid="{00000000-0005-0000-0000-00004BA60000}"/>
    <cellStyle name="Normal 6 6 102" xfId="42481" xr:uid="{00000000-0005-0000-0000-00004CA60000}"/>
    <cellStyle name="Normal 6 6 103" xfId="42482" xr:uid="{00000000-0005-0000-0000-00004DA60000}"/>
    <cellStyle name="Normal 6 6 104" xfId="42483" xr:uid="{00000000-0005-0000-0000-00004EA60000}"/>
    <cellStyle name="Normal 6 6 105" xfId="42484" xr:uid="{00000000-0005-0000-0000-00004FA60000}"/>
    <cellStyle name="Normal 6 6 106" xfId="42485" xr:uid="{00000000-0005-0000-0000-000050A60000}"/>
    <cellStyle name="Normal 6 6 107" xfId="42486" xr:uid="{00000000-0005-0000-0000-000051A60000}"/>
    <cellStyle name="Normal 6 6 108" xfId="42487" xr:uid="{00000000-0005-0000-0000-000052A60000}"/>
    <cellStyle name="Normal 6 6 109" xfId="42488" xr:uid="{00000000-0005-0000-0000-000053A60000}"/>
    <cellStyle name="Normal 6 6 11" xfId="42489" xr:uid="{00000000-0005-0000-0000-000054A60000}"/>
    <cellStyle name="Normal 6 6 110" xfId="42490" xr:uid="{00000000-0005-0000-0000-000055A60000}"/>
    <cellStyle name="Normal 6 6 111" xfId="42491" xr:uid="{00000000-0005-0000-0000-000056A60000}"/>
    <cellStyle name="Normal 6 6 12" xfId="42492" xr:uid="{00000000-0005-0000-0000-000057A60000}"/>
    <cellStyle name="Normal 6 6 13" xfId="42493" xr:uid="{00000000-0005-0000-0000-000058A60000}"/>
    <cellStyle name="Normal 6 6 14" xfId="42494" xr:uid="{00000000-0005-0000-0000-000059A60000}"/>
    <cellStyle name="Normal 6 6 15" xfId="42495" xr:uid="{00000000-0005-0000-0000-00005AA60000}"/>
    <cellStyle name="Normal 6 6 16" xfId="42496" xr:uid="{00000000-0005-0000-0000-00005BA60000}"/>
    <cellStyle name="Normal 6 6 17" xfId="42497" xr:uid="{00000000-0005-0000-0000-00005CA60000}"/>
    <cellStyle name="Normal 6 6 18" xfId="42498" xr:uid="{00000000-0005-0000-0000-00005DA60000}"/>
    <cellStyle name="Normal 6 6 19" xfId="42499" xr:uid="{00000000-0005-0000-0000-00005EA60000}"/>
    <cellStyle name="Normal 6 6 2" xfId="42500" xr:uid="{00000000-0005-0000-0000-00005FA60000}"/>
    <cellStyle name="Normal 6 6 20" xfId="42501" xr:uid="{00000000-0005-0000-0000-000060A60000}"/>
    <cellStyle name="Normal 6 6 21" xfId="42502" xr:uid="{00000000-0005-0000-0000-000061A60000}"/>
    <cellStyle name="Normal 6 6 22" xfId="42503" xr:uid="{00000000-0005-0000-0000-000062A60000}"/>
    <cellStyle name="Normal 6 6 23" xfId="42504" xr:uid="{00000000-0005-0000-0000-000063A60000}"/>
    <cellStyle name="Normal 6 6 24" xfId="42505" xr:uid="{00000000-0005-0000-0000-000064A60000}"/>
    <cellStyle name="Normal 6 6 25" xfId="42506" xr:uid="{00000000-0005-0000-0000-000065A60000}"/>
    <cellStyle name="Normal 6 6 26" xfId="42507" xr:uid="{00000000-0005-0000-0000-000066A60000}"/>
    <cellStyle name="Normal 6 6 27" xfId="42508" xr:uid="{00000000-0005-0000-0000-000067A60000}"/>
    <cellStyle name="Normal 6 6 28" xfId="42509" xr:uid="{00000000-0005-0000-0000-000068A60000}"/>
    <cellStyle name="Normal 6 6 29" xfId="42510" xr:uid="{00000000-0005-0000-0000-000069A60000}"/>
    <cellStyle name="Normal 6 6 3" xfId="42511" xr:uid="{00000000-0005-0000-0000-00006AA60000}"/>
    <cellStyle name="Normal 6 6 30" xfId="42512" xr:uid="{00000000-0005-0000-0000-00006BA60000}"/>
    <cellStyle name="Normal 6 6 31" xfId="42513" xr:uid="{00000000-0005-0000-0000-00006CA60000}"/>
    <cellStyle name="Normal 6 6 32" xfId="42514" xr:uid="{00000000-0005-0000-0000-00006DA60000}"/>
    <cellStyle name="Normal 6 6 33" xfId="42515" xr:uid="{00000000-0005-0000-0000-00006EA60000}"/>
    <cellStyle name="Normal 6 6 34" xfId="42516" xr:uid="{00000000-0005-0000-0000-00006FA60000}"/>
    <cellStyle name="Normal 6 6 35" xfId="42517" xr:uid="{00000000-0005-0000-0000-000070A60000}"/>
    <cellStyle name="Normal 6 6 36" xfId="42518" xr:uid="{00000000-0005-0000-0000-000071A60000}"/>
    <cellStyle name="Normal 6 6 37" xfId="42519" xr:uid="{00000000-0005-0000-0000-000072A60000}"/>
    <cellStyle name="Normal 6 6 38" xfId="42520" xr:uid="{00000000-0005-0000-0000-000073A60000}"/>
    <cellStyle name="Normal 6 6 39" xfId="42521" xr:uid="{00000000-0005-0000-0000-000074A60000}"/>
    <cellStyle name="Normal 6 6 4" xfId="42522" xr:uid="{00000000-0005-0000-0000-000075A60000}"/>
    <cellStyle name="Normal 6 6 40" xfId="42523" xr:uid="{00000000-0005-0000-0000-000076A60000}"/>
    <cellStyle name="Normal 6 6 41" xfId="42524" xr:uid="{00000000-0005-0000-0000-000077A60000}"/>
    <cellStyle name="Normal 6 6 42" xfId="42525" xr:uid="{00000000-0005-0000-0000-000078A60000}"/>
    <cellStyle name="Normal 6 6 43" xfId="42526" xr:uid="{00000000-0005-0000-0000-000079A60000}"/>
    <cellStyle name="Normal 6 6 44" xfId="42527" xr:uid="{00000000-0005-0000-0000-00007AA60000}"/>
    <cellStyle name="Normal 6 6 45" xfId="42528" xr:uid="{00000000-0005-0000-0000-00007BA60000}"/>
    <cellStyle name="Normal 6 6 46" xfId="42529" xr:uid="{00000000-0005-0000-0000-00007CA60000}"/>
    <cellStyle name="Normal 6 6 47" xfId="42530" xr:uid="{00000000-0005-0000-0000-00007DA60000}"/>
    <cellStyle name="Normal 6 6 48" xfId="42531" xr:uid="{00000000-0005-0000-0000-00007EA60000}"/>
    <cellStyle name="Normal 6 6 49" xfId="42532" xr:uid="{00000000-0005-0000-0000-00007FA60000}"/>
    <cellStyle name="Normal 6 6 5" xfId="42533" xr:uid="{00000000-0005-0000-0000-000080A60000}"/>
    <cellStyle name="Normal 6 6 50" xfId="42534" xr:uid="{00000000-0005-0000-0000-000081A60000}"/>
    <cellStyle name="Normal 6 6 51" xfId="42535" xr:uid="{00000000-0005-0000-0000-000082A60000}"/>
    <cellStyle name="Normal 6 6 52" xfId="42536" xr:uid="{00000000-0005-0000-0000-000083A60000}"/>
    <cellStyle name="Normal 6 6 53" xfId="42537" xr:uid="{00000000-0005-0000-0000-000084A60000}"/>
    <cellStyle name="Normal 6 6 54" xfId="42538" xr:uid="{00000000-0005-0000-0000-000085A60000}"/>
    <cellStyle name="Normal 6 6 55" xfId="42539" xr:uid="{00000000-0005-0000-0000-000086A60000}"/>
    <cellStyle name="Normal 6 6 56" xfId="42540" xr:uid="{00000000-0005-0000-0000-000087A60000}"/>
    <cellStyle name="Normal 6 6 57" xfId="42541" xr:uid="{00000000-0005-0000-0000-000088A60000}"/>
    <cellStyle name="Normal 6 6 58" xfId="42542" xr:uid="{00000000-0005-0000-0000-000089A60000}"/>
    <cellStyle name="Normal 6 6 59" xfId="42543" xr:uid="{00000000-0005-0000-0000-00008AA60000}"/>
    <cellStyle name="Normal 6 6 6" xfId="42544" xr:uid="{00000000-0005-0000-0000-00008BA60000}"/>
    <cellStyle name="Normal 6 6 60" xfId="42545" xr:uid="{00000000-0005-0000-0000-00008CA60000}"/>
    <cellStyle name="Normal 6 6 61" xfId="42546" xr:uid="{00000000-0005-0000-0000-00008DA60000}"/>
    <cellStyle name="Normal 6 6 62" xfId="42547" xr:uid="{00000000-0005-0000-0000-00008EA60000}"/>
    <cellStyle name="Normal 6 6 63" xfId="42548" xr:uid="{00000000-0005-0000-0000-00008FA60000}"/>
    <cellStyle name="Normal 6 6 64" xfId="42549" xr:uid="{00000000-0005-0000-0000-000090A60000}"/>
    <cellStyle name="Normal 6 6 65" xfId="42550" xr:uid="{00000000-0005-0000-0000-000091A60000}"/>
    <cellStyle name="Normal 6 6 66" xfId="42551" xr:uid="{00000000-0005-0000-0000-000092A60000}"/>
    <cellStyle name="Normal 6 6 67" xfId="42552" xr:uid="{00000000-0005-0000-0000-000093A60000}"/>
    <cellStyle name="Normal 6 6 68" xfId="42553" xr:uid="{00000000-0005-0000-0000-000094A60000}"/>
    <cellStyle name="Normal 6 6 69" xfId="42554" xr:uid="{00000000-0005-0000-0000-000095A60000}"/>
    <cellStyle name="Normal 6 6 7" xfId="42555" xr:uid="{00000000-0005-0000-0000-000096A60000}"/>
    <cellStyle name="Normal 6 6 70" xfId="42556" xr:uid="{00000000-0005-0000-0000-000097A60000}"/>
    <cellStyle name="Normal 6 6 71" xfId="42557" xr:uid="{00000000-0005-0000-0000-000098A60000}"/>
    <cellStyle name="Normal 6 6 72" xfId="42558" xr:uid="{00000000-0005-0000-0000-000099A60000}"/>
    <cellStyle name="Normal 6 6 73" xfId="42559" xr:uid="{00000000-0005-0000-0000-00009AA60000}"/>
    <cellStyle name="Normal 6 6 74" xfId="42560" xr:uid="{00000000-0005-0000-0000-00009BA60000}"/>
    <cellStyle name="Normal 6 6 75" xfId="42561" xr:uid="{00000000-0005-0000-0000-00009CA60000}"/>
    <cellStyle name="Normal 6 6 76" xfId="42562" xr:uid="{00000000-0005-0000-0000-00009DA60000}"/>
    <cellStyle name="Normal 6 6 77" xfId="42563" xr:uid="{00000000-0005-0000-0000-00009EA60000}"/>
    <cellStyle name="Normal 6 6 78" xfId="42564" xr:uid="{00000000-0005-0000-0000-00009FA60000}"/>
    <cellStyle name="Normal 6 6 79" xfId="42565" xr:uid="{00000000-0005-0000-0000-0000A0A60000}"/>
    <cellStyle name="Normal 6 6 8" xfId="42566" xr:uid="{00000000-0005-0000-0000-0000A1A60000}"/>
    <cellStyle name="Normal 6 6 80" xfId="42567" xr:uid="{00000000-0005-0000-0000-0000A2A60000}"/>
    <cellStyle name="Normal 6 6 81" xfId="42568" xr:uid="{00000000-0005-0000-0000-0000A3A60000}"/>
    <cellStyle name="Normal 6 6 82" xfId="42569" xr:uid="{00000000-0005-0000-0000-0000A4A60000}"/>
    <cellStyle name="Normal 6 6 83" xfId="42570" xr:uid="{00000000-0005-0000-0000-0000A5A60000}"/>
    <cellStyle name="Normal 6 6 84" xfId="42571" xr:uid="{00000000-0005-0000-0000-0000A6A60000}"/>
    <cellStyle name="Normal 6 6 85" xfId="42572" xr:uid="{00000000-0005-0000-0000-0000A7A60000}"/>
    <cellStyle name="Normal 6 6 86" xfId="42573" xr:uid="{00000000-0005-0000-0000-0000A8A60000}"/>
    <cellStyle name="Normal 6 6 87" xfId="42574" xr:uid="{00000000-0005-0000-0000-0000A9A60000}"/>
    <cellStyle name="Normal 6 6 88" xfId="42575" xr:uid="{00000000-0005-0000-0000-0000AAA60000}"/>
    <cellStyle name="Normal 6 6 89" xfId="42576" xr:uid="{00000000-0005-0000-0000-0000ABA60000}"/>
    <cellStyle name="Normal 6 6 9" xfId="42577" xr:uid="{00000000-0005-0000-0000-0000ACA60000}"/>
    <cellStyle name="Normal 6 6 90" xfId="42578" xr:uid="{00000000-0005-0000-0000-0000ADA60000}"/>
    <cellStyle name="Normal 6 6 91" xfId="42579" xr:uid="{00000000-0005-0000-0000-0000AEA60000}"/>
    <cellStyle name="Normal 6 6 92" xfId="42580" xr:uid="{00000000-0005-0000-0000-0000AFA60000}"/>
    <cellStyle name="Normal 6 6 93" xfId="42581" xr:uid="{00000000-0005-0000-0000-0000B0A60000}"/>
    <cellStyle name="Normal 6 6 94" xfId="42582" xr:uid="{00000000-0005-0000-0000-0000B1A60000}"/>
    <cellStyle name="Normal 6 6 95" xfId="42583" xr:uid="{00000000-0005-0000-0000-0000B2A60000}"/>
    <cellStyle name="Normal 6 6 96" xfId="42584" xr:uid="{00000000-0005-0000-0000-0000B3A60000}"/>
    <cellStyle name="Normal 6 6 97" xfId="42585" xr:uid="{00000000-0005-0000-0000-0000B4A60000}"/>
    <cellStyle name="Normal 6 6 98" xfId="42586" xr:uid="{00000000-0005-0000-0000-0000B5A60000}"/>
    <cellStyle name="Normal 6 6 99" xfId="42587" xr:uid="{00000000-0005-0000-0000-0000B6A60000}"/>
    <cellStyle name="Normal 6 60" xfId="42588" xr:uid="{00000000-0005-0000-0000-0000B7A60000}"/>
    <cellStyle name="Normal 6 61" xfId="42589" xr:uid="{00000000-0005-0000-0000-0000B8A60000}"/>
    <cellStyle name="Normal 6 62" xfId="42590" xr:uid="{00000000-0005-0000-0000-0000B9A60000}"/>
    <cellStyle name="Normal 6 63" xfId="42591" xr:uid="{00000000-0005-0000-0000-0000BAA60000}"/>
    <cellStyle name="Normal 6 64" xfId="42592" xr:uid="{00000000-0005-0000-0000-0000BBA60000}"/>
    <cellStyle name="Normal 6 65" xfId="42593" xr:uid="{00000000-0005-0000-0000-0000BCA60000}"/>
    <cellStyle name="Normal 6 66" xfId="42594" xr:uid="{00000000-0005-0000-0000-0000BDA60000}"/>
    <cellStyle name="Normal 6 67" xfId="42595" xr:uid="{00000000-0005-0000-0000-0000BEA60000}"/>
    <cellStyle name="Normal 6 68" xfId="42596" xr:uid="{00000000-0005-0000-0000-0000BFA60000}"/>
    <cellStyle name="Normal 6 69" xfId="42597" xr:uid="{00000000-0005-0000-0000-0000C0A60000}"/>
    <cellStyle name="Normal 6 7" xfId="42598" xr:uid="{00000000-0005-0000-0000-0000C1A60000}"/>
    <cellStyle name="Normal 6 70" xfId="42599" xr:uid="{00000000-0005-0000-0000-0000C2A60000}"/>
    <cellStyle name="Normal 6 71" xfId="42600" xr:uid="{00000000-0005-0000-0000-0000C3A60000}"/>
    <cellStyle name="Normal 6 72" xfId="42601" xr:uid="{00000000-0005-0000-0000-0000C4A60000}"/>
    <cellStyle name="Normal 6 73" xfId="42602" xr:uid="{00000000-0005-0000-0000-0000C5A60000}"/>
    <cellStyle name="Normal 6 74" xfId="42603" xr:uid="{00000000-0005-0000-0000-0000C6A60000}"/>
    <cellStyle name="Normal 6 75" xfId="42604" xr:uid="{00000000-0005-0000-0000-0000C7A60000}"/>
    <cellStyle name="Normal 6 76" xfId="42605" xr:uid="{00000000-0005-0000-0000-0000C8A60000}"/>
    <cellStyle name="Normal 6 77" xfId="42606" xr:uid="{00000000-0005-0000-0000-0000C9A60000}"/>
    <cellStyle name="Normal 6 78" xfId="42607" xr:uid="{00000000-0005-0000-0000-0000CAA60000}"/>
    <cellStyle name="Normal 6 79" xfId="42608" xr:uid="{00000000-0005-0000-0000-0000CBA60000}"/>
    <cellStyle name="Normal 6 8" xfId="42609" xr:uid="{00000000-0005-0000-0000-0000CCA60000}"/>
    <cellStyle name="Normal 6 80" xfId="42610" xr:uid="{00000000-0005-0000-0000-0000CDA60000}"/>
    <cellStyle name="Normal 6 81" xfId="42611" xr:uid="{00000000-0005-0000-0000-0000CEA60000}"/>
    <cellStyle name="Normal 6 82" xfId="42612" xr:uid="{00000000-0005-0000-0000-0000CFA60000}"/>
    <cellStyle name="Normal 6 83" xfId="42613" xr:uid="{00000000-0005-0000-0000-0000D0A60000}"/>
    <cellStyle name="Normal 6 84" xfId="42614" xr:uid="{00000000-0005-0000-0000-0000D1A60000}"/>
    <cellStyle name="Normal 6 85" xfId="42615" xr:uid="{00000000-0005-0000-0000-0000D2A60000}"/>
    <cellStyle name="Normal 6 86" xfId="42616" xr:uid="{00000000-0005-0000-0000-0000D3A60000}"/>
    <cellStyle name="Normal 6 87" xfId="42617" xr:uid="{00000000-0005-0000-0000-0000D4A60000}"/>
    <cellStyle name="Normal 6 88" xfId="42618" xr:uid="{00000000-0005-0000-0000-0000D5A60000}"/>
    <cellStyle name="Normal 6 89" xfId="42619" xr:uid="{00000000-0005-0000-0000-0000D6A60000}"/>
    <cellStyle name="Normal 6 9" xfId="42620" xr:uid="{00000000-0005-0000-0000-0000D7A60000}"/>
    <cellStyle name="Normal 6 9 10" xfId="42621" xr:uid="{00000000-0005-0000-0000-0000D8A60000}"/>
    <cellStyle name="Normal 6 9 2" xfId="42622" xr:uid="{00000000-0005-0000-0000-0000D9A60000}"/>
    <cellStyle name="Normal 6 9 3" xfId="42623" xr:uid="{00000000-0005-0000-0000-0000DAA60000}"/>
    <cellStyle name="Normal 6 9 4" xfId="42624" xr:uid="{00000000-0005-0000-0000-0000DBA60000}"/>
    <cellStyle name="Normal 6 9 5" xfId="42625" xr:uid="{00000000-0005-0000-0000-0000DCA60000}"/>
    <cellStyle name="Normal 6 9 6" xfId="42626" xr:uid="{00000000-0005-0000-0000-0000DDA60000}"/>
    <cellStyle name="Normal 6 9 7" xfId="42627" xr:uid="{00000000-0005-0000-0000-0000DEA60000}"/>
    <cellStyle name="Normal 6 9 8" xfId="42628" xr:uid="{00000000-0005-0000-0000-0000DFA60000}"/>
    <cellStyle name="Normal 6 9 9" xfId="42629" xr:uid="{00000000-0005-0000-0000-0000E0A60000}"/>
    <cellStyle name="Normal 6 90" xfId="42630" xr:uid="{00000000-0005-0000-0000-0000E1A60000}"/>
    <cellStyle name="Normal 6 91" xfId="42631" xr:uid="{00000000-0005-0000-0000-0000E2A60000}"/>
    <cellStyle name="Normal 6 92" xfId="42632" xr:uid="{00000000-0005-0000-0000-0000E3A60000}"/>
    <cellStyle name="Normal 6 93" xfId="42633" xr:uid="{00000000-0005-0000-0000-0000E4A60000}"/>
    <cellStyle name="Normal 6 94" xfId="42634" xr:uid="{00000000-0005-0000-0000-0000E5A60000}"/>
    <cellStyle name="Normal 6 95" xfId="42635" xr:uid="{00000000-0005-0000-0000-0000E6A60000}"/>
    <cellStyle name="Normal 6 96" xfId="42636" xr:uid="{00000000-0005-0000-0000-0000E7A60000}"/>
    <cellStyle name="Normal 6 97" xfId="42637" xr:uid="{00000000-0005-0000-0000-0000E8A60000}"/>
    <cellStyle name="Normal 6 98" xfId="42638" xr:uid="{00000000-0005-0000-0000-0000E9A60000}"/>
    <cellStyle name="Normal 6 99" xfId="42639" xr:uid="{00000000-0005-0000-0000-0000EAA60000}"/>
    <cellStyle name="Normal 6_2009 AEE Rev Master (Top Level)" xfId="42640" xr:uid="{00000000-0005-0000-0000-0000EBA60000}"/>
    <cellStyle name="Normal 60" xfId="42641" xr:uid="{00000000-0005-0000-0000-0000ECA60000}"/>
    <cellStyle name="Normal 61" xfId="42642" xr:uid="{00000000-0005-0000-0000-0000EDA60000}"/>
    <cellStyle name="Normal 62" xfId="42643" xr:uid="{00000000-0005-0000-0000-0000EEA60000}"/>
    <cellStyle name="Normal 63" xfId="42644" xr:uid="{00000000-0005-0000-0000-0000EFA60000}"/>
    <cellStyle name="Normal 64" xfId="53568" xr:uid="{00000000-0005-0000-0000-0000F0A60000}"/>
    <cellStyle name="Normal 65" xfId="53572" xr:uid="{00000000-0005-0000-0000-0000F1A60000}"/>
    <cellStyle name="Normal 66" xfId="53573" xr:uid="{00000000-0005-0000-0000-0000F2A60000}"/>
    <cellStyle name="Normal 67" xfId="53575" xr:uid="{00000000-0005-0000-0000-0000F3A60000}"/>
    <cellStyle name="Normal 68" xfId="53577" xr:uid="{00000000-0005-0000-0000-0000F4A60000}"/>
    <cellStyle name="Normal 69" xfId="53619" xr:uid="{00000000-0005-0000-0000-0000F5A60000}"/>
    <cellStyle name="Normal 7" xfId="42645" xr:uid="{00000000-0005-0000-0000-0000F6A60000}"/>
    <cellStyle name="Normal 7 10" xfId="42646" xr:uid="{00000000-0005-0000-0000-0000F7A60000}"/>
    <cellStyle name="Normal 7 100" xfId="42647" xr:uid="{00000000-0005-0000-0000-0000F8A60000}"/>
    <cellStyle name="Normal 7 101" xfId="42648" xr:uid="{00000000-0005-0000-0000-0000F9A60000}"/>
    <cellStyle name="Normal 7 102" xfId="42649" xr:uid="{00000000-0005-0000-0000-0000FAA60000}"/>
    <cellStyle name="Normal 7 103" xfId="42650" xr:uid="{00000000-0005-0000-0000-0000FBA60000}"/>
    <cellStyle name="Normal 7 104" xfId="42651" xr:uid="{00000000-0005-0000-0000-0000FCA60000}"/>
    <cellStyle name="Normal 7 105" xfId="42652" xr:uid="{00000000-0005-0000-0000-0000FDA60000}"/>
    <cellStyle name="Normal 7 106" xfId="42653" xr:uid="{00000000-0005-0000-0000-0000FEA60000}"/>
    <cellStyle name="Normal 7 107" xfId="42654" xr:uid="{00000000-0005-0000-0000-0000FFA60000}"/>
    <cellStyle name="Normal 7 108" xfId="42655" xr:uid="{00000000-0005-0000-0000-000000A70000}"/>
    <cellStyle name="Normal 7 109" xfId="42656" xr:uid="{00000000-0005-0000-0000-000001A70000}"/>
    <cellStyle name="Normal 7 11" xfId="42657" xr:uid="{00000000-0005-0000-0000-000002A70000}"/>
    <cellStyle name="Normal 7 110" xfId="42658" xr:uid="{00000000-0005-0000-0000-000003A70000}"/>
    <cellStyle name="Normal 7 111" xfId="42659" xr:uid="{00000000-0005-0000-0000-000004A70000}"/>
    <cellStyle name="Normal 7 112" xfId="42660" xr:uid="{00000000-0005-0000-0000-000005A70000}"/>
    <cellStyle name="Normal 7 113" xfId="42661" xr:uid="{00000000-0005-0000-0000-000006A70000}"/>
    <cellStyle name="Normal 7 114" xfId="42662" xr:uid="{00000000-0005-0000-0000-000007A70000}"/>
    <cellStyle name="Normal 7 115" xfId="42663" xr:uid="{00000000-0005-0000-0000-000008A70000}"/>
    <cellStyle name="Normal 7 116" xfId="42664" xr:uid="{00000000-0005-0000-0000-000009A70000}"/>
    <cellStyle name="Normal 7 117" xfId="42665" xr:uid="{00000000-0005-0000-0000-00000AA70000}"/>
    <cellStyle name="Normal 7 118" xfId="42666" xr:uid="{00000000-0005-0000-0000-00000BA70000}"/>
    <cellStyle name="Normal 7 119" xfId="42667" xr:uid="{00000000-0005-0000-0000-00000CA70000}"/>
    <cellStyle name="Normal 7 12" xfId="42668" xr:uid="{00000000-0005-0000-0000-00000DA70000}"/>
    <cellStyle name="Normal 7 13" xfId="42669" xr:uid="{00000000-0005-0000-0000-00000EA70000}"/>
    <cellStyle name="Normal 7 14" xfId="42670" xr:uid="{00000000-0005-0000-0000-00000FA70000}"/>
    <cellStyle name="Normal 7 15" xfId="42671" xr:uid="{00000000-0005-0000-0000-000010A70000}"/>
    <cellStyle name="Normal 7 16" xfId="42672" xr:uid="{00000000-0005-0000-0000-000011A70000}"/>
    <cellStyle name="Normal 7 17" xfId="42673" xr:uid="{00000000-0005-0000-0000-000012A70000}"/>
    <cellStyle name="Normal 7 18" xfId="42674" xr:uid="{00000000-0005-0000-0000-000013A70000}"/>
    <cellStyle name="Normal 7 19" xfId="42675" xr:uid="{00000000-0005-0000-0000-000014A70000}"/>
    <cellStyle name="Normal 7 2" xfId="42676" xr:uid="{00000000-0005-0000-0000-000015A70000}"/>
    <cellStyle name="Normal 7 2 10" xfId="42677" xr:uid="{00000000-0005-0000-0000-000016A70000}"/>
    <cellStyle name="Normal 7 2 100" xfId="42678" xr:uid="{00000000-0005-0000-0000-000017A70000}"/>
    <cellStyle name="Normal 7 2 101" xfId="42679" xr:uid="{00000000-0005-0000-0000-000018A70000}"/>
    <cellStyle name="Normal 7 2 102" xfId="42680" xr:uid="{00000000-0005-0000-0000-000019A70000}"/>
    <cellStyle name="Normal 7 2 103" xfId="42681" xr:uid="{00000000-0005-0000-0000-00001AA70000}"/>
    <cellStyle name="Normal 7 2 104" xfId="42682" xr:uid="{00000000-0005-0000-0000-00001BA70000}"/>
    <cellStyle name="Normal 7 2 105" xfId="42683" xr:uid="{00000000-0005-0000-0000-00001CA70000}"/>
    <cellStyle name="Normal 7 2 106" xfId="42684" xr:uid="{00000000-0005-0000-0000-00001DA70000}"/>
    <cellStyle name="Normal 7 2 107" xfId="42685" xr:uid="{00000000-0005-0000-0000-00001EA70000}"/>
    <cellStyle name="Normal 7 2 108" xfId="42686" xr:uid="{00000000-0005-0000-0000-00001FA70000}"/>
    <cellStyle name="Normal 7 2 109" xfId="42687" xr:uid="{00000000-0005-0000-0000-000020A70000}"/>
    <cellStyle name="Normal 7 2 11" xfId="42688" xr:uid="{00000000-0005-0000-0000-000021A70000}"/>
    <cellStyle name="Normal 7 2 110" xfId="42689" xr:uid="{00000000-0005-0000-0000-000022A70000}"/>
    <cellStyle name="Normal 7 2 111" xfId="42690" xr:uid="{00000000-0005-0000-0000-000023A70000}"/>
    <cellStyle name="Normal 7 2 112" xfId="42691" xr:uid="{00000000-0005-0000-0000-000024A70000}"/>
    <cellStyle name="Normal 7 2 113" xfId="42692" xr:uid="{00000000-0005-0000-0000-000025A70000}"/>
    <cellStyle name="Normal 7 2 114" xfId="42693" xr:uid="{00000000-0005-0000-0000-000026A70000}"/>
    <cellStyle name="Normal 7 2 12" xfId="42694" xr:uid="{00000000-0005-0000-0000-000027A70000}"/>
    <cellStyle name="Normal 7 2 13" xfId="42695" xr:uid="{00000000-0005-0000-0000-000028A70000}"/>
    <cellStyle name="Normal 7 2 14" xfId="42696" xr:uid="{00000000-0005-0000-0000-000029A70000}"/>
    <cellStyle name="Normal 7 2 15" xfId="42697" xr:uid="{00000000-0005-0000-0000-00002AA70000}"/>
    <cellStyle name="Normal 7 2 16" xfId="42698" xr:uid="{00000000-0005-0000-0000-00002BA70000}"/>
    <cellStyle name="Normal 7 2 17" xfId="42699" xr:uid="{00000000-0005-0000-0000-00002CA70000}"/>
    <cellStyle name="Normal 7 2 18" xfId="42700" xr:uid="{00000000-0005-0000-0000-00002DA70000}"/>
    <cellStyle name="Normal 7 2 19" xfId="42701" xr:uid="{00000000-0005-0000-0000-00002EA70000}"/>
    <cellStyle name="Normal 7 2 2" xfId="42702" xr:uid="{00000000-0005-0000-0000-00002FA70000}"/>
    <cellStyle name="Normal 7 2 2 10" xfId="42703" xr:uid="{00000000-0005-0000-0000-000030A70000}"/>
    <cellStyle name="Normal 7 2 2 100" xfId="42704" xr:uid="{00000000-0005-0000-0000-000031A70000}"/>
    <cellStyle name="Normal 7 2 2 101" xfId="42705" xr:uid="{00000000-0005-0000-0000-000032A70000}"/>
    <cellStyle name="Normal 7 2 2 102" xfId="42706" xr:uid="{00000000-0005-0000-0000-000033A70000}"/>
    <cellStyle name="Normal 7 2 2 103" xfId="42707" xr:uid="{00000000-0005-0000-0000-000034A70000}"/>
    <cellStyle name="Normal 7 2 2 104" xfId="42708" xr:uid="{00000000-0005-0000-0000-000035A70000}"/>
    <cellStyle name="Normal 7 2 2 105" xfId="42709" xr:uid="{00000000-0005-0000-0000-000036A70000}"/>
    <cellStyle name="Normal 7 2 2 106" xfId="42710" xr:uid="{00000000-0005-0000-0000-000037A70000}"/>
    <cellStyle name="Normal 7 2 2 107" xfId="42711" xr:uid="{00000000-0005-0000-0000-000038A70000}"/>
    <cellStyle name="Normal 7 2 2 108" xfId="42712" xr:uid="{00000000-0005-0000-0000-000039A70000}"/>
    <cellStyle name="Normal 7 2 2 109" xfId="42713" xr:uid="{00000000-0005-0000-0000-00003AA70000}"/>
    <cellStyle name="Normal 7 2 2 11" xfId="42714" xr:uid="{00000000-0005-0000-0000-00003BA70000}"/>
    <cellStyle name="Normal 7 2 2 110" xfId="42715" xr:uid="{00000000-0005-0000-0000-00003CA70000}"/>
    <cellStyle name="Normal 7 2 2 111" xfId="42716" xr:uid="{00000000-0005-0000-0000-00003DA70000}"/>
    <cellStyle name="Normal 7 2 2 112" xfId="42717" xr:uid="{00000000-0005-0000-0000-00003EA70000}"/>
    <cellStyle name="Normal 7 2 2 113" xfId="42718" xr:uid="{00000000-0005-0000-0000-00003FA70000}"/>
    <cellStyle name="Normal 7 2 2 12" xfId="42719" xr:uid="{00000000-0005-0000-0000-000040A70000}"/>
    <cellStyle name="Normal 7 2 2 13" xfId="42720" xr:uid="{00000000-0005-0000-0000-000041A70000}"/>
    <cellStyle name="Normal 7 2 2 14" xfId="42721" xr:uid="{00000000-0005-0000-0000-000042A70000}"/>
    <cellStyle name="Normal 7 2 2 15" xfId="42722" xr:uid="{00000000-0005-0000-0000-000043A70000}"/>
    <cellStyle name="Normal 7 2 2 16" xfId="42723" xr:uid="{00000000-0005-0000-0000-000044A70000}"/>
    <cellStyle name="Normal 7 2 2 17" xfId="42724" xr:uid="{00000000-0005-0000-0000-000045A70000}"/>
    <cellStyle name="Normal 7 2 2 18" xfId="42725" xr:uid="{00000000-0005-0000-0000-000046A70000}"/>
    <cellStyle name="Normal 7 2 2 19" xfId="42726" xr:uid="{00000000-0005-0000-0000-000047A70000}"/>
    <cellStyle name="Normal 7 2 2 2" xfId="42727" xr:uid="{00000000-0005-0000-0000-000048A70000}"/>
    <cellStyle name="Normal 7 2 2 2 2" xfId="42728" xr:uid="{00000000-0005-0000-0000-000049A70000}"/>
    <cellStyle name="Normal 7 2 2 20" xfId="42729" xr:uid="{00000000-0005-0000-0000-00004AA70000}"/>
    <cellStyle name="Normal 7 2 2 21" xfId="42730" xr:uid="{00000000-0005-0000-0000-00004BA70000}"/>
    <cellStyle name="Normal 7 2 2 22" xfId="42731" xr:uid="{00000000-0005-0000-0000-00004CA70000}"/>
    <cellStyle name="Normal 7 2 2 23" xfId="42732" xr:uid="{00000000-0005-0000-0000-00004DA70000}"/>
    <cellStyle name="Normal 7 2 2 24" xfId="42733" xr:uid="{00000000-0005-0000-0000-00004EA70000}"/>
    <cellStyle name="Normal 7 2 2 25" xfId="42734" xr:uid="{00000000-0005-0000-0000-00004FA70000}"/>
    <cellStyle name="Normal 7 2 2 26" xfId="42735" xr:uid="{00000000-0005-0000-0000-000050A70000}"/>
    <cellStyle name="Normal 7 2 2 27" xfId="42736" xr:uid="{00000000-0005-0000-0000-000051A70000}"/>
    <cellStyle name="Normal 7 2 2 28" xfId="42737" xr:uid="{00000000-0005-0000-0000-000052A70000}"/>
    <cellStyle name="Normal 7 2 2 29" xfId="42738" xr:uid="{00000000-0005-0000-0000-000053A70000}"/>
    <cellStyle name="Normal 7 2 2 3" xfId="42739" xr:uid="{00000000-0005-0000-0000-000054A70000}"/>
    <cellStyle name="Normal 7 2 2 30" xfId="42740" xr:uid="{00000000-0005-0000-0000-000055A70000}"/>
    <cellStyle name="Normal 7 2 2 31" xfId="42741" xr:uid="{00000000-0005-0000-0000-000056A70000}"/>
    <cellStyle name="Normal 7 2 2 32" xfId="42742" xr:uid="{00000000-0005-0000-0000-000057A70000}"/>
    <cellStyle name="Normal 7 2 2 33" xfId="42743" xr:uid="{00000000-0005-0000-0000-000058A70000}"/>
    <cellStyle name="Normal 7 2 2 34" xfId="42744" xr:uid="{00000000-0005-0000-0000-000059A70000}"/>
    <cellStyle name="Normal 7 2 2 35" xfId="42745" xr:uid="{00000000-0005-0000-0000-00005AA70000}"/>
    <cellStyle name="Normal 7 2 2 36" xfId="42746" xr:uid="{00000000-0005-0000-0000-00005BA70000}"/>
    <cellStyle name="Normal 7 2 2 37" xfId="42747" xr:uid="{00000000-0005-0000-0000-00005CA70000}"/>
    <cellStyle name="Normal 7 2 2 38" xfId="42748" xr:uid="{00000000-0005-0000-0000-00005DA70000}"/>
    <cellStyle name="Normal 7 2 2 39" xfId="42749" xr:uid="{00000000-0005-0000-0000-00005EA70000}"/>
    <cellStyle name="Normal 7 2 2 4" xfId="42750" xr:uid="{00000000-0005-0000-0000-00005FA70000}"/>
    <cellStyle name="Normal 7 2 2 40" xfId="42751" xr:uid="{00000000-0005-0000-0000-000060A70000}"/>
    <cellStyle name="Normal 7 2 2 41" xfId="42752" xr:uid="{00000000-0005-0000-0000-000061A70000}"/>
    <cellStyle name="Normal 7 2 2 42" xfId="42753" xr:uid="{00000000-0005-0000-0000-000062A70000}"/>
    <cellStyle name="Normal 7 2 2 43" xfId="42754" xr:uid="{00000000-0005-0000-0000-000063A70000}"/>
    <cellStyle name="Normal 7 2 2 44" xfId="42755" xr:uid="{00000000-0005-0000-0000-000064A70000}"/>
    <cellStyle name="Normal 7 2 2 45" xfId="42756" xr:uid="{00000000-0005-0000-0000-000065A70000}"/>
    <cellStyle name="Normal 7 2 2 46" xfId="42757" xr:uid="{00000000-0005-0000-0000-000066A70000}"/>
    <cellStyle name="Normal 7 2 2 47" xfId="42758" xr:uid="{00000000-0005-0000-0000-000067A70000}"/>
    <cellStyle name="Normal 7 2 2 48" xfId="42759" xr:uid="{00000000-0005-0000-0000-000068A70000}"/>
    <cellStyle name="Normal 7 2 2 49" xfId="42760" xr:uid="{00000000-0005-0000-0000-000069A70000}"/>
    <cellStyle name="Normal 7 2 2 5" xfId="42761" xr:uid="{00000000-0005-0000-0000-00006AA70000}"/>
    <cellStyle name="Normal 7 2 2 50" xfId="42762" xr:uid="{00000000-0005-0000-0000-00006BA70000}"/>
    <cellStyle name="Normal 7 2 2 51" xfId="42763" xr:uid="{00000000-0005-0000-0000-00006CA70000}"/>
    <cellStyle name="Normal 7 2 2 52" xfId="42764" xr:uid="{00000000-0005-0000-0000-00006DA70000}"/>
    <cellStyle name="Normal 7 2 2 53" xfId="42765" xr:uid="{00000000-0005-0000-0000-00006EA70000}"/>
    <cellStyle name="Normal 7 2 2 54" xfId="42766" xr:uid="{00000000-0005-0000-0000-00006FA70000}"/>
    <cellStyle name="Normal 7 2 2 55" xfId="42767" xr:uid="{00000000-0005-0000-0000-000070A70000}"/>
    <cellStyle name="Normal 7 2 2 56" xfId="42768" xr:uid="{00000000-0005-0000-0000-000071A70000}"/>
    <cellStyle name="Normal 7 2 2 57" xfId="42769" xr:uid="{00000000-0005-0000-0000-000072A70000}"/>
    <cellStyle name="Normal 7 2 2 58" xfId="42770" xr:uid="{00000000-0005-0000-0000-000073A70000}"/>
    <cellStyle name="Normal 7 2 2 59" xfId="42771" xr:uid="{00000000-0005-0000-0000-000074A70000}"/>
    <cellStyle name="Normal 7 2 2 6" xfId="42772" xr:uid="{00000000-0005-0000-0000-000075A70000}"/>
    <cellStyle name="Normal 7 2 2 60" xfId="42773" xr:uid="{00000000-0005-0000-0000-000076A70000}"/>
    <cellStyle name="Normal 7 2 2 61" xfId="42774" xr:uid="{00000000-0005-0000-0000-000077A70000}"/>
    <cellStyle name="Normal 7 2 2 62" xfId="42775" xr:uid="{00000000-0005-0000-0000-000078A70000}"/>
    <cellStyle name="Normal 7 2 2 63" xfId="42776" xr:uid="{00000000-0005-0000-0000-000079A70000}"/>
    <cellStyle name="Normal 7 2 2 64" xfId="42777" xr:uid="{00000000-0005-0000-0000-00007AA70000}"/>
    <cellStyle name="Normal 7 2 2 65" xfId="42778" xr:uid="{00000000-0005-0000-0000-00007BA70000}"/>
    <cellStyle name="Normal 7 2 2 66" xfId="42779" xr:uid="{00000000-0005-0000-0000-00007CA70000}"/>
    <cellStyle name="Normal 7 2 2 67" xfId="42780" xr:uid="{00000000-0005-0000-0000-00007DA70000}"/>
    <cellStyle name="Normal 7 2 2 68" xfId="42781" xr:uid="{00000000-0005-0000-0000-00007EA70000}"/>
    <cellStyle name="Normal 7 2 2 69" xfId="42782" xr:uid="{00000000-0005-0000-0000-00007FA70000}"/>
    <cellStyle name="Normal 7 2 2 7" xfId="42783" xr:uid="{00000000-0005-0000-0000-000080A70000}"/>
    <cellStyle name="Normal 7 2 2 70" xfId="42784" xr:uid="{00000000-0005-0000-0000-000081A70000}"/>
    <cellStyle name="Normal 7 2 2 71" xfId="42785" xr:uid="{00000000-0005-0000-0000-000082A70000}"/>
    <cellStyle name="Normal 7 2 2 72" xfId="42786" xr:uid="{00000000-0005-0000-0000-000083A70000}"/>
    <cellStyle name="Normal 7 2 2 73" xfId="42787" xr:uid="{00000000-0005-0000-0000-000084A70000}"/>
    <cellStyle name="Normal 7 2 2 74" xfId="42788" xr:uid="{00000000-0005-0000-0000-000085A70000}"/>
    <cellStyle name="Normal 7 2 2 75" xfId="42789" xr:uid="{00000000-0005-0000-0000-000086A70000}"/>
    <cellStyle name="Normal 7 2 2 76" xfId="42790" xr:uid="{00000000-0005-0000-0000-000087A70000}"/>
    <cellStyle name="Normal 7 2 2 77" xfId="42791" xr:uid="{00000000-0005-0000-0000-000088A70000}"/>
    <cellStyle name="Normal 7 2 2 78" xfId="42792" xr:uid="{00000000-0005-0000-0000-000089A70000}"/>
    <cellStyle name="Normal 7 2 2 79" xfId="42793" xr:uid="{00000000-0005-0000-0000-00008AA70000}"/>
    <cellStyle name="Normal 7 2 2 8" xfId="42794" xr:uid="{00000000-0005-0000-0000-00008BA70000}"/>
    <cellStyle name="Normal 7 2 2 80" xfId="42795" xr:uid="{00000000-0005-0000-0000-00008CA70000}"/>
    <cellStyle name="Normal 7 2 2 81" xfId="42796" xr:uid="{00000000-0005-0000-0000-00008DA70000}"/>
    <cellStyle name="Normal 7 2 2 82" xfId="42797" xr:uid="{00000000-0005-0000-0000-00008EA70000}"/>
    <cellStyle name="Normal 7 2 2 83" xfId="42798" xr:uid="{00000000-0005-0000-0000-00008FA70000}"/>
    <cellStyle name="Normal 7 2 2 84" xfId="42799" xr:uid="{00000000-0005-0000-0000-000090A70000}"/>
    <cellStyle name="Normal 7 2 2 85" xfId="42800" xr:uid="{00000000-0005-0000-0000-000091A70000}"/>
    <cellStyle name="Normal 7 2 2 86" xfId="42801" xr:uid="{00000000-0005-0000-0000-000092A70000}"/>
    <cellStyle name="Normal 7 2 2 87" xfId="42802" xr:uid="{00000000-0005-0000-0000-000093A70000}"/>
    <cellStyle name="Normal 7 2 2 88" xfId="42803" xr:uid="{00000000-0005-0000-0000-000094A70000}"/>
    <cellStyle name="Normal 7 2 2 89" xfId="42804" xr:uid="{00000000-0005-0000-0000-000095A70000}"/>
    <cellStyle name="Normal 7 2 2 9" xfId="42805" xr:uid="{00000000-0005-0000-0000-000096A70000}"/>
    <cellStyle name="Normal 7 2 2 90" xfId="42806" xr:uid="{00000000-0005-0000-0000-000097A70000}"/>
    <cellStyle name="Normal 7 2 2 91" xfId="42807" xr:uid="{00000000-0005-0000-0000-000098A70000}"/>
    <cellStyle name="Normal 7 2 2 92" xfId="42808" xr:uid="{00000000-0005-0000-0000-000099A70000}"/>
    <cellStyle name="Normal 7 2 2 93" xfId="42809" xr:uid="{00000000-0005-0000-0000-00009AA70000}"/>
    <cellStyle name="Normal 7 2 2 94" xfId="42810" xr:uid="{00000000-0005-0000-0000-00009BA70000}"/>
    <cellStyle name="Normal 7 2 2 95" xfId="42811" xr:uid="{00000000-0005-0000-0000-00009CA70000}"/>
    <cellStyle name="Normal 7 2 2 96" xfId="42812" xr:uid="{00000000-0005-0000-0000-00009DA70000}"/>
    <cellStyle name="Normal 7 2 2 97" xfId="42813" xr:uid="{00000000-0005-0000-0000-00009EA70000}"/>
    <cellStyle name="Normal 7 2 2 98" xfId="42814" xr:uid="{00000000-0005-0000-0000-00009FA70000}"/>
    <cellStyle name="Normal 7 2 2 99" xfId="42815" xr:uid="{00000000-0005-0000-0000-0000A0A70000}"/>
    <cellStyle name="Normal 7 2 20" xfId="42816" xr:uid="{00000000-0005-0000-0000-0000A1A70000}"/>
    <cellStyle name="Normal 7 2 21" xfId="42817" xr:uid="{00000000-0005-0000-0000-0000A2A70000}"/>
    <cellStyle name="Normal 7 2 22" xfId="42818" xr:uid="{00000000-0005-0000-0000-0000A3A70000}"/>
    <cellStyle name="Normal 7 2 23" xfId="42819" xr:uid="{00000000-0005-0000-0000-0000A4A70000}"/>
    <cellStyle name="Normal 7 2 24" xfId="42820" xr:uid="{00000000-0005-0000-0000-0000A5A70000}"/>
    <cellStyle name="Normal 7 2 25" xfId="42821" xr:uid="{00000000-0005-0000-0000-0000A6A70000}"/>
    <cellStyle name="Normal 7 2 26" xfId="42822" xr:uid="{00000000-0005-0000-0000-0000A7A70000}"/>
    <cellStyle name="Normal 7 2 27" xfId="42823" xr:uid="{00000000-0005-0000-0000-0000A8A70000}"/>
    <cellStyle name="Normal 7 2 28" xfId="42824" xr:uid="{00000000-0005-0000-0000-0000A9A70000}"/>
    <cellStyle name="Normal 7 2 29" xfId="42825" xr:uid="{00000000-0005-0000-0000-0000AAA70000}"/>
    <cellStyle name="Normal 7 2 3" xfId="42826" xr:uid="{00000000-0005-0000-0000-0000ABA70000}"/>
    <cellStyle name="Normal 7 2 3 2" xfId="42827" xr:uid="{00000000-0005-0000-0000-0000ACA70000}"/>
    <cellStyle name="Normal 7 2 30" xfId="42828" xr:uid="{00000000-0005-0000-0000-0000ADA70000}"/>
    <cellStyle name="Normal 7 2 31" xfId="42829" xr:uid="{00000000-0005-0000-0000-0000AEA70000}"/>
    <cellStyle name="Normal 7 2 32" xfId="42830" xr:uid="{00000000-0005-0000-0000-0000AFA70000}"/>
    <cellStyle name="Normal 7 2 33" xfId="42831" xr:uid="{00000000-0005-0000-0000-0000B0A70000}"/>
    <cellStyle name="Normal 7 2 34" xfId="42832" xr:uid="{00000000-0005-0000-0000-0000B1A70000}"/>
    <cellStyle name="Normal 7 2 35" xfId="42833" xr:uid="{00000000-0005-0000-0000-0000B2A70000}"/>
    <cellStyle name="Normal 7 2 36" xfId="42834" xr:uid="{00000000-0005-0000-0000-0000B3A70000}"/>
    <cellStyle name="Normal 7 2 37" xfId="42835" xr:uid="{00000000-0005-0000-0000-0000B4A70000}"/>
    <cellStyle name="Normal 7 2 38" xfId="42836" xr:uid="{00000000-0005-0000-0000-0000B5A70000}"/>
    <cellStyle name="Normal 7 2 39" xfId="42837" xr:uid="{00000000-0005-0000-0000-0000B6A70000}"/>
    <cellStyle name="Normal 7 2 4" xfId="42838" xr:uid="{00000000-0005-0000-0000-0000B7A70000}"/>
    <cellStyle name="Normal 7 2 40" xfId="42839" xr:uid="{00000000-0005-0000-0000-0000B8A70000}"/>
    <cellStyle name="Normal 7 2 41" xfId="42840" xr:uid="{00000000-0005-0000-0000-0000B9A70000}"/>
    <cellStyle name="Normal 7 2 42" xfId="42841" xr:uid="{00000000-0005-0000-0000-0000BAA70000}"/>
    <cellStyle name="Normal 7 2 43" xfId="42842" xr:uid="{00000000-0005-0000-0000-0000BBA70000}"/>
    <cellStyle name="Normal 7 2 44" xfId="42843" xr:uid="{00000000-0005-0000-0000-0000BCA70000}"/>
    <cellStyle name="Normal 7 2 45" xfId="42844" xr:uid="{00000000-0005-0000-0000-0000BDA70000}"/>
    <cellStyle name="Normal 7 2 46" xfId="42845" xr:uid="{00000000-0005-0000-0000-0000BEA70000}"/>
    <cellStyle name="Normal 7 2 47" xfId="42846" xr:uid="{00000000-0005-0000-0000-0000BFA70000}"/>
    <cellStyle name="Normal 7 2 48" xfId="42847" xr:uid="{00000000-0005-0000-0000-0000C0A70000}"/>
    <cellStyle name="Normal 7 2 49" xfId="42848" xr:uid="{00000000-0005-0000-0000-0000C1A70000}"/>
    <cellStyle name="Normal 7 2 5" xfId="42849" xr:uid="{00000000-0005-0000-0000-0000C2A70000}"/>
    <cellStyle name="Normal 7 2 50" xfId="42850" xr:uid="{00000000-0005-0000-0000-0000C3A70000}"/>
    <cellStyle name="Normal 7 2 51" xfId="42851" xr:uid="{00000000-0005-0000-0000-0000C4A70000}"/>
    <cellStyle name="Normal 7 2 52" xfId="42852" xr:uid="{00000000-0005-0000-0000-0000C5A70000}"/>
    <cellStyle name="Normal 7 2 53" xfId="42853" xr:uid="{00000000-0005-0000-0000-0000C6A70000}"/>
    <cellStyle name="Normal 7 2 54" xfId="42854" xr:uid="{00000000-0005-0000-0000-0000C7A70000}"/>
    <cellStyle name="Normal 7 2 55" xfId="42855" xr:uid="{00000000-0005-0000-0000-0000C8A70000}"/>
    <cellStyle name="Normal 7 2 56" xfId="42856" xr:uid="{00000000-0005-0000-0000-0000C9A70000}"/>
    <cellStyle name="Normal 7 2 57" xfId="42857" xr:uid="{00000000-0005-0000-0000-0000CAA70000}"/>
    <cellStyle name="Normal 7 2 58" xfId="42858" xr:uid="{00000000-0005-0000-0000-0000CBA70000}"/>
    <cellStyle name="Normal 7 2 59" xfId="42859" xr:uid="{00000000-0005-0000-0000-0000CCA70000}"/>
    <cellStyle name="Normal 7 2 6" xfId="42860" xr:uid="{00000000-0005-0000-0000-0000CDA70000}"/>
    <cellStyle name="Normal 7 2 60" xfId="42861" xr:uid="{00000000-0005-0000-0000-0000CEA70000}"/>
    <cellStyle name="Normal 7 2 61" xfId="42862" xr:uid="{00000000-0005-0000-0000-0000CFA70000}"/>
    <cellStyle name="Normal 7 2 62" xfId="42863" xr:uid="{00000000-0005-0000-0000-0000D0A70000}"/>
    <cellStyle name="Normal 7 2 63" xfId="42864" xr:uid="{00000000-0005-0000-0000-0000D1A70000}"/>
    <cellStyle name="Normal 7 2 64" xfId="42865" xr:uid="{00000000-0005-0000-0000-0000D2A70000}"/>
    <cellStyle name="Normal 7 2 65" xfId="42866" xr:uid="{00000000-0005-0000-0000-0000D3A70000}"/>
    <cellStyle name="Normal 7 2 66" xfId="42867" xr:uid="{00000000-0005-0000-0000-0000D4A70000}"/>
    <cellStyle name="Normal 7 2 67" xfId="42868" xr:uid="{00000000-0005-0000-0000-0000D5A70000}"/>
    <cellStyle name="Normal 7 2 68" xfId="42869" xr:uid="{00000000-0005-0000-0000-0000D6A70000}"/>
    <cellStyle name="Normal 7 2 69" xfId="42870" xr:uid="{00000000-0005-0000-0000-0000D7A70000}"/>
    <cellStyle name="Normal 7 2 7" xfId="42871" xr:uid="{00000000-0005-0000-0000-0000D8A70000}"/>
    <cellStyle name="Normal 7 2 70" xfId="42872" xr:uid="{00000000-0005-0000-0000-0000D9A70000}"/>
    <cellStyle name="Normal 7 2 71" xfId="42873" xr:uid="{00000000-0005-0000-0000-0000DAA70000}"/>
    <cellStyle name="Normal 7 2 72" xfId="42874" xr:uid="{00000000-0005-0000-0000-0000DBA70000}"/>
    <cellStyle name="Normal 7 2 73" xfId="42875" xr:uid="{00000000-0005-0000-0000-0000DCA70000}"/>
    <cellStyle name="Normal 7 2 74" xfId="42876" xr:uid="{00000000-0005-0000-0000-0000DDA70000}"/>
    <cellStyle name="Normal 7 2 75" xfId="42877" xr:uid="{00000000-0005-0000-0000-0000DEA70000}"/>
    <cellStyle name="Normal 7 2 76" xfId="42878" xr:uid="{00000000-0005-0000-0000-0000DFA70000}"/>
    <cellStyle name="Normal 7 2 77" xfId="42879" xr:uid="{00000000-0005-0000-0000-0000E0A70000}"/>
    <cellStyle name="Normal 7 2 78" xfId="42880" xr:uid="{00000000-0005-0000-0000-0000E1A70000}"/>
    <cellStyle name="Normal 7 2 79" xfId="42881" xr:uid="{00000000-0005-0000-0000-0000E2A70000}"/>
    <cellStyle name="Normal 7 2 8" xfId="42882" xr:uid="{00000000-0005-0000-0000-0000E3A70000}"/>
    <cellStyle name="Normal 7 2 80" xfId="42883" xr:uid="{00000000-0005-0000-0000-0000E4A70000}"/>
    <cellStyle name="Normal 7 2 81" xfId="42884" xr:uid="{00000000-0005-0000-0000-0000E5A70000}"/>
    <cellStyle name="Normal 7 2 82" xfId="42885" xr:uid="{00000000-0005-0000-0000-0000E6A70000}"/>
    <cellStyle name="Normal 7 2 83" xfId="42886" xr:uid="{00000000-0005-0000-0000-0000E7A70000}"/>
    <cellStyle name="Normal 7 2 84" xfId="42887" xr:uid="{00000000-0005-0000-0000-0000E8A70000}"/>
    <cellStyle name="Normal 7 2 85" xfId="42888" xr:uid="{00000000-0005-0000-0000-0000E9A70000}"/>
    <cellStyle name="Normal 7 2 86" xfId="42889" xr:uid="{00000000-0005-0000-0000-0000EAA70000}"/>
    <cellStyle name="Normal 7 2 87" xfId="42890" xr:uid="{00000000-0005-0000-0000-0000EBA70000}"/>
    <cellStyle name="Normal 7 2 88" xfId="42891" xr:uid="{00000000-0005-0000-0000-0000ECA70000}"/>
    <cellStyle name="Normal 7 2 89" xfId="42892" xr:uid="{00000000-0005-0000-0000-0000EDA70000}"/>
    <cellStyle name="Normal 7 2 9" xfId="42893" xr:uid="{00000000-0005-0000-0000-0000EEA70000}"/>
    <cellStyle name="Normal 7 2 90" xfId="42894" xr:uid="{00000000-0005-0000-0000-0000EFA70000}"/>
    <cellStyle name="Normal 7 2 91" xfId="42895" xr:uid="{00000000-0005-0000-0000-0000F0A70000}"/>
    <cellStyle name="Normal 7 2 92" xfId="42896" xr:uid="{00000000-0005-0000-0000-0000F1A70000}"/>
    <cellStyle name="Normal 7 2 93" xfId="42897" xr:uid="{00000000-0005-0000-0000-0000F2A70000}"/>
    <cellStyle name="Normal 7 2 94" xfId="42898" xr:uid="{00000000-0005-0000-0000-0000F3A70000}"/>
    <cellStyle name="Normal 7 2 95" xfId="42899" xr:uid="{00000000-0005-0000-0000-0000F4A70000}"/>
    <cellStyle name="Normal 7 2 96" xfId="42900" xr:uid="{00000000-0005-0000-0000-0000F5A70000}"/>
    <cellStyle name="Normal 7 2 97" xfId="42901" xr:uid="{00000000-0005-0000-0000-0000F6A70000}"/>
    <cellStyle name="Normal 7 2 98" xfId="42902" xr:uid="{00000000-0005-0000-0000-0000F7A70000}"/>
    <cellStyle name="Normal 7 2 99" xfId="42903" xr:uid="{00000000-0005-0000-0000-0000F8A70000}"/>
    <cellStyle name="Normal 7 20" xfId="42904" xr:uid="{00000000-0005-0000-0000-0000F9A70000}"/>
    <cellStyle name="Normal 7 21" xfId="42905" xr:uid="{00000000-0005-0000-0000-0000FAA70000}"/>
    <cellStyle name="Normal 7 22" xfId="42906" xr:uid="{00000000-0005-0000-0000-0000FBA70000}"/>
    <cellStyle name="Normal 7 23" xfId="42907" xr:uid="{00000000-0005-0000-0000-0000FCA70000}"/>
    <cellStyle name="Normal 7 24" xfId="42908" xr:uid="{00000000-0005-0000-0000-0000FDA70000}"/>
    <cellStyle name="Normal 7 25" xfId="42909" xr:uid="{00000000-0005-0000-0000-0000FEA70000}"/>
    <cellStyle name="Normal 7 26" xfId="42910" xr:uid="{00000000-0005-0000-0000-0000FFA70000}"/>
    <cellStyle name="Normal 7 27" xfId="42911" xr:uid="{00000000-0005-0000-0000-000000A80000}"/>
    <cellStyle name="Normal 7 28" xfId="42912" xr:uid="{00000000-0005-0000-0000-000001A80000}"/>
    <cellStyle name="Normal 7 29" xfId="42913" xr:uid="{00000000-0005-0000-0000-000002A80000}"/>
    <cellStyle name="Normal 7 3" xfId="42914" xr:uid="{00000000-0005-0000-0000-000003A80000}"/>
    <cellStyle name="Normal 7 3 10" xfId="42915" xr:uid="{00000000-0005-0000-0000-000004A80000}"/>
    <cellStyle name="Normal 7 3 100" xfId="42916" xr:uid="{00000000-0005-0000-0000-000005A80000}"/>
    <cellStyle name="Normal 7 3 101" xfId="42917" xr:uid="{00000000-0005-0000-0000-000006A80000}"/>
    <cellStyle name="Normal 7 3 102" xfId="42918" xr:uid="{00000000-0005-0000-0000-000007A80000}"/>
    <cellStyle name="Normal 7 3 103" xfId="42919" xr:uid="{00000000-0005-0000-0000-000008A80000}"/>
    <cellStyle name="Normal 7 3 104" xfId="42920" xr:uid="{00000000-0005-0000-0000-000009A80000}"/>
    <cellStyle name="Normal 7 3 105" xfId="42921" xr:uid="{00000000-0005-0000-0000-00000AA80000}"/>
    <cellStyle name="Normal 7 3 106" xfId="42922" xr:uid="{00000000-0005-0000-0000-00000BA80000}"/>
    <cellStyle name="Normal 7 3 107" xfId="42923" xr:uid="{00000000-0005-0000-0000-00000CA80000}"/>
    <cellStyle name="Normal 7 3 108" xfId="42924" xr:uid="{00000000-0005-0000-0000-00000DA80000}"/>
    <cellStyle name="Normal 7 3 109" xfId="42925" xr:uid="{00000000-0005-0000-0000-00000EA80000}"/>
    <cellStyle name="Normal 7 3 11" xfId="42926" xr:uid="{00000000-0005-0000-0000-00000FA80000}"/>
    <cellStyle name="Normal 7 3 110" xfId="42927" xr:uid="{00000000-0005-0000-0000-000010A80000}"/>
    <cellStyle name="Normal 7 3 111" xfId="42928" xr:uid="{00000000-0005-0000-0000-000011A80000}"/>
    <cellStyle name="Normal 7 3 112" xfId="42929" xr:uid="{00000000-0005-0000-0000-000012A80000}"/>
    <cellStyle name="Normal 7 3 113" xfId="42930" xr:uid="{00000000-0005-0000-0000-000013A80000}"/>
    <cellStyle name="Normal 7 3 12" xfId="42931" xr:uid="{00000000-0005-0000-0000-000014A80000}"/>
    <cellStyle name="Normal 7 3 13" xfId="42932" xr:uid="{00000000-0005-0000-0000-000015A80000}"/>
    <cellStyle name="Normal 7 3 14" xfId="42933" xr:uid="{00000000-0005-0000-0000-000016A80000}"/>
    <cellStyle name="Normal 7 3 15" xfId="42934" xr:uid="{00000000-0005-0000-0000-000017A80000}"/>
    <cellStyle name="Normal 7 3 16" xfId="42935" xr:uid="{00000000-0005-0000-0000-000018A80000}"/>
    <cellStyle name="Normal 7 3 17" xfId="42936" xr:uid="{00000000-0005-0000-0000-000019A80000}"/>
    <cellStyle name="Normal 7 3 18" xfId="42937" xr:uid="{00000000-0005-0000-0000-00001AA80000}"/>
    <cellStyle name="Normal 7 3 19" xfId="42938" xr:uid="{00000000-0005-0000-0000-00001BA80000}"/>
    <cellStyle name="Normal 7 3 2" xfId="42939" xr:uid="{00000000-0005-0000-0000-00001CA80000}"/>
    <cellStyle name="Normal 7 3 2 10" xfId="42940" xr:uid="{00000000-0005-0000-0000-00001DA80000}"/>
    <cellStyle name="Normal 7 3 2 100" xfId="42941" xr:uid="{00000000-0005-0000-0000-00001EA80000}"/>
    <cellStyle name="Normal 7 3 2 101" xfId="42942" xr:uid="{00000000-0005-0000-0000-00001FA80000}"/>
    <cellStyle name="Normal 7 3 2 102" xfId="42943" xr:uid="{00000000-0005-0000-0000-000020A80000}"/>
    <cellStyle name="Normal 7 3 2 103" xfId="42944" xr:uid="{00000000-0005-0000-0000-000021A80000}"/>
    <cellStyle name="Normal 7 3 2 104" xfId="42945" xr:uid="{00000000-0005-0000-0000-000022A80000}"/>
    <cellStyle name="Normal 7 3 2 105" xfId="42946" xr:uid="{00000000-0005-0000-0000-000023A80000}"/>
    <cellStyle name="Normal 7 3 2 106" xfId="42947" xr:uid="{00000000-0005-0000-0000-000024A80000}"/>
    <cellStyle name="Normal 7 3 2 107" xfId="42948" xr:uid="{00000000-0005-0000-0000-000025A80000}"/>
    <cellStyle name="Normal 7 3 2 108" xfId="42949" xr:uid="{00000000-0005-0000-0000-000026A80000}"/>
    <cellStyle name="Normal 7 3 2 109" xfId="42950" xr:uid="{00000000-0005-0000-0000-000027A80000}"/>
    <cellStyle name="Normal 7 3 2 11" xfId="42951" xr:uid="{00000000-0005-0000-0000-000028A80000}"/>
    <cellStyle name="Normal 7 3 2 110" xfId="42952" xr:uid="{00000000-0005-0000-0000-000029A80000}"/>
    <cellStyle name="Normal 7 3 2 111" xfId="42953" xr:uid="{00000000-0005-0000-0000-00002AA80000}"/>
    <cellStyle name="Normal 7 3 2 12" xfId="42954" xr:uid="{00000000-0005-0000-0000-00002BA80000}"/>
    <cellStyle name="Normal 7 3 2 13" xfId="42955" xr:uid="{00000000-0005-0000-0000-00002CA80000}"/>
    <cellStyle name="Normal 7 3 2 14" xfId="42956" xr:uid="{00000000-0005-0000-0000-00002DA80000}"/>
    <cellStyle name="Normal 7 3 2 15" xfId="42957" xr:uid="{00000000-0005-0000-0000-00002EA80000}"/>
    <cellStyle name="Normal 7 3 2 16" xfId="42958" xr:uid="{00000000-0005-0000-0000-00002FA80000}"/>
    <cellStyle name="Normal 7 3 2 17" xfId="42959" xr:uid="{00000000-0005-0000-0000-000030A80000}"/>
    <cellStyle name="Normal 7 3 2 18" xfId="42960" xr:uid="{00000000-0005-0000-0000-000031A80000}"/>
    <cellStyle name="Normal 7 3 2 19" xfId="42961" xr:uid="{00000000-0005-0000-0000-000032A80000}"/>
    <cellStyle name="Normal 7 3 2 2" xfId="42962" xr:uid="{00000000-0005-0000-0000-000033A80000}"/>
    <cellStyle name="Normal 7 3 2 20" xfId="42963" xr:uid="{00000000-0005-0000-0000-000034A80000}"/>
    <cellStyle name="Normal 7 3 2 21" xfId="42964" xr:uid="{00000000-0005-0000-0000-000035A80000}"/>
    <cellStyle name="Normal 7 3 2 22" xfId="42965" xr:uid="{00000000-0005-0000-0000-000036A80000}"/>
    <cellStyle name="Normal 7 3 2 23" xfId="42966" xr:uid="{00000000-0005-0000-0000-000037A80000}"/>
    <cellStyle name="Normal 7 3 2 24" xfId="42967" xr:uid="{00000000-0005-0000-0000-000038A80000}"/>
    <cellStyle name="Normal 7 3 2 25" xfId="42968" xr:uid="{00000000-0005-0000-0000-000039A80000}"/>
    <cellStyle name="Normal 7 3 2 26" xfId="42969" xr:uid="{00000000-0005-0000-0000-00003AA80000}"/>
    <cellStyle name="Normal 7 3 2 27" xfId="42970" xr:uid="{00000000-0005-0000-0000-00003BA80000}"/>
    <cellStyle name="Normal 7 3 2 28" xfId="42971" xr:uid="{00000000-0005-0000-0000-00003CA80000}"/>
    <cellStyle name="Normal 7 3 2 29" xfId="42972" xr:uid="{00000000-0005-0000-0000-00003DA80000}"/>
    <cellStyle name="Normal 7 3 2 3" xfId="42973" xr:uid="{00000000-0005-0000-0000-00003EA80000}"/>
    <cellStyle name="Normal 7 3 2 30" xfId="42974" xr:uid="{00000000-0005-0000-0000-00003FA80000}"/>
    <cellStyle name="Normal 7 3 2 31" xfId="42975" xr:uid="{00000000-0005-0000-0000-000040A80000}"/>
    <cellStyle name="Normal 7 3 2 32" xfId="42976" xr:uid="{00000000-0005-0000-0000-000041A80000}"/>
    <cellStyle name="Normal 7 3 2 33" xfId="42977" xr:uid="{00000000-0005-0000-0000-000042A80000}"/>
    <cellStyle name="Normal 7 3 2 34" xfId="42978" xr:uid="{00000000-0005-0000-0000-000043A80000}"/>
    <cellStyle name="Normal 7 3 2 35" xfId="42979" xr:uid="{00000000-0005-0000-0000-000044A80000}"/>
    <cellStyle name="Normal 7 3 2 36" xfId="42980" xr:uid="{00000000-0005-0000-0000-000045A80000}"/>
    <cellStyle name="Normal 7 3 2 37" xfId="42981" xr:uid="{00000000-0005-0000-0000-000046A80000}"/>
    <cellStyle name="Normal 7 3 2 38" xfId="42982" xr:uid="{00000000-0005-0000-0000-000047A80000}"/>
    <cellStyle name="Normal 7 3 2 39" xfId="42983" xr:uid="{00000000-0005-0000-0000-000048A80000}"/>
    <cellStyle name="Normal 7 3 2 4" xfId="42984" xr:uid="{00000000-0005-0000-0000-000049A80000}"/>
    <cellStyle name="Normal 7 3 2 40" xfId="42985" xr:uid="{00000000-0005-0000-0000-00004AA80000}"/>
    <cellStyle name="Normal 7 3 2 41" xfId="42986" xr:uid="{00000000-0005-0000-0000-00004BA80000}"/>
    <cellStyle name="Normal 7 3 2 42" xfId="42987" xr:uid="{00000000-0005-0000-0000-00004CA80000}"/>
    <cellStyle name="Normal 7 3 2 43" xfId="42988" xr:uid="{00000000-0005-0000-0000-00004DA80000}"/>
    <cellStyle name="Normal 7 3 2 44" xfId="42989" xr:uid="{00000000-0005-0000-0000-00004EA80000}"/>
    <cellStyle name="Normal 7 3 2 45" xfId="42990" xr:uid="{00000000-0005-0000-0000-00004FA80000}"/>
    <cellStyle name="Normal 7 3 2 46" xfId="42991" xr:uid="{00000000-0005-0000-0000-000050A80000}"/>
    <cellStyle name="Normal 7 3 2 47" xfId="42992" xr:uid="{00000000-0005-0000-0000-000051A80000}"/>
    <cellStyle name="Normal 7 3 2 48" xfId="42993" xr:uid="{00000000-0005-0000-0000-000052A80000}"/>
    <cellStyle name="Normal 7 3 2 49" xfId="42994" xr:uid="{00000000-0005-0000-0000-000053A80000}"/>
    <cellStyle name="Normal 7 3 2 5" xfId="42995" xr:uid="{00000000-0005-0000-0000-000054A80000}"/>
    <cellStyle name="Normal 7 3 2 50" xfId="42996" xr:uid="{00000000-0005-0000-0000-000055A80000}"/>
    <cellStyle name="Normal 7 3 2 51" xfId="42997" xr:uid="{00000000-0005-0000-0000-000056A80000}"/>
    <cellStyle name="Normal 7 3 2 52" xfId="42998" xr:uid="{00000000-0005-0000-0000-000057A80000}"/>
    <cellStyle name="Normal 7 3 2 53" xfId="42999" xr:uid="{00000000-0005-0000-0000-000058A80000}"/>
    <cellStyle name="Normal 7 3 2 54" xfId="43000" xr:uid="{00000000-0005-0000-0000-000059A80000}"/>
    <cellStyle name="Normal 7 3 2 55" xfId="43001" xr:uid="{00000000-0005-0000-0000-00005AA80000}"/>
    <cellStyle name="Normal 7 3 2 56" xfId="43002" xr:uid="{00000000-0005-0000-0000-00005BA80000}"/>
    <cellStyle name="Normal 7 3 2 57" xfId="43003" xr:uid="{00000000-0005-0000-0000-00005CA80000}"/>
    <cellStyle name="Normal 7 3 2 58" xfId="43004" xr:uid="{00000000-0005-0000-0000-00005DA80000}"/>
    <cellStyle name="Normal 7 3 2 59" xfId="43005" xr:uid="{00000000-0005-0000-0000-00005EA80000}"/>
    <cellStyle name="Normal 7 3 2 6" xfId="43006" xr:uid="{00000000-0005-0000-0000-00005FA80000}"/>
    <cellStyle name="Normal 7 3 2 60" xfId="43007" xr:uid="{00000000-0005-0000-0000-000060A80000}"/>
    <cellStyle name="Normal 7 3 2 61" xfId="43008" xr:uid="{00000000-0005-0000-0000-000061A80000}"/>
    <cellStyle name="Normal 7 3 2 62" xfId="43009" xr:uid="{00000000-0005-0000-0000-000062A80000}"/>
    <cellStyle name="Normal 7 3 2 63" xfId="43010" xr:uid="{00000000-0005-0000-0000-000063A80000}"/>
    <cellStyle name="Normal 7 3 2 64" xfId="43011" xr:uid="{00000000-0005-0000-0000-000064A80000}"/>
    <cellStyle name="Normal 7 3 2 65" xfId="43012" xr:uid="{00000000-0005-0000-0000-000065A80000}"/>
    <cellStyle name="Normal 7 3 2 66" xfId="43013" xr:uid="{00000000-0005-0000-0000-000066A80000}"/>
    <cellStyle name="Normal 7 3 2 67" xfId="43014" xr:uid="{00000000-0005-0000-0000-000067A80000}"/>
    <cellStyle name="Normal 7 3 2 68" xfId="43015" xr:uid="{00000000-0005-0000-0000-000068A80000}"/>
    <cellStyle name="Normal 7 3 2 69" xfId="43016" xr:uid="{00000000-0005-0000-0000-000069A80000}"/>
    <cellStyle name="Normal 7 3 2 7" xfId="43017" xr:uid="{00000000-0005-0000-0000-00006AA80000}"/>
    <cellStyle name="Normal 7 3 2 70" xfId="43018" xr:uid="{00000000-0005-0000-0000-00006BA80000}"/>
    <cellStyle name="Normal 7 3 2 71" xfId="43019" xr:uid="{00000000-0005-0000-0000-00006CA80000}"/>
    <cellStyle name="Normal 7 3 2 72" xfId="43020" xr:uid="{00000000-0005-0000-0000-00006DA80000}"/>
    <cellStyle name="Normal 7 3 2 73" xfId="43021" xr:uid="{00000000-0005-0000-0000-00006EA80000}"/>
    <cellStyle name="Normal 7 3 2 74" xfId="43022" xr:uid="{00000000-0005-0000-0000-00006FA80000}"/>
    <cellStyle name="Normal 7 3 2 75" xfId="43023" xr:uid="{00000000-0005-0000-0000-000070A80000}"/>
    <cellStyle name="Normal 7 3 2 76" xfId="43024" xr:uid="{00000000-0005-0000-0000-000071A80000}"/>
    <cellStyle name="Normal 7 3 2 77" xfId="43025" xr:uid="{00000000-0005-0000-0000-000072A80000}"/>
    <cellStyle name="Normal 7 3 2 78" xfId="43026" xr:uid="{00000000-0005-0000-0000-000073A80000}"/>
    <cellStyle name="Normal 7 3 2 79" xfId="43027" xr:uid="{00000000-0005-0000-0000-000074A80000}"/>
    <cellStyle name="Normal 7 3 2 8" xfId="43028" xr:uid="{00000000-0005-0000-0000-000075A80000}"/>
    <cellStyle name="Normal 7 3 2 80" xfId="43029" xr:uid="{00000000-0005-0000-0000-000076A80000}"/>
    <cellStyle name="Normal 7 3 2 81" xfId="43030" xr:uid="{00000000-0005-0000-0000-000077A80000}"/>
    <cellStyle name="Normal 7 3 2 82" xfId="43031" xr:uid="{00000000-0005-0000-0000-000078A80000}"/>
    <cellStyle name="Normal 7 3 2 83" xfId="43032" xr:uid="{00000000-0005-0000-0000-000079A80000}"/>
    <cellStyle name="Normal 7 3 2 84" xfId="43033" xr:uid="{00000000-0005-0000-0000-00007AA80000}"/>
    <cellStyle name="Normal 7 3 2 85" xfId="43034" xr:uid="{00000000-0005-0000-0000-00007BA80000}"/>
    <cellStyle name="Normal 7 3 2 86" xfId="43035" xr:uid="{00000000-0005-0000-0000-00007CA80000}"/>
    <cellStyle name="Normal 7 3 2 87" xfId="43036" xr:uid="{00000000-0005-0000-0000-00007DA80000}"/>
    <cellStyle name="Normal 7 3 2 88" xfId="43037" xr:uid="{00000000-0005-0000-0000-00007EA80000}"/>
    <cellStyle name="Normal 7 3 2 89" xfId="43038" xr:uid="{00000000-0005-0000-0000-00007FA80000}"/>
    <cellStyle name="Normal 7 3 2 9" xfId="43039" xr:uid="{00000000-0005-0000-0000-000080A80000}"/>
    <cellStyle name="Normal 7 3 2 90" xfId="43040" xr:uid="{00000000-0005-0000-0000-000081A80000}"/>
    <cellStyle name="Normal 7 3 2 91" xfId="43041" xr:uid="{00000000-0005-0000-0000-000082A80000}"/>
    <cellStyle name="Normal 7 3 2 92" xfId="43042" xr:uid="{00000000-0005-0000-0000-000083A80000}"/>
    <cellStyle name="Normal 7 3 2 93" xfId="43043" xr:uid="{00000000-0005-0000-0000-000084A80000}"/>
    <cellStyle name="Normal 7 3 2 94" xfId="43044" xr:uid="{00000000-0005-0000-0000-000085A80000}"/>
    <cellStyle name="Normal 7 3 2 95" xfId="43045" xr:uid="{00000000-0005-0000-0000-000086A80000}"/>
    <cellStyle name="Normal 7 3 2 96" xfId="43046" xr:uid="{00000000-0005-0000-0000-000087A80000}"/>
    <cellStyle name="Normal 7 3 2 97" xfId="43047" xr:uid="{00000000-0005-0000-0000-000088A80000}"/>
    <cellStyle name="Normal 7 3 2 98" xfId="43048" xr:uid="{00000000-0005-0000-0000-000089A80000}"/>
    <cellStyle name="Normal 7 3 2 99" xfId="43049" xr:uid="{00000000-0005-0000-0000-00008AA80000}"/>
    <cellStyle name="Normal 7 3 20" xfId="43050" xr:uid="{00000000-0005-0000-0000-00008BA80000}"/>
    <cellStyle name="Normal 7 3 21" xfId="43051" xr:uid="{00000000-0005-0000-0000-00008CA80000}"/>
    <cellStyle name="Normal 7 3 22" xfId="43052" xr:uid="{00000000-0005-0000-0000-00008DA80000}"/>
    <cellStyle name="Normal 7 3 23" xfId="43053" xr:uid="{00000000-0005-0000-0000-00008EA80000}"/>
    <cellStyle name="Normal 7 3 24" xfId="43054" xr:uid="{00000000-0005-0000-0000-00008FA80000}"/>
    <cellStyle name="Normal 7 3 25" xfId="43055" xr:uid="{00000000-0005-0000-0000-000090A80000}"/>
    <cellStyle name="Normal 7 3 26" xfId="43056" xr:uid="{00000000-0005-0000-0000-000091A80000}"/>
    <cellStyle name="Normal 7 3 27" xfId="43057" xr:uid="{00000000-0005-0000-0000-000092A80000}"/>
    <cellStyle name="Normal 7 3 28" xfId="43058" xr:uid="{00000000-0005-0000-0000-000093A80000}"/>
    <cellStyle name="Normal 7 3 29" xfId="43059" xr:uid="{00000000-0005-0000-0000-000094A80000}"/>
    <cellStyle name="Normal 7 3 3" xfId="43060" xr:uid="{00000000-0005-0000-0000-000095A80000}"/>
    <cellStyle name="Normal 7 3 30" xfId="43061" xr:uid="{00000000-0005-0000-0000-000096A80000}"/>
    <cellStyle name="Normal 7 3 31" xfId="43062" xr:uid="{00000000-0005-0000-0000-000097A80000}"/>
    <cellStyle name="Normal 7 3 32" xfId="43063" xr:uid="{00000000-0005-0000-0000-000098A80000}"/>
    <cellStyle name="Normal 7 3 33" xfId="43064" xr:uid="{00000000-0005-0000-0000-000099A80000}"/>
    <cellStyle name="Normal 7 3 34" xfId="43065" xr:uid="{00000000-0005-0000-0000-00009AA80000}"/>
    <cellStyle name="Normal 7 3 35" xfId="43066" xr:uid="{00000000-0005-0000-0000-00009BA80000}"/>
    <cellStyle name="Normal 7 3 36" xfId="43067" xr:uid="{00000000-0005-0000-0000-00009CA80000}"/>
    <cellStyle name="Normal 7 3 37" xfId="43068" xr:uid="{00000000-0005-0000-0000-00009DA80000}"/>
    <cellStyle name="Normal 7 3 38" xfId="43069" xr:uid="{00000000-0005-0000-0000-00009EA80000}"/>
    <cellStyle name="Normal 7 3 39" xfId="43070" xr:uid="{00000000-0005-0000-0000-00009FA80000}"/>
    <cellStyle name="Normal 7 3 4" xfId="43071" xr:uid="{00000000-0005-0000-0000-0000A0A80000}"/>
    <cellStyle name="Normal 7 3 40" xfId="43072" xr:uid="{00000000-0005-0000-0000-0000A1A80000}"/>
    <cellStyle name="Normal 7 3 41" xfId="43073" xr:uid="{00000000-0005-0000-0000-0000A2A80000}"/>
    <cellStyle name="Normal 7 3 42" xfId="43074" xr:uid="{00000000-0005-0000-0000-0000A3A80000}"/>
    <cellStyle name="Normal 7 3 43" xfId="43075" xr:uid="{00000000-0005-0000-0000-0000A4A80000}"/>
    <cellStyle name="Normal 7 3 44" xfId="43076" xr:uid="{00000000-0005-0000-0000-0000A5A80000}"/>
    <cellStyle name="Normal 7 3 45" xfId="43077" xr:uid="{00000000-0005-0000-0000-0000A6A80000}"/>
    <cellStyle name="Normal 7 3 46" xfId="43078" xr:uid="{00000000-0005-0000-0000-0000A7A80000}"/>
    <cellStyle name="Normal 7 3 47" xfId="43079" xr:uid="{00000000-0005-0000-0000-0000A8A80000}"/>
    <cellStyle name="Normal 7 3 48" xfId="43080" xr:uid="{00000000-0005-0000-0000-0000A9A80000}"/>
    <cellStyle name="Normal 7 3 49" xfId="43081" xr:uid="{00000000-0005-0000-0000-0000AAA80000}"/>
    <cellStyle name="Normal 7 3 5" xfId="43082" xr:uid="{00000000-0005-0000-0000-0000ABA80000}"/>
    <cellStyle name="Normal 7 3 50" xfId="43083" xr:uid="{00000000-0005-0000-0000-0000ACA80000}"/>
    <cellStyle name="Normal 7 3 51" xfId="43084" xr:uid="{00000000-0005-0000-0000-0000ADA80000}"/>
    <cellStyle name="Normal 7 3 52" xfId="43085" xr:uid="{00000000-0005-0000-0000-0000AEA80000}"/>
    <cellStyle name="Normal 7 3 53" xfId="43086" xr:uid="{00000000-0005-0000-0000-0000AFA80000}"/>
    <cellStyle name="Normal 7 3 54" xfId="43087" xr:uid="{00000000-0005-0000-0000-0000B0A80000}"/>
    <cellStyle name="Normal 7 3 55" xfId="43088" xr:uid="{00000000-0005-0000-0000-0000B1A80000}"/>
    <cellStyle name="Normal 7 3 56" xfId="43089" xr:uid="{00000000-0005-0000-0000-0000B2A80000}"/>
    <cellStyle name="Normal 7 3 57" xfId="43090" xr:uid="{00000000-0005-0000-0000-0000B3A80000}"/>
    <cellStyle name="Normal 7 3 58" xfId="43091" xr:uid="{00000000-0005-0000-0000-0000B4A80000}"/>
    <cellStyle name="Normal 7 3 59" xfId="43092" xr:uid="{00000000-0005-0000-0000-0000B5A80000}"/>
    <cellStyle name="Normal 7 3 6" xfId="43093" xr:uid="{00000000-0005-0000-0000-0000B6A80000}"/>
    <cellStyle name="Normal 7 3 60" xfId="43094" xr:uid="{00000000-0005-0000-0000-0000B7A80000}"/>
    <cellStyle name="Normal 7 3 61" xfId="43095" xr:uid="{00000000-0005-0000-0000-0000B8A80000}"/>
    <cellStyle name="Normal 7 3 62" xfId="43096" xr:uid="{00000000-0005-0000-0000-0000B9A80000}"/>
    <cellStyle name="Normal 7 3 63" xfId="43097" xr:uid="{00000000-0005-0000-0000-0000BAA80000}"/>
    <cellStyle name="Normal 7 3 64" xfId="43098" xr:uid="{00000000-0005-0000-0000-0000BBA80000}"/>
    <cellStyle name="Normal 7 3 65" xfId="43099" xr:uid="{00000000-0005-0000-0000-0000BCA80000}"/>
    <cellStyle name="Normal 7 3 66" xfId="43100" xr:uid="{00000000-0005-0000-0000-0000BDA80000}"/>
    <cellStyle name="Normal 7 3 67" xfId="43101" xr:uid="{00000000-0005-0000-0000-0000BEA80000}"/>
    <cellStyle name="Normal 7 3 68" xfId="43102" xr:uid="{00000000-0005-0000-0000-0000BFA80000}"/>
    <cellStyle name="Normal 7 3 69" xfId="43103" xr:uid="{00000000-0005-0000-0000-0000C0A80000}"/>
    <cellStyle name="Normal 7 3 7" xfId="43104" xr:uid="{00000000-0005-0000-0000-0000C1A80000}"/>
    <cellStyle name="Normal 7 3 70" xfId="43105" xr:uid="{00000000-0005-0000-0000-0000C2A80000}"/>
    <cellStyle name="Normal 7 3 71" xfId="43106" xr:uid="{00000000-0005-0000-0000-0000C3A80000}"/>
    <cellStyle name="Normal 7 3 72" xfId="43107" xr:uid="{00000000-0005-0000-0000-0000C4A80000}"/>
    <cellStyle name="Normal 7 3 73" xfId="43108" xr:uid="{00000000-0005-0000-0000-0000C5A80000}"/>
    <cellStyle name="Normal 7 3 74" xfId="43109" xr:uid="{00000000-0005-0000-0000-0000C6A80000}"/>
    <cellStyle name="Normal 7 3 75" xfId="43110" xr:uid="{00000000-0005-0000-0000-0000C7A80000}"/>
    <cellStyle name="Normal 7 3 76" xfId="43111" xr:uid="{00000000-0005-0000-0000-0000C8A80000}"/>
    <cellStyle name="Normal 7 3 77" xfId="43112" xr:uid="{00000000-0005-0000-0000-0000C9A80000}"/>
    <cellStyle name="Normal 7 3 78" xfId="43113" xr:uid="{00000000-0005-0000-0000-0000CAA80000}"/>
    <cellStyle name="Normal 7 3 79" xfId="43114" xr:uid="{00000000-0005-0000-0000-0000CBA80000}"/>
    <cellStyle name="Normal 7 3 8" xfId="43115" xr:uid="{00000000-0005-0000-0000-0000CCA80000}"/>
    <cellStyle name="Normal 7 3 80" xfId="43116" xr:uid="{00000000-0005-0000-0000-0000CDA80000}"/>
    <cellStyle name="Normal 7 3 81" xfId="43117" xr:uid="{00000000-0005-0000-0000-0000CEA80000}"/>
    <cellStyle name="Normal 7 3 82" xfId="43118" xr:uid="{00000000-0005-0000-0000-0000CFA80000}"/>
    <cellStyle name="Normal 7 3 83" xfId="43119" xr:uid="{00000000-0005-0000-0000-0000D0A80000}"/>
    <cellStyle name="Normal 7 3 84" xfId="43120" xr:uid="{00000000-0005-0000-0000-0000D1A80000}"/>
    <cellStyle name="Normal 7 3 85" xfId="43121" xr:uid="{00000000-0005-0000-0000-0000D2A80000}"/>
    <cellStyle name="Normal 7 3 86" xfId="43122" xr:uid="{00000000-0005-0000-0000-0000D3A80000}"/>
    <cellStyle name="Normal 7 3 87" xfId="43123" xr:uid="{00000000-0005-0000-0000-0000D4A80000}"/>
    <cellStyle name="Normal 7 3 88" xfId="43124" xr:uid="{00000000-0005-0000-0000-0000D5A80000}"/>
    <cellStyle name="Normal 7 3 89" xfId="43125" xr:uid="{00000000-0005-0000-0000-0000D6A80000}"/>
    <cellStyle name="Normal 7 3 9" xfId="43126" xr:uid="{00000000-0005-0000-0000-0000D7A80000}"/>
    <cellStyle name="Normal 7 3 90" xfId="43127" xr:uid="{00000000-0005-0000-0000-0000D8A80000}"/>
    <cellStyle name="Normal 7 3 91" xfId="43128" xr:uid="{00000000-0005-0000-0000-0000D9A80000}"/>
    <cellStyle name="Normal 7 3 92" xfId="43129" xr:uid="{00000000-0005-0000-0000-0000DAA80000}"/>
    <cellStyle name="Normal 7 3 93" xfId="43130" xr:uid="{00000000-0005-0000-0000-0000DBA80000}"/>
    <cellStyle name="Normal 7 3 94" xfId="43131" xr:uid="{00000000-0005-0000-0000-0000DCA80000}"/>
    <cellStyle name="Normal 7 3 95" xfId="43132" xr:uid="{00000000-0005-0000-0000-0000DDA80000}"/>
    <cellStyle name="Normal 7 3 96" xfId="43133" xr:uid="{00000000-0005-0000-0000-0000DEA80000}"/>
    <cellStyle name="Normal 7 3 97" xfId="43134" xr:uid="{00000000-0005-0000-0000-0000DFA80000}"/>
    <cellStyle name="Normal 7 3 98" xfId="43135" xr:uid="{00000000-0005-0000-0000-0000E0A80000}"/>
    <cellStyle name="Normal 7 3 99" xfId="43136" xr:uid="{00000000-0005-0000-0000-0000E1A80000}"/>
    <cellStyle name="Normal 7 30" xfId="43137" xr:uid="{00000000-0005-0000-0000-0000E2A80000}"/>
    <cellStyle name="Normal 7 31" xfId="43138" xr:uid="{00000000-0005-0000-0000-0000E3A80000}"/>
    <cellStyle name="Normal 7 32" xfId="43139" xr:uid="{00000000-0005-0000-0000-0000E4A80000}"/>
    <cellStyle name="Normal 7 33" xfId="43140" xr:uid="{00000000-0005-0000-0000-0000E5A80000}"/>
    <cellStyle name="Normal 7 34" xfId="43141" xr:uid="{00000000-0005-0000-0000-0000E6A80000}"/>
    <cellStyle name="Normal 7 35" xfId="43142" xr:uid="{00000000-0005-0000-0000-0000E7A80000}"/>
    <cellStyle name="Normal 7 36" xfId="43143" xr:uid="{00000000-0005-0000-0000-0000E8A80000}"/>
    <cellStyle name="Normal 7 37" xfId="43144" xr:uid="{00000000-0005-0000-0000-0000E9A80000}"/>
    <cellStyle name="Normal 7 38" xfId="43145" xr:uid="{00000000-0005-0000-0000-0000EAA80000}"/>
    <cellStyle name="Normal 7 39" xfId="43146" xr:uid="{00000000-0005-0000-0000-0000EBA80000}"/>
    <cellStyle name="Normal 7 4" xfId="43147" xr:uid="{00000000-0005-0000-0000-0000ECA80000}"/>
    <cellStyle name="Normal 7 4 10" xfId="43148" xr:uid="{00000000-0005-0000-0000-0000EDA80000}"/>
    <cellStyle name="Normal 7 4 100" xfId="43149" xr:uid="{00000000-0005-0000-0000-0000EEA80000}"/>
    <cellStyle name="Normal 7 4 101" xfId="43150" xr:uid="{00000000-0005-0000-0000-0000EFA80000}"/>
    <cellStyle name="Normal 7 4 102" xfId="43151" xr:uid="{00000000-0005-0000-0000-0000F0A80000}"/>
    <cellStyle name="Normal 7 4 103" xfId="43152" xr:uid="{00000000-0005-0000-0000-0000F1A80000}"/>
    <cellStyle name="Normal 7 4 104" xfId="43153" xr:uid="{00000000-0005-0000-0000-0000F2A80000}"/>
    <cellStyle name="Normal 7 4 105" xfId="43154" xr:uid="{00000000-0005-0000-0000-0000F3A80000}"/>
    <cellStyle name="Normal 7 4 106" xfId="43155" xr:uid="{00000000-0005-0000-0000-0000F4A80000}"/>
    <cellStyle name="Normal 7 4 107" xfId="43156" xr:uid="{00000000-0005-0000-0000-0000F5A80000}"/>
    <cellStyle name="Normal 7 4 108" xfId="43157" xr:uid="{00000000-0005-0000-0000-0000F6A80000}"/>
    <cellStyle name="Normal 7 4 109" xfId="43158" xr:uid="{00000000-0005-0000-0000-0000F7A80000}"/>
    <cellStyle name="Normal 7 4 11" xfId="43159" xr:uid="{00000000-0005-0000-0000-0000F8A80000}"/>
    <cellStyle name="Normal 7 4 110" xfId="43160" xr:uid="{00000000-0005-0000-0000-0000F9A80000}"/>
    <cellStyle name="Normal 7 4 111" xfId="43161" xr:uid="{00000000-0005-0000-0000-0000FAA80000}"/>
    <cellStyle name="Normal 7 4 112" xfId="43162" xr:uid="{00000000-0005-0000-0000-0000FBA80000}"/>
    <cellStyle name="Normal 7 4 12" xfId="43163" xr:uid="{00000000-0005-0000-0000-0000FCA80000}"/>
    <cellStyle name="Normal 7 4 13" xfId="43164" xr:uid="{00000000-0005-0000-0000-0000FDA80000}"/>
    <cellStyle name="Normal 7 4 14" xfId="43165" xr:uid="{00000000-0005-0000-0000-0000FEA80000}"/>
    <cellStyle name="Normal 7 4 15" xfId="43166" xr:uid="{00000000-0005-0000-0000-0000FFA80000}"/>
    <cellStyle name="Normal 7 4 16" xfId="43167" xr:uid="{00000000-0005-0000-0000-000000A90000}"/>
    <cellStyle name="Normal 7 4 17" xfId="43168" xr:uid="{00000000-0005-0000-0000-000001A90000}"/>
    <cellStyle name="Normal 7 4 18" xfId="43169" xr:uid="{00000000-0005-0000-0000-000002A90000}"/>
    <cellStyle name="Normal 7 4 19" xfId="43170" xr:uid="{00000000-0005-0000-0000-000003A90000}"/>
    <cellStyle name="Normal 7 4 2" xfId="43171" xr:uid="{00000000-0005-0000-0000-000004A90000}"/>
    <cellStyle name="Normal 7 4 2 10" xfId="43172" xr:uid="{00000000-0005-0000-0000-000005A90000}"/>
    <cellStyle name="Normal 7 4 2 100" xfId="43173" xr:uid="{00000000-0005-0000-0000-000006A90000}"/>
    <cellStyle name="Normal 7 4 2 101" xfId="43174" xr:uid="{00000000-0005-0000-0000-000007A90000}"/>
    <cellStyle name="Normal 7 4 2 102" xfId="43175" xr:uid="{00000000-0005-0000-0000-000008A90000}"/>
    <cellStyle name="Normal 7 4 2 103" xfId="43176" xr:uid="{00000000-0005-0000-0000-000009A90000}"/>
    <cellStyle name="Normal 7 4 2 104" xfId="43177" xr:uid="{00000000-0005-0000-0000-00000AA90000}"/>
    <cellStyle name="Normal 7 4 2 105" xfId="43178" xr:uid="{00000000-0005-0000-0000-00000BA90000}"/>
    <cellStyle name="Normal 7 4 2 106" xfId="43179" xr:uid="{00000000-0005-0000-0000-00000CA90000}"/>
    <cellStyle name="Normal 7 4 2 107" xfId="43180" xr:uid="{00000000-0005-0000-0000-00000DA90000}"/>
    <cellStyle name="Normal 7 4 2 108" xfId="43181" xr:uid="{00000000-0005-0000-0000-00000EA90000}"/>
    <cellStyle name="Normal 7 4 2 109" xfId="43182" xr:uid="{00000000-0005-0000-0000-00000FA90000}"/>
    <cellStyle name="Normal 7 4 2 11" xfId="43183" xr:uid="{00000000-0005-0000-0000-000010A90000}"/>
    <cellStyle name="Normal 7 4 2 110" xfId="43184" xr:uid="{00000000-0005-0000-0000-000011A90000}"/>
    <cellStyle name="Normal 7 4 2 111" xfId="43185" xr:uid="{00000000-0005-0000-0000-000012A90000}"/>
    <cellStyle name="Normal 7 4 2 12" xfId="43186" xr:uid="{00000000-0005-0000-0000-000013A90000}"/>
    <cellStyle name="Normal 7 4 2 13" xfId="43187" xr:uid="{00000000-0005-0000-0000-000014A90000}"/>
    <cellStyle name="Normal 7 4 2 14" xfId="43188" xr:uid="{00000000-0005-0000-0000-000015A90000}"/>
    <cellStyle name="Normal 7 4 2 15" xfId="43189" xr:uid="{00000000-0005-0000-0000-000016A90000}"/>
    <cellStyle name="Normal 7 4 2 16" xfId="43190" xr:uid="{00000000-0005-0000-0000-000017A90000}"/>
    <cellStyle name="Normal 7 4 2 17" xfId="43191" xr:uid="{00000000-0005-0000-0000-000018A90000}"/>
    <cellStyle name="Normal 7 4 2 18" xfId="43192" xr:uid="{00000000-0005-0000-0000-000019A90000}"/>
    <cellStyle name="Normal 7 4 2 19" xfId="43193" xr:uid="{00000000-0005-0000-0000-00001AA90000}"/>
    <cellStyle name="Normal 7 4 2 2" xfId="43194" xr:uid="{00000000-0005-0000-0000-00001BA90000}"/>
    <cellStyle name="Normal 7 4 2 20" xfId="43195" xr:uid="{00000000-0005-0000-0000-00001CA90000}"/>
    <cellStyle name="Normal 7 4 2 21" xfId="43196" xr:uid="{00000000-0005-0000-0000-00001DA90000}"/>
    <cellStyle name="Normal 7 4 2 22" xfId="43197" xr:uid="{00000000-0005-0000-0000-00001EA90000}"/>
    <cellStyle name="Normal 7 4 2 23" xfId="43198" xr:uid="{00000000-0005-0000-0000-00001FA90000}"/>
    <cellStyle name="Normal 7 4 2 24" xfId="43199" xr:uid="{00000000-0005-0000-0000-000020A90000}"/>
    <cellStyle name="Normal 7 4 2 25" xfId="43200" xr:uid="{00000000-0005-0000-0000-000021A90000}"/>
    <cellStyle name="Normal 7 4 2 26" xfId="43201" xr:uid="{00000000-0005-0000-0000-000022A90000}"/>
    <cellStyle name="Normal 7 4 2 27" xfId="43202" xr:uid="{00000000-0005-0000-0000-000023A90000}"/>
    <cellStyle name="Normal 7 4 2 28" xfId="43203" xr:uid="{00000000-0005-0000-0000-000024A90000}"/>
    <cellStyle name="Normal 7 4 2 29" xfId="43204" xr:uid="{00000000-0005-0000-0000-000025A90000}"/>
    <cellStyle name="Normal 7 4 2 3" xfId="43205" xr:uid="{00000000-0005-0000-0000-000026A90000}"/>
    <cellStyle name="Normal 7 4 2 30" xfId="43206" xr:uid="{00000000-0005-0000-0000-000027A90000}"/>
    <cellStyle name="Normal 7 4 2 31" xfId="43207" xr:uid="{00000000-0005-0000-0000-000028A90000}"/>
    <cellStyle name="Normal 7 4 2 32" xfId="43208" xr:uid="{00000000-0005-0000-0000-000029A90000}"/>
    <cellStyle name="Normal 7 4 2 33" xfId="43209" xr:uid="{00000000-0005-0000-0000-00002AA90000}"/>
    <cellStyle name="Normal 7 4 2 34" xfId="43210" xr:uid="{00000000-0005-0000-0000-00002BA90000}"/>
    <cellStyle name="Normal 7 4 2 35" xfId="43211" xr:uid="{00000000-0005-0000-0000-00002CA90000}"/>
    <cellStyle name="Normal 7 4 2 36" xfId="43212" xr:uid="{00000000-0005-0000-0000-00002DA90000}"/>
    <cellStyle name="Normal 7 4 2 37" xfId="43213" xr:uid="{00000000-0005-0000-0000-00002EA90000}"/>
    <cellStyle name="Normal 7 4 2 38" xfId="43214" xr:uid="{00000000-0005-0000-0000-00002FA90000}"/>
    <cellStyle name="Normal 7 4 2 39" xfId="43215" xr:uid="{00000000-0005-0000-0000-000030A90000}"/>
    <cellStyle name="Normal 7 4 2 4" xfId="43216" xr:uid="{00000000-0005-0000-0000-000031A90000}"/>
    <cellStyle name="Normal 7 4 2 40" xfId="43217" xr:uid="{00000000-0005-0000-0000-000032A90000}"/>
    <cellStyle name="Normal 7 4 2 41" xfId="43218" xr:uid="{00000000-0005-0000-0000-000033A90000}"/>
    <cellStyle name="Normal 7 4 2 42" xfId="43219" xr:uid="{00000000-0005-0000-0000-000034A90000}"/>
    <cellStyle name="Normal 7 4 2 43" xfId="43220" xr:uid="{00000000-0005-0000-0000-000035A90000}"/>
    <cellStyle name="Normal 7 4 2 44" xfId="43221" xr:uid="{00000000-0005-0000-0000-000036A90000}"/>
    <cellStyle name="Normal 7 4 2 45" xfId="43222" xr:uid="{00000000-0005-0000-0000-000037A90000}"/>
    <cellStyle name="Normal 7 4 2 46" xfId="43223" xr:uid="{00000000-0005-0000-0000-000038A90000}"/>
    <cellStyle name="Normal 7 4 2 47" xfId="43224" xr:uid="{00000000-0005-0000-0000-000039A90000}"/>
    <cellStyle name="Normal 7 4 2 48" xfId="43225" xr:uid="{00000000-0005-0000-0000-00003AA90000}"/>
    <cellStyle name="Normal 7 4 2 49" xfId="43226" xr:uid="{00000000-0005-0000-0000-00003BA90000}"/>
    <cellStyle name="Normal 7 4 2 5" xfId="43227" xr:uid="{00000000-0005-0000-0000-00003CA90000}"/>
    <cellStyle name="Normal 7 4 2 50" xfId="43228" xr:uid="{00000000-0005-0000-0000-00003DA90000}"/>
    <cellStyle name="Normal 7 4 2 51" xfId="43229" xr:uid="{00000000-0005-0000-0000-00003EA90000}"/>
    <cellStyle name="Normal 7 4 2 52" xfId="43230" xr:uid="{00000000-0005-0000-0000-00003FA90000}"/>
    <cellStyle name="Normal 7 4 2 53" xfId="43231" xr:uid="{00000000-0005-0000-0000-000040A90000}"/>
    <cellStyle name="Normal 7 4 2 54" xfId="43232" xr:uid="{00000000-0005-0000-0000-000041A90000}"/>
    <cellStyle name="Normal 7 4 2 55" xfId="43233" xr:uid="{00000000-0005-0000-0000-000042A90000}"/>
    <cellStyle name="Normal 7 4 2 56" xfId="43234" xr:uid="{00000000-0005-0000-0000-000043A90000}"/>
    <cellStyle name="Normal 7 4 2 57" xfId="43235" xr:uid="{00000000-0005-0000-0000-000044A90000}"/>
    <cellStyle name="Normal 7 4 2 58" xfId="43236" xr:uid="{00000000-0005-0000-0000-000045A90000}"/>
    <cellStyle name="Normal 7 4 2 59" xfId="43237" xr:uid="{00000000-0005-0000-0000-000046A90000}"/>
    <cellStyle name="Normal 7 4 2 6" xfId="43238" xr:uid="{00000000-0005-0000-0000-000047A90000}"/>
    <cellStyle name="Normal 7 4 2 60" xfId="43239" xr:uid="{00000000-0005-0000-0000-000048A90000}"/>
    <cellStyle name="Normal 7 4 2 61" xfId="43240" xr:uid="{00000000-0005-0000-0000-000049A90000}"/>
    <cellStyle name="Normal 7 4 2 62" xfId="43241" xr:uid="{00000000-0005-0000-0000-00004AA90000}"/>
    <cellStyle name="Normal 7 4 2 63" xfId="43242" xr:uid="{00000000-0005-0000-0000-00004BA90000}"/>
    <cellStyle name="Normal 7 4 2 64" xfId="43243" xr:uid="{00000000-0005-0000-0000-00004CA90000}"/>
    <cellStyle name="Normal 7 4 2 65" xfId="43244" xr:uid="{00000000-0005-0000-0000-00004DA90000}"/>
    <cellStyle name="Normal 7 4 2 66" xfId="43245" xr:uid="{00000000-0005-0000-0000-00004EA90000}"/>
    <cellStyle name="Normal 7 4 2 67" xfId="43246" xr:uid="{00000000-0005-0000-0000-00004FA90000}"/>
    <cellStyle name="Normal 7 4 2 68" xfId="43247" xr:uid="{00000000-0005-0000-0000-000050A90000}"/>
    <cellStyle name="Normal 7 4 2 69" xfId="43248" xr:uid="{00000000-0005-0000-0000-000051A90000}"/>
    <cellStyle name="Normal 7 4 2 7" xfId="43249" xr:uid="{00000000-0005-0000-0000-000052A90000}"/>
    <cellStyle name="Normal 7 4 2 70" xfId="43250" xr:uid="{00000000-0005-0000-0000-000053A90000}"/>
    <cellStyle name="Normal 7 4 2 71" xfId="43251" xr:uid="{00000000-0005-0000-0000-000054A90000}"/>
    <cellStyle name="Normal 7 4 2 72" xfId="43252" xr:uid="{00000000-0005-0000-0000-000055A90000}"/>
    <cellStyle name="Normal 7 4 2 73" xfId="43253" xr:uid="{00000000-0005-0000-0000-000056A90000}"/>
    <cellStyle name="Normal 7 4 2 74" xfId="43254" xr:uid="{00000000-0005-0000-0000-000057A90000}"/>
    <cellStyle name="Normal 7 4 2 75" xfId="43255" xr:uid="{00000000-0005-0000-0000-000058A90000}"/>
    <cellStyle name="Normal 7 4 2 76" xfId="43256" xr:uid="{00000000-0005-0000-0000-000059A90000}"/>
    <cellStyle name="Normal 7 4 2 77" xfId="43257" xr:uid="{00000000-0005-0000-0000-00005AA90000}"/>
    <cellStyle name="Normal 7 4 2 78" xfId="43258" xr:uid="{00000000-0005-0000-0000-00005BA90000}"/>
    <cellStyle name="Normal 7 4 2 79" xfId="43259" xr:uid="{00000000-0005-0000-0000-00005CA90000}"/>
    <cellStyle name="Normal 7 4 2 8" xfId="43260" xr:uid="{00000000-0005-0000-0000-00005DA90000}"/>
    <cellStyle name="Normal 7 4 2 80" xfId="43261" xr:uid="{00000000-0005-0000-0000-00005EA90000}"/>
    <cellStyle name="Normal 7 4 2 81" xfId="43262" xr:uid="{00000000-0005-0000-0000-00005FA90000}"/>
    <cellStyle name="Normal 7 4 2 82" xfId="43263" xr:uid="{00000000-0005-0000-0000-000060A90000}"/>
    <cellStyle name="Normal 7 4 2 83" xfId="43264" xr:uid="{00000000-0005-0000-0000-000061A90000}"/>
    <cellStyle name="Normal 7 4 2 84" xfId="43265" xr:uid="{00000000-0005-0000-0000-000062A90000}"/>
    <cellStyle name="Normal 7 4 2 85" xfId="43266" xr:uid="{00000000-0005-0000-0000-000063A90000}"/>
    <cellStyle name="Normal 7 4 2 86" xfId="43267" xr:uid="{00000000-0005-0000-0000-000064A90000}"/>
    <cellStyle name="Normal 7 4 2 87" xfId="43268" xr:uid="{00000000-0005-0000-0000-000065A90000}"/>
    <cellStyle name="Normal 7 4 2 88" xfId="43269" xr:uid="{00000000-0005-0000-0000-000066A90000}"/>
    <cellStyle name="Normal 7 4 2 89" xfId="43270" xr:uid="{00000000-0005-0000-0000-000067A90000}"/>
    <cellStyle name="Normal 7 4 2 9" xfId="43271" xr:uid="{00000000-0005-0000-0000-000068A90000}"/>
    <cellStyle name="Normal 7 4 2 90" xfId="43272" xr:uid="{00000000-0005-0000-0000-000069A90000}"/>
    <cellStyle name="Normal 7 4 2 91" xfId="43273" xr:uid="{00000000-0005-0000-0000-00006AA90000}"/>
    <cellStyle name="Normal 7 4 2 92" xfId="43274" xr:uid="{00000000-0005-0000-0000-00006BA90000}"/>
    <cellStyle name="Normal 7 4 2 93" xfId="43275" xr:uid="{00000000-0005-0000-0000-00006CA90000}"/>
    <cellStyle name="Normal 7 4 2 94" xfId="43276" xr:uid="{00000000-0005-0000-0000-00006DA90000}"/>
    <cellStyle name="Normal 7 4 2 95" xfId="43277" xr:uid="{00000000-0005-0000-0000-00006EA90000}"/>
    <cellStyle name="Normal 7 4 2 96" xfId="43278" xr:uid="{00000000-0005-0000-0000-00006FA90000}"/>
    <cellStyle name="Normal 7 4 2 97" xfId="43279" xr:uid="{00000000-0005-0000-0000-000070A90000}"/>
    <cellStyle name="Normal 7 4 2 98" xfId="43280" xr:uid="{00000000-0005-0000-0000-000071A90000}"/>
    <cellStyle name="Normal 7 4 2 99" xfId="43281" xr:uid="{00000000-0005-0000-0000-000072A90000}"/>
    <cellStyle name="Normal 7 4 20" xfId="43282" xr:uid="{00000000-0005-0000-0000-000073A90000}"/>
    <cellStyle name="Normal 7 4 21" xfId="43283" xr:uid="{00000000-0005-0000-0000-000074A90000}"/>
    <cellStyle name="Normal 7 4 22" xfId="43284" xr:uid="{00000000-0005-0000-0000-000075A90000}"/>
    <cellStyle name="Normal 7 4 23" xfId="43285" xr:uid="{00000000-0005-0000-0000-000076A90000}"/>
    <cellStyle name="Normal 7 4 24" xfId="43286" xr:uid="{00000000-0005-0000-0000-000077A90000}"/>
    <cellStyle name="Normal 7 4 25" xfId="43287" xr:uid="{00000000-0005-0000-0000-000078A90000}"/>
    <cellStyle name="Normal 7 4 26" xfId="43288" xr:uid="{00000000-0005-0000-0000-000079A90000}"/>
    <cellStyle name="Normal 7 4 27" xfId="43289" xr:uid="{00000000-0005-0000-0000-00007AA90000}"/>
    <cellStyle name="Normal 7 4 28" xfId="43290" xr:uid="{00000000-0005-0000-0000-00007BA90000}"/>
    <cellStyle name="Normal 7 4 29" xfId="43291" xr:uid="{00000000-0005-0000-0000-00007CA90000}"/>
    <cellStyle name="Normal 7 4 3" xfId="43292" xr:uid="{00000000-0005-0000-0000-00007DA90000}"/>
    <cellStyle name="Normal 7 4 30" xfId="43293" xr:uid="{00000000-0005-0000-0000-00007EA90000}"/>
    <cellStyle name="Normal 7 4 31" xfId="43294" xr:uid="{00000000-0005-0000-0000-00007FA90000}"/>
    <cellStyle name="Normal 7 4 32" xfId="43295" xr:uid="{00000000-0005-0000-0000-000080A90000}"/>
    <cellStyle name="Normal 7 4 33" xfId="43296" xr:uid="{00000000-0005-0000-0000-000081A90000}"/>
    <cellStyle name="Normal 7 4 34" xfId="43297" xr:uid="{00000000-0005-0000-0000-000082A90000}"/>
    <cellStyle name="Normal 7 4 35" xfId="43298" xr:uid="{00000000-0005-0000-0000-000083A90000}"/>
    <cellStyle name="Normal 7 4 36" xfId="43299" xr:uid="{00000000-0005-0000-0000-000084A90000}"/>
    <cellStyle name="Normal 7 4 37" xfId="43300" xr:uid="{00000000-0005-0000-0000-000085A90000}"/>
    <cellStyle name="Normal 7 4 38" xfId="43301" xr:uid="{00000000-0005-0000-0000-000086A90000}"/>
    <cellStyle name="Normal 7 4 39" xfId="43302" xr:uid="{00000000-0005-0000-0000-000087A90000}"/>
    <cellStyle name="Normal 7 4 4" xfId="43303" xr:uid="{00000000-0005-0000-0000-000088A90000}"/>
    <cellStyle name="Normal 7 4 40" xfId="43304" xr:uid="{00000000-0005-0000-0000-000089A90000}"/>
    <cellStyle name="Normal 7 4 41" xfId="43305" xr:uid="{00000000-0005-0000-0000-00008AA90000}"/>
    <cellStyle name="Normal 7 4 42" xfId="43306" xr:uid="{00000000-0005-0000-0000-00008BA90000}"/>
    <cellStyle name="Normal 7 4 43" xfId="43307" xr:uid="{00000000-0005-0000-0000-00008CA90000}"/>
    <cellStyle name="Normal 7 4 44" xfId="43308" xr:uid="{00000000-0005-0000-0000-00008DA90000}"/>
    <cellStyle name="Normal 7 4 45" xfId="43309" xr:uid="{00000000-0005-0000-0000-00008EA90000}"/>
    <cellStyle name="Normal 7 4 46" xfId="43310" xr:uid="{00000000-0005-0000-0000-00008FA90000}"/>
    <cellStyle name="Normal 7 4 47" xfId="43311" xr:uid="{00000000-0005-0000-0000-000090A90000}"/>
    <cellStyle name="Normal 7 4 48" xfId="43312" xr:uid="{00000000-0005-0000-0000-000091A90000}"/>
    <cellStyle name="Normal 7 4 49" xfId="43313" xr:uid="{00000000-0005-0000-0000-000092A90000}"/>
    <cellStyle name="Normal 7 4 5" xfId="43314" xr:uid="{00000000-0005-0000-0000-000093A90000}"/>
    <cellStyle name="Normal 7 4 50" xfId="43315" xr:uid="{00000000-0005-0000-0000-000094A90000}"/>
    <cellStyle name="Normal 7 4 51" xfId="43316" xr:uid="{00000000-0005-0000-0000-000095A90000}"/>
    <cellStyle name="Normal 7 4 52" xfId="43317" xr:uid="{00000000-0005-0000-0000-000096A90000}"/>
    <cellStyle name="Normal 7 4 53" xfId="43318" xr:uid="{00000000-0005-0000-0000-000097A90000}"/>
    <cellStyle name="Normal 7 4 54" xfId="43319" xr:uid="{00000000-0005-0000-0000-000098A90000}"/>
    <cellStyle name="Normal 7 4 55" xfId="43320" xr:uid="{00000000-0005-0000-0000-000099A90000}"/>
    <cellStyle name="Normal 7 4 56" xfId="43321" xr:uid="{00000000-0005-0000-0000-00009AA90000}"/>
    <cellStyle name="Normal 7 4 57" xfId="43322" xr:uid="{00000000-0005-0000-0000-00009BA90000}"/>
    <cellStyle name="Normal 7 4 58" xfId="43323" xr:uid="{00000000-0005-0000-0000-00009CA90000}"/>
    <cellStyle name="Normal 7 4 59" xfId="43324" xr:uid="{00000000-0005-0000-0000-00009DA90000}"/>
    <cellStyle name="Normal 7 4 6" xfId="43325" xr:uid="{00000000-0005-0000-0000-00009EA90000}"/>
    <cellStyle name="Normal 7 4 60" xfId="43326" xr:uid="{00000000-0005-0000-0000-00009FA90000}"/>
    <cellStyle name="Normal 7 4 61" xfId="43327" xr:uid="{00000000-0005-0000-0000-0000A0A90000}"/>
    <cellStyle name="Normal 7 4 62" xfId="43328" xr:uid="{00000000-0005-0000-0000-0000A1A90000}"/>
    <cellStyle name="Normal 7 4 63" xfId="43329" xr:uid="{00000000-0005-0000-0000-0000A2A90000}"/>
    <cellStyle name="Normal 7 4 64" xfId="43330" xr:uid="{00000000-0005-0000-0000-0000A3A90000}"/>
    <cellStyle name="Normal 7 4 65" xfId="43331" xr:uid="{00000000-0005-0000-0000-0000A4A90000}"/>
    <cellStyle name="Normal 7 4 66" xfId="43332" xr:uid="{00000000-0005-0000-0000-0000A5A90000}"/>
    <cellStyle name="Normal 7 4 67" xfId="43333" xr:uid="{00000000-0005-0000-0000-0000A6A90000}"/>
    <cellStyle name="Normal 7 4 68" xfId="43334" xr:uid="{00000000-0005-0000-0000-0000A7A90000}"/>
    <cellStyle name="Normal 7 4 69" xfId="43335" xr:uid="{00000000-0005-0000-0000-0000A8A90000}"/>
    <cellStyle name="Normal 7 4 7" xfId="43336" xr:uid="{00000000-0005-0000-0000-0000A9A90000}"/>
    <cellStyle name="Normal 7 4 70" xfId="43337" xr:uid="{00000000-0005-0000-0000-0000AAA90000}"/>
    <cellStyle name="Normal 7 4 71" xfId="43338" xr:uid="{00000000-0005-0000-0000-0000ABA90000}"/>
    <cellStyle name="Normal 7 4 72" xfId="43339" xr:uid="{00000000-0005-0000-0000-0000ACA90000}"/>
    <cellStyle name="Normal 7 4 73" xfId="43340" xr:uid="{00000000-0005-0000-0000-0000ADA90000}"/>
    <cellStyle name="Normal 7 4 74" xfId="43341" xr:uid="{00000000-0005-0000-0000-0000AEA90000}"/>
    <cellStyle name="Normal 7 4 75" xfId="43342" xr:uid="{00000000-0005-0000-0000-0000AFA90000}"/>
    <cellStyle name="Normal 7 4 76" xfId="43343" xr:uid="{00000000-0005-0000-0000-0000B0A90000}"/>
    <cellStyle name="Normal 7 4 77" xfId="43344" xr:uid="{00000000-0005-0000-0000-0000B1A90000}"/>
    <cellStyle name="Normal 7 4 78" xfId="43345" xr:uid="{00000000-0005-0000-0000-0000B2A90000}"/>
    <cellStyle name="Normal 7 4 79" xfId="43346" xr:uid="{00000000-0005-0000-0000-0000B3A90000}"/>
    <cellStyle name="Normal 7 4 8" xfId="43347" xr:uid="{00000000-0005-0000-0000-0000B4A90000}"/>
    <cellStyle name="Normal 7 4 80" xfId="43348" xr:uid="{00000000-0005-0000-0000-0000B5A90000}"/>
    <cellStyle name="Normal 7 4 81" xfId="43349" xr:uid="{00000000-0005-0000-0000-0000B6A90000}"/>
    <cellStyle name="Normal 7 4 82" xfId="43350" xr:uid="{00000000-0005-0000-0000-0000B7A90000}"/>
    <cellStyle name="Normal 7 4 83" xfId="43351" xr:uid="{00000000-0005-0000-0000-0000B8A90000}"/>
    <cellStyle name="Normal 7 4 84" xfId="43352" xr:uid="{00000000-0005-0000-0000-0000B9A90000}"/>
    <cellStyle name="Normal 7 4 85" xfId="43353" xr:uid="{00000000-0005-0000-0000-0000BAA90000}"/>
    <cellStyle name="Normal 7 4 86" xfId="43354" xr:uid="{00000000-0005-0000-0000-0000BBA90000}"/>
    <cellStyle name="Normal 7 4 87" xfId="43355" xr:uid="{00000000-0005-0000-0000-0000BCA90000}"/>
    <cellStyle name="Normal 7 4 88" xfId="43356" xr:uid="{00000000-0005-0000-0000-0000BDA90000}"/>
    <cellStyle name="Normal 7 4 89" xfId="43357" xr:uid="{00000000-0005-0000-0000-0000BEA90000}"/>
    <cellStyle name="Normal 7 4 9" xfId="43358" xr:uid="{00000000-0005-0000-0000-0000BFA90000}"/>
    <cellStyle name="Normal 7 4 90" xfId="43359" xr:uid="{00000000-0005-0000-0000-0000C0A90000}"/>
    <cellStyle name="Normal 7 4 91" xfId="43360" xr:uid="{00000000-0005-0000-0000-0000C1A90000}"/>
    <cellStyle name="Normal 7 4 92" xfId="43361" xr:uid="{00000000-0005-0000-0000-0000C2A90000}"/>
    <cellStyle name="Normal 7 4 93" xfId="43362" xr:uid="{00000000-0005-0000-0000-0000C3A90000}"/>
    <cellStyle name="Normal 7 4 94" xfId="43363" xr:uid="{00000000-0005-0000-0000-0000C4A90000}"/>
    <cellStyle name="Normal 7 4 95" xfId="43364" xr:uid="{00000000-0005-0000-0000-0000C5A90000}"/>
    <cellStyle name="Normal 7 4 96" xfId="43365" xr:uid="{00000000-0005-0000-0000-0000C6A90000}"/>
    <cellStyle name="Normal 7 4 97" xfId="43366" xr:uid="{00000000-0005-0000-0000-0000C7A90000}"/>
    <cellStyle name="Normal 7 4 98" xfId="43367" xr:uid="{00000000-0005-0000-0000-0000C8A90000}"/>
    <cellStyle name="Normal 7 4 99" xfId="43368" xr:uid="{00000000-0005-0000-0000-0000C9A90000}"/>
    <cellStyle name="Normal 7 40" xfId="43369" xr:uid="{00000000-0005-0000-0000-0000CAA90000}"/>
    <cellStyle name="Normal 7 41" xfId="43370" xr:uid="{00000000-0005-0000-0000-0000CBA90000}"/>
    <cellStyle name="Normal 7 42" xfId="43371" xr:uid="{00000000-0005-0000-0000-0000CCA90000}"/>
    <cellStyle name="Normal 7 43" xfId="43372" xr:uid="{00000000-0005-0000-0000-0000CDA90000}"/>
    <cellStyle name="Normal 7 44" xfId="43373" xr:uid="{00000000-0005-0000-0000-0000CEA90000}"/>
    <cellStyle name="Normal 7 45" xfId="43374" xr:uid="{00000000-0005-0000-0000-0000CFA90000}"/>
    <cellStyle name="Normal 7 46" xfId="43375" xr:uid="{00000000-0005-0000-0000-0000D0A90000}"/>
    <cellStyle name="Normal 7 47" xfId="43376" xr:uid="{00000000-0005-0000-0000-0000D1A90000}"/>
    <cellStyle name="Normal 7 48" xfId="43377" xr:uid="{00000000-0005-0000-0000-0000D2A90000}"/>
    <cellStyle name="Normal 7 49" xfId="43378" xr:uid="{00000000-0005-0000-0000-0000D3A90000}"/>
    <cellStyle name="Normal 7 5" xfId="43379" xr:uid="{00000000-0005-0000-0000-0000D4A90000}"/>
    <cellStyle name="Normal 7 5 10" xfId="43380" xr:uid="{00000000-0005-0000-0000-0000D5A90000}"/>
    <cellStyle name="Normal 7 5 100" xfId="43381" xr:uid="{00000000-0005-0000-0000-0000D6A90000}"/>
    <cellStyle name="Normal 7 5 101" xfId="43382" xr:uid="{00000000-0005-0000-0000-0000D7A90000}"/>
    <cellStyle name="Normal 7 5 102" xfId="43383" xr:uid="{00000000-0005-0000-0000-0000D8A90000}"/>
    <cellStyle name="Normal 7 5 103" xfId="43384" xr:uid="{00000000-0005-0000-0000-0000D9A90000}"/>
    <cellStyle name="Normal 7 5 104" xfId="43385" xr:uid="{00000000-0005-0000-0000-0000DAA90000}"/>
    <cellStyle name="Normal 7 5 105" xfId="43386" xr:uid="{00000000-0005-0000-0000-0000DBA90000}"/>
    <cellStyle name="Normal 7 5 106" xfId="43387" xr:uid="{00000000-0005-0000-0000-0000DCA90000}"/>
    <cellStyle name="Normal 7 5 107" xfId="43388" xr:uid="{00000000-0005-0000-0000-0000DDA90000}"/>
    <cellStyle name="Normal 7 5 108" xfId="43389" xr:uid="{00000000-0005-0000-0000-0000DEA90000}"/>
    <cellStyle name="Normal 7 5 109" xfId="43390" xr:uid="{00000000-0005-0000-0000-0000DFA90000}"/>
    <cellStyle name="Normal 7 5 11" xfId="43391" xr:uid="{00000000-0005-0000-0000-0000E0A90000}"/>
    <cellStyle name="Normal 7 5 110" xfId="43392" xr:uid="{00000000-0005-0000-0000-0000E1A90000}"/>
    <cellStyle name="Normal 7 5 111" xfId="43393" xr:uid="{00000000-0005-0000-0000-0000E2A90000}"/>
    <cellStyle name="Normal 7 5 12" xfId="43394" xr:uid="{00000000-0005-0000-0000-0000E3A90000}"/>
    <cellStyle name="Normal 7 5 13" xfId="43395" xr:uid="{00000000-0005-0000-0000-0000E4A90000}"/>
    <cellStyle name="Normal 7 5 14" xfId="43396" xr:uid="{00000000-0005-0000-0000-0000E5A90000}"/>
    <cellStyle name="Normal 7 5 15" xfId="43397" xr:uid="{00000000-0005-0000-0000-0000E6A90000}"/>
    <cellStyle name="Normal 7 5 16" xfId="43398" xr:uid="{00000000-0005-0000-0000-0000E7A90000}"/>
    <cellStyle name="Normal 7 5 17" xfId="43399" xr:uid="{00000000-0005-0000-0000-0000E8A90000}"/>
    <cellStyle name="Normal 7 5 18" xfId="43400" xr:uid="{00000000-0005-0000-0000-0000E9A90000}"/>
    <cellStyle name="Normal 7 5 19" xfId="43401" xr:uid="{00000000-0005-0000-0000-0000EAA90000}"/>
    <cellStyle name="Normal 7 5 2" xfId="43402" xr:uid="{00000000-0005-0000-0000-0000EBA90000}"/>
    <cellStyle name="Normal 7 5 20" xfId="43403" xr:uid="{00000000-0005-0000-0000-0000ECA90000}"/>
    <cellStyle name="Normal 7 5 21" xfId="43404" xr:uid="{00000000-0005-0000-0000-0000EDA90000}"/>
    <cellStyle name="Normal 7 5 22" xfId="43405" xr:uid="{00000000-0005-0000-0000-0000EEA90000}"/>
    <cellStyle name="Normal 7 5 23" xfId="43406" xr:uid="{00000000-0005-0000-0000-0000EFA90000}"/>
    <cellStyle name="Normal 7 5 24" xfId="43407" xr:uid="{00000000-0005-0000-0000-0000F0A90000}"/>
    <cellStyle name="Normal 7 5 25" xfId="43408" xr:uid="{00000000-0005-0000-0000-0000F1A90000}"/>
    <cellStyle name="Normal 7 5 26" xfId="43409" xr:uid="{00000000-0005-0000-0000-0000F2A90000}"/>
    <cellStyle name="Normal 7 5 27" xfId="43410" xr:uid="{00000000-0005-0000-0000-0000F3A90000}"/>
    <cellStyle name="Normal 7 5 28" xfId="43411" xr:uid="{00000000-0005-0000-0000-0000F4A90000}"/>
    <cellStyle name="Normal 7 5 29" xfId="43412" xr:uid="{00000000-0005-0000-0000-0000F5A90000}"/>
    <cellStyle name="Normal 7 5 3" xfId="43413" xr:uid="{00000000-0005-0000-0000-0000F6A90000}"/>
    <cellStyle name="Normal 7 5 30" xfId="43414" xr:uid="{00000000-0005-0000-0000-0000F7A90000}"/>
    <cellStyle name="Normal 7 5 31" xfId="43415" xr:uid="{00000000-0005-0000-0000-0000F8A90000}"/>
    <cellStyle name="Normal 7 5 32" xfId="43416" xr:uid="{00000000-0005-0000-0000-0000F9A90000}"/>
    <cellStyle name="Normal 7 5 33" xfId="43417" xr:uid="{00000000-0005-0000-0000-0000FAA90000}"/>
    <cellStyle name="Normal 7 5 34" xfId="43418" xr:uid="{00000000-0005-0000-0000-0000FBA90000}"/>
    <cellStyle name="Normal 7 5 35" xfId="43419" xr:uid="{00000000-0005-0000-0000-0000FCA90000}"/>
    <cellStyle name="Normal 7 5 36" xfId="43420" xr:uid="{00000000-0005-0000-0000-0000FDA90000}"/>
    <cellStyle name="Normal 7 5 37" xfId="43421" xr:uid="{00000000-0005-0000-0000-0000FEA90000}"/>
    <cellStyle name="Normal 7 5 38" xfId="43422" xr:uid="{00000000-0005-0000-0000-0000FFA90000}"/>
    <cellStyle name="Normal 7 5 39" xfId="43423" xr:uid="{00000000-0005-0000-0000-000000AA0000}"/>
    <cellStyle name="Normal 7 5 4" xfId="43424" xr:uid="{00000000-0005-0000-0000-000001AA0000}"/>
    <cellStyle name="Normal 7 5 40" xfId="43425" xr:uid="{00000000-0005-0000-0000-000002AA0000}"/>
    <cellStyle name="Normal 7 5 41" xfId="43426" xr:uid="{00000000-0005-0000-0000-000003AA0000}"/>
    <cellStyle name="Normal 7 5 42" xfId="43427" xr:uid="{00000000-0005-0000-0000-000004AA0000}"/>
    <cellStyle name="Normal 7 5 43" xfId="43428" xr:uid="{00000000-0005-0000-0000-000005AA0000}"/>
    <cellStyle name="Normal 7 5 44" xfId="43429" xr:uid="{00000000-0005-0000-0000-000006AA0000}"/>
    <cellStyle name="Normal 7 5 45" xfId="43430" xr:uid="{00000000-0005-0000-0000-000007AA0000}"/>
    <cellStyle name="Normal 7 5 46" xfId="43431" xr:uid="{00000000-0005-0000-0000-000008AA0000}"/>
    <cellStyle name="Normal 7 5 47" xfId="43432" xr:uid="{00000000-0005-0000-0000-000009AA0000}"/>
    <cellStyle name="Normal 7 5 48" xfId="43433" xr:uid="{00000000-0005-0000-0000-00000AAA0000}"/>
    <cellStyle name="Normal 7 5 49" xfId="43434" xr:uid="{00000000-0005-0000-0000-00000BAA0000}"/>
    <cellStyle name="Normal 7 5 5" xfId="43435" xr:uid="{00000000-0005-0000-0000-00000CAA0000}"/>
    <cellStyle name="Normal 7 5 50" xfId="43436" xr:uid="{00000000-0005-0000-0000-00000DAA0000}"/>
    <cellStyle name="Normal 7 5 51" xfId="43437" xr:uid="{00000000-0005-0000-0000-00000EAA0000}"/>
    <cellStyle name="Normal 7 5 52" xfId="43438" xr:uid="{00000000-0005-0000-0000-00000FAA0000}"/>
    <cellStyle name="Normal 7 5 53" xfId="43439" xr:uid="{00000000-0005-0000-0000-000010AA0000}"/>
    <cellStyle name="Normal 7 5 54" xfId="43440" xr:uid="{00000000-0005-0000-0000-000011AA0000}"/>
    <cellStyle name="Normal 7 5 55" xfId="43441" xr:uid="{00000000-0005-0000-0000-000012AA0000}"/>
    <cellStyle name="Normal 7 5 56" xfId="43442" xr:uid="{00000000-0005-0000-0000-000013AA0000}"/>
    <cellStyle name="Normal 7 5 57" xfId="43443" xr:uid="{00000000-0005-0000-0000-000014AA0000}"/>
    <cellStyle name="Normal 7 5 58" xfId="43444" xr:uid="{00000000-0005-0000-0000-000015AA0000}"/>
    <cellStyle name="Normal 7 5 59" xfId="43445" xr:uid="{00000000-0005-0000-0000-000016AA0000}"/>
    <cellStyle name="Normal 7 5 6" xfId="43446" xr:uid="{00000000-0005-0000-0000-000017AA0000}"/>
    <cellStyle name="Normal 7 5 60" xfId="43447" xr:uid="{00000000-0005-0000-0000-000018AA0000}"/>
    <cellStyle name="Normal 7 5 61" xfId="43448" xr:uid="{00000000-0005-0000-0000-000019AA0000}"/>
    <cellStyle name="Normal 7 5 62" xfId="43449" xr:uid="{00000000-0005-0000-0000-00001AAA0000}"/>
    <cellStyle name="Normal 7 5 63" xfId="43450" xr:uid="{00000000-0005-0000-0000-00001BAA0000}"/>
    <cellStyle name="Normal 7 5 64" xfId="43451" xr:uid="{00000000-0005-0000-0000-00001CAA0000}"/>
    <cellStyle name="Normal 7 5 65" xfId="43452" xr:uid="{00000000-0005-0000-0000-00001DAA0000}"/>
    <cellStyle name="Normal 7 5 66" xfId="43453" xr:uid="{00000000-0005-0000-0000-00001EAA0000}"/>
    <cellStyle name="Normal 7 5 67" xfId="43454" xr:uid="{00000000-0005-0000-0000-00001FAA0000}"/>
    <cellStyle name="Normal 7 5 68" xfId="43455" xr:uid="{00000000-0005-0000-0000-000020AA0000}"/>
    <cellStyle name="Normal 7 5 69" xfId="43456" xr:uid="{00000000-0005-0000-0000-000021AA0000}"/>
    <cellStyle name="Normal 7 5 7" xfId="43457" xr:uid="{00000000-0005-0000-0000-000022AA0000}"/>
    <cellStyle name="Normal 7 5 70" xfId="43458" xr:uid="{00000000-0005-0000-0000-000023AA0000}"/>
    <cellStyle name="Normal 7 5 71" xfId="43459" xr:uid="{00000000-0005-0000-0000-000024AA0000}"/>
    <cellStyle name="Normal 7 5 72" xfId="43460" xr:uid="{00000000-0005-0000-0000-000025AA0000}"/>
    <cellStyle name="Normal 7 5 73" xfId="43461" xr:uid="{00000000-0005-0000-0000-000026AA0000}"/>
    <cellStyle name="Normal 7 5 74" xfId="43462" xr:uid="{00000000-0005-0000-0000-000027AA0000}"/>
    <cellStyle name="Normal 7 5 75" xfId="43463" xr:uid="{00000000-0005-0000-0000-000028AA0000}"/>
    <cellStyle name="Normal 7 5 76" xfId="43464" xr:uid="{00000000-0005-0000-0000-000029AA0000}"/>
    <cellStyle name="Normal 7 5 77" xfId="43465" xr:uid="{00000000-0005-0000-0000-00002AAA0000}"/>
    <cellStyle name="Normal 7 5 78" xfId="43466" xr:uid="{00000000-0005-0000-0000-00002BAA0000}"/>
    <cellStyle name="Normal 7 5 79" xfId="43467" xr:uid="{00000000-0005-0000-0000-00002CAA0000}"/>
    <cellStyle name="Normal 7 5 8" xfId="43468" xr:uid="{00000000-0005-0000-0000-00002DAA0000}"/>
    <cellStyle name="Normal 7 5 80" xfId="43469" xr:uid="{00000000-0005-0000-0000-00002EAA0000}"/>
    <cellStyle name="Normal 7 5 81" xfId="43470" xr:uid="{00000000-0005-0000-0000-00002FAA0000}"/>
    <cellStyle name="Normal 7 5 82" xfId="43471" xr:uid="{00000000-0005-0000-0000-000030AA0000}"/>
    <cellStyle name="Normal 7 5 83" xfId="43472" xr:uid="{00000000-0005-0000-0000-000031AA0000}"/>
    <cellStyle name="Normal 7 5 84" xfId="43473" xr:uid="{00000000-0005-0000-0000-000032AA0000}"/>
    <cellStyle name="Normal 7 5 85" xfId="43474" xr:uid="{00000000-0005-0000-0000-000033AA0000}"/>
    <cellStyle name="Normal 7 5 86" xfId="43475" xr:uid="{00000000-0005-0000-0000-000034AA0000}"/>
    <cellStyle name="Normal 7 5 87" xfId="43476" xr:uid="{00000000-0005-0000-0000-000035AA0000}"/>
    <cellStyle name="Normal 7 5 88" xfId="43477" xr:uid="{00000000-0005-0000-0000-000036AA0000}"/>
    <cellStyle name="Normal 7 5 89" xfId="43478" xr:uid="{00000000-0005-0000-0000-000037AA0000}"/>
    <cellStyle name="Normal 7 5 9" xfId="43479" xr:uid="{00000000-0005-0000-0000-000038AA0000}"/>
    <cellStyle name="Normal 7 5 90" xfId="43480" xr:uid="{00000000-0005-0000-0000-000039AA0000}"/>
    <cellStyle name="Normal 7 5 91" xfId="43481" xr:uid="{00000000-0005-0000-0000-00003AAA0000}"/>
    <cellStyle name="Normal 7 5 92" xfId="43482" xr:uid="{00000000-0005-0000-0000-00003BAA0000}"/>
    <cellStyle name="Normal 7 5 93" xfId="43483" xr:uid="{00000000-0005-0000-0000-00003CAA0000}"/>
    <cellStyle name="Normal 7 5 94" xfId="43484" xr:uid="{00000000-0005-0000-0000-00003DAA0000}"/>
    <cellStyle name="Normal 7 5 95" xfId="43485" xr:uid="{00000000-0005-0000-0000-00003EAA0000}"/>
    <cellStyle name="Normal 7 5 96" xfId="43486" xr:uid="{00000000-0005-0000-0000-00003FAA0000}"/>
    <cellStyle name="Normal 7 5 97" xfId="43487" xr:uid="{00000000-0005-0000-0000-000040AA0000}"/>
    <cellStyle name="Normal 7 5 98" xfId="43488" xr:uid="{00000000-0005-0000-0000-000041AA0000}"/>
    <cellStyle name="Normal 7 5 99" xfId="43489" xr:uid="{00000000-0005-0000-0000-000042AA0000}"/>
    <cellStyle name="Normal 7 50" xfId="43490" xr:uid="{00000000-0005-0000-0000-000043AA0000}"/>
    <cellStyle name="Normal 7 51" xfId="43491" xr:uid="{00000000-0005-0000-0000-000044AA0000}"/>
    <cellStyle name="Normal 7 52" xfId="43492" xr:uid="{00000000-0005-0000-0000-000045AA0000}"/>
    <cellStyle name="Normal 7 53" xfId="43493" xr:uid="{00000000-0005-0000-0000-000046AA0000}"/>
    <cellStyle name="Normal 7 54" xfId="43494" xr:uid="{00000000-0005-0000-0000-000047AA0000}"/>
    <cellStyle name="Normal 7 55" xfId="43495" xr:uid="{00000000-0005-0000-0000-000048AA0000}"/>
    <cellStyle name="Normal 7 56" xfId="43496" xr:uid="{00000000-0005-0000-0000-000049AA0000}"/>
    <cellStyle name="Normal 7 57" xfId="43497" xr:uid="{00000000-0005-0000-0000-00004AAA0000}"/>
    <cellStyle name="Normal 7 58" xfId="43498" xr:uid="{00000000-0005-0000-0000-00004BAA0000}"/>
    <cellStyle name="Normal 7 59" xfId="43499" xr:uid="{00000000-0005-0000-0000-00004CAA0000}"/>
    <cellStyle name="Normal 7 6" xfId="43500" xr:uid="{00000000-0005-0000-0000-00004DAA0000}"/>
    <cellStyle name="Normal 7 60" xfId="43501" xr:uid="{00000000-0005-0000-0000-00004EAA0000}"/>
    <cellStyle name="Normal 7 61" xfId="43502" xr:uid="{00000000-0005-0000-0000-00004FAA0000}"/>
    <cellStyle name="Normal 7 62" xfId="43503" xr:uid="{00000000-0005-0000-0000-000050AA0000}"/>
    <cellStyle name="Normal 7 63" xfId="43504" xr:uid="{00000000-0005-0000-0000-000051AA0000}"/>
    <cellStyle name="Normal 7 64" xfId="43505" xr:uid="{00000000-0005-0000-0000-000052AA0000}"/>
    <cellStyle name="Normal 7 65" xfId="43506" xr:uid="{00000000-0005-0000-0000-000053AA0000}"/>
    <cellStyle name="Normal 7 66" xfId="43507" xr:uid="{00000000-0005-0000-0000-000054AA0000}"/>
    <cellStyle name="Normal 7 67" xfId="43508" xr:uid="{00000000-0005-0000-0000-000055AA0000}"/>
    <cellStyle name="Normal 7 68" xfId="43509" xr:uid="{00000000-0005-0000-0000-000056AA0000}"/>
    <cellStyle name="Normal 7 69" xfId="43510" xr:uid="{00000000-0005-0000-0000-000057AA0000}"/>
    <cellStyle name="Normal 7 7" xfId="43511" xr:uid="{00000000-0005-0000-0000-000058AA0000}"/>
    <cellStyle name="Normal 7 70" xfId="43512" xr:uid="{00000000-0005-0000-0000-000059AA0000}"/>
    <cellStyle name="Normal 7 71" xfId="43513" xr:uid="{00000000-0005-0000-0000-00005AAA0000}"/>
    <cellStyle name="Normal 7 72" xfId="43514" xr:uid="{00000000-0005-0000-0000-00005BAA0000}"/>
    <cellStyle name="Normal 7 73" xfId="43515" xr:uid="{00000000-0005-0000-0000-00005CAA0000}"/>
    <cellStyle name="Normal 7 74" xfId="43516" xr:uid="{00000000-0005-0000-0000-00005DAA0000}"/>
    <cellStyle name="Normal 7 75" xfId="43517" xr:uid="{00000000-0005-0000-0000-00005EAA0000}"/>
    <cellStyle name="Normal 7 76" xfId="43518" xr:uid="{00000000-0005-0000-0000-00005FAA0000}"/>
    <cellStyle name="Normal 7 77" xfId="43519" xr:uid="{00000000-0005-0000-0000-000060AA0000}"/>
    <cellStyle name="Normal 7 78" xfId="43520" xr:uid="{00000000-0005-0000-0000-000061AA0000}"/>
    <cellStyle name="Normal 7 79" xfId="43521" xr:uid="{00000000-0005-0000-0000-000062AA0000}"/>
    <cellStyle name="Normal 7 8" xfId="43522" xr:uid="{00000000-0005-0000-0000-000063AA0000}"/>
    <cellStyle name="Normal 7 80" xfId="43523" xr:uid="{00000000-0005-0000-0000-000064AA0000}"/>
    <cellStyle name="Normal 7 81" xfId="43524" xr:uid="{00000000-0005-0000-0000-000065AA0000}"/>
    <cellStyle name="Normal 7 82" xfId="43525" xr:uid="{00000000-0005-0000-0000-000066AA0000}"/>
    <cellStyle name="Normal 7 83" xfId="43526" xr:uid="{00000000-0005-0000-0000-000067AA0000}"/>
    <cellStyle name="Normal 7 84" xfId="43527" xr:uid="{00000000-0005-0000-0000-000068AA0000}"/>
    <cellStyle name="Normal 7 85" xfId="43528" xr:uid="{00000000-0005-0000-0000-000069AA0000}"/>
    <cellStyle name="Normal 7 86" xfId="43529" xr:uid="{00000000-0005-0000-0000-00006AAA0000}"/>
    <cellStyle name="Normal 7 87" xfId="43530" xr:uid="{00000000-0005-0000-0000-00006BAA0000}"/>
    <cellStyle name="Normal 7 88" xfId="43531" xr:uid="{00000000-0005-0000-0000-00006CAA0000}"/>
    <cellStyle name="Normal 7 89" xfId="43532" xr:uid="{00000000-0005-0000-0000-00006DAA0000}"/>
    <cellStyle name="Normal 7 9" xfId="43533" xr:uid="{00000000-0005-0000-0000-00006EAA0000}"/>
    <cellStyle name="Normal 7 90" xfId="43534" xr:uid="{00000000-0005-0000-0000-00006FAA0000}"/>
    <cellStyle name="Normal 7 91" xfId="43535" xr:uid="{00000000-0005-0000-0000-000070AA0000}"/>
    <cellStyle name="Normal 7 92" xfId="43536" xr:uid="{00000000-0005-0000-0000-000071AA0000}"/>
    <cellStyle name="Normal 7 93" xfId="43537" xr:uid="{00000000-0005-0000-0000-000072AA0000}"/>
    <cellStyle name="Normal 7 94" xfId="43538" xr:uid="{00000000-0005-0000-0000-000073AA0000}"/>
    <cellStyle name="Normal 7 95" xfId="43539" xr:uid="{00000000-0005-0000-0000-000074AA0000}"/>
    <cellStyle name="Normal 7 96" xfId="43540" xr:uid="{00000000-0005-0000-0000-000075AA0000}"/>
    <cellStyle name="Normal 7 97" xfId="43541" xr:uid="{00000000-0005-0000-0000-000076AA0000}"/>
    <cellStyle name="Normal 7 98" xfId="43542" xr:uid="{00000000-0005-0000-0000-000077AA0000}"/>
    <cellStyle name="Normal 7 99" xfId="43543" xr:uid="{00000000-0005-0000-0000-000078AA0000}"/>
    <cellStyle name="Normal 7_2009 AEE Rev Master (Top Level)" xfId="43544" xr:uid="{00000000-0005-0000-0000-000079AA0000}"/>
    <cellStyle name="Normal 70" xfId="53622" xr:uid="{00000000-0005-0000-0000-00007AAA0000}"/>
    <cellStyle name="Normal 70 2" xfId="43545" xr:uid="{00000000-0005-0000-0000-00007BAA0000}"/>
    <cellStyle name="Normal 70 3" xfId="43546" xr:uid="{00000000-0005-0000-0000-00007CAA0000}"/>
    <cellStyle name="Normal 70 4" xfId="43547" xr:uid="{00000000-0005-0000-0000-00007DAA0000}"/>
    <cellStyle name="Normal 70 5" xfId="43548" xr:uid="{00000000-0005-0000-0000-00007EAA0000}"/>
    <cellStyle name="Normal 70 6" xfId="43549" xr:uid="{00000000-0005-0000-0000-00007FAA0000}"/>
    <cellStyle name="Normal 71" xfId="53621" xr:uid="{00000000-0005-0000-0000-000080AA0000}"/>
    <cellStyle name="Normal 71 2" xfId="43550" xr:uid="{00000000-0005-0000-0000-000081AA0000}"/>
    <cellStyle name="Normal 71 3" xfId="43551" xr:uid="{00000000-0005-0000-0000-000082AA0000}"/>
    <cellStyle name="Normal 71 4" xfId="43552" xr:uid="{00000000-0005-0000-0000-000083AA0000}"/>
    <cellStyle name="Normal 71 5" xfId="43553" xr:uid="{00000000-0005-0000-0000-000084AA0000}"/>
    <cellStyle name="Normal 71 6" xfId="43554" xr:uid="{00000000-0005-0000-0000-000085AA0000}"/>
    <cellStyle name="Normal 72" xfId="53620" xr:uid="{00000000-0005-0000-0000-000086AA0000}"/>
    <cellStyle name="Normal 72 2" xfId="43555" xr:uid="{00000000-0005-0000-0000-000087AA0000}"/>
    <cellStyle name="Normal 72 3" xfId="43556" xr:uid="{00000000-0005-0000-0000-000088AA0000}"/>
    <cellStyle name="Normal 72 4" xfId="43557" xr:uid="{00000000-0005-0000-0000-000089AA0000}"/>
    <cellStyle name="Normal 72 5" xfId="43558" xr:uid="{00000000-0005-0000-0000-00008AAA0000}"/>
    <cellStyle name="Normal 72 6" xfId="43559" xr:uid="{00000000-0005-0000-0000-00008BAA0000}"/>
    <cellStyle name="Normal 73" xfId="53624" xr:uid="{00000000-0005-0000-0000-00008CAA0000}"/>
    <cellStyle name="Normal 73 2" xfId="43560" xr:uid="{00000000-0005-0000-0000-00008DAA0000}"/>
    <cellStyle name="Normal 73 3" xfId="43561" xr:uid="{00000000-0005-0000-0000-00008EAA0000}"/>
    <cellStyle name="Normal 73 4" xfId="43562" xr:uid="{00000000-0005-0000-0000-00008FAA0000}"/>
    <cellStyle name="Normal 73 5" xfId="43563" xr:uid="{00000000-0005-0000-0000-000090AA0000}"/>
    <cellStyle name="Normal 73 6" xfId="43564" xr:uid="{00000000-0005-0000-0000-000091AA0000}"/>
    <cellStyle name="Normal 74" xfId="53640" xr:uid="{00000000-0005-0000-0000-000092AA0000}"/>
    <cellStyle name="Normal 74 2" xfId="43565" xr:uid="{00000000-0005-0000-0000-000093AA0000}"/>
    <cellStyle name="Normal 74 3" xfId="43566" xr:uid="{00000000-0005-0000-0000-000094AA0000}"/>
    <cellStyle name="Normal 74 4" xfId="43567" xr:uid="{00000000-0005-0000-0000-000095AA0000}"/>
    <cellStyle name="Normal 74 5" xfId="43568" xr:uid="{00000000-0005-0000-0000-000096AA0000}"/>
    <cellStyle name="Normal 74 6" xfId="43569" xr:uid="{00000000-0005-0000-0000-000097AA0000}"/>
    <cellStyle name="Normal 75" xfId="53642" xr:uid="{00000000-0005-0000-0000-000098AA0000}"/>
    <cellStyle name="Normal 76" xfId="53644" xr:uid="{00000000-0005-0000-0000-000099AA0000}"/>
    <cellStyle name="Normal 77" xfId="53643" xr:uid="{00000000-0005-0000-0000-00009AAA0000}"/>
    <cellStyle name="Normal 78" xfId="53661" xr:uid="{00000000-0005-0000-0000-00009BAA0000}"/>
    <cellStyle name="Normal 79" xfId="53676" xr:uid="{00000000-0005-0000-0000-00009CAA0000}"/>
    <cellStyle name="Normal 8" xfId="43570" xr:uid="{00000000-0005-0000-0000-00009DAA0000}"/>
    <cellStyle name="Normal 8 10" xfId="43571" xr:uid="{00000000-0005-0000-0000-00009EAA0000}"/>
    <cellStyle name="Normal 8 10 10" xfId="43572" xr:uid="{00000000-0005-0000-0000-00009FAA0000}"/>
    <cellStyle name="Normal 8 10 2" xfId="43573" xr:uid="{00000000-0005-0000-0000-0000A0AA0000}"/>
    <cellStyle name="Normal 8 10 3" xfId="43574" xr:uid="{00000000-0005-0000-0000-0000A1AA0000}"/>
    <cellStyle name="Normal 8 10 4" xfId="43575" xr:uid="{00000000-0005-0000-0000-0000A2AA0000}"/>
    <cellStyle name="Normal 8 10 5" xfId="43576" xr:uid="{00000000-0005-0000-0000-0000A3AA0000}"/>
    <cellStyle name="Normal 8 10 6" xfId="43577" xr:uid="{00000000-0005-0000-0000-0000A4AA0000}"/>
    <cellStyle name="Normal 8 10 7" xfId="43578" xr:uid="{00000000-0005-0000-0000-0000A5AA0000}"/>
    <cellStyle name="Normal 8 10 8" xfId="43579" xr:uid="{00000000-0005-0000-0000-0000A6AA0000}"/>
    <cellStyle name="Normal 8 10 9" xfId="43580" xr:uid="{00000000-0005-0000-0000-0000A7AA0000}"/>
    <cellStyle name="Normal 8 100" xfId="43581" xr:uid="{00000000-0005-0000-0000-0000A8AA0000}"/>
    <cellStyle name="Normal 8 101" xfId="43582" xr:uid="{00000000-0005-0000-0000-0000A9AA0000}"/>
    <cellStyle name="Normal 8 102" xfId="43583" xr:uid="{00000000-0005-0000-0000-0000AAAA0000}"/>
    <cellStyle name="Normal 8 103" xfId="43584" xr:uid="{00000000-0005-0000-0000-0000ABAA0000}"/>
    <cellStyle name="Normal 8 104" xfId="43585" xr:uid="{00000000-0005-0000-0000-0000ACAA0000}"/>
    <cellStyle name="Normal 8 105" xfId="43586" xr:uid="{00000000-0005-0000-0000-0000ADAA0000}"/>
    <cellStyle name="Normal 8 106" xfId="43587" xr:uid="{00000000-0005-0000-0000-0000AEAA0000}"/>
    <cellStyle name="Normal 8 107" xfId="43588" xr:uid="{00000000-0005-0000-0000-0000AFAA0000}"/>
    <cellStyle name="Normal 8 108" xfId="43589" xr:uid="{00000000-0005-0000-0000-0000B0AA0000}"/>
    <cellStyle name="Normal 8 109" xfId="43590" xr:uid="{00000000-0005-0000-0000-0000B1AA0000}"/>
    <cellStyle name="Normal 8 11" xfId="43591" xr:uid="{00000000-0005-0000-0000-0000B2AA0000}"/>
    <cellStyle name="Normal 8 110" xfId="43592" xr:uid="{00000000-0005-0000-0000-0000B3AA0000}"/>
    <cellStyle name="Normal 8 111" xfId="43593" xr:uid="{00000000-0005-0000-0000-0000B4AA0000}"/>
    <cellStyle name="Normal 8 112" xfId="43594" xr:uid="{00000000-0005-0000-0000-0000B5AA0000}"/>
    <cellStyle name="Normal 8 113" xfId="43595" xr:uid="{00000000-0005-0000-0000-0000B6AA0000}"/>
    <cellStyle name="Normal 8 114" xfId="43596" xr:uid="{00000000-0005-0000-0000-0000B7AA0000}"/>
    <cellStyle name="Normal 8 115" xfId="43597" xr:uid="{00000000-0005-0000-0000-0000B8AA0000}"/>
    <cellStyle name="Normal 8 116" xfId="43598" xr:uid="{00000000-0005-0000-0000-0000B9AA0000}"/>
    <cellStyle name="Normal 8 117" xfId="43599" xr:uid="{00000000-0005-0000-0000-0000BAAA0000}"/>
    <cellStyle name="Normal 8 118" xfId="43600" xr:uid="{00000000-0005-0000-0000-0000BBAA0000}"/>
    <cellStyle name="Normal 8 119" xfId="43601" xr:uid="{00000000-0005-0000-0000-0000BCAA0000}"/>
    <cellStyle name="Normal 8 12" xfId="43602" xr:uid="{00000000-0005-0000-0000-0000BDAA0000}"/>
    <cellStyle name="Normal 8 120" xfId="43603" xr:uid="{00000000-0005-0000-0000-0000BEAA0000}"/>
    <cellStyle name="Normal 8 121" xfId="43604" xr:uid="{00000000-0005-0000-0000-0000BFAA0000}"/>
    <cellStyle name="Normal 8 122" xfId="43605" xr:uid="{00000000-0005-0000-0000-0000C0AA0000}"/>
    <cellStyle name="Normal 8 123" xfId="43606" xr:uid="{00000000-0005-0000-0000-0000C1AA0000}"/>
    <cellStyle name="Normal 8 124" xfId="43607" xr:uid="{00000000-0005-0000-0000-0000C2AA0000}"/>
    <cellStyle name="Normal 8 125" xfId="43608" xr:uid="{00000000-0005-0000-0000-0000C3AA0000}"/>
    <cellStyle name="Normal 8 126" xfId="43609" xr:uid="{00000000-0005-0000-0000-0000C4AA0000}"/>
    <cellStyle name="Normal 8 127" xfId="43610" xr:uid="{00000000-0005-0000-0000-0000C5AA0000}"/>
    <cellStyle name="Normal 8 128" xfId="43611" xr:uid="{00000000-0005-0000-0000-0000C6AA0000}"/>
    <cellStyle name="Normal 8 129" xfId="43612" xr:uid="{00000000-0005-0000-0000-0000C7AA0000}"/>
    <cellStyle name="Normal 8 13" xfId="43613" xr:uid="{00000000-0005-0000-0000-0000C8AA0000}"/>
    <cellStyle name="Normal 8 130" xfId="43614" xr:uid="{00000000-0005-0000-0000-0000C9AA0000}"/>
    <cellStyle name="Normal 8 131" xfId="43615" xr:uid="{00000000-0005-0000-0000-0000CAAA0000}"/>
    <cellStyle name="Normal 8 132" xfId="43616" xr:uid="{00000000-0005-0000-0000-0000CBAA0000}"/>
    <cellStyle name="Normal 8 133" xfId="43617" xr:uid="{00000000-0005-0000-0000-0000CCAA0000}"/>
    <cellStyle name="Normal 8 134" xfId="43618" xr:uid="{00000000-0005-0000-0000-0000CDAA0000}"/>
    <cellStyle name="Normal 8 135" xfId="43619" xr:uid="{00000000-0005-0000-0000-0000CEAA0000}"/>
    <cellStyle name="Normal 8 136" xfId="43620" xr:uid="{00000000-0005-0000-0000-0000CFAA0000}"/>
    <cellStyle name="Normal 8 137" xfId="43621" xr:uid="{00000000-0005-0000-0000-0000D0AA0000}"/>
    <cellStyle name="Normal 8 138" xfId="43622" xr:uid="{00000000-0005-0000-0000-0000D1AA0000}"/>
    <cellStyle name="Normal 8 139" xfId="43623" xr:uid="{00000000-0005-0000-0000-0000D2AA0000}"/>
    <cellStyle name="Normal 8 14" xfId="43624" xr:uid="{00000000-0005-0000-0000-0000D3AA0000}"/>
    <cellStyle name="Normal 8 140" xfId="43625" xr:uid="{00000000-0005-0000-0000-0000D4AA0000}"/>
    <cellStyle name="Normal 8 141" xfId="43626" xr:uid="{00000000-0005-0000-0000-0000D5AA0000}"/>
    <cellStyle name="Normal 8 142" xfId="43627" xr:uid="{00000000-0005-0000-0000-0000D6AA0000}"/>
    <cellStyle name="Normal 8 143" xfId="43628" xr:uid="{00000000-0005-0000-0000-0000D7AA0000}"/>
    <cellStyle name="Normal 8 144" xfId="43629" xr:uid="{00000000-0005-0000-0000-0000D8AA0000}"/>
    <cellStyle name="Normal 8 145" xfId="43630" xr:uid="{00000000-0005-0000-0000-0000D9AA0000}"/>
    <cellStyle name="Normal 8 146" xfId="43631" xr:uid="{00000000-0005-0000-0000-0000DAAA0000}"/>
    <cellStyle name="Normal 8 147" xfId="43632" xr:uid="{00000000-0005-0000-0000-0000DBAA0000}"/>
    <cellStyle name="Normal 8 148" xfId="43633" xr:uid="{00000000-0005-0000-0000-0000DCAA0000}"/>
    <cellStyle name="Normal 8 149" xfId="43634" xr:uid="{00000000-0005-0000-0000-0000DDAA0000}"/>
    <cellStyle name="Normal 8 15" xfId="43635" xr:uid="{00000000-0005-0000-0000-0000DEAA0000}"/>
    <cellStyle name="Normal 8 150" xfId="43636" xr:uid="{00000000-0005-0000-0000-0000DFAA0000}"/>
    <cellStyle name="Normal 8 151" xfId="43637" xr:uid="{00000000-0005-0000-0000-0000E0AA0000}"/>
    <cellStyle name="Normal 8 152" xfId="43638" xr:uid="{00000000-0005-0000-0000-0000E1AA0000}"/>
    <cellStyle name="Normal 8 153" xfId="43639" xr:uid="{00000000-0005-0000-0000-0000E2AA0000}"/>
    <cellStyle name="Normal 8 154" xfId="43640" xr:uid="{00000000-0005-0000-0000-0000E3AA0000}"/>
    <cellStyle name="Normal 8 155" xfId="43641" xr:uid="{00000000-0005-0000-0000-0000E4AA0000}"/>
    <cellStyle name="Normal 8 156" xfId="43642" xr:uid="{00000000-0005-0000-0000-0000E5AA0000}"/>
    <cellStyle name="Normal 8 157" xfId="43643" xr:uid="{00000000-0005-0000-0000-0000E6AA0000}"/>
    <cellStyle name="Normal 8 158" xfId="43644" xr:uid="{00000000-0005-0000-0000-0000E7AA0000}"/>
    <cellStyle name="Normal 8 159" xfId="43645" xr:uid="{00000000-0005-0000-0000-0000E8AA0000}"/>
    <cellStyle name="Normal 8 16" xfId="43646" xr:uid="{00000000-0005-0000-0000-0000E9AA0000}"/>
    <cellStyle name="Normal 8 160" xfId="43647" xr:uid="{00000000-0005-0000-0000-0000EAAA0000}"/>
    <cellStyle name="Normal 8 161" xfId="43648" xr:uid="{00000000-0005-0000-0000-0000EBAA0000}"/>
    <cellStyle name="Normal 8 162" xfId="43649" xr:uid="{00000000-0005-0000-0000-0000ECAA0000}"/>
    <cellStyle name="Normal 8 163" xfId="43650" xr:uid="{00000000-0005-0000-0000-0000EDAA0000}"/>
    <cellStyle name="Normal 8 164" xfId="43651" xr:uid="{00000000-0005-0000-0000-0000EEAA0000}"/>
    <cellStyle name="Normal 8 165" xfId="43652" xr:uid="{00000000-0005-0000-0000-0000EFAA0000}"/>
    <cellStyle name="Normal 8 166" xfId="43653" xr:uid="{00000000-0005-0000-0000-0000F0AA0000}"/>
    <cellStyle name="Normal 8 167" xfId="43654" xr:uid="{00000000-0005-0000-0000-0000F1AA0000}"/>
    <cellStyle name="Normal 8 168" xfId="43655" xr:uid="{00000000-0005-0000-0000-0000F2AA0000}"/>
    <cellStyle name="Normal 8 169" xfId="43656" xr:uid="{00000000-0005-0000-0000-0000F3AA0000}"/>
    <cellStyle name="Normal 8 17" xfId="43657" xr:uid="{00000000-0005-0000-0000-0000F4AA0000}"/>
    <cellStyle name="Normal 8 170" xfId="43658" xr:uid="{00000000-0005-0000-0000-0000F5AA0000}"/>
    <cellStyle name="Normal 8 171" xfId="43659" xr:uid="{00000000-0005-0000-0000-0000F6AA0000}"/>
    <cellStyle name="Normal 8 172" xfId="43660" xr:uid="{00000000-0005-0000-0000-0000F7AA0000}"/>
    <cellStyle name="Normal 8 173" xfId="43661" xr:uid="{00000000-0005-0000-0000-0000F8AA0000}"/>
    <cellStyle name="Normal 8 174" xfId="43662" xr:uid="{00000000-0005-0000-0000-0000F9AA0000}"/>
    <cellStyle name="Normal 8 175" xfId="43663" xr:uid="{00000000-0005-0000-0000-0000FAAA0000}"/>
    <cellStyle name="Normal 8 176" xfId="43664" xr:uid="{00000000-0005-0000-0000-0000FBAA0000}"/>
    <cellStyle name="Normal 8 177" xfId="43665" xr:uid="{00000000-0005-0000-0000-0000FCAA0000}"/>
    <cellStyle name="Normal 8 178" xfId="43666" xr:uid="{00000000-0005-0000-0000-0000FDAA0000}"/>
    <cellStyle name="Normal 8 179" xfId="43667" xr:uid="{00000000-0005-0000-0000-0000FEAA0000}"/>
    <cellStyle name="Normal 8 18" xfId="43668" xr:uid="{00000000-0005-0000-0000-0000FFAA0000}"/>
    <cellStyle name="Normal 8 180" xfId="43669" xr:uid="{00000000-0005-0000-0000-000000AB0000}"/>
    <cellStyle name="Normal 8 181" xfId="43670" xr:uid="{00000000-0005-0000-0000-000001AB0000}"/>
    <cellStyle name="Normal 8 182" xfId="43671" xr:uid="{00000000-0005-0000-0000-000002AB0000}"/>
    <cellStyle name="Normal 8 183" xfId="43672" xr:uid="{00000000-0005-0000-0000-000003AB0000}"/>
    <cellStyle name="Normal 8 184" xfId="43673" xr:uid="{00000000-0005-0000-0000-000004AB0000}"/>
    <cellStyle name="Normal 8 185" xfId="43674" xr:uid="{00000000-0005-0000-0000-000005AB0000}"/>
    <cellStyle name="Normal 8 186" xfId="43675" xr:uid="{00000000-0005-0000-0000-000006AB0000}"/>
    <cellStyle name="Normal 8 187" xfId="43676" xr:uid="{00000000-0005-0000-0000-000007AB0000}"/>
    <cellStyle name="Normal 8 188" xfId="43677" xr:uid="{00000000-0005-0000-0000-000008AB0000}"/>
    <cellStyle name="Normal 8 189" xfId="43678" xr:uid="{00000000-0005-0000-0000-000009AB0000}"/>
    <cellStyle name="Normal 8 19" xfId="43679" xr:uid="{00000000-0005-0000-0000-00000AAB0000}"/>
    <cellStyle name="Normal 8 190" xfId="43680" xr:uid="{00000000-0005-0000-0000-00000BAB0000}"/>
    <cellStyle name="Normal 8 191" xfId="43681" xr:uid="{00000000-0005-0000-0000-00000CAB0000}"/>
    <cellStyle name="Normal 8 192" xfId="43682" xr:uid="{00000000-0005-0000-0000-00000DAB0000}"/>
    <cellStyle name="Normal 8 193" xfId="43683" xr:uid="{00000000-0005-0000-0000-00000EAB0000}"/>
    <cellStyle name="Normal 8 194" xfId="43684" xr:uid="{00000000-0005-0000-0000-00000FAB0000}"/>
    <cellStyle name="Normal 8 195" xfId="43685" xr:uid="{00000000-0005-0000-0000-000010AB0000}"/>
    <cellStyle name="Normal 8 196" xfId="43686" xr:uid="{00000000-0005-0000-0000-000011AB0000}"/>
    <cellStyle name="Normal 8 197" xfId="43687" xr:uid="{00000000-0005-0000-0000-000012AB0000}"/>
    <cellStyle name="Normal 8 198" xfId="43688" xr:uid="{00000000-0005-0000-0000-000013AB0000}"/>
    <cellStyle name="Normal 8 199" xfId="43689" xr:uid="{00000000-0005-0000-0000-000014AB0000}"/>
    <cellStyle name="Normal 8 2" xfId="43690" xr:uid="{00000000-0005-0000-0000-000015AB0000}"/>
    <cellStyle name="Normal 8 2 10" xfId="43691" xr:uid="{00000000-0005-0000-0000-000016AB0000}"/>
    <cellStyle name="Normal 8 2 2" xfId="43692" xr:uid="{00000000-0005-0000-0000-000017AB0000}"/>
    <cellStyle name="Normal 8 2 3" xfId="43693" xr:uid="{00000000-0005-0000-0000-000018AB0000}"/>
    <cellStyle name="Normal 8 2 4" xfId="43694" xr:uid="{00000000-0005-0000-0000-000019AB0000}"/>
    <cellStyle name="Normal 8 2 5" xfId="43695" xr:uid="{00000000-0005-0000-0000-00001AAB0000}"/>
    <cellStyle name="Normal 8 2 6" xfId="43696" xr:uid="{00000000-0005-0000-0000-00001BAB0000}"/>
    <cellStyle name="Normal 8 2 7" xfId="43697" xr:uid="{00000000-0005-0000-0000-00001CAB0000}"/>
    <cellStyle name="Normal 8 2 8" xfId="43698" xr:uid="{00000000-0005-0000-0000-00001DAB0000}"/>
    <cellStyle name="Normal 8 2 9" xfId="43699" xr:uid="{00000000-0005-0000-0000-00001EAB0000}"/>
    <cellStyle name="Normal 8 20" xfId="43700" xr:uid="{00000000-0005-0000-0000-00001FAB0000}"/>
    <cellStyle name="Normal 8 200" xfId="43701" xr:uid="{00000000-0005-0000-0000-000020AB0000}"/>
    <cellStyle name="Normal 8 201" xfId="43702" xr:uid="{00000000-0005-0000-0000-000021AB0000}"/>
    <cellStyle name="Normal 8 202" xfId="43703" xr:uid="{00000000-0005-0000-0000-000022AB0000}"/>
    <cellStyle name="Normal 8 203" xfId="43704" xr:uid="{00000000-0005-0000-0000-000023AB0000}"/>
    <cellStyle name="Normal 8 204" xfId="43705" xr:uid="{00000000-0005-0000-0000-000024AB0000}"/>
    <cellStyle name="Normal 8 205" xfId="43706" xr:uid="{00000000-0005-0000-0000-000025AB0000}"/>
    <cellStyle name="Normal 8 206" xfId="43707" xr:uid="{00000000-0005-0000-0000-000026AB0000}"/>
    <cellStyle name="Normal 8 207" xfId="43708" xr:uid="{00000000-0005-0000-0000-000027AB0000}"/>
    <cellStyle name="Normal 8 208" xfId="43709" xr:uid="{00000000-0005-0000-0000-000028AB0000}"/>
    <cellStyle name="Normal 8 209" xfId="43710" xr:uid="{00000000-0005-0000-0000-000029AB0000}"/>
    <cellStyle name="Normal 8 21" xfId="43711" xr:uid="{00000000-0005-0000-0000-00002AAB0000}"/>
    <cellStyle name="Normal 8 210" xfId="43712" xr:uid="{00000000-0005-0000-0000-00002BAB0000}"/>
    <cellStyle name="Normal 8 211" xfId="43713" xr:uid="{00000000-0005-0000-0000-00002CAB0000}"/>
    <cellStyle name="Normal 8 212" xfId="43714" xr:uid="{00000000-0005-0000-0000-00002DAB0000}"/>
    <cellStyle name="Normal 8 213" xfId="43715" xr:uid="{00000000-0005-0000-0000-00002EAB0000}"/>
    <cellStyle name="Normal 8 214" xfId="43716" xr:uid="{00000000-0005-0000-0000-00002FAB0000}"/>
    <cellStyle name="Normal 8 215" xfId="43717" xr:uid="{00000000-0005-0000-0000-000030AB0000}"/>
    <cellStyle name="Normal 8 216" xfId="43718" xr:uid="{00000000-0005-0000-0000-000031AB0000}"/>
    <cellStyle name="Normal 8 217" xfId="43719" xr:uid="{00000000-0005-0000-0000-000032AB0000}"/>
    <cellStyle name="Normal 8 218" xfId="43720" xr:uid="{00000000-0005-0000-0000-000033AB0000}"/>
    <cellStyle name="Normal 8 219" xfId="43721" xr:uid="{00000000-0005-0000-0000-000034AB0000}"/>
    <cellStyle name="Normal 8 22" xfId="43722" xr:uid="{00000000-0005-0000-0000-000035AB0000}"/>
    <cellStyle name="Normal 8 220" xfId="43723" xr:uid="{00000000-0005-0000-0000-000036AB0000}"/>
    <cellStyle name="Normal 8 221" xfId="43724" xr:uid="{00000000-0005-0000-0000-000037AB0000}"/>
    <cellStyle name="Normal 8 222" xfId="43725" xr:uid="{00000000-0005-0000-0000-000038AB0000}"/>
    <cellStyle name="Normal 8 223" xfId="43726" xr:uid="{00000000-0005-0000-0000-000039AB0000}"/>
    <cellStyle name="Normal 8 224" xfId="43727" xr:uid="{00000000-0005-0000-0000-00003AAB0000}"/>
    <cellStyle name="Normal 8 225" xfId="43728" xr:uid="{00000000-0005-0000-0000-00003BAB0000}"/>
    <cellStyle name="Normal 8 226" xfId="43729" xr:uid="{00000000-0005-0000-0000-00003CAB0000}"/>
    <cellStyle name="Normal 8 227" xfId="43730" xr:uid="{00000000-0005-0000-0000-00003DAB0000}"/>
    <cellStyle name="Normal 8 228" xfId="43731" xr:uid="{00000000-0005-0000-0000-00003EAB0000}"/>
    <cellStyle name="Normal 8 23" xfId="43732" xr:uid="{00000000-0005-0000-0000-00003FAB0000}"/>
    <cellStyle name="Normal 8 24" xfId="43733" xr:uid="{00000000-0005-0000-0000-000040AB0000}"/>
    <cellStyle name="Normal 8 25" xfId="43734" xr:uid="{00000000-0005-0000-0000-000041AB0000}"/>
    <cellStyle name="Normal 8 26" xfId="43735" xr:uid="{00000000-0005-0000-0000-000042AB0000}"/>
    <cellStyle name="Normal 8 27" xfId="43736" xr:uid="{00000000-0005-0000-0000-000043AB0000}"/>
    <cellStyle name="Normal 8 28" xfId="43737" xr:uid="{00000000-0005-0000-0000-000044AB0000}"/>
    <cellStyle name="Normal 8 29" xfId="43738" xr:uid="{00000000-0005-0000-0000-000045AB0000}"/>
    <cellStyle name="Normal 8 3" xfId="43739" xr:uid="{00000000-0005-0000-0000-000046AB0000}"/>
    <cellStyle name="Normal 8 3 10" xfId="43740" xr:uid="{00000000-0005-0000-0000-000047AB0000}"/>
    <cellStyle name="Normal 8 3 2" xfId="43741" xr:uid="{00000000-0005-0000-0000-000048AB0000}"/>
    <cellStyle name="Normal 8 3 3" xfId="43742" xr:uid="{00000000-0005-0000-0000-000049AB0000}"/>
    <cellStyle name="Normal 8 3 4" xfId="43743" xr:uid="{00000000-0005-0000-0000-00004AAB0000}"/>
    <cellStyle name="Normal 8 3 5" xfId="43744" xr:uid="{00000000-0005-0000-0000-00004BAB0000}"/>
    <cellStyle name="Normal 8 3 6" xfId="43745" xr:uid="{00000000-0005-0000-0000-00004CAB0000}"/>
    <cellStyle name="Normal 8 3 7" xfId="43746" xr:uid="{00000000-0005-0000-0000-00004DAB0000}"/>
    <cellStyle name="Normal 8 3 8" xfId="43747" xr:uid="{00000000-0005-0000-0000-00004EAB0000}"/>
    <cellStyle name="Normal 8 3 9" xfId="43748" xr:uid="{00000000-0005-0000-0000-00004FAB0000}"/>
    <cellStyle name="Normal 8 30" xfId="43749" xr:uid="{00000000-0005-0000-0000-000050AB0000}"/>
    <cellStyle name="Normal 8 31" xfId="43750" xr:uid="{00000000-0005-0000-0000-000051AB0000}"/>
    <cellStyle name="Normal 8 32" xfId="43751" xr:uid="{00000000-0005-0000-0000-000052AB0000}"/>
    <cellStyle name="Normal 8 33" xfId="43752" xr:uid="{00000000-0005-0000-0000-000053AB0000}"/>
    <cellStyle name="Normal 8 34" xfId="43753" xr:uid="{00000000-0005-0000-0000-000054AB0000}"/>
    <cellStyle name="Normal 8 35" xfId="43754" xr:uid="{00000000-0005-0000-0000-000055AB0000}"/>
    <cellStyle name="Normal 8 36" xfId="43755" xr:uid="{00000000-0005-0000-0000-000056AB0000}"/>
    <cellStyle name="Normal 8 37" xfId="43756" xr:uid="{00000000-0005-0000-0000-000057AB0000}"/>
    <cellStyle name="Normal 8 38" xfId="43757" xr:uid="{00000000-0005-0000-0000-000058AB0000}"/>
    <cellStyle name="Normal 8 39" xfId="43758" xr:uid="{00000000-0005-0000-0000-000059AB0000}"/>
    <cellStyle name="Normal 8 4" xfId="43759" xr:uid="{00000000-0005-0000-0000-00005AAB0000}"/>
    <cellStyle name="Normal 8 4 10" xfId="43760" xr:uid="{00000000-0005-0000-0000-00005BAB0000}"/>
    <cellStyle name="Normal 8 4 2" xfId="43761" xr:uid="{00000000-0005-0000-0000-00005CAB0000}"/>
    <cellStyle name="Normal 8 4 3" xfId="43762" xr:uid="{00000000-0005-0000-0000-00005DAB0000}"/>
    <cellStyle name="Normal 8 4 4" xfId="43763" xr:uid="{00000000-0005-0000-0000-00005EAB0000}"/>
    <cellStyle name="Normal 8 4 5" xfId="43764" xr:uid="{00000000-0005-0000-0000-00005FAB0000}"/>
    <cellStyle name="Normal 8 4 6" xfId="43765" xr:uid="{00000000-0005-0000-0000-000060AB0000}"/>
    <cellStyle name="Normal 8 4 7" xfId="43766" xr:uid="{00000000-0005-0000-0000-000061AB0000}"/>
    <cellStyle name="Normal 8 4 8" xfId="43767" xr:uid="{00000000-0005-0000-0000-000062AB0000}"/>
    <cellStyle name="Normal 8 4 9" xfId="43768" xr:uid="{00000000-0005-0000-0000-000063AB0000}"/>
    <cellStyle name="Normal 8 40" xfId="43769" xr:uid="{00000000-0005-0000-0000-000064AB0000}"/>
    <cellStyle name="Normal 8 41" xfId="43770" xr:uid="{00000000-0005-0000-0000-000065AB0000}"/>
    <cellStyle name="Normal 8 42" xfId="43771" xr:uid="{00000000-0005-0000-0000-000066AB0000}"/>
    <cellStyle name="Normal 8 43" xfId="43772" xr:uid="{00000000-0005-0000-0000-000067AB0000}"/>
    <cellStyle name="Normal 8 44" xfId="43773" xr:uid="{00000000-0005-0000-0000-000068AB0000}"/>
    <cellStyle name="Normal 8 45" xfId="43774" xr:uid="{00000000-0005-0000-0000-000069AB0000}"/>
    <cellStyle name="Normal 8 46" xfId="43775" xr:uid="{00000000-0005-0000-0000-00006AAB0000}"/>
    <cellStyle name="Normal 8 47" xfId="43776" xr:uid="{00000000-0005-0000-0000-00006BAB0000}"/>
    <cellStyle name="Normal 8 48" xfId="43777" xr:uid="{00000000-0005-0000-0000-00006CAB0000}"/>
    <cellStyle name="Normal 8 49" xfId="43778" xr:uid="{00000000-0005-0000-0000-00006DAB0000}"/>
    <cellStyle name="Normal 8 5" xfId="43779" xr:uid="{00000000-0005-0000-0000-00006EAB0000}"/>
    <cellStyle name="Normal 8 5 10" xfId="43780" xr:uid="{00000000-0005-0000-0000-00006FAB0000}"/>
    <cellStyle name="Normal 8 5 2" xfId="43781" xr:uid="{00000000-0005-0000-0000-000070AB0000}"/>
    <cellStyle name="Normal 8 5 3" xfId="43782" xr:uid="{00000000-0005-0000-0000-000071AB0000}"/>
    <cellStyle name="Normal 8 5 4" xfId="43783" xr:uid="{00000000-0005-0000-0000-000072AB0000}"/>
    <cellStyle name="Normal 8 5 5" xfId="43784" xr:uid="{00000000-0005-0000-0000-000073AB0000}"/>
    <cellStyle name="Normal 8 5 6" xfId="43785" xr:uid="{00000000-0005-0000-0000-000074AB0000}"/>
    <cellStyle name="Normal 8 5 7" xfId="43786" xr:uid="{00000000-0005-0000-0000-000075AB0000}"/>
    <cellStyle name="Normal 8 5 8" xfId="43787" xr:uid="{00000000-0005-0000-0000-000076AB0000}"/>
    <cellStyle name="Normal 8 5 9" xfId="43788" xr:uid="{00000000-0005-0000-0000-000077AB0000}"/>
    <cellStyle name="Normal 8 50" xfId="43789" xr:uid="{00000000-0005-0000-0000-000078AB0000}"/>
    <cellStyle name="Normal 8 51" xfId="43790" xr:uid="{00000000-0005-0000-0000-000079AB0000}"/>
    <cellStyle name="Normal 8 52" xfId="43791" xr:uid="{00000000-0005-0000-0000-00007AAB0000}"/>
    <cellStyle name="Normal 8 53" xfId="43792" xr:uid="{00000000-0005-0000-0000-00007BAB0000}"/>
    <cellStyle name="Normal 8 54" xfId="43793" xr:uid="{00000000-0005-0000-0000-00007CAB0000}"/>
    <cellStyle name="Normal 8 55" xfId="43794" xr:uid="{00000000-0005-0000-0000-00007DAB0000}"/>
    <cellStyle name="Normal 8 56" xfId="43795" xr:uid="{00000000-0005-0000-0000-00007EAB0000}"/>
    <cellStyle name="Normal 8 57" xfId="43796" xr:uid="{00000000-0005-0000-0000-00007FAB0000}"/>
    <cellStyle name="Normal 8 58" xfId="43797" xr:uid="{00000000-0005-0000-0000-000080AB0000}"/>
    <cellStyle name="Normal 8 59" xfId="43798" xr:uid="{00000000-0005-0000-0000-000081AB0000}"/>
    <cellStyle name="Normal 8 6" xfId="43799" xr:uid="{00000000-0005-0000-0000-000082AB0000}"/>
    <cellStyle name="Normal 8 6 10" xfId="43800" xr:uid="{00000000-0005-0000-0000-000083AB0000}"/>
    <cellStyle name="Normal 8 6 2" xfId="43801" xr:uid="{00000000-0005-0000-0000-000084AB0000}"/>
    <cellStyle name="Normal 8 6 3" xfId="43802" xr:uid="{00000000-0005-0000-0000-000085AB0000}"/>
    <cellStyle name="Normal 8 6 4" xfId="43803" xr:uid="{00000000-0005-0000-0000-000086AB0000}"/>
    <cellStyle name="Normal 8 6 5" xfId="43804" xr:uid="{00000000-0005-0000-0000-000087AB0000}"/>
    <cellStyle name="Normal 8 6 6" xfId="43805" xr:uid="{00000000-0005-0000-0000-000088AB0000}"/>
    <cellStyle name="Normal 8 6 7" xfId="43806" xr:uid="{00000000-0005-0000-0000-000089AB0000}"/>
    <cellStyle name="Normal 8 6 8" xfId="43807" xr:uid="{00000000-0005-0000-0000-00008AAB0000}"/>
    <cellStyle name="Normal 8 6 9" xfId="43808" xr:uid="{00000000-0005-0000-0000-00008BAB0000}"/>
    <cellStyle name="Normal 8 60" xfId="43809" xr:uid="{00000000-0005-0000-0000-00008CAB0000}"/>
    <cellStyle name="Normal 8 61" xfId="43810" xr:uid="{00000000-0005-0000-0000-00008DAB0000}"/>
    <cellStyle name="Normal 8 62" xfId="43811" xr:uid="{00000000-0005-0000-0000-00008EAB0000}"/>
    <cellStyle name="Normal 8 63" xfId="43812" xr:uid="{00000000-0005-0000-0000-00008FAB0000}"/>
    <cellStyle name="Normal 8 64" xfId="43813" xr:uid="{00000000-0005-0000-0000-000090AB0000}"/>
    <cellStyle name="Normal 8 65" xfId="43814" xr:uid="{00000000-0005-0000-0000-000091AB0000}"/>
    <cellStyle name="Normal 8 66" xfId="43815" xr:uid="{00000000-0005-0000-0000-000092AB0000}"/>
    <cellStyle name="Normal 8 67" xfId="43816" xr:uid="{00000000-0005-0000-0000-000093AB0000}"/>
    <cellStyle name="Normal 8 68" xfId="43817" xr:uid="{00000000-0005-0000-0000-000094AB0000}"/>
    <cellStyle name="Normal 8 69" xfId="43818" xr:uid="{00000000-0005-0000-0000-000095AB0000}"/>
    <cellStyle name="Normal 8 7" xfId="43819" xr:uid="{00000000-0005-0000-0000-000096AB0000}"/>
    <cellStyle name="Normal 8 7 10" xfId="43820" xr:uid="{00000000-0005-0000-0000-000097AB0000}"/>
    <cellStyle name="Normal 8 7 2" xfId="43821" xr:uid="{00000000-0005-0000-0000-000098AB0000}"/>
    <cellStyle name="Normal 8 7 3" xfId="43822" xr:uid="{00000000-0005-0000-0000-000099AB0000}"/>
    <cellStyle name="Normal 8 7 4" xfId="43823" xr:uid="{00000000-0005-0000-0000-00009AAB0000}"/>
    <cellStyle name="Normal 8 7 5" xfId="43824" xr:uid="{00000000-0005-0000-0000-00009BAB0000}"/>
    <cellStyle name="Normal 8 7 6" xfId="43825" xr:uid="{00000000-0005-0000-0000-00009CAB0000}"/>
    <cellStyle name="Normal 8 7 7" xfId="43826" xr:uid="{00000000-0005-0000-0000-00009DAB0000}"/>
    <cellStyle name="Normal 8 7 8" xfId="43827" xr:uid="{00000000-0005-0000-0000-00009EAB0000}"/>
    <cellStyle name="Normal 8 7 9" xfId="43828" xr:uid="{00000000-0005-0000-0000-00009FAB0000}"/>
    <cellStyle name="Normal 8 70" xfId="43829" xr:uid="{00000000-0005-0000-0000-0000A0AB0000}"/>
    <cellStyle name="Normal 8 71" xfId="43830" xr:uid="{00000000-0005-0000-0000-0000A1AB0000}"/>
    <cellStyle name="Normal 8 72" xfId="43831" xr:uid="{00000000-0005-0000-0000-0000A2AB0000}"/>
    <cellStyle name="Normal 8 73" xfId="43832" xr:uid="{00000000-0005-0000-0000-0000A3AB0000}"/>
    <cellStyle name="Normal 8 74" xfId="43833" xr:uid="{00000000-0005-0000-0000-0000A4AB0000}"/>
    <cellStyle name="Normal 8 75" xfId="43834" xr:uid="{00000000-0005-0000-0000-0000A5AB0000}"/>
    <cellStyle name="Normal 8 76" xfId="43835" xr:uid="{00000000-0005-0000-0000-0000A6AB0000}"/>
    <cellStyle name="Normal 8 77" xfId="43836" xr:uid="{00000000-0005-0000-0000-0000A7AB0000}"/>
    <cellStyle name="Normal 8 78" xfId="43837" xr:uid="{00000000-0005-0000-0000-0000A8AB0000}"/>
    <cellStyle name="Normal 8 79" xfId="43838" xr:uid="{00000000-0005-0000-0000-0000A9AB0000}"/>
    <cellStyle name="Normal 8 8" xfId="43839" xr:uid="{00000000-0005-0000-0000-0000AAAB0000}"/>
    <cellStyle name="Normal 8 8 10" xfId="43840" xr:uid="{00000000-0005-0000-0000-0000ABAB0000}"/>
    <cellStyle name="Normal 8 8 2" xfId="43841" xr:uid="{00000000-0005-0000-0000-0000ACAB0000}"/>
    <cellStyle name="Normal 8 8 3" xfId="43842" xr:uid="{00000000-0005-0000-0000-0000ADAB0000}"/>
    <cellStyle name="Normal 8 8 4" xfId="43843" xr:uid="{00000000-0005-0000-0000-0000AEAB0000}"/>
    <cellStyle name="Normal 8 8 5" xfId="43844" xr:uid="{00000000-0005-0000-0000-0000AFAB0000}"/>
    <cellStyle name="Normal 8 8 6" xfId="43845" xr:uid="{00000000-0005-0000-0000-0000B0AB0000}"/>
    <cellStyle name="Normal 8 8 7" xfId="43846" xr:uid="{00000000-0005-0000-0000-0000B1AB0000}"/>
    <cellStyle name="Normal 8 8 8" xfId="43847" xr:uid="{00000000-0005-0000-0000-0000B2AB0000}"/>
    <cellStyle name="Normal 8 8 9" xfId="43848" xr:uid="{00000000-0005-0000-0000-0000B3AB0000}"/>
    <cellStyle name="Normal 8 80" xfId="43849" xr:uid="{00000000-0005-0000-0000-0000B4AB0000}"/>
    <cellStyle name="Normal 8 81" xfId="43850" xr:uid="{00000000-0005-0000-0000-0000B5AB0000}"/>
    <cellStyle name="Normal 8 82" xfId="43851" xr:uid="{00000000-0005-0000-0000-0000B6AB0000}"/>
    <cellStyle name="Normal 8 83" xfId="43852" xr:uid="{00000000-0005-0000-0000-0000B7AB0000}"/>
    <cellStyle name="Normal 8 84" xfId="43853" xr:uid="{00000000-0005-0000-0000-0000B8AB0000}"/>
    <cellStyle name="Normal 8 85" xfId="43854" xr:uid="{00000000-0005-0000-0000-0000B9AB0000}"/>
    <cellStyle name="Normal 8 86" xfId="43855" xr:uid="{00000000-0005-0000-0000-0000BAAB0000}"/>
    <cellStyle name="Normal 8 87" xfId="43856" xr:uid="{00000000-0005-0000-0000-0000BBAB0000}"/>
    <cellStyle name="Normal 8 88" xfId="43857" xr:uid="{00000000-0005-0000-0000-0000BCAB0000}"/>
    <cellStyle name="Normal 8 89" xfId="43858" xr:uid="{00000000-0005-0000-0000-0000BDAB0000}"/>
    <cellStyle name="Normal 8 9" xfId="43859" xr:uid="{00000000-0005-0000-0000-0000BEAB0000}"/>
    <cellStyle name="Normal 8 9 10" xfId="43860" xr:uid="{00000000-0005-0000-0000-0000BFAB0000}"/>
    <cellStyle name="Normal 8 9 2" xfId="43861" xr:uid="{00000000-0005-0000-0000-0000C0AB0000}"/>
    <cellStyle name="Normal 8 9 3" xfId="43862" xr:uid="{00000000-0005-0000-0000-0000C1AB0000}"/>
    <cellStyle name="Normal 8 9 4" xfId="43863" xr:uid="{00000000-0005-0000-0000-0000C2AB0000}"/>
    <cellStyle name="Normal 8 9 5" xfId="43864" xr:uid="{00000000-0005-0000-0000-0000C3AB0000}"/>
    <cellStyle name="Normal 8 9 6" xfId="43865" xr:uid="{00000000-0005-0000-0000-0000C4AB0000}"/>
    <cellStyle name="Normal 8 9 7" xfId="43866" xr:uid="{00000000-0005-0000-0000-0000C5AB0000}"/>
    <cellStyle name="Normal 8 9 8" xfId="43867" xr:uid="{00000000-0005-0000-0000-0000C6AB0000}"/>
    <cellStyle name="Normal 8 9 9" xfId="43868" xr:uid="{00000000-0005-0000-0000-0000C7AB0000}"/>
    <cellStyle name="Normal 8 90" xfId="43869" xr:uid="{00000000-0005-0000-0000-0000C8AB0000}"/>
    <cellStyle name="Normal 8 91" xfId="43870" xr:uid="{00000000-0005-0000-0000-0000C9AB0000}"/>
    <cellStyle name="Normal 8 92" xfId="43871" xr:uid="{00000000-0005-0000-0000-0000CAAB0000}"/>
    <cellStyle name="Normal 8 93" xfId="43872" xr:uid="{00000000-0005-0000-0000-0000CBAB0000}"/>
    <cellStyle name="Normal 8 94" xfId="43873" xr:uid="{00000000-0005-0000-0000-0000CCAB0000}"/>
    <cellStyle name="Normal 8 95" xfId="43874" xr:uid="{00000000-0005-0000-0000-0000CDAB0000}"/>
    <cellStyle name="Normal 8 96" xfId="43875" xr:uid="{00000000-0005-0000-0000-0000CEAB0000}"/>
    <cellStyle name="Normal 8 97" xfId="43876" xr:uid="{00000000-0005-0000-0000-0000CFAB0000}"/>
    <cellStyle name="Normal 8 98" xfId="43877" xr:uid="{00000000-0005-0000-0000-0000D0AB0000}"/>
    <cellStyle name="Normal 8 99" xfId="43878" xr:uid="{00000000-0005-0000-0000-0000D1AB0000}"/>
    <cellStyle name="Normal 80" xfId="11" xr:uid="{00000000-0005-0000-0000-0000D2AB0000}"/>
    <cellStyle name="Normal 81" xfId="1" xr:uid="{00000000-0005-0000-0000-0000D3AB0000}"/>
    <cellStyle name="Normal 82" xfId="53693" xr:uid="{00000000-0005-0000-0000-0000D4AB0000}"/>
    <cellStyle name="Normal 9" xfId="43879" xr:uid="{00000000-0005-0000-0000-0000D5AB0000}"/>
    <cellStyle name="Normal 9 10" xfId="43880" xr:uid="{00000000-0005-0000-0000-0000D6AB0000}"/>
    <cellStyle name="Normal 9 11" xfId="43881" xr:uid="{00000000-0005-0000-0000-0000D7AB0000}"/>
    <cellStyle name="Normal 9 2" xfId="43882" xr:uid="{00000000-0005-0000-0000-0000D8AB0000}"/>
    <cellStyle name="Normal 9 3" xfId="43883" xr:uid="{00000000-0005-0000-0000-0000D9AB0000}"/>
    <cellStyle name="Normal 9 4" xfId="43884" xr:uid="{00000000-0005-0000-0000-0000DAAB0000}"/>
    <cellStyle name="Normal 9 5" xfId="43885" xr:uid="{00000000-0005-0000-0000-0000DBAB0000}"/>
    <cellStyle name="Normal 9 6" xfId="43886" xr:uid="{00000000-0005-0000-0000-0000DCAB0000}"/>
    <cellStyle name="Normal 9 7" xfId="43887" xr:uid="{00000000-0005-0000-0000-0000DDAB0000}"/>
    <cellStyle name="Normal 9 8" xfId="43888" xr:uid="{00000000-0005-0000-0000-0000DEAB0000}"/>
    <cellStyle name="Normal 9 9" xfId="43889" xr:uid="{00000000-0005-0000-0000-0000DFAB0000}"/>
    <cellStyle name="Note 10" xfId="43890" xr:uid="{00000000-0005-0000-0000-0000E0AB0000}"/>
    <cellStyle name="Note 10 10" xfId="43891" xr:uid="{00000000-0005-0000-0000-0000E1AB0000}"/>
    <cellStyle name="Note 10 100" xfId="43892" xr:uid="{00000000-0005-0000-0000-0000E2AB0000}"/>
    <cellStyle name="Note 10 101" xfId="43893" xr:uid="{00000000-0005-0000-0000-0000E3AB0000}"/>
    <cellStyle name="Note 10 102" xfId="43894" xr:uid="{00000000-0005-0000-0000-0000E4AB0000}"/>
    <cellStyle name="Note 10 103" xfId="43895" xr:uid="{00000000-0005-0000-0000-0000E5AB0000}"/>
    <cellStyle name="Note 10 104" xfId="43896" xr:uid="{00000000-0005-0000-0000-0000E6AB0000}"/>
    <cellStyle name="Note 10 105" xfId="43897" xr:uid="{00000000-0005-0000-0000-0000E7AB0000}"/>
    <cellStyle name="Note 10 11" xfId="43898" xr:uid="{00000000-0005-0000-0000-0000E8AB0000}"/>
    <cellStyle name="Note 10 12" xfId="43899" xr:uid="{00000000-0005-0000-0000-0000E9AB0000}"/>
    <cellStyle name="Note 10 13" xfId="43900" xr:uid="{00000000-0005-0000-0000-0000EAAB0000}"/>
    <cellStyle name="Note 10 14" xfId="43901" xr:uid="{00000000-0005-0000-0000-0000EBAB0000}"/>
    <cellStyle name="Note 10 15" xfId="43902" xr:uid="{00000000-0005-0000-0000-0000ECAB0000}"/>
    <cellStyle name="Note 10 16" xfId="43903" xr:uid="{00000000-0005-0000-0000-0000EDAB0000}"/>
    <cellStyle name="Note 10 17" xfId="43904" xr:uid="{00000000-0005-0000-0000-0000EEAB0000}"/>
    <cellStyle name="Note 10 18" xfId="43905" xr:uid="{00000000-0005-0000-0000-0000EFAB0000}"/>
    <cellStyle name="Note 10 19" xfId="43906" xr:uid="{00000000-0005-0000-0000-0000F0AB0000}"/>
    <cellStyle name="Note 10 2" xfId="43907" xr:uid="{00000000-0005-0000-0000-0000F1AB0000}"/>
    <cellStyle name="Note 10 2 2" xfId="43908" xr:uid="{00000000-0005-0000-0000-0000F2AB0000}"/>
    <cellStyle name="Note 10 2 3" xfId="43909" xr:uid="{00000000-0005-0000-0000-0000F3AB0000}"/>
    <cellStyle name="Note 10 20" xfId="43910" xr:uid="{00000000-0005-0000-0000-0000F4AB0000}"/>
    <cellStyle name="Note 10 21" xfId="43911" xr:uid="{00000000-0005-0000-0000-0000F5AB0000}"/>
    <cellStyle name="Note 10 22" xfId="43912" xr:uid="{00000000-0005-0000-0000-0000F6AB0000}"/>
    <cellStyle name="Note 10 23" xfId="43913" xr:uid="{00000000-0005-0000-0000-0000F7AB0000}"/>
    <cellStyle name="Note 10 24" xfId="43914" xr:uid="{00000000-0005-0000-0000-0000F8AB0000}"/>
    <cellStyle name="Note 10 25" xfId="43915" xr:uid="{00000000-0005-0000-0000-0000F9AB0000}"/>
    <cellStyle name="Note 10 26" xfId="43916" xr:uid="{00000000-0005-0000-0000-0000FAAB0000}"/>
    <cellStyle name="Note 10 27" xfId="43917" xr:uid="{00000000-0005-0000-0000-0000FBAB0000}"/>
    <cellStyle name="Note 10 28" xfId="43918" xr:uid="{00000000-0005-0000-0000-0000FCAB0000}"/>
    <cellStyle name="Note 10 29" xfId="43919" xr:uid="{00000000-0005-0000-0000-0000FDAB0000}"/>
    <cellStyle name="Note 10 3" xfId="43920" xr:uid="{00000000-0005-0000-0000-0000FEAB0000}"/>
    <cellStyle name="Note 10 30" xfId="43921" xr:uid="{00000000-0005-0000-0000-0000FFAB0000}"/>
    <cellStyle name="Note 10 31" xfId="43922" xr:uid="{00000000-0005-0000-0000-000000AC0000}"/>
    <cellStyle name="Note 10 32" xfId="43923" xr:uid="{00000000-0005-0000-0000-000001AC0000}"/>
    <cellStyle name="Note 10 33" xfId="43924" xr:uid="{00000000-0005-0000-0000-000002AC0000}"/>
    <cellStyle name="Note 10 34" xfId="43925" xr:uid="{00000000-0005-0000-0000-000003AC0000}"/>
    <cellStyle name="Note 10 35" xfId="43926" xr:uid="{00000000-0005-0000-0000-000004AC0000}"/>
    <cellStyle name="Note 10 36" xfId="43927" xr:uid="{00000000-0005-0000-0000-000005AC0000}"/>
    <cellStyle name="Note 10 37" xfId="43928" xr:uid="{00000000-0005-0000-0000-000006AC0000}"/>
    <cellStyle name="Note 10 38" xfId="43929" xr:uid="{00000000-0005-0000-0000-000007AC0000}"/>
    <cellStyle name="Note 10 39" xfId="43930" xr:uid="{00000000-0005-0000-0000-000008AC0000}"/>
    <cellStyle name="Note 10 4" xfId="43931" xr:uid="{00000000-0005-0000-0000-000009AC0000}"/>
    <cellStyle name="Note 10 40" xfId="43932" xr:uid="{00000000-0005-0000-0000-00000AAC0000}"/>
    <cellStyle name="Note 10 41" xfId="43933" xr:uid="{00000000-0005-0000-0000-00000BAC0000}"/>
    <cellStyle name="Note 10 42" xfId="43934" xr:uid="{00000000-0005-0000-0000-00000CAC0000}"/>
    <cellStyle name="Note 10 43" xfId="43935" xr:uid="{00000000-0005-0000-0000-00000DAC0000}"/>
    <cellStyle name="Note 10 44" xfId="43936" xr:uid="{00000000-0005-0000-0000-00000EAC0000}"/>
    <cellStyle name="Note 10 45" xfId="43937" xr:uid="{00000000-0005-0000-0000-00000FAC0000}"/>
    <cellStyle name="Note 10 46" xfId="43938" xr:uid="{00000000-0005-0000-0000-000010AC0000}"/>
    <cellStyle name="Note 10 47" xfId="43939" xr:uid="{00000000-0005-0000-0000-000011AC0000}"/>
    <cellStyle name="Note 10 48" xfId="43940" xr:uid="{00000000-0005-0000-0000-000012AC0000}"/>
    <cellStyle name="Note 10 49" xfId="43941" xr:uid="{00000000-0005-0000-0000-000013AC0000}"/>
    <cellStyle name="Note 10 5" xfId="43942" xr:uid="{00000000-0005-0000-0000-000014AC0000}"/>
    <cellStyle name="Note 10 50" xfId="43943" xr:uid="{00000000-0005-0000-0000-000015AC0000}"/>
    <cellStyle name="Note 10 51" xfId="43944" xr:uid="{00000000-0005-0000-0000-000016AC0000}"/>
    <cellStyle name="Note 10 52" xfId="43945" xr:uid="{00000000-0005-0000-0000-000017AC0000}"/>
    <cellStyle name="Note 10 53" xfId="43946" xr:uid="{00000000-0005-0000-0000-000018AC0000}"/>
    <cellStyle name="Note 10 54" xfId="43947" xr:uid="{00000000-0005-0000-0000-000019AC0000}"/>
    <cellStyle name="Note 10 55" xfId="43948" xr:uid="{00000000-0005-0000-0000-00001AAC0000}"/>
    <cellStyle name="Note 10 56" xfId="43949" xr:uid="{00000000-0005-0000-0000-00001BAC0000}"/>
    <cellStyle name="Note 10 57" xfId="43950" xr:uid="{00000000-0005-0000-0000-00001CAC0000}"/>
    <cellStyle name="Note 10 58" xfId="43951" xr:uid="{00000000-0005-0000-0000-00001DAC0000}"/>
    <cellStyle name="Note 10 59" xfId="43952" xr:uid="{00000000-0005-0000-0000-00001EAC0000}"/>
    <cellStyle name="Note 10 6" xfId="43953" xr:uid="{00000000-0005-0000-0000-00001FAC0000}"/>
    <cellStyle name="Note 10 60" xfId="43954" xr:uid="{00000000-0005-0000-0000-000020AC0000}"/>
    <cellStyle name="Note 10 61" xfId="43955" xr:uid="{00000000-0005-0000-0000-000021AC0000}"/>
    <cellStyle name="Note 10 62" xfId="43956" xr:uid="{00000000-0005-0000-0000-000022AC0000}"/>
    <cellStyle name="Note 10 63" xfId="43957" xr:uid="{00000000-0005-0000-0000-000023AC0000}"/>
    <cellStyle name="Note 10 64" xfId="43958" xr:uid="{00000000-0005-0000-0000-000024AC0000}"/>
    <cellStyle name="Note 10 65" xfId="43959" xr:uid="{00000000-0005-0000-0000-000025AC0000}"/>
    <cellStyle name="Note 10 66" xfId="43960" xr:uid="{00000000-0005-0000-0000-000026AC0000}"/>
    <cellStyle name="Note 10 67" xfId="43961" xr:uid="{00000000-0005-0000-0000-000027AC0000}"/>
    <cellStyle name="Note 10 68" xfId="43962" xr:uid="{00000000-0005-0000-0000-000028AC0000}"/>
    <cellStyle name="Note 10 69" xfId="43963" xr:uid="{00000000-0005-0000-0000-000029AC0000}"/>
    <cellStyle name="Note 10 7" xfId="43964" xr:uid="{00000000-0005-0000-0000-00002AAC0000}"/>
    <cellStyle name="Note 10 70" xfId="43965" xr:uid="{00000000-0005-0000-0000-00002BAC0000}"/>
    <cellStyle name="Note 10 71" xfId="43966" xr:uid="{00000000-0005-0000-0000-00002CAC0000}"/>
    <cellStyle name="Note 10 72" xfId="43967" xr:uid="{00000000-0005-0000-0000-00002DAC0000}"/>
    <cellStyle name="Note 10 73" xfId="43968" xr:uid="{00000000-0005-0000-0000-00002EAC0000}"/>
    <cellStyle name="Note 10 74" xfId="43969" xr:uid="{00000000-0005-0000-0000-00002FAC0000}"/>
    <cellStyle name="Note 10 75" xfId="43970" xr:uid="{00000000-0005-0000-0000-000030AC0000}"/>
    <cellStyle name="Note 10 76" xfId="43971" xr:uid="{00000000-0005-0000-0000-000031AC0000}"/>
    <cellStyle name="Note 10 77" xfId="43972" xr:uid="{00000000-0005-0000-0000-000032AC0000}"/>
    <cellStyle name="Note 10 78" xfId="43973" xr:uid="{00000000-0005-0000-0000-000033AC0000}"/>
    <cellStyle name="Note 10 79" xfId="43974" xr:uid="{00000000-0005-0000-0000-000034AC0000}"/>
    <cellStyle name="Note 10 8" xfId="43975" xr:uid="{00000000-0005-0000-0000-000035AC0000}"/>
    <cellStyle name="Note 10 80" xfId="43976" xr:uid="{00000000-0005-0000-0000-000036AC0000}"/>
    <cellStyle name="Note 10 81" xfId="43977" xr:uid="{00000000-0005-0000-0000-000037AC0000}"/>
    <cellStyle name="Note 10 82" xfId="43978" xr:uid="{00000000-0005-0000-0000-000038AC0000}"/>
    <cellStyle name="Note 10 83" xfId="43979" xr:uid="{00000000-0005-0000-0000-000039AC0000}"/>
    <cellStyle name="Note 10 84" xfId="43980" xr:uid="{00000000-0005-0000-0000-00003AAC0000}"/>
    <cellStyle name="Note 10 85" xfId="43981" xr:uid="{00000000-0005-0000-0000-00003BAC0000}"/>
    <cellStyle name="Note 10 86" xfId="43982" xr:uid="{00000000-0005-0000-0000-00003CAC0000}"/>
    <cellStyle name="Note 10 87" xfId="43983" xr:uid="{00000000-0005-0000-0000-00003DAC0000}"/>
    <cellStyle name="Note 10 88" xfId="43984" xr:uid="{00000000-0005-0000-0000-00003EAC0000}"/>
    <cellStyle name="Note 10 89" xfId="43985" xr:uid="{00000000-0005-0000-0000-00003FAC0000}"/>
    <cellStyle name="Note 10 9" xfId="43986" xr:uid="{00000000-0005-0000-0000-000040AC0000}"/>
    <cellStyle name="Note 10 90" xfId="43987" xr:uid="{00000000-0005-0000-0000-000041AC0000}"/>
    <cellStyle name="Note 10 91" xfId="43988" xr:uid="{00000000-0005-0000-0000-000042AC0000}"/>
    <cellStyle name="Note 10 92" xfId="43989" xr:uid="{00000000-0005-0000-0000-000043AC0000}"/>
    <cellStyle name="Note 10 93" xfId="43990" xr:uid="{00000000-0005-0000-0000-000044AC0000}"/>
    <cellStyle name="Note 10 94" xfId="43991" xr:uid="{00000000-0005-0000-0000-000045AC0000}"/>
    <cellStyle name="Note 10 95" xfId="43992" xr:uid="{00000000-0005-0000-0000-000046AC0000}"/>
    <cellStyle name="Note 10 96" xfId="43993" xr:uid="{00000000-0005-0000-0000-000047AC0000}"/>
    <cellStyle name="Note 10 97" xfId="43994" xr:uid="{00000000-0005-0000-0000-000048AC0000}"/>
    <cellStyle name="Note 10 98" xfId="43995" xr:uid="{00000000-0005-0000-0000-000049AC0000}"/>
    <cellStyle name="Note 10 99" xfId="43996" xr:uid="{00000000-0005-0000-0000-00004AAC0000}"/>
    <cellStyle name="Note 100" xfId="43997" xr:uid="{00000000-0005-0000-0000-00004BAC0000}"/>
    <cellStyle name="Note 100 2" xfId="43998" xr:uid="{00000000-0005-0000-0000-00004CAC0000}"/>
    <cellStyle name="Note 100 3" xfId="43999" xr:uid="{00000000-0005-0000-0000-00004DAC0000}"/>
    <cellStyle name="Note 101" xfId="44000" xr:uid="{00000000-0005-0000-0000-00004EAC0000}"/>
    <cellStyle name="Note 101 2" xfId="44001" xr:uid="{00000000-0005-0000-0000-00004FAC0000}"/>
    <cellStyle name="Note 101 3" xfId="44002" xr:uid="{00000000-0005-0000-0000-000050AC0000}"/>
    <cellStyle name="Note 102" xfId="44003" xr:uid="{00000000-0005-0000-0000-000051AC0000}"/>
    <cellStyle name="Note 102 2" xfId="44004" xr:uid="{00000000-0005-0000-0000-000052AC0000}"/>
    <cellStyle name="Note 102 3" xfId="44005" xr:uid="{00000000-0005-0000-0000-000053AC0000}"/>
    <cellStyle name="Note 103" xfId="44006" xr:uid="{00000000-0005-0000-0000-000054AC0000}"/>
    <cellStyle name="Note 103 2" xfId="44007" xr:uid="{00000000-0005-0000-0000-000055AC0000}"/>
    <cellStyle name="Note 103 3" xfId="44008" xr:uid="{00000000-0005-0000-0000-000056AC0000}"/>
    <cellStyle name="Note 104" xfId="44009" xr:uid="{00000000-0005-0000-0000-000057AC0000}"/>
    <cellStyle name="Note 104 2" xfId="44010" xr:uid="{00000000-0005-0000-0000-000058AC0000}"/>
    <cellStyle name="Note 104 3" xfId="44011" xr:uid="{00000000-0005-0000-0000-000059AC0000}"/>
    <cellStyle name="Note 105" xfId="44012" xr:uid="{00000000-0005-0000-0000-00005AAC0000}"/>
    <cellStyle name="Note 105 2" xfId="44013" xr:uid="{00000000-0005-0000-0000-00005BAC0000}"/>
    <cellStyle name="Note 105 3" xfId="44014" xr:uid="{00000000-0005-0000-0000-00005CAC0000}"/>
    <cellStyle name="Note 106" xfId="44015" xr:uid="{00000000-0005-0000-0000-00005DAC0000}"/>
    <cellStyle name="Note 106 2" xfId="44016" xr:uid="{00000000-0005-0000-0000-00005EAC0000}"/>
    <cellStyle name="Note 106 3" xfId="44017" xr:uid="{00000000-0005-0000-0000-00005FAC0000}"/>
    <cellStyle name="Note 107" xfId="44018" xr:uid="{00000000-0005-0000-0000-000060AC0000}"/>
    <cellStyle name="Note 107 2" xfId="44019" xr:uid="{00000000-0005-0000-0000-000061AC0000}"/>
    <cellStyle name="Note 107 3" xfId="44020" xr:uid="{00000000-0005-0000-0000-000062AC0000}"/>
    <cellStyle name="Note 108" xfId="44021" xr:uid="{00000000-0005-0000-0000-000063AC0000}"/>
    <cellStyle name="Note 109" xfId="44022" xr:uid="{00000000-0005-0000-0000-000064AC0000}"/>
    <cellStyle name="Note 11" xfId="44023" xr:uid="{00000000-0005-0000-0000-000065AC0000}"/>
    <cellStyle name="Note 11 10" xfId="44024" xr:uid="{00000000-0005-0000-0000-000066AC0000}"/>
    <cellStyle name="Note 11 100" xfId="44025" xr:uid="{00000000-0005-0000-0000-000067AC0000}"/>
    <cellStyle name="Note 11 101" xfId="44026" xr:uid="{00000000-0005-0000-0000-000068AC0000}"/>
    <cellStyle name="Note 11 102" xfId="44027" xr:uid="{00000000-0005-0000-0000-000069AC0000}"/>
    <cellStyle name="Note 11 103" xfId="44028" xr:uid="{00000000-0005-0000-0000-00006AAC0000}"/>
    <cellStyle name="Note 11 104" xfId="44029" xr:uid="{00000000-0005-0000-0000-00006BAC0000}"/>
    <cellStyle name="Note 11 105" xfId="44030" xr:uid="{00000000-0005-0000-0000-00006CAC0000}"/>
    <cellStyle name="Note 11 11" xfId="44031" xr:uid="{00000000-0005-0000-0000-00006DAC0000}"/>
    <cellStyle name="Note 11 12" xfId="44032" xr:uid="{00000000-0005-0000-0000-00006EAC0000}"/>
    <cellStyle name="Note 11 13" xfId="44033" xr:uid="{00000000-0005-0000-0000-00006FAC0000}"/>
    <cellStyle name="Note 11 14" xfId="44034" xr:uid="{00000000-0005-0000-0000-000070AC0000}"/>
    <cellStyle name="Note 11 15" xfId="44035" xr:uid="{00000000-0005-0000-0000-000071AC0000}"/>
    <cellStyle name="Note 11 16" xfId="44036" xr:uid="{00000000-0005-0000-0000-000072AC0000}"/>
    <cellStyle name="Note 11 17" xfId="44037" xr:uid="{00000000-0005-0000-0000-000073AC0000}"/>
    <cellStyle name="Note 11 18" xfId="44038" xr:uid="{00000000-0005-0000-0000-000074AC0000}"/>
    <cellStyle name="Note 11 19" xfId="44039" xr:uid="{00000000-0005-0000-0000-000075AC0000}"/>
    <cellStyle name="Note 11 2" xfId="44040" xr:uid="{00000000-0005-0000-0000-000076AC0000}"/>
    <cellStyle name="Note 11 2 2" xfId="44041" xr:uid="{00000000-0005-0000-0000-000077AC0000}"/>
    <cellStyle name="Note 11 2 3" xfId="44042" xr:uid="{00000000-0005-0000-0000-000078AC0000}"/>
    <cellStyle name="Note 11 20" xfId="44043" xr:uid="{00000000-0005-0000-0000-000079AC0000}"/>
    <cellStyle name="Note 11 21" xfId="44044" xr:uid="{00000000-0005-0000-0000-00007AAC0000}"/>
    <cellStyle name="Note 11 22" xfId="44045" xr:uid="{00000000-0005-0000-0000-00007BAC0000}"/>
    <cellStyle name="Note 11 23" xfId="44046" xr:uid="{00000000-0005-0000-0000-00007CAC0000}"/>
    <cellStyle name="Note 11 24" xfId="44047" xr:uid="{00000000-0005-0000-0000-00007DAC0000}"/>
    <cellStyle name="Note 11 25" xfId="44048" xr:uid="{00000000-0005-0000-0000-00007EAC0000}"/>
    <cellStyle name="Note 11 26" xfId="44049" xr:uid="{00000000-0005-0000-0000-00007FAC0000}"/>
    <cellStyle name="Note 11 27" xfId="44050" xr:uid="{00000000-0005-0000-0000-000080AC0000}"/>
    <cellStyle name="Note 11 28" xfId="44051" xr:uid="{00000000-0005-0000-0000-000081AC0000}"/>
    <cellStyle name="Note 11 29" xfId="44052" xr:uid="{00000000-0005-0000-0000-000082AC0000}"/>
    <cellStyle name="Note 11 3" xfId="44053" xr:uid="{00000000-0005-0000-0000-000083AC0000}"/>
    <cellStyle name="Note 11 30" xfId="44054" xr:uid="{00000000-0005-0000-0000-000084AC0000}"/>
    <cellStyle name="Note 11 31" xfId="44055" xr:uid="{00000000-0005-0000-0000-000085AC0000}"/>
    <cellStyle name="Note 11 32" xfId="44056" xr:uid="{00000000-0005-0000-0000-000086AC0000}"/>
    <cellStyle name="Note 11 33" xfId="44057" xr:uid="{00000000-0005-0000-0000-000087AC0000}"/>
    <cellStyle name="Note 11 34" xfId="44058" xr:uid="{00000000-0005-0000-0000-000088AC0000}"/>
    <cellStyle name="Note 11 35" xfId="44059" xr:uid="{00000000-0005-0000-0000-000089AC0000}"/>
    <cellStyle name="Note 11 36" xfId="44060" xr:uid="{00000000-0005-0000-0000-00008AAC0000}"/>
    <cellStyle name="Note 11 37" xfId="44061" xr:uid="{00000000-0005-0000-0000-00008BAC0000}"/>
    <cellStyle name="Note 11 38" xfId="44062" xr:uid="{00000000-0005-0000-0000-00008CAC0000}"/>
    <cellStyle name="Note 11 39" xfId="44063" xr:uid="{00000000-0005-0000-0000-00008DAC0000}"/>
    <cellStyle name="Note 11 4" xfId="44064" xr:uid="{00000000-0005-0000-0000-00008EAC0000}"/>
    <cellStyle name="Note 11 40" xfId="44065" xr:uid="{00000000-0005-0000-0000-00008FAC0000}"/>
    <cellStyle name="Note 11 41" xfId="44066" xr:uid="{00000000-0005-0000-0000-000090AC0000}"/>
    <cellStyle name="Note 11 42" xfId="44067" xr:uid="{00000000-0005-0000-0000-000091AC0000}"/>
    <cellStyle name="Note 11 43" xfId="44068" xr:uid="{00000000-0005-0000-0000-000092AC0000}"/>
    <cellStyle name="Note 11 44" xfId="44069" xr:uid="{00000000-0005-0000-0000-000093AC0000}"/>
    <cellStyle name="Note 11 45" xfId="44070" xr:uid="{00000000-0005-0000-0000-000094AC0000}"/>
    <cellStyle name="Note 11 46" xfId="44071" xr:uid="{00000000-0005-0000-0000-000095AC0000}"/>
    <cellStyle name="Note 11 47" xfId="44072" xr:uid="{00000000-0005-0000-0000-000096AC0000}"/>
    <cellStyle name="Note 11 48" xfId="44073" xr:uid="{00000000-0005-0000-0000-000097AC0000}"/>
    <cellStyle name="Note 11 49" xfId="44074" xr:uid="{00000000-0005-0000-0000-000098AC0000}"/>
    <cellStyle name="Note 11 5" xfId="44075" xr:uid="{00000000-0005-0000-0000-000099AC0000}"/>
    <cellStyle name="Note 11 50" xfId="44076" xr:uid="{00000000-0005-0000-0000-00009AAC0000}"/>
    <cellStyle name="Note 11 51" xfId="44077" xr:uid="{00000000-0005-0000-0000-00009BAC0000}"/>
    <cellStyle name="Note 11 52" xfId="44078" xr:uid="{00000000-0005-0000-0000-00009CAC0000}"/>
    <cellStyle name="Note 11 53" xfId="44079" xr:uid="{00000000-0005-0000-0000-00009DAC0000}"/>
    <cellStyle name="Note 11 54" xfId="44080" xr:uid="{00000000-0005-0000-0000-00009EAC0000}"/>
    <cellStyle name="Note 11 55" xfId="44081" xr:uid="{00000000-0005-0000-0000-00009FAC0000}"/>
    <cellStyle name="Note 11 56" xfId="44082" xr:uid="{00000000-0005-0000-0000-0000A0AC0000}"/>
    <cellStyle name="Note 11 57" xfId="44083" xr:uid="{00000000-0005-0000-0000-0000A1AC0000}"/>
    <cellStyle name="Note 11 58" xfId="44084" xr:uid="{00000000-0005-0000-0000-0000A2AC0000}"/>
    <cellStyle name="Note 11 59" xfId="44085" xr:uid="{00000000-0005-0000-0000-0000A3AC0000}"/>
    <cellStyle name="Note 11 6" xfId="44086" xr:uid="{00000000-0005-0000-0000-0000A4AC0000}"/>
    <cellStyle name="Note 11 60" xfId="44087" xr:uid="{00000000-0005-0000-0000-0000A5AC0000}"/>
    <cellStyle name="Note 11 61" xfId="44088" xr:uid="{00000000-0005-0000-0000-0000A6AC0000}"/>
    <cellStyle name="Note 11 62" xfId="44089" xr:uid="{00000000-0005-0000-0000-0000A7AC0000}"/>
    <cellStyle name="Note 11 63" xfId="44090" xr:uid="{00000000-0005-0000-0000-0000A8AC0000}"/>
    <cellStyle name="Note 11 64" xfId="44091" xr:uid="{00000000-0005-0000-0000-0000A9AC0000}"/>
    <cellStyle name="Note 11 65" xfId="44092" xr:uid="{00000000-0005-0000-0000-0000AAAC0000}"/>
    <cellStyle name="Note 11 66" xfId="44093" xr:uid="{00000000-0005-0000-0000-0000ABAC0000}"/>
    <cellStyle name="Note 11 67" xfId="44094" xr:uid="{00000000-0005-0000-0000-0000ACAC0000}"/>
    <cellStyle name="Note 11 68" xfId="44095" xr:uid="{00000000-0005-0000-0000-0000ADAC0000}"/>
    <cellStyle name="Note 11 69" xfId="44096" xr:uid="{00000000-0005-0000-0000-0000AEAC0000}"/>
    <cellStyle name="Note 11 7" xfId="44097" xr:uid="{00000000-0005-0000-0000-0000AFAC0000}"/>
    <cellStyle name="Note 11 70" xfId="44098" xr:uid="{00000000-0005-0000-0000-0000B0AC0000}"/>
    <cellStyle name="Note 11 71" xfId="44099" xr:uid="{00000000-0005-0000-0000-0000B1AC0000}"/>
    <cellStyle name="Note 11 72" xfId="44100" xr:uid="{00000000-0005-0000-0000-0000B2AC0000}"/>
    <cellStyle name="Note 11 73" xfId="44101" xr:uid="{00000000-0005-0000-0000-0000B3AC0000}"/>
    <cellStyle name="Note 11 74" xfId="44102" xr:uid="{00000000-0005-0000-0000-0000B4AC0000}"/>
    <cellStyle name="Note 11 75" xfId="44103" xr:uid="{00000000-0005-0000-0000-0000B5AC0000}"/>
    <cellStyle name="Note 11 76" xfId="44104" xr:uid="{00000000-0005-0000-0000-0000B6AC0000}"/>
    <cellStyle name="Note 11 77" xfId="44105" xr:uid="{00000000-0005-0000-0000-0000B7AC0000}"/>
    <cellStyle name="Note 11 78" xfId="44106" xr:uid="{00000000-0005-0000-0000-0000B8AC0000}"/>
    <cellStyle name="Note 11 79" xfId="44107" xr:uid="{00000000-0005-0000-0000-0000B9AC0000}"/>
    <cellStyle name="Note 11 8" xfId="44108" xr:uid="{00000000-0005-0000-0000-0000BAAC0000}"/>
    <cellStyle name="Note 11 80" xfId="44109" xr:uid="{00000000-0005-0000-0000-0000BBAC0000}"/>
    <cellStyle name="Note 11 81" xfId="44110" xr:uid="{00000000-0005-0000-0000-0000BCAC0000}"/>
    <cellStyle name="Note 11 82" xfId="44111" xr:uid="{00000000-0005-0000-0000-0000BDAC0000}"/>
    <cellStyle name="Note 11 83" xfId="44112" xr:uid="{00000000-0005-0000-0000-0000BEAC0000}"/>
    <cellStyle name="Note 11 84" xfId="44113" xr:uid="{00000000-0005-0000-0000-0000BFAC0000}"/>
    <cellStyle name="Note 11 85" xfId="44114" xr:uid="{00000000-0005-0000-0000-0000C0AC0000}"/>
    <cellStyle name="Note 11 86" xfId="44115" xr:uid="{00000000-0005-0000-0000-0000C1AC0000}"/>
    <cellStyle name="Note 11 87" xfId="44116" xr:uid="{00000000-0005-0000-0000-0000C2AC0000}"/>
    <cellStyle name="Note 11 88" xfId="44117" xr:uid="{00000000-0005-0000-0000-0000C3AC0000}"/>
    <cellStyle name="Note 11 89" xfId="44118" xr:uid="{00000000-0005-0000-0000-0000C4AC0000}"/>
    <cellStyle name="Note 11 9" xfId="44119" xr:uid="{00000000-0005-0000-0000-0000C5AC0000}"/>
    <cellStyle name="Note 11 90" xfId="44120" xr:uid="{00000000-0005-0000-0000-0000C6AC0000}"/>
    <cellStyle name="Note 11 91" xfId="44121" xr:uid="{00000000-0005-0000-0000-0000C7AC0000}"/>
    <cellStyle name="Note 11 92" xfId="44122" xr:uid="{00000000-0005-0000-0000-0000C8AC0000}"/>
    <cellStyle name="Note 11 93" xfId="44123" xr:uid="{00000000-0005-0000-0000-0000C9AC0000}"/>
    <cellStyle name="Note 11 94" xfId="44124" xr:uid="{00000000-0005-0000-0000-0000CAAC0000}"/>
    <cellStyle name="Note 11 95" xfId="44125" xr:uid="{00000000-0005-0000-0000-0000CBAC0000}"/>
    <cellStyle name="Note 11 96" xfId="44126" xr:uid="{00000000-0005-0000-0000-0000CCAC0000}"/>
    <cellStyle name="Note 11 97" xfId="44127" xr:uid="{00000000-0005-0000-0000-0000CDAC0000}"/>
    <cellStyle name="Note 11 98" xfId="44128" xr:uid="{00000000-0005-0000-0000-0000CEAC0000}"/>
    <cellStyle name="Note 11 99" xfId="44129" xr:uid="{00000000-0005-0000-0000-0000CFAC0000}"/>
    <cellStyle name="Note 110" xfId="44130" xr:uid="{00000000-0005-0000-0000-0000D0AC0000}"/>
    <cellStyle name="Note 111" xfId="44131" xr:uid="{00000000-0005-0000-0000-0000D1AC0000}"/>
    <cellStyle name="Note 112" xfId="44132" xr:uid="{00000000-0005-0000-0000-0000D2AC0000}"/>
    <cellStyle name="Note 113" xfId="44133" xr:uid="{00000000-0005-0000-0000-0000D3AC0000}"/>
    <cellStyle name="Note 114" xfId="44134" xr:uid="{00000000-0005-0000-0000-0000D4AC0000}"/>
    <cellStyle name="Note 115" xfId="44135" xr:uid="{00000000-0005-0000-0000-0000D5AC0000}"/>
    <cellStyle name="Note 116" xfId="44136" xr:uid="{00000000-0005-0000-0000-0000D6AC0000}"/>
    <cellStyle name="Note 117" xfId="44137" xr:uid="{00000000-0005-0000-0000-0000D7AC0000}"/>
    <cellStyle name="Note 118" xfId="44138" xr:uid="{00000000-0005-0000-0000-0000D8AC0000}"/>
    <cellStyle name="Note 119" xfId="44139" xr:uid="{00000000-0005-0000-0000-0000D9AC0000}"/>
    <cellStyle name="Note 12" xfId="44140" xr:uid="{00000000-0005-0000-0000-0000DAAC0000}"/>
    <cellStyle name="Note 12 10" xfId="44141" xr:uid="{00000000-0005-0000-0000-0000DBAC0000}"/>
    <cellStyle name="Note 12 100" xfId="44142" xr:uid="{00000000-0005-0000-0000-0000DCAC0000}"/>
    <cellStyle name="Note 12 101" xfId="44143" xr:uid="{00000000-0005-0000-0000-0000DDAC0000}"/>
    <cellStyle name="Note 12 102" xfId="44144" xr:uid="{00000000-0005-0000-0000-0000DEAC0000}"/>
    <cellStyle name="Note 12 103" xfId="44145" xr:uid="{00000000-0005-0000-0000-0000DFAC0000}"/>
    <cellStyle name="Note 12 104" xfId="44146" xr:uid="{00000000-0005-0000-0000-0000E0AC0000}"/>
    <cellStyle name="Note 12 105" xfId="44147" xr:uid="{00000000-0005-0000-0000-0000E1AC0000}"/>
    <cellStyle name="Note 12 11" xfId="44148" xr:uid="{00000000-0005-0000-0000-0000E2AC0000}"/>
    <cellStyle name="Note 12 12" xfId="44149" xr:uid="{00000000-0005-0000-0000-0000E3AC0000}"/>
    <cellStyle name="Note 12 13" xfId="44150" xr:uid="{00000000-0005-0000-0000-0000E4AC0000}"/>
    <cellStyle name="Note 12 14" xfId="44151" xr:uid="{00000000-0005-0000-0000-0000E5AC0000}"/>
    <cellStyle name="Note 12 15" xfId="44152" xr:uid="{00000000-0005-0000-0000-0000E6AC0000}"/>
    <cellStyle name="Note 12 16" xfId="44153" xr:uid="{00000000-0005-0000-0000-0000E7AC0000}"/>
    <cellStyle name="Note 12 17" xfId="44154" xr:uid="{00000000-0005-0000-0000-0000E8AC0000}"/>
    <cellStyle name="Note 12 18" xfId="44155" xr:uid="{00000000-0005-0000-0000-0000E9AC0000}"/>
    <cellStyle name="Note 12 19" xfId="44156" xr:uid="{00000000-0005-0000-0000-0000EAAC0000}"/>
    <cellStyle name="Note 12 2" xfId="44157" xr:uid="{00000000-0005-0000-0000-0000EBAC0000}"/>
    <cellStyle name="Note 12 2 2" xfId="44158" xr:uid="{00000000-0005-0000-0000-0000ECAC0000}"/>
    <cellStyle name="Note 12 2 3" xfId="44159" xr:uid="{00000000-0005-0000-0000-0000EDAC0000}"/>
    <cellStyle name="Note 12 20" xfId="44160" xr:uid="{00000000-0005-0000-0000-0000EEAC0000}"/>
    <cellStyle name="Note 12 21" xfId="44161" xr:uid="{00000000-0005-0000-0000-0000EFAC0000}"/>
    <cellStyle name="Note 12 22" xfId="44162" xr:uid="{00000000-0005-0000-0000-0000F0AC0000}"/>
    <cellStyle name="Note 12 23" xfId="44163" xr:uid="{00000000-0005-0000-0000-0000F1AC0000}"/>
    <cellStyle name="Note 12 24" xfId="44164" xr:uid="{00000000-0005-0000-0000-0000F2AC0000}"/>
    <cellStyle name="Note 12 25" xfId="44165" xr:uid="{00000000-0005-0000-0000-0000F3AC0000}"/>
    <cellStyle name="Note 12 26" xfId="44166" xr:uid="{00000000-0005-0000-0000-0000F4AC0000}"/>
    <cellStyle name="Note 12 27" xfId="44167" xr:uid="{00000000-0005-0000-0000-0000F5AC0000}"/>
    <cellStyle name="Note 12 28" xfId="44168" xr:uid="{00000000-0005-0000-0000-0000F6AC0000}"/>
    <cellStyle name="Note 12 29" xfId="44169" xr:uid="{00000000-0005-0000-0000-0000F7AC0000}"/>
    <cellStyle name="Note 12 3" xfId="44170" xr:uid="{00000000-0005-0000-0000-0000F8AC0000}"/>
    <cellStyle name="Note 12 30" xfId="44171" xr:uid="{00000000-0005-0000-0000-0000F9AC0000}"/>
    <cellStyle name="Note 12 31" xfId="44172" xr:uid="{00000000-0005-0000-0000-0000FAAC0000}"/>
    <cellStyle name="Note 12 32" xfId="44173" xr:uid="{00000000-0005-0000-0000-0000FBAC0000}"/>
    <cellStyle name="Note 12 33" xfId="44174" xr:uid="{00000000-0005-0000-0000-0000FCAC0000}"/>
    <cellStyle name="Note 12 34" xfId="44175" xr:uid="{00000000-0005-0000-0000-0000FDAC0000}"/>
    <cellStyle name="Note 12 35" xfId="44176" xr:uid="{00000000-0005-0000-0000-0000FEAC0000}"/>
    <cellStyle name="Note 12 36" xfId="44177" xr:uid="{00000000-0005-0000-0000-0000FFAC0000}"/>
    <cellStyle name="Note 12 37" xfId="44178" xr:uid="{00000000-0005-0000-0000-000000AD0000}"/>
    <cellStyle name="Note 12 38" xfId="44179" xr:uid="{00000000-0005-0000-0000-000001AD0000}"/>
    <cellStyle name="Note 12 39" xfId="44180" xr:uid="{00000000-0005-0000-0000-000002AD0000}"/>
    <cellStyle name="Note 12 4" xfId="44181" xr:uid="{00000000-0005-0000-0000-000003AD0000}"/>
    <cellStyle name="Note 12 40" xfId="44182" xr:uid="{00000000-0005-0000-0000-000004AD0000}"/>
    <cellStyle name="Note 12 41" xfId="44183" xr:uid="{00000000-0005-0000-0000-000005AD0000}"/>
    <cellStyle name="Note 12 42" xfId="44184" xr:uid="{00000000-0005-0000-0000-000006AD0000}"/>
    <cellStyle name="Note 12 43" xfId="44185" xr:uid="{00000000-0005-0000-0000-000007AD0000}"/>
    <cellStyle name="Note 12 44" xfId="44186" xr:uid="{00000000-0005-0000-0000-000008AD0000}"/>
    <cellStyle name="Note 12 45" xfId="44187" xr:uid="{00000000-0005-0000-0000-000009AD0000}"/>
    <cellStyle name="Note 12 46" xfId="44188" xr:uid="{00000000-0005-0000-0000-00000AAD0000}"/>
    <cellStyle name="Note 12 47" xfId="44189" xr:uid="{00000000-0005-0000-0000-00000BAD0000}"/>
    <cellStyle name="Note 12 48" xfId="44190" xr:uid="{00000000-0005-0000-0000-00000CAD0000}"/>
    <cellStyle name="Note 12 49" xfId="44191" xr:uid="{00000000-0005-0000-0000-00000DAD0000}"/>
    <cellStyle name="Note 12 5" xfId="44192" xr:uid="{00000000-0005-0000-0000-00000EAD0000}"/>
    <cellStyle name="Note 12 50" xfId="44193" xr:uid="{00000000-0005-0000-0000-00000FAD0000}"/>
    <cellStyle name="Note 12 51" xfId="44194" xr:uid="{00000000-0005-0000-0000-000010AD0000}"/>
    <cellStyle name="Note 12 52" xfId="44195" xr:uid="{00000000-0005-0000-0000-000011AD0000}"/>
    <cellStyle name="Note 12 53" xfId="44196" xr:uid="{00000000-0005-0000-0000-000012AD0000}"/>
    <cellStyle name="Note 12 54" xfId="44197" xr:uid="{00000000-0005-0000-0000-000013AD0000}"/>
    <cellStyle name="Note 12 55" xfId="44198" xr:uid="{00000000-0005-0000-0000-000014AD0000}"/>
    <cellStyle name="Note 12 56" xfId="44199" xr:uid="{00000000-0005-0000-0000-000015AD0000}"/>
    <cellStyle name="Note 12 57" xfId="44200" xr:uid="{00000000-0005-0000-0000-000016AD0000}"/>
    <cellStyle name="Note 12 58" xfId="44201" xr:uid="{00000000-0005-0000-0000-000017AD0000}"/>
    <cellStyle name="Note 12 59" xfId="44202" xr:uid="{00000000-0005-0000-0000-000018AD0000}"/>
    <cellStyle name="Note 12 6" xfId="44203" xr:uid="{00000000-0005-0000-0000-000019AD0000}"/>
    <cellStyle name="Note 12 60" xfId="44204" xr:uid="{00000000-0005-0000-0000-00001AAD0000}"/>
    <cellStyle name="Note 12 61" xfId="44205" xr:uid="{00000000-0005-0000-0000-00001BAD0000}"/>
    <cellStyle name="Note 12 62" xfId="44206" xr:uid="{00000000-0005-0000-0000-00001CAD0000}"/>
    <cellStyle name="Note 12 63" xfId="44207" xr:uid="{00000000-0005-0000-0000-00001DAD0000}"/>
    <cellStyle name="Note 12 64" xfId="44208" xr:uid="{00000000-0005-0000-0000-00001EAD0000}"/>
    <cellStyle name="Note 12 65" xfId="44209" xr:uid="{00000000-0005-0000-0000-00001FAD0000}"/>
    <cellStyle name="Note 12 66" xfId="44210" xr:uid="{00000000-0005-0000-0000-000020AD0000}"/>
    <cellStyle name="Note 12 67" xfId="44211" xr:uid="{00000000-0005-0000-0000-000021AD0000}"/>
    <cellStyle name="Note 12 68" xfId="44212" xr:uid="{00000000-0005-0000-0000-000022AD0000}"/>
    <cellStyle name="Note 12 69" xfId="44213" xr:uid="{00000000-0005-0000-0000-000023AD0000}"/>
    <cellStyle name="Note 12 7" xfId="44214" xr:uid="{00000000-0005-0000-0000-000024AD0000}"/>
    <cellStyle name="Note 12 70" xfId="44215" xr:uid="{00000000-0005-0000-0000-000025AD0000}"/>
    <cellStyle name="Note 12 71" xfId="44216" xr:uid="{00000000-0005-0000-0000-000026AD0000}"/>
    <cellStyle name="Note 12 72" xfId="44217" xr:uid="{00000000-0005-0000-0000-000027AD0000}"/>
    <cellStyle name="Note 12 73" xfId="44218" xr:uid="{00000000-0005-0000-0000-000028AD0000}"/>
    <cellStyle name="Note 12 74" xfId="44219" xr:uid="{00000000-0005-0000-0000-000029AD0000}"/>
    <cellStyle name="Note 12 75" xfId="44220" xr:uid="{00000000-0005-0000-0000-00002AAD0000}"/>
    <cellStyle name="Note 12 76" xfId="44221" xr:uid="{00000000-0005-0000-0000-00002BAD0000}"/>
    <cellStyle name="Note 12 77" xfId="44222" xr:uid="{00000000-0005-0000-0000-00002CAD0000}"/>
    <cellStyle name="Note 12 78" xfId="44223" xr:uid="{00000000-0005-0000-0000-00002DAD0000}"/>
    <cellStyle name="Note 12 79" xfId="44224" xr:uid="{00000000-0005-0000-0000-00002EAD0000}"/>
    <cellStyle name="Note 12 8" xfId="44225" xr:uid="{00000000-0005-0000-0000-00002FAD0000}"/>
    <cellStyle name="Note 12 80" xfId="44226" xr:uid="{00000000-0005-0000-0000-000030AD0000}"/>
    <cellStyle name="Note 12 81" xfId="44227" xr:uid="{00000000-0005-0000-0000-000031AD0000}"/>
    <cellStyle name="Note 12 82" xfId="44228" xr:uid="{00000000-0005-0000-0000-000032AD0000}"/>
    <cellStyle name="Note 12 83" xfId="44229" xr:uid="{00000000-0005-0000-0000-000033AD0000}"/>
    <cellStyle name="Note 12 84" xfId="44230" xr:uid="{00000000-0005-0000-0000-000034AD0000}"/>
    <cellStyle name="Note 12 85" xfId="44231" xr:uid="{00000000-0005-0000-0000-000035AD0000}"/>
    <cellStyle name="Note 12 86" xfId="44232" xr:uid="{00000000-0005-0000-0000-000036AD0000}"/>
    <cellStyle name="Note 12 87" xfId="44233" xr:uid="{00000000-0005-0000-0000-000037AD0000}"/>
    <cellStyle name="Note 12 88" xfId="44234" xr:uid="{00000000-0005-0000-0000-000038AD0000}"/>
    <cellStyle name="Note 12 89" xfId="44235" xr:uid="{00000000-0005-0000-0000-000039AD0000}"/>
    <cellStyle name="Note 12 9" xfId="44236" xr:uid="{00000000-0005-0000-0000-00003AAD0000}"/>
    <cellStyle name="Note 12 90" xfId="44237" xr:uid="{00000000-0005-0000-0000-00003BAD0000}"/>
    <cellStyle name="Note 12 91" xfId="44238" xr:uid="{00000000-0005-0000-0000-00003CAD0000}"/>
    <cellStyle name="Note 12 92" xfId="44239" xr:uid="{00000000-0005-0000-0000-00003DAD0000}"/>
    <cellStyle name="Note 12 93" xfId="44240" xr:uid="{00000000-0005-0000-0000-00003EAD0000}"/>
    <cellStyle name="Note 12 94" xfId="44241" xr:uid="{00000000-0005-0000-0000-00003FAD0000}"/>
    <cellStyle name="Note 12 95" xfId="44242" xr:uid="{00000000-0005-0000-0000-000040AD0000}"/>
    <cellStyle name="Note 12 96" xfId="44243" xr:uid="{00000000-0005-0000-0000-000041AD0000}"/>
    <cellStyle name="Note 12 97" xfId="44244" xr:uid="{00000000-0005-0000-0000-000042AD0000}"/>
    <cellStyle name="Note 12 98" xfId="44245" xr:uid="{00000000-0005-0000-0000-000043AD0000}"/>
    <cellStyle name="Note 12 99" xfId="44246" xr:uid="{00000000-0005-0000-0000-000044AD0000}"/>
    <cellStyle name="Note 120" xfId="44247" xr:uid="{00000000-0005-0000-0000-000045AD0000}"/>
    <cellStyle name="Note 121" xfId="44248" xr:uid="{00000000-0005-0000-0000-000046AD0000}"/>
    <cellStyle name="Note 122" xfId="44249" xr:uid="{00000000-0005-0000-0000-000047AD0000}"/>
    <cellStyle name="Note 123" xfId="44250" xr:uid="{00000000-0005-0000-0000-000048AD0000}"/>
    <cellStyle name="Note 124" xfId="44251" xr:uid="{00000000-0005-0000-0000-000049AD0000}"/>
    <cellStyle name="Note 125" xfId="44252" xr:uid="{00000000-0005-0000-0000-00004AAD0000}"/>
    <cellStyle name="Note 126" xfId="44253" xr:uid="{00000000-0005-0000-0000-00004BAD0000}"/>
    <cellStyle name="Note 127" xfId="44254" xr:uid="{00000000-0005-0000-0000-00004CAD0000}"/>
    <cellStyle name="Note 128" xfId="44255" xr:uid="{00000000-0005-0000-0000-00004DAD0000}"/>
    <cellStyle name="Note 129" xfId="44256" xr:uid="{00000000-0005-0000-0000-00004EAD0000}"/>
    <cellStyle name="Note 13" xfId="44257" xr:uid="{00000000-0005-0000-0000-00004FAD0000}"/>
    <cellStyle name="Note 13 10" xfId="44258" xr:uid="{00000000-0005-0000-0000-000050AD0000}"/>
    <cellStyle name="Note 13 100" xfId="44259" xr:uid="{00000000-0005-0000-0000-000051AD0000}"/>
    <cellStyle name="Note 13 101" xfId="44260" xr:uid="{00000000-0005-0000-0000-000052AD0000}"/>
    <cellStyle name="Note 13 102" xfId="44261" xr:uid="{00000000-0005-0000-0000-000053AD0000}"/>
    <cellStyle name="Note 13 103" xfId="44262" xr:uid="{00000000-0005-0000-0000-000054AD0000}"/>
    <cellStyle name="Note 13 104" xfId="44263" xr:uid="{00000000-0005-0000-0000-000055AD0000}"/>
    <cellStyle name="Note 13 105" xfId="44264" xr:uid="{00000000-0005-0000-0000-000056AD0000}"/>
    <cellStyle name="Note 13 11" xfId="44265" xr:uid="{00000000-0005-0000-0000-000057AD0000}"/>
    <cellStyle name="Note 13 12" xfId="44266" xr:uid="{00000000-0005-0000-0000-000058AD0000}"/>
    <cellStyle name="Note 13 13" xfId="44267" xr:uid="{00000000-0005-0000-0000-000059AD0000}"/>
    <cellStyle name="Note 13 14" xfId="44268" xr:uid="{00000000-0005-0000-0000-00005AAD0000}"/>
    <cellStyle name="Note 13 15" xfId="44269" xr:uid="{00000000-0005-0000-0000-00005BAD0000}"/>
    <cellStyle name="Note 13 16" xfId="44270" xr:uid="{00000000-0005-0000-0000-00005CAD0000}"/>
    <cellStyle name="Note 13 17" xfId="44271" xr:uid="{00000000-0005-0000-0000-00005DAD0000}"/>
    <cellStyle name="Note 13 18" xfId="44272" xr:uid="{00000000-0005-0000-0000-00005EAD0000}"/>
    <cellStyle name="Note 13 19" xfId="44273" xr:uid="{00000000-0005-0000-0000-00005FAD0000}"/>
    <cellStyle name="Note 13 2" xfId="44274" xr:uid="{00000000-0005-0000-0000-000060AD0000}"/>
    <cellStyle name="Note 13 2 2" xfId="44275" xr:uid="{00000000-0005-0000-0000-000061AD0000}"/>
    <cellStyle name="Note 13 2 3" xfId="44276" xr:uid="{00000000-0005-0000-0000-000062AD0000}"/>
    <cellStyle name="Note 13 20" xfId="44277" xr:uid="{00000000-0005-0000-0000-000063AD0000}"/>
    <cellStyle name="Note 13 21" xfId="44278" xr:uid="{00000000-0005-0000-0000-000064AD0000}"/>
    <cellStyle name="Note 13 22" xfId="44279" xr:uid="{00000000-0005-0000-0000-000065AD0000}"/>
    <cellStyle name="Note 13 23" xfId="44280" xr:uid="{00000000-0005-0000-0000-000066AD0000}"/>
    <cellStyle name="Note 13 24" xfId="44281" xr:uid="{00000000-0005-0000-0000-000067AD0000}"/>
    <cellStyle name="Note 13 25" xfId="44282" xr:uid="{00000000-0005-0000-0000-000068AD0000}"/>
    <cellStyle name="Note 13 26" xfId="44283" xr:uid="{00000000-0005-0000-0000-000069AD0000}"/>
    <cellStyle name="Note 13 27" xfId="44284" xr:uid="{00000000-0005-0000-0000-00006AAD0000}"/>
    <cellStyle name="Note 13 28" xfId="44285" xr:uid="{00000000-0005-0000-0000-00006BAD0000}"/>
    <cellStyle name="Note 13 29" xfId="44286" xr:uid="{00000000-0005-0000-0000-00006CAD0000}"/>
    <cellStyle name="Note 13 3" xfId="44287" xr:uid="{00000000-0005-0000-0000-00006DAD0000}"/>
    <cellStyle name="Note 13 30" xfId="44288" xr:uid="{00000000-0005-0000-0000-00006EAD0000}"/>
    <cellStyle name="Note 13 31" xfId="44289" xr:uid="{00000000-0005-0000-0000-00006FAD0000}"/>
    <cellStyle name="Note 13 32" xfId="44290" xr:uid="{00000000-0005-0000-0000-000070AD0000}"/>
    <cellStyle name="Note 13 33" xfId="44291" xr:uid="{00000000-0005-0000-0000-000071AD0000}"/>
    <cellStyle name="Note 13 34" xfId="44292" xr:uid="{00000000-0005-0000-0000-000072AD0000}"/>
    <cellStyle name="Note 13 35" xfId="44293" xr:uid="{00000000-0005-0000-0000-000073AD0000}"/>
    <cellStyle name="Note 13 36" xfId="44294" xr:uid="{00000000-0005-0000-0000-000074AD0000}"/>
    <cellStyle name="Note 13 37" xfId="44295" xr:uid="{00000000-0005-0000-0000-000075AD0000}"/>
    <cellStyle name="Note 13 38" xfId="44296" xr:uid="{00000000-0005-0000-0000-000076AD0000}"/>
    <cellStyle name="Note 13 39" xfId="44297" xr:uid="{00000000-0005-0000-0000-000077AD0000}"/>
    <cellStyle name="Note 13 4" xfId="44298" xr:uid="{00000000-0005-0000-0000-000078AD0000}"/>
    <cellStyle name="Note 13 40" xfId="44299" xr:uid="{00000000-0005-0000-0000-000079AD0000}"/>
    <cellStyle name="Note 13 41" xfId="44300" xr:uid="{00000000-0005-0000-0000-00007AAD0000}"/>
    <cellStyle name="Note 13 42" xfId="44301" xr:uid="{00000000-0005-0000-0000-00007BAD0000}"/>
    <cellStyle name="Note 13 43" xfId="44302" xr:uid="{00000000-0005-0000-0000-00007CAD0000}"/>
    <cellStyle name="Note 13 44" xfId="44303" xr:uid="{00000000-0005-0000-0000-00007DAD0000}"/>
    <cellStyle name="Note 13 45" xfId="44304" xr:uid="{00000000-0005-0000-0000-00007EAD0000}"/>
    <cellStyle name="Note 13 46" xfId="44305" xr:uid="{00000000-0005-0000-0000-00007FAD0000}"/>
    <cellStyle name="Note 13 47" xfId="44306" xr:uid="{00000000-0005-0000-0000-000080AD0000}"/>
    <cellStyle name="Note 13 48" xfId="44307" xr:uid="{00000000-0005-0000-0000-000081AD0000}"/>
    <cellStyle name="Note 13 49" xfId="44308" xr:uid="{00000000-0005-0000-0000-000082AD0000}"/>
    <cellStyle name="Note 13 5" xfId="44309" xr:uid="{00000000-0005-0000-0000-000083AD0000}"/>
    <cellStyle name="Note 13 50" xfId="44310" xr:uid="{00000000-0005-0000-0000-000084AD0000}"/>
    <cellStyle name="Note 13 51" xfId="44311" xr:uid="{00000000-0005-0000-0000-000085AD0000}"/>
    <cellStyle name="Note 13 52" xfId="44312" xr:uid="{00000000-0005-0000-0000-000086AD0000}"/>
    <cellStyle name="Note 13 53" xfId="44313" xr:uid="{00000000-0005-0000-0000-000087AD0000}"/>
    <cellStyle name="Note 13 54" xfId="44314" xr:uid="{00000000-0005-0000-0000-000088AD0000}"/>
    <cellStyle name="Note 13 55" xfId="44315" xr:uid="{00000000-0005-0000-0000-000089AD0000}"/>
    <cellStyle name="Note 13 56" xfId="44316" xr:uid="{00000000-0005-0000-0000-00008AAD0000}"/>
    <cellStyle name="Note 13 57" xfId="44317" xr:uid="{00000000-0005-0000-0000-00008BAD0000}"/>
    <cellStyle name="Note 13 58" xfId="44318" xr:uid="{00000000-0005-0000-0000-00008CAD0000}"/>
    <cellStyle name="Note 13 59" xfId="44319" xr:uid="{00000000-0005-0000-0000-00008DAD0000}"/>
    <cellStyle name="Note 13 6" xfId="44320" xr:uid="{00000000-0005-0000-0000-00008EAD0000}"/>
    <cellStyle name="Note 13 60" xfId="44321" xr:uid="{00000000-0005-0000-0000-00008FAD0000}"/>
    <cellStyle name="Note 13 61" xfId="44322" xr:uid="{00000000-0005-0000-0000-000090AD0000}"/>
    <cellStyle name="Note 13 62" xfId="44323" xr:uid="{00000000-0005-0000-0000-000091AD0000}"/>
    <cellStyle name="Note 13 63" xfId="44324" xr:uid="{00000000-0005-0000-0000-000092AD0000}"/>
    <cellStyle name="Note 13 64" xfId="44325" xr:uid="{00000000-0005-0000-0000-000093AD0000}"/>
    <cellStyle name="Note 13 65" xfId="44326" xr:uid="{00000000-0005-0000-0000-000094AD0000}"/>
    <cellStyle name="Note 13 66" xfId="44327" xr:uid="{00000000-0005-0000-0000-000095AD0000}"/>
    <cellStyle name="Note 13 67" xfId="44328" xr:uid="{00000000-0005-0000-0000-000096AD0000}"/>
    <cellStyle name="Note 13 68" xfId="44329" xr:uid="{00000000-0005-0000-0000-000097AD0000}"/>
    <cellStyle name="Note 13 69" xfId="44330" xr:uid="{00000000-0005-0000-0000-000098AD0000}"/>
    <cellStyle name="Note 13 7" xfId="44331" xr:uid="{00000000-0005-0000-0000-000099AD0000}"/>
    <cellStyle name="Note 13 70" xfId="44332" xr:uid="{00000000-0005-0000-0000-00009AAD0000}"/>
    <cellStyle name="Note 13 71" xfId="44333" xr:uid="{00000000-0005-0000-0000-00009BAD0000}"/>
    <cellStyle name="Note 13 72" xfId="44334" xr:uid="{00000000-0005-0000-0000-00009CAD0000}"/>
    <cellStyle name="Note 13 73" xfId="44335" xr:uid="{00000000-0005-0000-0000-00009DAD0000}"/>
    <cellStyle name="Note 13 74" xfId="44336" xr:uid="{00000000-0005-0000-0000-00009EAD0000}"/>
    <cellStyle name="Note 13 75" xfId="44337" xr:uid="{00000000-0005-0000-0000-00009FAD0000}"/>
    <cellStyle name="Note 13 76" xfId="44338" xr:uid="{00000000-0005-0000-0000-0000A0AD0000}"/>
    <cellStyle name="Note 13 77" xfId="44339" xr:uid="{00000000-0005-0000-0000-0000A1AD0000}"/>
    <cellStyle name="Note 13 78" xfId="44340" xr:uid="{00000000-0005-0000-0000-0000A2AD0000}"/>
    <cellStyle name="Note 13 79" xfId="44341" xr:uid="{00000000-0005-0000-0000-0000A3AD0000}"/>
    <cellStyle name="Note 13 8" xfId="44342" xr:uid="{00000000-0005-0000-0000-0000A4AD0000}"/>
    <cellStyle name="Note 13 80" xfId="44343" xr:uid="{00000000-0005-0000-0000-0000A5AD0000}"/>
    <cellStyle name="Note 13 81" xfId="44344" xr:uid="{00000000-0005-0000-0000-0000A6AD0000}"/>
    <cellStyle name="Note 13 82" xfId="44345" xr:uid="{00000000-0005-0000-0000-0000A7AD0000}"/>
    <cellStyle name="Note 13 83" xfId="44346" xr:uid="{00000000-0005-0000-0000-0000A8AD0000}"/>
    <cellStyle name="Note 13 84" xfId="44347" xr:uid="{00000000-0005-0000-0000-0000A9AD0000}"/>
    <cellStyle name="Note 13 85" xfId="44348" xr:uid="{00000000-0005-0000-0000-0000AAAD0000}"/>
    <cellStyle name="Note 13 86" xfId="44349" xr:uid="{00000000-0005-0000-0000-0000ABAD0000}"/>
    <cellStyle name="Note 13 87" xfId="44350" xr:uid="{00000000-0005-0000-0000-0000ACAD0000}"/>
    <cellStyle name="Note 13 88" xfId="44351" xr:uid="{00000000-0005-0000-0000-0000ADAD0000}"/>
    <cellStyle name="Note 13 89" xfId="44352" xr:uid="{00000000-0005-0000-0000-0000AEAD0000}"/>
    <cellStyle name="Note 13 9" xfId="44353" xr:uid="{00000000-0005-0000-0000-0000AFAD0000}"/>
    <cellStyle name="Note 13 90" xfId="44354" xr:uid="{00000000-0005-0000-0000-0000B0AD0000}"/>
    <cellStyle name="Note 13 91" xfId="44355" xr:uid="{00000000-0005-0000-0000-0000B1AD0000}"/>
    <cellStyle name="Note 13 92" xfId="44356" xr:uid="{00000000-0005-0000-0000-0000B2AD0000}"/>
    <cellStyle name="Note 13 93" xfId="44357" xr:uid="{00000000-0005-0000-0000-0000B3AD0000}"/>
    <cellStyle name="Note 13 94" xfId="44358" xr:uid="{00000000-0005-0000-0000-0000B4AD0000}"/>
    <cellStyle name="Note 13 95" xfId="44359" xr:uid="{00000000-0005-0000-0000-0000B5AD0000}"/>
    <cellStyle name="Note 13 96" xfId="44360" xr:uid="{00000000-0005-0000-0000-0000B6AD0000}"/>
    <cellStyle name="Note 13 97" xfId="44361" xr:uid="{00000000-0005-0000-0000-0000B7AD0000}"/>
    <cellStyle name="Note 13 98" xfId="44362" xr:uid="{00000000-0005-0000-0000-0000B8AD0000}"/>
    <cellStyle name="Note 13 99" xfId="44363" xr:uid="{00000000-0005-0000-0000-0000B9AD0000}"/>
    <cellStyle name="Note 130" xfId="44364" xr:uid="{00000000-0005-0000-0000-0000BAAD0000}"/>
    <cellStyle name="Note 131" xfId="44365" xr:uid="{00000000-0005-0000-0000-0000BBAD0000}"/>
    <cellStyle name="Note 132" xfId="44366" xr:uid="{00000000-0005-0000-0000-0000BCAD0000}"/>
    <cellStyle name="Note 133" xfId="44367" xr:uid="{00000000-0005-0000-0000-0000BDAD0000}"/>
    <cellStyle name="Note 134" xfId="44368" xr:uid="{00000000-0005-0000-0000-0000BEAD0000}"/>
    <cellStyle name="Note 135" xfId="44369" xr:uid="{00000000-0005-0000-0000-0000BFAD0000}"/>
    <cellStyle name="Note 136" xfId="44370" xr:uid="{00000000-0005-0000-0000-0000C0AD0000}"/>
    <cellStyle name="Note 137" xfId="44371" xr:uid="{00000000-0005-0000-0000-0000C1AD0000}"/>
    <cellStyle name="Note 138" xfId="44372" xr:uid="{00000000-0005-0000-0000-0000C2AD0000}"/>
    <cellStyle name="Note 139" xfId="44373" xr:uid="{00000000-0005-0000-0000-0000C3AD0000}"/>
    <cellStyle name="Note 14" xfId="44374" xr:uid="{00000000-0005-0000-0000-0000C4AD0000}"/>
    <cellStyle name="Note 14 10" xfId="44375" xr:uid="{00000000-0005-0000-0000-0000C5AD0000}"/>
    <cellStyle name="Note 14 100" xfId="44376" xr:uid="{00000000-0005-0000-0000-0000C6AD0000}"/>
    <cellStyle name="Note 14 101" xfId="44377" xr:uid="{00000000-0005-0000-0000-0000C7AD0000}"/>
    <cellStyle name="Note 14 102" xfId="44378" xr:uid="{00000000-0005-0000-0000-0000C8AD0000}"/>
    <cellStyle name="Note 14 103" xfId="44379" xr:uid="{00000000-0005-0000-0000-0000C9AD0000}"/>
    <cellStyle name="Note 14 104" xfId="44380" xr:uid="{00000000-0005-0000-0000-0000CAAD0000}"/>
    <cellStyle name="Note 14 105" xfId="44381" xr:uid="{00000000-0005-0000-0000-0000CBAD0000}"/>
    <cellStyle name="Note 14 11" xfId="44382" xr:uid="{00000000-0005-0000-0000-0000CCAD0000}"/>
    <cellStyle name="Note 14 12" xfId="44383" xr:uid="{00000000-0005-0000-0000-0000CDAD0000}"/>
    <cellStyle name="Note 14 13" xfId="44384" xr:uid="{00000000-0005-0000-0000-0000CEAD0000}"/>
    <cellStyle name="Note 14 14" xfId="44385" xr:uid="{00000000-0005-0000-0000-0000CFAD0000}"/>
    <cellStyle name="Note 14 15" xfId="44386" xr:uid="{00000000-0005-0000-0000-0000D0AD0000}"/>
    <cellStyle name="Note 14 16" xfId="44387" xr:uid="{00000000-0005-0000-0000-0000D1AD0000}"/>
    <cellStyle name="Note 14 17" xfId="44388" xr:uid="{00000000-0005-0000-0000-0000D2AD0000}"/>
    <cellStyle name="Note 14 18" xfId="44389" xr:uid="{00000000-0005-0000-0000-0000D3AD0000}"/>
    <cellStyle name="Note 14 19" xfId="44390" xr:uid="{00000000-0005-0000-0000-0000D4AD0000}"/>
    <cellStyle name="Note 14 2" xfId="44391" xr:uid="{00000000-0005-0000-0000-0000D5AD0000}"/>
    <cellStyle name="Note 14 2 2" xfId="44392" xr:uid="{00000000-0005-0000-0000-0000D6AD0000}"/>
    <cellStyle name="Note 14 2 3" xfId="44393" xr:uid="{00000000-0005-0000-0000-0000D7AD0000}"/>
    <cellStyle name="Note 14 20" xfId="44394" xr:uid="{00000000-0005-0000-0000-0000D8AD0000}"/>
    <cellStyle name="Note 14 21" xfId="44395" xr:uid="{00000000-0005-0000-0000-0000D9AD0000}"/>
    <cellStyle name="Note 14 22" xfId="44396" xr:uid="{00000000-0005-0000-0000-0000DAAD0000}"/>
    <cellStyle name="Note 14 23" xfId="44397" xr:uid="{00000000-0005-0000-0000-0000DBAD0000}"/>
    <cellStyle name="Note 14 24" xfId="44398" xr:uid="{00000000-0005-0000-0000-0000DCAD0000}"/>
    <cellStyle name="Note 14 25" xfId="44399" xr:uid="{00000000-0005-0000-0000-0000DDAD0000}"/>
    <cellStyle name="Note 14 26" xfId="44400" xr:uid="{00000000-0005-0000-0000-0000DEAD0000}"/>
    <cellStyle name="Note 14 27" xfId="44401" xr:uid="{00000000-0005-0000-0000-0000DFAD0000}"/>
    <cellStyle name="Note 14 28" xfId="44402" xr:uid="{00000000-0005-0000-0000-0000E0AD0000}"/>
    <cellStyle name="Note 14 29" xfId="44403" xr:uid="{00000000-0005-0000-0000-0000E1AD0000}"/>
    <cellStyle name="Note 14 3" xfId="44404" xr:uid="{00000000-0005-0000-0000-0000E2AD0000}"/>
    <cellStyle name="Note 14 30" xfId="44405" xr:uid="{00000000-0005-0000-0000-0000E3AD0000}"/>
    <cellStyle name="Note 14 31" xfId="44406" xr:uid="{00000000-0005-0000-0000-0000E4AD0000}"/>
    <cellStyle name="Note 14 32" xfId="44407" xr:uid="{00000000-0005-0000-0000-0000E5AD0000}"/>
    <cellStyle name="Note 14 33" xfId="44408" xr:uid="{00000000-0005-0000-0000-0000E6AD0000}"/>
    <cellStyle name="Note 14 34" xfId="44409" xr:uid="{00000000-0005-0000-0000-0000E7AD0000}"/>
    <cellStyle name="Note 14 35" xfId="44410" xr:uid="{00000000-0005-0000-0000-0000E8AD0000}"/>
    <cellStyle name="Note 14 36" xfId="44411" xr:uid="{00000000-0005-0000-0000-0000E9AD0000}"/>
    <cellStyle name="Note 14 37" xfId="44412" xr:uid="{00000000-0005-0000-0000-0000EAAD0000}"/>
    <cellStyle name="Note 14 38" xfId="44413" xr:uid="{00000000-0005-0000-0000-0000EBAD0000}"/>
    <cellStyle name="Note 14 39" xfId="44414" xr:uid="{00000000-0005-0000-0000-0000ECAD0000}"/>
    <cellStyle name="Note 14 4" xfId="44415" xr:uid="{00000000-0005-0000-0000-0000EDAD0000}"/>
    <cellStyle name="Note 14 40" xfId="44416" xr:uid="{00000000-0005-0000-0000-0000EEAD0000}"/>
    <cellStyle name="Note 14 41" xfId="44417" xr:uid="{00000000-0005-0000-0000-0000EFAD0000}"/>
    <cellStyle name="Note 14 42" xfId="44418" xr:uid="{00000000-0005-0000-0000-0000F0AD0000}"/>
    <cellStyle name="Note 14 43" xfId="44419" xr:uid="{00000000-0005-0000-0000-0000F1AD0000}"/>
    <cellStyle name="Note 14 44" xfId="44420" xr:uid="{00000000-0005-0000-0000-0000F2AD0000}"/>
    <cellStyle name="Note 14 45" xfId="44421" xr:uid="{00000000-0005-0000-0000-0000F3AD0000}"/>
    <cellStyle name="Note 14 46" xfId="44422" xr:uid="{00000000-0005-0000-0000-0000F4AD0000}"/>
    <cellStyle name="Note 14 47" xfId="44423" xr:uid="{00000000-0005-0000-0000-0000F5AD0000}"/>
    <cellStyle name="Note 14 48" xfId="44424" xr:uid="{00000000-0005-0000-0000-0000F6AD0000}"/>
    <cellStyle name="Note 14 49" xfId="44425" xr:uid="{00000000-0005-0000-0000-0000F7AD0000}"/>
    <cellStyle name="Note 14 5" xfId="44426" xr:uid="{00000000-0005-0000-0000-0000F8AD0000}"/>
    <cellStyle name="Note 14 50" xfId="44427" xr:uid="{00000000-0005-0000-0000-0000F9AD0000}"/>
    <cellStyle name="Note 14 51" xfId="44428" xr:uid="{00000000-0005-0000-0000-0000FAAD0000}"/>
    <cellStyle name="Note 14 52" xfId="44429" xr:uid="{00000000-0005-0000-0000-0000FBAD0000}"/>
    <cellStyle name="Note 14 53" xfId="44430" xr:uid="{00000000-0005-0000-0000-0000FCAD0000}"/>
    <cellStyle name="Note 14 54" xfId="44431" xr:uid="{00000000-0005-0000-0000-0000FDAD0000}"/>
    <cellStyle name="Note 14 55" xfId="44432" xr:uid="{00000000-0005-0000-0000-0000FEAD0000}"/>
    <cellStyle name="Note 14 56" xfId="44433" xr:uid="{00000000-0005-0000-0000-0000FFAD0000}"/>
    <cellStyle name="Note 14 57" xfId="44434" xr:uid="{00000000-0005-0000-0000-000000AE0000}"/>
    <cellStyle name="Note 14 58" xfId="44435" xr:uid="{00000000-0005-0000-0000-000001AE0000}"/>
    <cellStyle name="Note 14 59" xfId="44436" xr:uid="{00000000-0005-0000-0000-000002AE0000}"/>
    <cellStyle name="Note 14 6" xfId="44437" xr:uid="{00000000-0005-0000-0000-000003AE0000}"/>
    <cellStyle name="Note 14 60" xfId="44438" xr:uid="{00000000-0005-0000-0000-000004AE0000}"/>
    <cellStyle name="Note 14 61" xfId="44439" xr:uid="{00000000-0005-0000-0000-000005AE0000}"/>
    <cellStyle name="Note 14 62" xfId="44440" xr:uid="{00000000-0005-0000-0000-000006AE0000}"/>
    <cellStyle name="Note 14 63" xfId="44441" xr:uid="{00000000-0005-0000-0000-000007AE0000}"/>
    <cellStyle name="Note 14 64" xfId="44442" xr:uid="{00000000-0005-0000-0000-000008AE0000}"/>
    <cellStyle name="Note 14 65" xfId="44443" xr:uid="{00000000-0005-0000-0000-000009AE0000}"/>
    <cellStyle name="Note 14 66" xfId="44444" xr:uid="{00000000-0005-0000-0000-00000AAE0000}"/>
    <cellStyle name="Note 14 67" xfId="44445" xr:uid="{00000000-0005-0000-0000-00000BAE0000}"/>
    <cellStyle name="Note 14 68" xfId="44446" xr:uid="{00000000-0005-0000-0000-00000CAE0000}"/>
    <cellStyle name="Note 14 69" xfId="44447" xr:uid="{00000000-0005-0000-0000-00000DAE0000}"/>
    <cellStyle name="Note 14 7" xfId="44448" xr:uid="{00000000-0005-0000-0000-00000EAE0000}"/>
    <cellStyle name="Note 14 70" xfId="44449" xr:uid="{00000000-0005-0000-0000-00000FAE0000}"/>
    <cellStyle name="Note 14 71" xfId="44450" xr:uid="{00000000-0005-0000-0000-000010AE0000}"/>
    <cellStyle name="Note 14 72" xfId="44451" xr:uid="{00000000-0005-0000-0000-000011AE0000}"/>
    <cellStyle name="Note 14 73" xfId="44452" xr:uid="{00000000-0005-0000-0000-000012AE0000}"/>
    <cellStyle name="Note 14 74" xfId="44453" xr:uid="{00000000-0005-0000-0000-000013AE0000}"/>
    <cellStyle name="Note 14 75" xfId="44454" xr:uid="{00000000-0005-0000-0000-000014AE0000}"/>
    <cellStyle name="Note 14 76" xfId="44455" xr:uid="{00000000-0005-0000-0000-000015AE0000}"/>
    <cellStyle name="Note 14 77" xfId="44456" xr:uid="{00000000-0005-0000-0000-000016AE0000}"/>
    <cellStyle name="Note 14 78" xfId="44457" xr:uid="{00000000-0005-0000-0000-000017AE0000}"/>
    <cellStyle name="Note 14 79" xfId="44458" xr:uid="{00000000-0005-0000-0000-000018AE0000}"/>
    <cellStyle name="Note 14 8" xfId="44459" xr:uid="{00000000-0005-0000-0000-000019AE0000}"/>
    <cellStyle name="Note 14 80" xfId="44460" xr:uid="{00000000-0005-0000-0000-00001AAE0000}"/>
    <cellStyle name="Note 14 81" xfId="44461" xr:uid="{00000000-0005-0000-0000-00001BAE0000}"/>
    <cellStyle name="Note 14 82" xfId="44462" xr:uid="{00000000-0005-0000-0000-00001CAE0000}"/>
    <cellStyle name="Note 14 83" xfId="44463" xr:uid="{00000000-0005-0000-0000-00001DAE0000}"/>
    <cellStyle name="Note 14 84" xfId="44464" xr:uid="{00000000-0005-0000-0000-00001EAE0000}"/>
    <cellStyle name="Note 14 85" xfId="44465" xr:uid="{00000000-0005-0000-0000-00001FAE0000}"/>
    <cellStyle name="Note 14 86" xfId="44466" xr:uid="{00000000-0005-0000-0000-000020AE0000}"/>
    <cellStyle name="Note 14 87" xfId="44467" xr:uid="{00000000-0005-0000-0000-000021AE0000}"/>
    <cellStyle name="Note 14 88" xfId="44468" xr:uid="{00000000-0005-0000-0000-000022AE0000}"/>
    <cellStyle name="Note 14 89" xfId="44469" xr:uid="{00000000-0005-0000-0000-000023AE0000}"/>
    <cellStyle name="Note 14 9" xfId="44470" xr:uid="{00000000-0005-0000-0000-000024AE0000}"/>
    <cellStyle name="Note 14 90" xfId="44471" xr:uid="{00000000-0005-0000-0000-000025AE0000}"/>
    <cellStyle name="Note 14 91" xfId="44472" xr:uid="{00000000-0005-0000-0000-000026AE0000}"/>
    <cellStyle name="Note 14 92" xfId="44473" xr:uid="{00000000-0005-0000-0000-000027AE0000}"/>
    <cellStyle name="Note 14 93" xfId="44474" xr:uid="{00000000-0005-0000-0000-000028AE0000}"/>
    <cellStyle name="Note 14 94" xfId="44475" xr:uid="{00000000-0005-0000-0000-000029AE0000}"/>
    <cellStyle name="Note 14 95" xfId="44476" xr:uid="{00000000-0005-0000-0000-00002AAE0000}"/>
    <cellStyle name="Note 14 96" xfId="44477" xr:uid="{00000000-0005-0000-0000-00002BAE0000}"/>
    <cellStyle name="Note 14 97" xfId="44478" xr:uid="{00000000-0005-0000-0000-00002CAE0000}"/>
    <cellStyle name="Note 14 98" xfId="44479" xr:uid="{00000000-0005-0000-0000-00002DAE0000}"/>
    <cellStyle name="Note 14 99" xfId="44480" xr:uid="{00000000-0005-0000-0000-00002EAE0000}"/>
    <cellStyle name="Note 140" xfId="44481" xr:uid="{00000000-0005-0000-0000-00002FAE0000}"/>
    <cellStyle name="Note 141" xfId="44482" xr:uid="{00000000-0005-0000-0000-000030AE0000}"/>
    <cellStyle name="Note 142" xfId="44483" xr:uid="{00000000-0005-0000-0000-000031AE0000}"/>
    <cellStyle name="Note 143" xfId="44484" xr:uid="{00000000-0005-0000-0000-000032AE0000}"/>
    <cellStyle name="Note 144" xfId="44485" xr:uid="{00000000-0005-0000-0000-000033AE0000}"/>
    <cellStyle name="Note 145" xfId="44486" xr:uid="{00000000-0005-0000-0000-000034AE0000}"/>
    <cellStyle name="Note 146" xfId="44487" xr:uid="{00000000-0005-0000-0000-000035AE0000}"/>
    <cellStyle name="Note 147" xfId="44488" xr:uid="{00000000-0005-0000-0000-000036AE0000}"/>
    <cellStyle name="Note 148" xfId="44489" xr:uid="{00000000-0005-0000-0000-000037AE0000}"/>
    <cellStyle name="Note 149" xfId="44490" xr:uid="{00000000-0005-0000-0000-000038AE0000}"/>
    <cellStyle name="Note 15" xfId="44491" xr:uid="{00000000-0005-0000-0000-000039AE0000}"/>
    <cellStyle name="Note 15 10" xfId="44492" xr:uid="{00000000-0005-0000-0000-00003AAE0000}"/>
    <cellStyle name="Note 15 100" xfId="44493" xr:uid="{00000000-0005-0000-0000-00003BAE0000}"/>
    <cellStyle name="Note 15 101" xfId="44494" xr:uid="{00000000-0005-0000-0000-00003CAE0000}"/>
    <cellStyle name="Note 15 102" xfId="44495" xr:uid="{00000000-0005-0000-0000-00003DAE0000}"/>
    <cellStyle name="Note 15 103" xfId="44496" xr:uid="{00000000-0005-0000-0000-00003EAE0000}"/>
    <cellStyle name="Note 15 104" xfId="44497" xr:uid="{00000000-0005-0000-0000-00003FAE0000}"/>
    <cellStyle name="Note 15 105" xfId="44498" xr:uid="{00000000-0005-0000-0000-000040AE0000}"/>
    <cellStyle name="Note 15 11" xfId="44499" xr:uid="{00000000-0005-0000-0000-000041AE0000}"/>
    <cellStyle name="Note 15 12" xfId="44500" xr:uid="{00000000-0005-0000-0000-000042AE0000}"/>
    <cellStyle name="Note 15 13" xfId="44501" xr:uid="{00000000-0005-0000-0000-000043AE0000}"/>
    <cellStyle name="Note 15 14" xfId="44502" xr:uid="{00000000-0005-0000-0000-000044AE0000}"/>
    <cellStyle name="Note 15 15" xfId="44503" xr:uid="{00000000-0005-0000-0000-000045AE0000}"/>
    <cellStyle name="Note 15 16" xfId="44504" xr:uid="{00000000-0005-0000-0000-000046AE0000}"/>
    <cellStyle name="Note 15 17" xfId="44505" xr:uid="{00000000-0005-0000-0000-000047AE0000}"/>
    <cellStyle name="Note 15 18" xfId="44506" xr:uid="{00000000-0005-0000-0000-000048AE0000}"/>
    <cellStyle name="Note 15 19" xfId="44507" xr:uid="{00000000-0005-0000-0000-000049AE0000}"/>
    <cellStyle name="Note 15 2" xfId="44508" xr:uid="{00000000-0005-0000-0000-00004AAE0000}"/>
    <cellStyle name="Note 15 2 2" xfId="44509" xr:uid="{00000000-0005-0000-0000-00004BAE0000}"/>
    <cellStyle name="Note 15 2 3" xfId="44510" xr:uid="{00000000-0005-0000-0000-00004CAE0000}"/>
    <cellStyle name="Note 15 20" xfId="44511" xr:uid="{00000000-0005-0000-0000-00004DAE0000}"/>
    <cellStyle name="Note 15 21" xfId="44512" xr:uid="{00000000-0005-0000-0000-00004EAE0000}"/>
    <cellStyle name="Note 15 22" xfId="44513" xr:uid="{00000000-0005-0000-0000-00004FAE0000}"/>
    <cellStyle name="Note 15 23" xfId="44514" xr:uid="{00000000-0005-0000-0000-000050AE0000}"/>
    <cellStyle name="Note 15 24" xfId="44515" xr:uid="{00000000-0005-0000-0000-000051AE0000}"/>
    <cellStyle name="Note 15 25" xfId="44516" xr:uid="{00000000-0005-0000-0000-000052AE0000}"/>
    <cellStyle name="Note 15 26" xfId="44517" xr:uid="{00000000-0005-0000-0000-000053AE0000}"/>
    <cellStyle name="Note 15 27" xfId="44518" xr:uid="{00000000-0005-0000-0000-000054AE0000}"/>
    <cellStyle name="Note 15 28" xfId="44519" xr:uid="{00000000-0005-0000-0000-000055AE0000}"/>
    <cellStyle name="Note 15 29" xfId="44520" xr:uid="{00000000-0005-0000-0000-000056AE0000}"/>
    <cellStyle name="Note 15 3" xfId="44521" xr:uid="{00000000-0005-0000-0000-000057AE0000}"/>
    <cellStyle name="Note 15 30" xfId="44522" xr:uid="{00000000-0005-0000-0000-000058AE0000}"/>
    <cellStyle name="Note 15 31" xfId="44523" xr:uid="{00000000-0005-0000-0000-000059AE0000}"/>
    <cellStyle name="Note 15 32" xfId="44524" xr:uid="{00000000-0005-0000-0000-00005AAE0000}"/>
    <cellStyle name="Note 15 33" xfId="44525" xr:uid="{00000000-0005-0000-0000-00005BAE0000}"/>
    <cellStyle name="Note 15 34" xfId="44526" xr:uid="{00000000-0005-0000-0000-00005CAE0000}"/>
    <cellStyle name="Note 15 35" xfId="44527" xr:uid="{00000000-0005-0000-0000-00005DAE0000}"/>
    <cellStyle name="Note 15 36" xfId="44528" xr:uid="{00000000-0005-0000-0000-00005EAE0000}"/>
    <cellStyle name="Note 15 37" xfId="44529" xr:uid="{00000000-0005-0000-0000-00005FAE0000}"/>
    <cellStyle name="Note 15 38" xfId="44530" xr:uid="{00000000-0005-0000-0000-000060AE0000}"/>
    <cellStyle name="Note 15 39" xfId="44531" xr:uid="{00000000-0005-0000-0000-000061AE0000}"/>
    <cellStyle name="Note 15 4" xfId="44532" xr:uid="{00000000-0005-0000-0000-000062AE0000}"/>
    <cellStyle name="Note 15 40" xfId="44533" xr:uid="{00000000-0005-0000-0000-000063AE0000}"/>
    <cellStyle name="Note 15 41" xfId="44534" xr:uid="{00000000-0005-0000-0000-000064AE0000}"/>
    <cellStyle name="Note 15 42" xfId="44535" xr:uid="{00000000-0005-0000-0000-000065AE0000}"/>
    <cellStyle name="Note 15 43" xfId="44536" xr:uid="{00000000-0005-0000-0000-000066AE0000}"/>
    <cellStyle name="Note 15 44" xfId="44537" xr:uid="{00000000-0005-0000-0000-000067AE0000}"/>
    <cellStyle name="Note 15 45" xfId="44538" xr:uid="{00000000-0005-0000-0000-000068AE0000}"/>
    <cellStyle name="Note 15 46" xfId="44539" xr:uid="{00000000-0005-0000-0000-000069AE0000}"/>
    <cellStyle name="Note 15 47" xfId="44540" xr:uid="{00000000-0005-0000-0000-00006AAE0000}"/>
    <cellStyle name="Note 15 48" xfId="44541" xr:uid="{00000000-0005-0000-0000-00006BAE0000}"/>
    <cellStyle name="Note 15 49" xfId="44542" xr:uid="{00000000-0005-0000-0000-00006CAE0000}"/>
    <cellStyle name="Note 15 5" xfId="44543" xr:uid="{00000000-0005-0000-0000-00006DAE0000}"/>
    <cellStyle name="Note 15 50" xfId="44544" xr:uid="{00000000-0005-0000-0000-00006EAE0000}"/>
    <cellStyle name="Note 15 51" xfId="44545" xr:uid="{00000000-0005-0000-0000-00006FAE0000}"/>
    <cellStyle name="Note 15 52" xfId="44546" xr:uid="{00000000-0005-0000-0000-000070AE0000}"/>
    <cellStyle name="Note 15 53" xfId="44547" xr:uid="{00000000-0005-0000-0000-000071AE0000}"/>
    <cellStyle name="Note 15 54" xfId="44548" xr:uid="{00000000-0005-0000-0000-000072AE0000}"/>
    <cellStyle name="Note 15 55" xfId="44549" xr:uid="{00000000-0005-0000-0000-000073AE0000}"/>
    <cellStyle name="Note 15 56" xfId="44550" xr:uid="{00000000-0005-0000-0000-000074AE0000}"/>
    <cellStyle name="Note 15 57" xfId="44551" xr:uid="{00000000-0005-0000-0000-000075AE0000}"/>
    <cellStyle name="Note 15 58" xfId="44552" xr:uid="{00000000-0005-0000-0000-000076AE0000}"/>
    <cellStyle name="Note 15 59" xfId="44553" xr:uid="{00000000-0005-0000-0000-000077AE0000}"/>
    <cellStyle name="Note 15 6" xfId="44554" xr:uid="{00000000-0005-0000-0000-000078AE0000}"/>
    <cellStyle name="Note 15 60" xfId="44555" xr:uid="{00000000-0005-0000-0000-000079AE0000}"/>
    <cellStyle name="Note 15 61" xfId="44556" xr:uid="{00000000-0005-0000-0000-00007AAE0000}"/>
    <cellStyle name="Note 15 62" xfId="44557" xr:uid="{00000000-0005-0000-0000-00007BAE0000}"/>
    <cellStyle name="Note 15 63" xfId="44558" xr:uid="{00000000-0005-0000-0000-00007CAE0000}"/>
    <cellStyle name="Note 15 64" xfId="44559" xr:uid="{00000000-0005-0000-0000-00007DAE0000}"/>
    <cellStyle name="Note 15 65" xfId="44560" xr:uid="{00000000-0005-0000-0000-00007EAE0000}"/>
    <cellStyle name="Note 15 66" xfId="44561" xr:uid="{00000000-0005-0000-0000-00007FAE0000}"/>
    <cellStyle name="Note 15 67" xfId="44562" xr:uid="{00000000-0005-0000-0000-000080AE0000}"/>
    <cellStyle name="Note 15 68" xfId="44563" xr:uid="{00000000-0005-0000-0000-000081AE0000}"/>
    <cellStyle name="Note 15 69" xfId="44564" xr:uid="{00000000-0005-0000-0000-000082AE0000}"/>
    <cellStyle name="Note 15 7" xfId="44565" xr:uid="{00000000-0005-0000-0000-000083AE0000}"/>
    <cellStyle name="Note 15 70" xfId="44566" xr:uid="{00000000-0005-0000-0000-000084AE0000}"/>
    <cellStyle name="Note 15 71" xfId="44567" xr:uid="{00000000-0005-0000-0000-000085AE0000}"/>
    <cellStyle name="Note 15 72" xfId="44568" xr:uid="{00000000-0005-0000-0000-000086AE0000}"/>
    <cellStyle name="Note 15 73" xfId="44569" xr:uid="{00000000-0005-0000-0000-000087AE0000}"/>
    <cellStyle name="Note 15 74" xfId="44570" xr:uid="{00000000-0005-0000-0000-000088AE0000}"/>
    <cellStyle name="Note 15 75" xfId="44571" xr:uid="{00000000-0005-0000-0000-000089AE0000}"/>
    <cellStyle name="Note 15 76" xfId="44572" xr:uid="{00000000-0005-0000-0000-00008AAE0000}"/>
    <cellStyle name="Note 15 77" xfId="44573" xr:uid="{00000000-0005-0000-0000-00008BAE0000}"/>
    <cellStyle name="Note 15 78" xfId="44574" xr:uid="{00000000-0005-0000-0000-00008CAE0000}"/>
    <cellStyle name="Note 15 79" xfId="44575" xr:uid="{00000000-0005-0000-0000-00008DAE0000}"/>
    <cellStyle name="Note 15 8" xfId="44576" xr:uid="{00000000-0005-0000-0000-00008EAE0000}"/>
    <cellStyle name="Note 15 80" xfId="44577" xr:uid="{00000000-0005-0000-0000-00008FAE0000}"/>
    <cellStyle name="Note 15 81" xfId="44578" xr:uid="{00000000-0005-0000-0000-000090AE0000}"/>
    <cellStyle name="Note 15 82" xfId="44579" xr:uid="{00000000-0005-0000-0000-000091AE0000}"/>
    <cellStyle name="Note 15 83" xfId="44580" xr:uid="{00000000-0005-0000-0000-000092AE0000}"/>
    <cellStyle name="Note 15 84" xfId="44581" xr:uid="{00000000-0005-0000-0000-000093AE0000}"/>
    <cellStyle name="Note 15 85" xfId="44582" xr:uid="{00000000-0005-0000-0000-000094AE0000}"/>
    <cellStyle name="Note 15 86" xfId="44583" xr:uid="{00000000-0005-0000-0000-000095AE0000}"/>
    <cellStyle name="Note 15 87" xfId="44584" xr:uid="{00000000-0005-0000-0000-000096AE0000}"/>
    <cellStyle name="Note 15 88" xfId="44585" xr:uid="{00000000-0005-0000-0000-000097AE0000}"/>
    <cellStyle name="Note 15 89" xfId="44586" xr:uid="{00000000-0005-0000-0000-000098AE0000}"/>
    <cellStyle name="Note 15 9" xfId="44587" xr:uid="{00000000-0005-0000-0000-000099AE0000}"/>
    <cellStyle name="Note 15 90" xfId="44588" xr:uid="{00000000-0005-0000-0000-00009AAE0000}"/>
    <cellStyle name="Note 15 91" xfId="44589" xr:uid="{00000000-0005-0000-0000-00009BAE0000}"/>
    <cellStyle name="Note 15 92" xfId="44590" xr:uid="{00000000-0005-0000-0000-00009CAE0000}"/>
    <cellStyle name="Note 15 93" xfId="44591" xr:uid="{00000000-0005-0000-0000-00009DAE0000}"/>
    <cellStyle name="Note 15 94" xfId="44592" xr:uid="{00000000-0005-0000-0000-00009EAE0000}"/>
    <cellStyle name="Note 15 95" xfId="44593" xr:uid="{00000000-0005-0000-0000-00009FAE0000}"/>
    <cellStyle name="Note 15 96" xfId="44594" xr:uid="{00000000-0005-0000-0000-0000A0AE0000}"/>
    <cellStyle name="Note 15 97" xfId="44595" xr:uid="{00000000-0005-0000-0000-0000A1AE0000}"/>
    <cellStyle name="Note 15 98" xfId="44596" xr:uid="{00000000-0005-0000-0000-0000A2AE0000}"/>
    <cellStyle name="Note 15 99" xfId="44597" xr:uid="{00000000-0005-0000-0000-0000A3AE0000}"/>
    <cellStyle name="Note 150" xfId="44598" xr:uid="{00000000-0005-0000-0000-0000A4AE0000}"/>
    <cellStyle name="Note 151" xfId="44599" xr:uid="{00000000-0005-0000-0000-0000A5AE0000}"/>
    <cellStyle name="Note 152" xfId="44600" xr:uid="{00000000-0005-0000-0000-0000A6AE0000}"/>
    <cellStyle name="Note 153" xfId="44601" xr:uid="{00000000-0005-0000-0000-0000A7AE0000}"/>
    <cellStyle name="Note 154" xfId="44602" xr:uid="{00000000-0005-0000-0000-0000A8AE0000}"/>
    <cellStyle name="Note 155" xfId="44603" xr:uid="{00000000-0005-0000-0000-0000A9AE0000}"/>
    <cellStyle name="Note 156" xfId="44604" xr:uid="{00000000-0005-0000-0000-0000AAAE0000}"/>
    <cellStyle name="Note 157" xfId="44605" xr:uid="{00000000-0005-0000-0000-0000ABAE0000}"/>
    <cellStyle name="Note 158" xfId="44606" xr:uid="{00000000-0005-0000-0000-0000ACAE0000}"/>
    <cellStyle name="Note 159" xfId="44607" xr:uid="{00000000-0005-0000-0000-0000ADAE0000}"/>
    <cellStyle name="Note 16" xfId="44608" xr:uid="{00000000-0005-0000-0000-0000AEAE0000}"/>
    <cellStyle name="Note 16 10" xfId="44609" xr:uid="{00000000-0005-0000-0000-0000AFAE0000}"/>
    <cellStyle name="Note 16 100" xfId="44610" xr:uid="{00000000-0005-0000-0000-0000B0AE0000}"/>
    <cellStyle name="Note 16 101" xfId="44611" xr:uid="{00000000-0005-0000-0000-0000B1AE0000}"/>
    <cellStyle name="Note 16 102" xfId="44612" xr:uid="{00000000-0005-0000-0000-0000B2AE0000}"/>
    <cellStyle name="Note 16 103" xfId="44613" xr:uid="{00000000-0005-0000-0000-0000B3AE0000}"/>
    <cellStyle name="Note 16 104" xfId="44614" xr:uid="{00000000-0005-0000-0000-0000B4AE0000}"/>
    <cellStyle name="Note 16 105" xfId="44615" xr:uid="{00000000-0005-0000-0000-0000B5AE0000}"/>
    <cellStyle name="Note 16 11" xfId="44616" xr:uid="{00000000-0005-0000-0000-0000B6AE0000}"/>
    <cellStyle name="Note 16 12" xfId="44617" xr:uid="{00000000-0005-0000-0000-0000B7AE0000}"/>
    <cellStyle name="Note 16 13" xfId="44618" xr:uid="{00000000-0005-0000-0000-0000B8AE0000}"/>
    <cellStyle name="Note 16 14" xfId="44619" xr:uid="{00000000-0005-0000-0000-0000B9AE0000}"/>
    <cellStyle name="Note 16 15" xfId="44620" xr:uid="{00000000-0005-0000-0000-0000BAAE0000}"/>
    <cellStyle name="Note 16 16" xfId="44621" xr:uid="{00000000-0005-0000-0000-0000BBAE0000}"/>
    <cellStyle name="Note 16 17" xfId="44622" xr:uid="{00000000-0005-0000-0000-0000BCAE0000}"/>
    <cellStyle name="Note 16 18" xfId="44623" xr:uid="{00000000-0005-0000-0000-0000BDAE0000}"/>
    <cellStyle name="Note 16 19" xfId="44624" xr:uid="{00000000-0005-0000-0000-0000BEAE0000}"/>
    <cellStyle name="Note 16 2" xfId="44625" xr:uid="{00000000-0005-0000-0000-0000BFAE0000}"/>
    <cellStyle name="Note 16 2 2" xfId="44626" xr:uid="{00000000-0005-0000-0000-0000C0AE0000}"/>
    <cellStyle name="Note 16 2 3" xfId="44627" xr:uid="{00000000-0005-0000-0000-0000C1AE0000}"/>
    <cellStyle name="Note 16 20" xfId="44628" xr:uid="{00000000-0005-0000-0000-0000C2AE0000}"/>
    <cellStyle name="Note 16 21" xfId="44629" xr:uid="{00000000-0005-0000-0000-0000C3AE0000}"/>
    <cellStyle name="Note 16 22" xfId="44630" xr:uid="{00000000-0005-0000-0000-0000C4AE0000}"/>
    <cellStyle name="Note 16 23" xfId="44631" xr:uid="{00000000-0005-0000-0000-0000C5AE0000}"/>
    <cellStyle name="Note 16 24" xfId="44632" xr:uid="{00000000-0005-0000-0000-0000C6AE0000}"/>
    <cellStyle name="Note 16 25" xfId="44633" xr:uid="{00000000-0005-0000-0000-0000C7AE0000}"/>
    <cellStyle name="Note 16 26" xfId="44634" xr:uid="{00000000-0005-0000-0000-0000C8AE0000}"/>
    <cellStyle name="Note 16 27" xfId="44635" xr:uid="{00000000-0005-0000-0000-0000C9AE0000}"/>
    <cellStyle name="Note 16 28" xfId="44636" xr:uid="{00000000-0005-0000-0000-0000CAAE0000}"/>
    <cellStyle name="Note 16 29" xfId="44637" xr:uid="{00000000-0005-0000-0000-0000CBAE0000}"/>
    <cellStyle name="Note 16 3" xfId="44638" xr:uid="{00000000-0005-0000-0000-0000CCAE0000}"/>
    <cellStyle name="Note 16 30" xfId="44639" xr:uid="{00000000-0005-0000-0000-0000CDAE0000}"/>
    <cellStyle name="Note 16 31" xfId="44640" xr:uid="{00000000-0005-0000-0000-0000CEAE0000}"/>
    <cellStyle name="Note 16 32" xfId="44641" xr:uid="{00000000-0005-0000-0000-0000CFAE0000}"/>
    <cellStyle name="Note 16 33" xfId="44642" xr:uid="{00000000-0005-0000-0000-0000D0AE0000}"/>
    <cellStyle name="Note 16 34" xfId="44643" xr:uid="{00000000-0005-0000-0000-0000D1AE0000}"/>
    <cellStyle name="Note 16 35" xfId="44644" xr:uid="{00000000-0005-0000-0000-0000D2AE0000}"/>
    <cellStyle name="Note 16 36" xfId="44645" xr:uid="{00000000-0005-0000-0000-0000D3AE0000}"/>
    <cellStyle name="Note 16 37" xfId="44646" xr:uid="{00000000-0005-0000-0000-0000D4AE0000}"/>
    <cellStyle name="Note 16 38" xfId="44647" xr:uid="{00000000-0005-0000-0000-0000D5AE0000}"/>
    <cellStyle name="Note 16 39" xfId="44648" xr:uid="{00000000-0005-0000-0000-0000D6AE0000}"/>
    <cellStyle name="Note 16 4" xfId="44649" xr:uid="{00000000-0005-0000-0000-0000D7AE0000}"/>
    <cellStyle name="Note 16 40" xfId="44650" xr:uid="{00000000-0005-0000-0000-0000D8AE0000}"/>
    <cellStyle name="Note 16 41" xfId="44651" xr:uid="{00000000-0005-0000-0000-0000D9AE0000}"/>
    <cellStyle name="Note 16 42" xfId="44652" xr:uid="{00000000-0005-0000-0000-0000DAAE0000}"/>
    <cellStyle name="Note 16 43" xfId="44653" xr:uid="{00000000-0005-0000-0000-0000DBAE0000}"/>
    <cellStyle name="Note 16 44" xfId="44654" xr:uid="{00000000-0005-0000-0000-0000DCAE0000}"/>
    <cellStyle name="Note 16 45" xfId="44655" xr:uid="{00000000-0005-0000-0000-0000DDAE0000}"/>
    <cellStyle name="Note 16 46" xfId="44656" xr:uid="{00000000-0005-0000-0000-0000DEAE0000}"/>
    <cellStyle name="Note 16 47" xfId="44657" xr:uid="{00000000-0005-0000-0000-0000DFAE0000}"/>
    <cellStyle name="Note 16 48" xfId="44658" xr:uid="{00000000-0005-0000-0000-0000E0AE0000}"/>
    <cellStyle name="Note 16 49" xfId="44659" xr:uid="{00000000-0005-0000-0000-0000E1AE0000}"/>
    <cellStyle name="Note 16 5" xfId="44660" xr:uid="{00000000-0005-0000-0000-0000E2AE0000}"/>
    <cellStyle name="Note 16 50" xfId="44661" xr:uid="{00000000-0005-0000-0000-0000E3AE0000}"/>
    <cellStyle name="Note 16 51" xfId="44662" xr:uid="{00000000-0005-0000-0000-0000E4AE0000}"/>
    <cellStyle name="Note 16 52" xfId="44663" xr:uid="{00000000-0005-0000-0000-0000E5AE0000}"/>
    <cellStyle name="Note 16 53" xfId="44664" xr:uid="{00000000-0005-0000-0000-0000E6AE0000}"/>
    <cellStyle name="Note 16 54" xfId="44665" xr:uid="{00000000-0005-0000-0000-0000E7AE0000}"/>
    <cellStyle name="Note 16 55" xfId="44666" xr:uid="{00000000-0005-0000-0000-0000E8AE0000}"/>
    <cellStyle name="Note 16 56" xfId="44667" xr:uid="{00000000-0005-0000-0000-0000E9AE0000}"/>
    <cellStyle name="Note 16 57" xfId="44668" xr:uid="{00000000-0005-0000-0000-0000EAAE0000}"/>
    <cellStyle name="Note 16 58" xfId="44669" xr:uid="{00000000-0005-0000-0000-0000EBAE0000}"/>
    <cellStyle name="Note 16 59" xfId="44670" xr:uid="{00000000-0005-0000-0000-0000ECAE0000}"/>
    <cellStyle name="Note 16 6" xfId="44671" xr:uid="{00000000-0005-0000-0000-0000EDAE0000}"/>
    <cellStyle name="Note 16 60" xfId="44672" xr:uid="{00000000-0005-0000-0000-0000EEAE0000}"/>
    <cellStyle name="Note 16 61" xfId="44673" xr:uid="{00000000-0005-0000-0000-0000EFAE0000}"/>
    <cellStyle name="Note 16 62" xfId="44674" xr:uid="{00000000-0005-0000-0000-0000F0AE0000}"/>
    <cellStyle name="Note 16 63" xfId="44675" xr:uid="{00000000-0005-0000-0000-0000F1AE0000}"/>
    <cellStyle name="Note 16 64" xfId="44676" xr:uid="{00000000-0005-0000-0000-0000F2AE0000}"/>
    <cellStyle name="Note 16 65" xfId="44677" xr:uid="{00000000-0005-0000-0000-0000F3AE0000}"/>
    <cellStyle name="Note 16 66" xfId="44678" xr:uid="{00000000-0005-0000-0000-0000F4AE0000}"/>
    <cellStyle name="Note 16 67" xfId="44679" xr:uid="{00000000-0005-0000-0000-0000F5AE0000}"/>
    <cellStyle name="Note 16 68" xfId="44680" xr:uid="{00000000-0005-0000-0000-0000F6AE0000}"/>
    <cellStyle name="Note 16 69" xfId="44681" xr:uid="{00000000-0005-0000-0000-0000F7AE0000}"/>
    <cellStyle name="Note 16 7" xfId="44682" xr:uid="{00000000-0005-0000-0000-0000F8AE0000}"/>
    <cellStyle name="Note 16 70" xfId="44683" xr:uid="{00000000-0005-0000-0000-0000F9AE0000}"/>
    <cellStyle name="Note 16 71" xfId="44684" xr:uid="{00000000-0005-0000-0000-0000FAAE0000}"/>
    <cellStyle name="Note 16 72" xfId="44685" xr:uid="{00000000-0005-0000-0000-0000FBAE0000}"/>
    <cellStyle name="Note 16 73" xfId="44686" xr:uid="{00000000-0005-0000-0000-0000FCAE0000}"/>
    <cellStyle name="Note 16 74" xfId="44687" xr:uid="{00000000-0005-0000-0000-0000FDAE0000}"/>
    <cellStyle name="Note 16 75" xfId="44688" xr:uid="{00000000-0005-0000-0000-0000FEAE0000}"/>
    <cellStyle name="Note 16 76" xfId="44689" xr:uid="{00000000-0005-0000-0000-0000FFAE0000}"/>
    <cellStyle name="Note 16 77" xfId="44690" xr:uid="{00000000-0005-0000-0000-000000AF0000}"/>
    <cellStyle name="Note 16 78" xfId="44691" xr:uid="{00000000-0005-0000-0000-000001AF0000}"/>
    <cellStyle name="Note 16 79" xfId="44692" xr:uid="{00000000-0005-0000-0000-000002AF0000}"/>
    <cellStyle name="Note 16 8" xfId="44693" xr:uid="{00000000-0005-0000-0000-000003AF0000}"/>
    <cellStyle name="Note 16 80" xfId="44694" xr:uid="{00000000-0005-0000-0000-000004AF0000}"/>
    <cellStyle name="Note 16 81" xfId="44695" xr:uid="{00000000-0005-0000-0000-000005AF0000}"/>
    <cellStyle name="Note 16 82" xfId="44696" xr:uid="{00000000-0005-0000-0000-000006AF0000}"/>
    <cellStyle name="Note 16 83" xfId="44697" xr:uid="{00000000-0005-0000-0000-000007AF0000}"/>
    <cellStyle name="Note 16 84" xfId="44698" xr:uid="{00000000-0005-0000-0000-000008AF0000}"/>
    <cellStyle name="Note 16 85" xfId="44699" xr:uid="{00000000-0005-0000-0000-000009AF0000}"/>
    <cellStyle name="Note 16 86" xfId="44700" xr:uid="{00000000-0005-0000-0000-00000AAF0000}"/>
    <cellStyle name="Note 16 87" xfId="44701" xr:uid="{00000000-0005-0000-0000-00000BAF0000}"/>
    <cellStyle name="Note 16 88" xfId="44702" xr:uid="{00000000-0005-0000-0000-00000CAF0000}"/>
    <cellStyle name="Note 16 89" xfId="44703" xr:uid="{00000000-0005-0000-0000-00000DAF0000}"/>
    <cellStyle name="Note 16 9" xfId="44704" xr:uid="{00000000-0005-0000-0000-00000EAF0000}"/>
    <cellStyle name="Note 16 90" xfId="44705" xr:uid="{00000000-0005-0000-0000-00000FAF0000}"/>
    <cellStyle name="Note 16 91" xfId="44706" xr:uid="{00000000-0005-0000-0000-000010AF0000}"/>
    <cellStyle name="Note 16 92" xfId="44707" xr:uid="{00000000-0005-0000-0000-000011AF0000}"/>
    <cellStyle name="Note 16 93" xfId="44708" xr:uid="{00000000-0005-0000-0000-000012AF0000}"/>
    <cellStyle name="Note 16 94" xfId="44709" xr:uid="{00000000-0005-0000-0000-000013AF0000}"/>
    <cellStyle name="Note 16 95" xfId="44710" xr:uid="{00000000-0005-0000-0000-000014AF0000}"/>
    <cellStyle name="Note 16 96" xfId="44711" xr:uid="{00000000-0005-0000-0000-000015AF0000}"/>
    <cellStyle name="Note 16 97" xfId="44712" xr:uid="{00000000-0005-0000-0000-000016AF0000}"/>
    <cellStyle name="Note 16 98" xfId="44713" xr:uid="{00000000-0005-0000-0000-000017AF0000}"/>
    <cellStyle name="Note 16 99" xfId="44714" xr:uid="{00000000-0005-0000-0000-000018AF0000}"/>
    <cellStyle name="Note 160" xfId="44715" xr:uid="{00000000-0005-0000-0000-000019AF0000}"/>
    <cellStyle name="Note 161" xfId="44716" xr:uid="{00000000-0005-0000-0000-00001AAF0000}"/>
    <cellStyle name="Note 162" xfId="44717" xr:uid="{00000000-0005-0000-0000-00001BAF0000}"/>
    <cellStyle name="Note 163" xfId="44718" xr:uid="{00000000-0005-0000-0000-00001CAF0000}"/>
    <cellStyle name="Note 164" xfId="44719" xr:uid="{00000000-0005-0000-0000-00001DAF0000}"/>
    <cellStyle name="Note 165" xfId="44720" xr:uid="{00000000-0005-0000-0000-00001EAF0000}"/>
    <cellStyle name="Note 166" xfId="44721" xr:uid="{00000000-0005-0000-0000-00001FAF0000}"/>
    <cellStyle name="Note 167" xfId="44722" xr:uid="{00000000-0005-0000-0000-000020AF0000}"/>
    <cellStyle name="Note 168" xfId="44723" xr:uid="{00000000-0005-0000-0000-000021AF0000}"/>
    <cellStyle name="Note 169" xfId="44724" xr:uid="{00000000-0005-0000-0000-000022AF0000}"/>
    <cellStyle name="Note 17" xfId="44725" xr:uid="{00000000-0005-0000-0000-000023AF0000}"/>
    <cellStyle name="Note 17 10" xfId="44726" xr:uid="{00000000-0005-0000-0000-000024AF0000}"/>
    <cellStyle name="Note 17 100" xfId="44727" xr:uid="{00000000-0005-0000-0000-000025AF0000}"/>
    <cellStyle name="Note 17 101" xfId="44728" xr:uid="{00000000-0005-0000-0000-000026AF0000}"/>
    <cellStyle name="Note 17 102" xfId="44729" xr:uid="{00000000-0005-0000-0000-000027AF0000}"/>
    <cellStyle name="Note 17 103" xfId="44730" xr:uid="{00000000-0005-0000-0000-000028AF0000}"/>
    <cellStyle name="Note 17 104" xfId="44731" xr:uid="{00000000-0005-0000-0000-000029AF0000}"/>
    <cellStyle name="Note 17 105" xfId="44732" xr:uid="{00000000-0005-0000-0000-00002AAF0000}"/>
    <cellStyle name="Note 17 11" xfId="44733" xr:uid="{00000000-0005-0000-0000-00002BAF0000}"/>
    <cellStyle name="Note 17 12" xfId="44734" xr:uid="{00000000-0005-0000-0000-00002CAF0000}"/>
    <cellStyle name="Note 17 13" xfId="44735" xr:uid="{00000000-0005-0000-0000-00002DAF0000}"/>
    <cellStyle name="Note 17 14" xfId="44736" xr:uid="{00000000-0005-0000-0000-00002EAF0000}"/>
    <cellStyle name="Note 17 15" xfId="44737" xr:uid="{00000000-0005-0000-0000-00002FAF0000}"/>
    <cellStyle name="Note 17 16" xfId="44738" xr:uid="{00000000-0005-0000-0000-000030AF0000}"/>
    <cellStyle name="Note 17 17" xfId="44739" xr:uid="{00000000-0005-0000-0000-000031AF0000}"/>
    <cellStyle name="Note 17 18" xfId="44740" xr:uid="{00000000-0005-0000-0000-000032AF0000}"/>
    <cellStyle name="Note 17 19" xfId="44741" xr:uid="{00000000-0005-0000-0000-000033AF0000}"/>
    <cellStyle name="Note 17 2" xfId="44742" xr:uid="{00000000-0005-0000-0000-000034AF0000}"/>
    <cellStyle name="Note 17 2 2" xfId="44743" xr:uid="{00000000-0005-0000-0000-000035AF0000}"/>
    <cellStyle name="Note 17 2 3" xfId="44744" xr:uid="{00000000-0005-0000-0000-000036AF0000}"/>
    <cellStyle name="Note 17 20" xfId="44745" xr:uid="{00000000-0005-0000-0000-000037AF0000}"/>
    <cellStyle name="Note 17 21" xfId="44746" xr:uid="{00000000-0005-0000-0000-000038AF0000}"/>
    <cellStyle name="Note 17 22" xfId="44747" xr:uid="{00000000-0005-0000-0000-000039AF0000}"/>
    <cellStyle name="Note 17 23" xfId="44748" xr:uid="{00000000-0005-0000-0000-00003AAF0000}"/>
    <cellStyle name="Note 17 24" xfId="44749" xr:uid="{00000000-0005-0000-0000-00003BAF0000}"/>
    <cellStyle name="Note 17 25" xfId="44750" xr:uid="{00000000-0005-0000-0000-00003CAF0000}"/>
    <cellStyle name="Note 17 26" xfId="44751" xr:uid="{00000000-0005-0000-0000-00003DAF0000}"/>
    <cellStyle name="Note 17 27" xfId="44752" xr:uid="{00000000-0005-0000-0000-00003EAF0000}"/>
    <cellStyle name="Note 17 28" xfId="44753" xr:uid="{00000000-0005-0000-0000-00003FAF0000}"/>
    <cellStyle name="Note 17 29" xfId="44754" xr:uid="{00000000-0005-0000-0000-000040AF0000}"/>
    <cellStyle name="Note 17 3" xfId="44755" xr:uid="{00000000-0005-0000-0000-000041AF0000}"/>
    <cellStyle name="Note 17 30" xfId="44756" xr:uid="{00000000-0005-0000-0000-000042AF0000}"/>
    <cellStyle name="Note 17 31" xfId="44757" xr:uid="{00000000-0005-0000-0000-000043AF0000}"/>
    <cellStyle name="Note 17 32" xfId="44758" xr:uid="{00000000-0005-0000-0000-000044AF0000}"/>
    <cellStyle name="Note 17 33" xfId="44759" xr:uid="{00000000-0005-0000-0000-000045AF0000}"/>
    <cellStyle name="Note 17 34" xfId="44760" xr:uid="{00000000-0005-0000-0000-000046AF0000}"/>
    <cellStyle name="Note 17 35" xfId="44761" xr:uid="{00000000-0005-0000-0000-000047AF0000}"/>
    <cellStyle name="Note 17 36" xfId="44762" xr:uid="{00000000-0005-0000-0000-000048AF0000}"/>
    <cellStyle name="Note 17 37" xfId="44763" xr:uid="{00000000-0005-0000-0000-000049AF0000}"/>
    <cellStyle name="Note 17 38" xfId="44764" xr:uid="{00000000-0005-0000-0000-00004AAF0000}"/>
    <cellStyle name="Note 17 39" xfId="44765" xr:uid="{00000000-0005-0000-0000-00004BAF0000}"/>
    <cellStyle name="Note 17 4" xfId="44766" xr:uid="{00000000-0005-0000-0000-00004CAF0000}"/>
    <cellStyle name="Note 17 40" xfId="44767" xr:uid="{00000000-0005-0000-0000-00004DAF0000}"/>
    <cellStyle name="Note 17 41" xfId="44768" xr:uid="{00000000-0005-0000-0000-00004EAF0000}"/>
    <cellStyle name="Note 17 42" xfId="44769" xr:uid="{00000000-0005-0000-0000-00004FAF0000}"/>
    <cellStyle name="Note 17 43" xfId="44770" xr:uid="{00000000-0005-0000-0000-000050AF0000}"/>
    <cellStyle name="Note 17 44" xfId="44771" xr:uid="{00000000-0005-0000-0000-000051AF0000}"/>
    <cellStyle name="Note 17 45" xfId="44772" xr:uid="{00000000-0005-0000-0000-000052AF0000}"/>
    <cellStyle name="Note 17 46" xfId="44773" xr:uid="{00000000-0005-0000-0000-000053AF0000}"/>
    <cellStyle name="Note 17 47" xfId="44774" xr:uid="{00000000-0005-0000-0000-000054AF0000}"/>
    <cellStyle name="Note 17 48" xfId="44775" xr:uid="{00000000-0005-0000-0000-000055AF0000}"/>
    <cellStyle name="Note 17 49" xfId="44776" xr:uid="{00000000-0005-0000-0000-000056AF0000}"/>
    <cellStyle name="Note 17 5" xfId="44777" xr:uid="{00000000-0005-0000-0000-000057AF0000}"/>
    <cellStyle name="Note 17 50" xfId="44778" xr:uid="{00000000-0005-0000-0000-000058AF0000}"/>
    <cellStyle name="Note 17 51" xfId="44779" xr:uid="{00000000-0005-0000-0000-000059AF0000}"/>
    <cellStyle name="Note 17 52" xfId="44780" xr:uid="{00000000-0005-0000-0000-00005AAF0000}"/>
    <cellStyle name="Note 17 53" xfId="44781" xr:uid="{00000000-0005-0000-0000-00005BAF0000}"/>
    <cellStyle name="Note 17 54" xfId="44782" xr:uid="{00000000-0005-0000-0000-00005CAF0000}"/>
    <cellStyle name="Note 17 55" xfId="44783" xr:uid="{00000000-0005-0000-0000-00005DAF0000}"/>
    <cellStyle name="Note 17 56" xfId="44784" xr:uid="{00000000-0005-0000-0000-00005EAF0000}"/>
    <cellStyle name="Note 17 57" xfId="44785" xr:uid="{00000000-0005-0000-0000-00005FAF0000}"/>
    <cellStyle name="Note 17 58" xfId="44786" xr:uid="{00000000-0005-0000-0000-000060AF0000}"/>
    <cellStyle name="Note 17 59" xfId="44787" xr:uid="{00000000-0005-0000-0000-000061AF0000}"/>
    <cellStyle name="Note 17 6" xfId="44788" xr:uid="{00000000-0005-0000-0000-000062AF0000}"/>
    <cellStyle name="Note 17 60" xfId="44789" xr:uid="{00000000-0005-0000-0000-000063AF0000}"/>
    <cellStyle name="Note 17 61" xfId="44790" xr:uid="{00000000-0005-0000-0000-000064AF0000}"/>
    <cellStyle name="Note 17 62" xfId="44791" xr:uid="{00000000-0005-0000-0000-000065AF0000}"/>
    <cellStyle name="Note 17 63" xfId="44792" xr:uid="{00000000-0005-0000-0000-000066AF0000}"/>
    <cellStyle name="Note 17 64" xfId="44793" xr:uid="{00000000-0005-0000-0000-000067AF0000}"/>
    <cellStyle name="Note 17 65" xfId="44794" xr:uid="{00000000-0005-0000-0000-000068AF0000}"/>
    <cellStyle name="Note 17 66" xfId="44795" xr:uid="{00000000-0005-0000-0000-000069AF0000}"/>
    <cellStyle name="Note 17 67" xfId="44796" xr:uid="{00000000-0005-0000-0000-00006AAF0000}"/>
    <cellStyle name="Note 17 68" xfId="44797" xr:uid="{00000000-0005-0000-0000-00006BAF0000}"/>
    <cellStyle name="Note 17 69" xfId="44798" xr:uid="{00000000-0005-0000-0000-00006CAF0000}"/>
    <cellStyle name="Note 17 7" xfId="44799" xr:uid="{00000000-0005-0000-0000-00006DAF0000}"/>
    <cellStyle name="Note 17 70" xfId="44800" xr:uid="{00000000-0005-0000-0000-00006EAF0000}"/>
    <cellStyle name="Note 17 71" xfId="44801" xr:uid="{00000000-0005-0000-0000-00006FAF0000}"/>
    <cellStyle name="Note 17 72" xfId="44802" xr:uid="{00000000-0005-0000-0000-000070AF0000}"/>
    <cellStyle name="Note 17 73" xfId="44803" xr:uid="{00000000-0005-0000-0000-000071AF0000}"/>
    <cellStyle name="Note 17 74" xfId="44804" xr:uid="{00000000-0005-0000-0000-000072AF0000}"/>
    <cellStyle name="Note 17 75" xfId="44805" xr:uid="{00000000-0005-0000-0000-000073AF0000}"/>
    <cellStyle name="Note 17 76" xfId="44806" xr:uid="{00000000-0005-0000-0000-000074AF0000}"/>
    <cellStyle name="Note 17 77" xfId="44807" xr:uid="{00000000-0005-0000-0000-000075AF0000}"/>
    <cellStyle name="Note 17 78" xfId="44808" xr:uid="{00000000-0005-0000-0000-000076AF0000}"/>
    <cellStyle name="Note 17 79" xfId="44809" xr:uid="{00000000-0005-0000-0000-000077AF0000}"/>
    <cellStyle name="Note 17 8" xfId="44810" xr:uid="{00000000-0005-0000-0000-000078AF0000}"/>
    <cellStyle name="Note 17 80" xfId="44811" xr:uid="{00000000-0005-0000-0000-000079AF0000}"/>
    <cellStyle name="Note 17 81" xfId="44812" xr:uid="{00000000-0005-0000-0000-00007AAF0000}"/>
    <cellStyle name="Note 17 82" xfId="44813" xr:uid="{00000000-0005-0000-0000-00007BAF0000}"/>
    <cellStyle name="Note 17 83" xfId="44814" xr:uid="{00000000-0005-0000-0000-00007CAF0000}"/>
    <cellStyle name="Note 17 84" xfId="44815" xr:uid="{00000000-0005-0000-0000-00007DAF0000}"/>
    <cellStyle name="Note 17 85" xfId="44816" xr:uid="{00000000-0005-0000-0000-00007EAF0000}"/>
    <cellStyle name="Note 17 86" xfId="44817" xr:uid="{00000000-0005-0000-0000-00007FAF0000}"/>
    <cellStyle name="Note 17 87" xfId="44818" xr:uid="{00000000-0005-0000-0000-000080AF0000}"/>
    <cellStyle name="Note 17 88" xfId="44819" xr:uid="{00000000-0005-0000-0000-000081AF0000}"/>
    <cellStyle name="Note 17 89" xfId="44820" xr:uid="{00000000-0005-0000-0000-000082AF0000}"/>
    <cellStyle name="Note 17 9" xfId="44821" xr:uid="{00000000-0005-0000-0000-000083AF0000}"/>
    <cellStyle name="Note 17 90" xfId="44822" xr:uid="{00000000-0005-0000-0000-000084AF0000}"/>
    <cellStyle name="Note 17 91" xfId="44823" xr:uid="{00000000-0005-0000-0000-000085AF0000}"/>
    <cellStyle name="Note 17 92" xfId="44824" xr:uid="{00000000-0005-0000-0000-000086AF0000}"/>
    <cellStyle name="Note 17 93" xfId="44825" xr:uid="{00000000-0005-0000-0000-000087AF0000}"/>
    <cellStyle name="Note 17 94" xfId="44826" xr:uid="{00000000-0005-0000-0000-000088AF0000}"/>
    <cellStyle name="Note 17 95" xfId="44827" xr:uid="{00000000-0005-0000-0000-000089AF0000}"/>
    <cellStyle name="Note 17 96" xfId="44828" xr:uid="{00000000-0005-0000-0000-00008AAF0000}"/>
    <cellStyle name="Note 17 97" xfId="44829" xr:uid="{00000000-0005-0000-0000-00008BAF0000}"/>
    <cellStyle name="Note 17 98" xfId="44830" xr:uid="{00000000-0005-0000-0000-00008CAF0000}"/>
    <cellStyle name="Note 17 99" xfId="44831" xr:uid="{00000000-0005-0000-0000-00008DAF0000}"/>
    <cellStyle name="Note 170" xfId="44832" xr:uid="{00000000-0005-0000-0000-00008EAF0000}"/>
    <cellStyle name="Note 171" xfId="44833" xr:uid="{00000000-0005-0000-0000-00008FAF0000}"/>
    <cellStyle name="Note 172" xfId="44834" xr:uid="{00000000-0005-0000-0000-000090AF0000}"/>
    <cellStyle name="Note 173" xfId="44835" xr:uid="{00000000-0005-0000-0000-000091AF0000}"/>
    <cellStyle name="Note 174" xfId="44836" xr:uid="{00000000-0005-0000-0000-000092AF0000}"/>
    <cellStyle name="Note 175" xfId="44837" xr:uid="{00000000-0005-0000-0000-000093AF0000}"/>
    <cellStyle name="Note 176" xfId="44838" xr:uid="{00000000-0005-0000-0000-000094AF0000}"/>
    <cellStyle name="Note 177" xfId="44839" xr:uid="{00000000-0005-0000-0000-000095AF0000}"/>
    <cellStyle name="Note 178" xfId="44840" xr:uid="{00000000-0005-0000-0000-000096AF0000}"/>
    <cellStyle name="Note 179" xfId="44841" xr:uid="{00000000-0005-0000-0000-000097AF0000}"/>
    <cellStyle name="Note 18" xfId="44842" xr:uid="{00000000-0005-0000-0000-000098AF0000}"/>
    <cellStyle name="Note 18 10" xfId="44843" xr:uid="{00000000-0005-0000-0000-000099AF0000}"/>
    <cellStyle name="Note 18 100" xfId="44844" xr:uid="{00000000-0005-0000-0000-00009AAF0000}"/>
    <cellStyle name="Note 18 101" xfId="44845" xr:uid="{00000000-0005-0000-0000-00009BAF0000}"/>
    <cellStyle name="Note 18 102" xfId="44846" xr:uid="{00000000-0005-0000-0000-00009CAF0000}"/>
    <cellStyle name="Note 18 103" xfId="44847" xr:uid="{00000000-0005-0000-0000-00009DAF0000}"/>
    <cellStyle name="Note 18 104" xfId="44848" xr:uid="{00000000-0005-0000-0000-00009EAF0000}"/>
    <cellStyle name="Note 18 105" xfId="44849" xr:uid="{00000000-0005-0000-0000-00009FAF0000}"/>
    <cellStyle name="Note 18 11" xfId="44850" xr:uid="{00000000-0005-0000-0000-0000A0AF0000}"/>
    <cellStyle name="Note 18 12" xfId="44851" xr:uid="{00000000-0005-0000-0000-0000A1AF0000}"/>
    <cellStyle name="Note 18 13" xfId="44852" xr:uid="{00000000-0005-0000-0000-0000A2AF0000}"/>
    <cellStyle name="Note 18 14" xfId="44853" xr:uid="{00000000-0005-0000-0000-0000A3AF0000}"/>
    <cellStyle name="Note 18 15" xfId="44854" xr:uid="{00000000-0005-0000-0000-0000A4AF0000}"/>
    <cellStyle name="Note 18 16" xfId="44855" xr:uid="{00000000-0005-0000-0000-0000A5AF0000}"/>
    <cellStyle name="Note 18 17" xfId="44856" xr:uid="{00000000-0005-0000-0000-0000A6AF0000}"/>
    <cellStyle name="Note 18 18" xfId="44857" xr:uid="{00000000-0005-0000-0000-0000A7AF0000}"/>
    <cellStyle name="Note 18 19" xfId="44858" xr:uid="{00000000-0005-0000-0000-0000A8AF0000}"/>
    <cellStyle name="Note 18 2" xfId="44859" xr:uid="{00000000-0005-0000-0000-0000A9AF0000}"/>
    <cellStyle name="Note 18 2 2" xfId="44860" xr:uid="{00000000-0005-0000-0000-0000AAAF0000}"/>
    <cellStyle name="Note 18 2 3" xfId="44861" xr:uid="{00000000-0005-0000-0000-0000ABAF0000}"/>
    <cellStyle name="Note 18 20" xfId="44862" xr:uid="{00000000-0005-0000-0000-0000ACAF0000}"/>
    <cellStyle name="Note 18 21" xfId="44863" xr:uid="{00000000-0005-0000-0000-0000ADAF0000}"/>
    <cellStyle name="Note 18 22" xfId="44864" xr:uid="{00000000-0005-0000-0000-0000AEAF0000}"/>
    <cellStyle name="Note 18 23" xfId="44865" xr:uid="{00000000-0005-0000-0000-0000AFAF0000}"/>
    <cellStyle name="Note 18 24" xfId="44866" xr:uid="{00000000-0005-0000-0000-0000B0AF0000}"/>
    <cellStyle name="Note 18 25" xfId="44867" xr:uid="{00000000-0005-0000-0000-0000B1AF0000}"/>
    <cellStyle name="Note 18 26" xfId="44868" xr:uid="{00000000-0005-0000-0000-0000B2AF0000}"/>
    <cellStyle name="Note 18 27" xfId="44869" xr:uid="{00000000-0005-0000-0000-0000B3AF0000}"/>
    <cellStyle name="Note 18 28" xfId="44870" xr:uid="{00000000-0005-0000-0000-0000B4AF0000}"/>
    <cellStyle name="Note 18 29" xfId="44871" xr:uid="{00000000-0005-0000-0000-0000B5AF0000}"/>
    <cellStyle name="Note 18 3" xfId="44872" xr:uid="{00000000-0005-0000-0000-0000B6AF0000}"/>
    <cellStyle name="Note 18 30" xfId="44873" xr:uid="{00000000-0005-0000-0000-0000B7AF0000}"/>
    <cellStyle name="Note 18 31" xfId="44874" xr:uid="{00000000-0005-0000-0000-0000B8AF0000}"/>
    <cellStyle name="Note 18 32" xfId="44875" xr:uid="{00000000-0005-0000-0000-0000B9AF0000}"/>
    <cellStyle name="Note 18 33" xfId="44876" xr:uid="{00000000-0005-0000-0000-0000BAAF0000}"/>
    <cellStyle name="Note 18 34" xfId="44877" xr:uid="{00000000-0005-0000-0000-0000BBAF0000}"/>
    <cellStyle name="Note 18 35" xfId="44878" xr:uid="{00000000-0005-0000-0000-0000BCAF0000}"/>
    <cellStyle name="Note 18 36" xfId="44879" xr:uid="{00000000-0005-0000-0000-0000BDAF0000}"/>
    <cellStyle name="Note 18 37" xfId="44880" xr:uid="{00000000-0005-0000-0000-0000BEAF0000}"/>
    <cellStyle name="Note 18 38" xfId="44881" xr:uid="{00000000-0005-0000-0000-0000BFAF0000}"/>
    <cellStyle name="Note 18 39" xfId="44882" xr:uid="{00000000-0005-0000-0000-0000C0AF0000}"/>
    <cellStyle name="Note 18 4" xfId="44883" xr:uid="{00000000-0005-0000-0000-0000C1AF0000}"/>
    <cellStyle name="Note 18 40" xfId="44884" xr:uid="{00000000-0005-0000-0000-0000C2AF0000}"/>
    <cellStyle name="Note 18 41" xfId="44885" xr:uid="{00000000-0005-0000-0000-0000C3AF0000}"/>
    <cellStyle name="Note 18 42" xfId="44886" xr:uid="{00000000-0005-0000-0000-0000C4AF0000}"/>
    <cellStyle name="Note 18 43" xfId="44887" xr:uid="{00000000-0005-0000-0000-0000C5AF0000}"/>
    <cellStyle name="Note 18 44" xfId="44888" xr:uid="{00000000-0005-0000-0000-0000C6AF0000}"/>
    <cellStyle name="Note 18 45" xfId="44889" xr:uid="{00000000-0005-0000-0000-0000C7AF0000}"/>
    <cellStyle name="Note 18 46" xfId="44890" xr:uid="{00000000-0005-0000-0000-0000C8AF0000}"/>
    <cellStyle name="Note 18 47" xfId="44891" xr:uid="{00000000-0005-0000-0000-0000C9AF0000}"/>
    <cellStyle name="Note 18 48" xfId="44892" xr:uid="{00000000-0005-0000-0000-0000CAAF0000}"/>
    <cellStyle name="Note 18 49" xfId="44893" xr:uid="{00000000-0005-0000-0000-0000CBAF0000}"/>
    <cellStyle name="Note 18 5" xfId="44894" xr:uid="{00000000-0005-0000-0000-0000CCAF0000}"/>
    <cellStyle name="Note 18 50" xfId="44895" xr:uid="{00000000-0005-0000-0000-0000CDAF0000}"/>
    <cellStyle name="Note 18 51" xfId="44896" xr:uid="{00000000-0005-0000-0000-0000CEAF0000}"/>
    <cellStyle name="Note 18 52" xfId="44897" xr:uid="{00000000-0005-0000-0000-0000CFAF0000}"/>
    <cellStyle name="Note 18 53" xfId="44898" xr:uid="{00000000-0005-0000-0000-0000D0AF0000}"/>
    <cellStyle name="Note 18 54" xfId="44899" xr:uid="{00000000-0005-0000-0000-0000D1AF0000}"/>
    <cellStyle name="Note 18 55" xfId="44900" xr:uid="{00000000-0005-0000-0000-0000D2AF0000}"/>
    <cellStyle name="Note 18 56" xfId="44901" xr:uid="{00000000-0005-0000-0000-0000D3AF0000}"/>
    <cellStyle name="Note 18 57" xfId="44902" xr:uid="{00000000-0005-0000-0000-0000D4AF0000}"/>
    <cellStyle name="Note 18 58" xfId="44903" xr:uid="{00000000-0005-0000-0000-0000D5AF0000}"/>
    <cellStyle name="Note 18 59" xfId="44904" xr:uid="{00000000-0005-0000-0000-0000D6AF0000}"/>
    <cellStyle name="Note 18 6" xfId="44905" xr:uid="{00000000-0005-0000-0000-0000D7AF0000}"/>
    <cellStyle name="Note 18 60" xfId="44906" xr:uid="{00000000-0005-0000-0000-0000D8AF0000}"/>
    <cellStyle name="Note 18 61" xfId="44907" xr:uid="{00000000-0005-0000-0000-0000D9AF0000}"/>
    <cellStyle name="Note 18 62" xfId="44908" xr:uid="{00000000-0005-0000-0000-0000DAAF0000}"/>
    <cellStyle name="Note 18 63" xfId="44909" xr:uid="{00000000-0005-0000-0000-0000DBAF0000}"/>
    <cellStyle name="Note 18 64" xfId="44910" xr:uid="{00000000-0005-0000-0000-0000DCAF0000}"/>
    <cellStyle name="Note 18 65" xfId="44911" xr:uid="{00000000-0005-0000-0000-0000DDAF0000}"/>
    <cellStyle name="Note 18 66" xfId="44912" xr:uid="{00000000-0005-0000-0000-0000DEAF0000}"/>
    <cellStyle name="Note 18 67" xfId="44913" xr:uid="{00000000-0005-0000-0000-0000DFAF0000}"/>
    <cellStyle name="Note 18 68" xfId="44914" xr:uid="{00000000-0005-0000-0000-0000E0AF0000}"/>
    <cellStyle name="Note 18 69" xfId="44915" xr:uid="{00000000-0005-0000-0000-0000E1AF0000}"/>
    <cellStyle name="Note 18 7" xfId="44916" xr:uid="{00000000-0005-0000-0000-0000E2AF0000}"/>
    <cellStyle name="Note 18 70" xfId="44917" xr:uid="{00000000-0005-0000-0000-0000E3AF0000}"/>
    <cellStyle name="Note 18 71" xfId="44918" xr:uid="{00000000-0005-0000-0000-0000E4AF0000}"/>
    <cellStyle name="Note 18 72" xfId="44919" xr:uid="{00000000-0005-0000-0000-0000E5AF0000}"/>
    <cellStyle name="Note 18 73" xfId="44920" xr:uid="{00000000-0005-0000-0000-0000E6AF0000}"/>
    <cellStyle name="Note 18 74" xfId="44921" xr:uid="{00000000-0005-0000-0000-0000E7AF0000}"/>
    <cellStyle name="Note 18 75" xfId="44922" xr:uid="{00000000-0005-0000-0000-0000E8AF0000}"/>
    <cellStyle name="Note 18 76" xfId="44923" xr:uid="{00000000-0005-0000-0000-0000E9AF0000}"/>
    <cellStyle name="Note 18 77" xfId="44924" xr:uid="{00000000-0005-0000-0000-0000EAAF0000}"/>
    <cellStyle name="Note 18 78" xfId="44925" xr:uid="{00000000-0005-0000-0000-0000EBAF0000}"/>
    <cellStyle name="Note 18 79" xfId="44926" xr:uid="{00000000-0005-0000-0000-0000ECAF0000}"/>
    <cellStyle name="Note 18 8" xfId="44927" xr:uid="{00000000-0005-0000-0000-0000EDAF0000}"/>
    <cellStyle name="Note 18 80" xfId="44928" xr:uid="{00000000-0005-0000-0000-0000EEAF0000}"/>
    <cellStyle name="Note 18 81" xfId="44929" xr:uid="{00000000-0005-0000-0000-0000EFAF0000}"/>
    <cellStyle name="Note 18 82" xfId="44930" xr:uid="{00000000-0005-0000-0000-0000F0AF0000}"/>
    <cellStyle name="Note 18 83" xfId="44931" xr:uid="{00000000-0005-0000-0000-0000F1AF0000}"/>
    <cellStyle name="Note 18 84" xfId="44932" xr:uid="{00000000-0005-0000-0000-0000F2AF0000}"/>
    <cellStyle name="Note 18 85" xfId="44933" xr:uid="{00000000-0005-0000-0000-0000F3AF0000}"/>
    <cellStyle name="Note 18 86" xfId="44934" xr:uid="{00000000-0005-0000-0000-0000F4AF0000}"/>
    <cellStyle name="Note 18 87" xfId="44935" xr:uid="{00000000-0005-0000-0000-0000F5AF0000}"/>
    <cellStyle name="Note 18 88" xfId="44936" xr:uid="{00000000-0005-0000-0000-0000F6AF0000}"/>
    <cellStyle name="Note 18 89" xfId="44937" xr:uid="{00000000-0005-0000-0000-0000F7AF0000}"/>
    <cellStyle name="Note 18 9" xfId="44938" xr:uid="{00000000-0005-0000-0000-0000F8AF0000}"/>
    <cellStyle name="Note 18 90" xfId="44939" xr:uid="{00000000-0005-0000-0000-0000F9AF0000}"/>
    <cellStyle name="Note 18 91" xfId="44940" xr:uid="{00000000-0005-0000-0000-0000FAAF0000}"/>
    <cellStyle name="Note 18 92" xfId="44941" xr:uid="{00000000-0005-0000-0000-0000FBAF0000}"/>
    <cellStyle name="Note 18 93" xfId="44942" xr:uid="{00000000-0005-0000-0000-0000FCAF0000}"/>
    <cellStyle name="Note 18 94" xfId="44943" xr:uid="{00000000-0005-0000-0000-0000FDAF0000}"/>
    <cellStyle name="Note 18 95" xfId="44944" xr:uid="{00000000-0005-0000-0000-0000FEAF0000}"/>
    <cellStyle name="Note 18 96" xfId="44945" xr:uid="{00000000-0005-0000-0000-0000FFAF0000}"/>
    <cellStyle name="Note 18 97" xfId="44946" xr:uid="{00000000-0005-0000-0000-000000B00000}"/>
    <cellStyle name="Note 18 98" xfId="44947" xr:uid="{00000000-0005-0000-0000-000001B00000}"/>
    <cellStyle name="Note 18 99" xfId="44948" xr:uid="{00000000-0005-0000-0000-000002B00000}"/>
    <cellStyle name="Note 180" xfId="44949" xr:uid="{00000000-0005-0000-0000-000003B00000}"/>
    <cellStyle name="Note 181" xfId="44950" xr:uid="{00000000-0005-0000-0000-000004B00000}"/>
    <cellStyle name="Note 182" xfId="44951" xr:uid="{00000000-0005-0000-0000-000005B00000}"/>
    <cellStyle name="Note 183" xfId="53623" xr:uid="{00000000-0005-0000-0000-000006B00000}"/>
    <cellStyle name="Note 184" xfId="53626" xr:uid="{00000000-0005-0000-0000-000007B00000}"/>
    <cellStyle name="Note 185" xfId="53645" xr:uid="{00000000-0005-0000-0000-000008B00000}"/>
    <cellStyle name="Note 186" xfId="53662" xr:uid="{00000000-0005-0000-0000-000009B00000}"/>
    <cellStyle name="Note 187" xfId="53677" xr:uid="{00000000-0005-0000-0000-00000AB00000}"/>
    <cellStyle name="Note 19" xfId="44952" xr:uid="{00000000-0005-0000-0000-00000BB00000}"/>
    <cellStyle name="Note 19 2" xfId="44953" xr:uid="{00000000-0005-0000-0000-00000CB00000}"/>
    <cellStyle name="Note 19 2 2" xfId="44954" xr:uid="{00000000-0005-0000-0000-00000DB00000}"/>
    <cellStyle name="Note 19 2 3" xfId="44955" xr:uid="{00000000-0005-0000-0000-00000EB00000}"/>
    <cellStyle name="Note 19 2 4" xfId="44956" xr:uid="{00000000-0005-0000-0000-00000FB00000}"/>
    <cellStyle name="Note 19 3" xfId="44957" xr:uid="{00000000-0005-0000-0000-000010B00000}"/>
    <cellStyle name="Note 19 3 2" xfId="44958" xr:uid="{00000000-0005-0000-0000-000011B00000}"/>
    <cellStyle name="Note 19 3 3" xfId="44959" xr:uid="{00000000-0005-0000-0000-000012B00000}"/>
    <cellStyle name="Note 19 3 4" xfId="44960" xr:uid="{00000000-0005-0000-0000-000013B00000}"/>
    <cellStyle name="Note 19 4" xfId="44961" xr:uid="{00000000-0005-0000-0000-000014B00000}"/>
    <cellStyle name="Note 19 4 2" xfId="44962" xr:uid="{00000000-0005-0000-0000-000015B00000}"/>
    <cellStyle name="Note 19 4 3" xfId="44963" xr:uid="{00000000-0005-0000-0000-000016B00000}"/>
    <cellStyle name="Note 19 4 4" xfId="44964" xr:uid="{00000000-0005-0000-0000-000017B00000}"/>
    <cellStyle name="Note 19 5" xfId="44965" xr:uid="{00000000-0005-0000-0000-000018B00000}"/>
    <cellStyle name="Note 19 5 2" xfId="44966" xr:uid="{00000000-0005-0000-0000-000019B00000}"/>
    <cellStyle name="Note 19 5 3" xfId="44967" xr:uid="{00000000-0005-0000-0000-00001AB00000}"/>
    <cellStyle name="Note 19 5 4" xfId="44968" xr:uid="{00000000-0005-0000-0000-00001BB00000}"/>
    <cellStyle name="Note 19 6" xfId="44969" xr:uid="{00000000-0005-0000-0000-00001CB00000}"/>
    <cellStyle name="Note 19 6 2" xfId="44970" xr:uid="{00000000-0005-0000-0000-00001DB00000}"/>
    <cellStyle name="Note 19 6 3" xfId="44971" xr:uid="{00000000-0005-0000-0000-00001EB00000}"/>
    <cellStyle name="Note 19 6 4" xfId="44972" xr:uid="{00000000-0005-0000-0000-00001FB00000}"/>
    <cellStyle name="Note 19 7" xfId="44973" xr:uid="{00000000-0005-0000-0000-000020B00000}"/>
    <cellStyle name="Note 19 8" xfId="44974" xr:uid="{00000000-0005-0000-0000-000021B00000}"/>
    <cellStyle name="Note 19 9" xfId="44975" xr:uid="{00000000-0005-0000-0000-000022B00000}"/>
    <cellStyle name="Note 2" xfId="44976" xr:uid="{00000000-0005-0000-0000-000023B00000}"/>
    <cellStyle name="Note 2 10" xfId="44977" xr:uid="{00000000-0005-0000-0000-000024B00000}"/>
    <cellStyle name="Note 2 100" xfId="44978" xr:uid="{00000000-0005-0000-0000-000025B00000}"/>
    <cellStyle name="Note 2 101" xfId="44979" xr:uid="{00000000-0005-0000-0000-000026B00000}"/>
    <cellStyle name="Note 2 102" xfId="44980" xr:uid="{00000000-0005-0000-0000-000027B00000}"/>
    <cellStyle name="Note 2 103" xfId="44981" xr:uid="{00000000-0005-0000-0000-000028B00000}"/>
    <cellStyle name="Note 2 104" xfId="44982" xr:uid="{00000000-0005-0000-0000-000029B00000}"/>
    <cellStyle name="Note 2 105" xfId="44983" xr:uid="{00000000-0005-0000-0000-00002AB00000}"/>
    <cellStyle name="Note 2 106" xfId="44984" xr:uid="{00000000-0005-0000-0000-00002BB00000}"/>
    <cellStyle name="Note 2 107" xfId="44985" xr:uid="{00000000-0005-0000-0000-00002CB00000}"/>
    <cellStyle name="Note 2 108" xfId="44986" xr:uid="{00000000-0005-0000-0000-00002DB00000}"/>
    <cellStyle name="Note 2 109" xfId="44987" xr:uid="{00000000-0005-0000-0000-00002EB00000}"/>
    <cellStyle name="Note 2 11" xfId="44988" xr:uid="{00000000-0005-0000-0000-00002FB00000}"/>
    <cellStyle name="Note 2 110" xfId="44989" xr:uid="{00000000-0005-0000-0000-000030B00000}"/>
    <cellStyle name="Note 2 111" xfId="44990" xr:uid="{00000000-0005-0000-0000-000031B00000}"/>
    <cellStyle name="Note 2 112" xfId="44991" xr:uid="{00000000-0005-0000-0000-000032B00000}"/>
    <cellStyle name="Note 2 113" xfId="44992" xr:uid="{00000000-0005-0000-0000-000033B00000}"/>
    <cellStyle name="Note 2 114" xfId="44993" xr:uid="{00000000-0005-0000-0000-000034B00000}"/>
    <cellStyle name="Note 2 115" xfId="44994" xr:uid="{00000000-0005-0000-0000-000035B00000}"/>
    <cellStyle name="Note 2 116" xfId="44995" xr:uid="{00000000-0005-0000-0000-000036B00000}"/>
    <cellStyle name="Note 2 117" xfId="44996" xr:uid="{00000000-0005-0000-0000-000037B00000}"/>
    <cellStyle name="Note 2 118" xfId="44997" xr:uid="{00000000-0005-0000-0000-000038B00000}"/>
    <cellStyle name="Note 2 119" xfId="44998" xr:uid="{00000000-0005-0000-0000-000039B00000}"/>
    <cellStyle name="Note 2 12" xfId="44999" xr:uid="{00000000-0005-0000-0000-00003AB00000}"/>
    <cellStyle name="Note 2 120" xfId="45000" xr:uid="{00000000-0005-0000-0000-00003BB00000}"/>
    <cellStyle name="Note 2 121" xfId="45001" xr:uid="{00000000-0005-0000-0000-00003CB00000}"/>
    <cellStyle name="Note 2 122" xfId="45002" xr:uid="{00000000-0005-0000-0000-00003DB00000}"/>
    <cellStyle name="Note 2 123" xfId="45003" xr:uid="{00000000-0005-0000-0000-00003EB00000}"/>
    <cellStyle name="Note 2 124" xfId="45004" xr:uid="{00000000-0005-0000-0000-00003FB00000}"/>
    <cellStyle name="Note 2 125" xfId="45005" xr:uid="{00000000-0005-0000-0000-000040B00000}"/>
    <cellStyle name="Note 2 126" xfId="45006" xr:uid="{00000000-0005-0000-0000-000041B00000}"/>
    <cellStyle name="Note 2 127" xfId="45007" xr:uid="{00000000-0005-0000-0000-000042B00000}"/>
    <cellStyle name="Note 2 128" xfId="45008" xr:uid="{00000000-0005-0000-0000-000043B00000}"/>
    <cellStyle name="Note 2 129" xfId="45009" xr:uid="{00000000-0005-0000-0000-000044B00000}"/>
    <cellStyle name="Note 2 13" xfId="45010" xr:uid="{00000000-0005-0000-0000-000045B00000}"/>
    <cellStyle name="Note 2 130" xfId="45011" xr:uid="{00000000-0005-0000-0000-000046B00000}"/>
    <cellStyle name="Note 2 131" xfId="45012" xr:uid="{00000000-0005-0000-0000-000047B00000}"/>
    <cellStyle name="Note 2 132" xfId="45013" xr:uid="{00000000-0005-0000-0000-000048B00000}"/>
    <cellStyle name="Note 2 133" xfId="45014" xr:uid="{00000000-0005-0000-0000-000049B00000}"/>
    <cellStyle name="Note 2 134" xfId="45015" xr:uid="{00000000-0005-0000-0000-00004AB00000}"/>
    <cellStyle name="Note 2 135" xfId="45016" xr:uid="{00000000-0005-0000-0000-00004BB00000}"/>
    <cellStyle name="Note 2 136" xfId="45017" xr:uid="{00000000-0005-0000-0000-00004CB00000}"/>
    <cellStyle name="Note 2 137" xfId="45018" xr:uid="{00000000-0005-0000-0000-00004DB00000}"/>
    <cellStyle name="Note 2 138" xfId="45019" xr:uid="{00000000-0005-0000-0000-00004EB00000}"/>
    <cellStyle name="Note 2 139" xfId="45020" xr:uid="{00000000-0005-0000-0000-00004FB00000}"/>
    <cellStyle name="Note 2 14" xfId="45021" xr:uid="{00000000-0005-0000-0000-000050B00000}"/>
    <cellStyle name="Note 2 140" xfId="45022" xr:uid="{00000000-0005-0000-0000-000051B00000}"/>
    <cellStyle name="Note 2 141" xfId="45023" xr:uid="{00000000-0005-0000-0000-000052B00000}"/>
    <cellStyle name="Note 2 142" xfId="45024" xr:uid="{00000000-0005-0000-0000-000053B00000}"/>
    <cellStyle name="Note 2 143" xfId="45025" xr:uid="{00000000-0005-0000-0000-000054B00000}"/>
    <cellStyle name="Note 2 144" xfId="45026" xr:uid="{00000000-0005-0000-0000-000055B00000}"/>
    <cellStyle name="Note 2 145" xfId="45027" xr:uid="{00000000-0005-0000-0000-000056B00000}"/>
    <cellStyle name="Note 2 146" xfId="45028" xr:uid="{00000000-0005-0000-0000-000057B00000}"/>
    <cellStyle name="Note 2 147" xfId="45029" xr:uid="{00000000-0005-0000-0000-000058B00000}"/>
    <cellStyle name="Note 2 148" xfId="45030" xr:uid="{00000000-0005-0000-0000-000059B00000}"/>
    <cellStyle name="Note 2 149" xfId="45031" xr:uid="{00000000-0005-0000-0000-00005AB00000}"/>
    <cellStyle name="Note 2 15" xfId="45032" xr:uid="{00000000-0005-0000-0000-00005BB00000}"/>
    <cellStyle name="Note 2 150" xfId="45033" xr:uid="{00000000-0005-0000-0000-00005CB00000}"/>
    <cellStyle name="Note 2 151" xfId="45034" xr:uid="{00000000-0005-0000-0000-00005DB00000}"/>
    <cellStyle name="Note 2 152" xfId="45035" xr:uid="{00000000-0005-0000-0000-00005EB00000}"/>
    <cellStyle name="Note 2 153" xfId="45036" xr:uid="{00000000-0005-0000-0000-00005FB00000}"/>
    <cellStyle name="Note 2 154" xfId="45037" xr:uid="{00000000-0005-0000-0000-000060B00000}"/>
    <cellStyle name="Note 2 155" xfId="45038" xr:uid="{00000000-0005-0000-0000-000061B00000}"/>
    <cellStyle name="Note 2 156" xfId="45039" xr:uid="{00000000-0005-0000-0000-000062B00000}"/>
    <cellStyle name="Note 2 157" xfId="45040" xr:uid="{00000000-0005-0000-0000-000063B00000}"/>
    <cellStyle name="Note 2 158" xfId="45041" xr:uid="{00000000-0005-0000-0000-000064B00000}"/>
    <cellStyle name="Note 2 159" xfId="45042" xr:uid="{00000000-0005-0000-0000-000065B00000}"/>
    <cellStyle name="Note 2 16" xfId="45043" xr:uid="{00000000-0005-0000-0000-000066B00000}"/>
    <cellStyle name="Note 2 160" xfId="45044" xr:uid="{00000000-0005-0000-0000-000067B00000}"/>
    <cellStyle name="Note 2 161" xfId="45045" xr:uid="{00000000-0005-0000-0000-000068B00000}"/>
    <cellStyle name="Note 2 162" xfId="45046" xr:uid="{00000000-0005-0000-0000-000069B00000}"/>
    <cellStyle name="Note 2 163" xfId="45047" xr:uid="{00000000-0005-0000-0000-00006AB00000}"/>
    <cellStyle name="Note 2 164" xfId="45048" xr:uid="{00000000-0005-0000-0000-00006BB00000}"/>
    <cellStyle name="Note 2 165" xfId="45049" xr:uid="{00000000-0005-0000-0000-00006CB00000}"/>
    <cellStyle name="Note 2 166" xfId="45050" xr:uid="{00000000-0005-0000-0000-00006DB00000}"/>
    <cellStyle name="Note 2 167" xfId="45051" xr:uid="{00000000-0005-0000-0000-00006EB00000}"/>
    <cellStyle name="Note 2 168" xfId="45052" xr:uid="{00000000-0005-0000-0000-00006FB00000}"/>
    <cellStyle name="Note 2 169" xfId="45053" xr:uid="{00000000-0005-0000-0000-000070B00000}"/>
    <cellStyle name="Note 2 17" xfId="45054" xr:uid="{00000000-0005-0000-0000-000071B00000}"/>
    <cellStyle name="Note 2 170" xfId="45055" xr:uid="{00000000-0005-0000-0000-000072B00000}"/>
    <cellStyle name="Note 2 171" xfId="45056" xr:uid="{00000000-0005-0000-0000-000073B00000}"/>
    <cellStyle name="Note 2 172" xfId="45057" xr:uid="{00000000-0005-0000-0000-000074B00000}"/>
    <cellStyle name="Note 2 173" xfId="45058" xr:uid="{00000000-0005-0000-0000-000075B00000}"/>
    <cellStyle name="Note 2 174" xfId="45059" xr:uid="{00000000-0005-0000-0000-000076B00000}"/>
    <cellStyle name="Note 2 175" xfId="45060" xr:uid="{00000000-0005-0000-0000-000077B00000}"/>
    <cellStyle name="Note 2 176" xfId="45061" xr:uid="{00000000-0005-0000-0000-000078B00000}"/>
    <cellStyle name="Note 2 177" xfId="45062" xr:uid="{00000000-0005-0000-0000-000079B00000}"/>
    <cellStyle name="Note 2 178" xfId="45063" xr:uid="{00000000-0005-0000-0000-00007AB00000}"/>
    <cellStyle name="Note 2 179" xfId="45064" xr:uid="{00000000-0005-0000-0000-00007BB00000}"/>
    <cellStyle name="Note 2 18" xfId="45065" xr:uid="{00000000-0005-0000-0000-00007CB00000}"/>
    <cellStyle name="Note 2 180" xfId="45066" xr:uid="{00000000-0005-0000-0000-00007DB00000}"/>
    <cellStyle name="Note 2 181" xfId="45067" xr:uid="{00000000-0005-0000-0000-00007EB00000}"/>
    <cellStyle name="Note 2 182" xfId="45068" xr:uid="{00000000-0005-0000-0000-00007FB00000}"/>
    <cellStyle name="Note 2 183" xfId="45069" xr:uid="{00000000-0005-0000-0000-000080B00000}"/>
    <cellStyle name="Note 2 184" xfId="45070" xr:uid="{00000000-0005-0000-0000-000081B00000}"/>
    <cellStyle name="Note 2 185" xfId="45071" xr:uid="{00000000-0005-0000-0000-000082B00000}"/>
    <cellStyle name="Note 2 186" xfId="45072" xr:uid="{00000000-0005-0000-0000-000083B00000}"/>
    <cellStyle name="Note 2 187" xfId="45073" xr:uid="{00000000-0005-0000-0000-000084B00000}"/>
    <cellStyle name="Note 2 188" xfId="45074" xr:uid="{00000000-0005-0000-0000-000085B00000}"/>
    <cellStyle name="Note 2 189" xfId="45075" xr:uid="{00000000-0005-0000-0000-000086B00000}"/>
    <cellStyle name="Note 2 19" xfId="45076" xr:uid="{00000000-0005-0000-0000-000087B00000}"/>
    <cellStyle name="Note 2 190" xfId="45077" xr:uid="{00000000-0005-0000-0000-000088B00000}"/>
    <cellStyle name="Note 2 191" xfId="45078" xr:uid="{00000000-0005-0000-0000-000089B00000}"/>
    <cellStyle name="Note 2 192" xfId="45079" xr:uid="{00000000-0005-0000-0000-00008AB00000}"/>
    <cellStyle name="Note 2 193" xfId="45080" xr:uid="{00000000-0005-0000-0000-00008BB00000}"/>
    <cellStyle name="Note 2 194" xfId="45081" xr:uid="{00000000-0005-0000-0000-00008CB00000}"/>
    <cellStyle name="Note 2 195" xfId="45082" xr:uid="{00000000-0005-0000-0000-00008DB00000}"/>
    <cellStyle name="Note 2 196" xfId="45083" xr:uid="{00000000-0005-0000-0000-00008EB00000}"/>
    <cellStyle name="Note 2 197" xfId="45084" xr:uid="{00000000-0005-0000-0000-00008FB00000}"/>
    <cellStyle name="Note 2 198" xfId="45085" xr:uid="{00000000-0005-0000-0000-000090B00000}"/>
    <cellStyle name="Note 2 199" xfId="45086" xr:uid="{00000000-0005-0000-0000-000091B00000}"/>
    <cellStyle name="Note 2 2" xfId="45087" xr:uid="{00000000-0005-0000-0000-000092B00000}"/>
    <cellStyle name="Note 2 2 10" xfId="45088" xr:uid="{00000000-0005-0000-0000-000093B00000}"/>
    <cellStyle name="Note 2 2 100" xfId="45089" xr:uid="{00000000-0005-0000-0000-000094B00000}"/>
    <cellStyle name="Note 2 2 101" xfId="45090" xr:uid="{00000000-0005-0000-0000-000095B00000}"/>
    <cellStyle name="Note 2 2 102" xfId="45091" xr:uid="{00000000-0005-0000-0000-000096B00000}"/>
    <cellStyle name="Note 2 2 103" xfId="45092" xr:uid="{00000000-0005-0000-0000-000097B00000}"/>
    <cellStyle name="Note 2 2 104" xfId="45093" xr:uid="{00000000-0005-0000-0000-000098B00000}"/>
    <cellStyle name="Note 2 2 105" xfId="45094" xr:uid="{00000000-0005-0000-0000-000099B00000}"/>
    <cellStyle name="Note 2 2 106" xfId="45095" xr:uid="{00000000-0005-0000-0000-00009AB00000}"/>
    <cellStyle name="Note 2 2 107" xfId="45096" xr:uid="{00000000-0005-0000-0000-00009BB00000}"/>
    <cellStyle name="Note 2 2 108" xfId="45097" xr:uid="{00000000-0005-0000-0000-00009CB00000}"/>
    <cellStyle name="Note 2 2 109" xfId="45098" xr:uid="{00000000-0005-0000-0000-00009DB00000}"/>
    <cellStyle name="Note 2 2 11" xfId="45099" xr:uid="{00000000-0005-0000-0000-00009EB00000}"/>
    <cellStyle name="Note 2 2 110" xfId="45100" xr:uid="{00000000-0005-0000-0000-00009FB00000}"/>
    <cellStyle name="Note 2 2 111" xfId="45101" xr:uid="{00000000-0005-0000-0000-0000A0B00000}"/>
    <cellStyle name="Note 2 2 112" xfId="45102" xr:uid="{00000000-0005-0000-0000-0000A1B00000}"/>
    <cellStyle name="Note 2 2 113" xfId="45103" xr:uid="{00000000-0005-0000-0000-0000A2B00000}"/>
    <cellStyle name="Note 2 2 114" xfId="45104" xr:uid="{00000000-0005-0000-0000-0000A3B00000}"/>
    <cellStyle name="Note 2 2 115" xfId="45105" xr:uid="{00000000-0005-0000-0000-0000A4B00000}"/>
    <cellStyle name="Note 2 2 116" xfId="45106" xr:uid="{00000000-0005-0000-0000-0000A5B00000}"/>
    <cellStyle name="Note 2 2 117" xfId="45107" xr:uid="{00000000-0005-0000-0000-0000A6B00000}"/>
    <cellStyle name="Note 2 2 118" xfId="45108" xr:uid="{00000000-0005-0000-0000-0000A7B00000}"/>
    <cellStyle name="Note 2 2 119" xfId="45109" xr:uid="{00000000-0005-0000-0000-0000A8B00000}"/>
    <cellStyle name="Note 2 2 12" xfId="45110" xr:uid="{00000000-0005-0000-0000-0000A9B00000}"/>
    <cellStyle name="Note 2 2 120" xfId="45111" xr:uid="{00000000-0005-0000-0000-0000AAB00000}"/>
    <cellStyle name="Note 2 2 121" xfId="45112" xr:uid="{00000000-0005-0000-0000-0000ABB00000}"/>
    <cellStyle name="Note 2 2 122" xfId="45113" xr:uid="{00000000-0005-0000-0000-0000ACB00000}"/>
    <cellStyle name="Note 2 2 123" xfId="45114" xr:uid="{00000000-0005-0000-0000-0000ADB00000}"/>
    <cellStyle name="Note 2 2 124" xfId="45115" xr:uid="{00000000-0005-0000-0000-0000AEB00000}"/>
    <cellStyle name="Note 2 2 125" xfId="45116" xr:uid="{00000000-0005-0000-0000-0000AFB00000}"/>
    <cellStyle name="Note 2 2 126" xfId="45117" xr:uid="{00000000-0005-0000-0000-0000B0B00000}"/>
    <cellStyle name="Note 2 2 127" xfId="45118" xr:uid="{00000000-0005-0000-0000-0000B1B00000}"/>
    <cellStyle name="Note 2 2 128" xfId="45119" xr:uid="{00000000-0005-0000-0000-0000B2B00000}"/>
    <cellStyle name="Note 2 2 129" xfId="45120" xr:uid="{00000000-0005-0000-0000-0000B3B00000}"/>
    <cellStyle name="Note 2 2 13" xfId="45121" xr:uid="{00000000-0005-0000-0000-0000B4B00000}"/>
    <cellStyle name="Note 2 2 130" xfId="45122" xr:uid="{00000000-0005-0000-0000-0000B5B00000}"/>
    <cellStyle name="Note 2 2 131" xfId="45123" xr:uid="{00000000-0005-0000-0000-0000B6B00000}"/>
    <cellStyle name="Note 2 2 132" xfId="45124" xr:uid="{00000000-0005-0000-0000-0000B7B00000}"/>
    <cellStyle name="Note 2 2 133" xfId="45125" xr:uid="{00000000-0005-0000-0000-0000B8B00000}"/>
    <cellStyle name="Note 2 2 134" xfId="45126" xr:uid="{00000000-0005-0000-0000-0000B9B00000}"/>
    <cellStyle name="Note 2 2 135" xfId="45127" xr:uid="{00000000-0005-0000-0000-0000BAB00000}"/>
    <cellStyle name="Note 2 2 136" xfId="45128" xr:uid="{00000000-0005-0000-0000-0000BBB00000}"/>
    <cellStyle name="Note 2 2 137" xfId="45129" xr:uid="{00000000-0005-0000-0000-0000BCB00000}"/>
    <cellStyle name="Note 2 2 138" xfId="45130" xr:uid="{00000000-0005-0000-0000-0000BDB00000}"/>
    <cellStyle name="Note 2 2 139" xfId="45131" xr:uid="{00000000-0005-0000-0000-0000BEB00000}"/>
    <cellStyle name="Note 2 2 14" xfId="45132" xr:uid="{00000000-0005-0000-0000-0000BFB00000}"/>
    <cellStyle name="Note 2 2 140" xfId="45133" xr:uid="{00000000-0005-0000-0000-0000C0B00000}"/>
    <cellStyle name="Note 2 2 141" xfId="45134" xr:uid="{00000000-0005-0000-0000-0000C1B00000}"/>
    <cellStyle name="Note 2 2 142" xfId="45135" xr:uid="{00000000-0005-0000-0000-0000C2B00000}"/>
    <cellStyle name="Note 2 2 143" xfId="45136" xr:uid="{00000000-0005-0000-0000-0000C3B00000}"/>
    <cellStyle name="Note 2 2 144" xfId="45137" xr:uid="{00000000-0005-0000-0000-0000C4B00000}"/>
    <cellStyle name="Note 2 2 145" xfId="45138" xr:uid="{00000000-0005-0000-0000-0000C5B00000}"/>
    <cellStyle name="Note 2 2 146" xfId="45139" xr:uid="{00000000-0005-0000-0000-0000C6B00000}"/>
    <cellStyle name="Note 2 2 147" xfId="45140" xr:uid="{00000000-0005-0000-0000-0000C7B00000}"/>
    <cellStyle name="Note 2 2 148" xfId="45141" xr:uid="{00000000-0005-0000-0000-0000C8B00000}"/>
    <cellStyle name="Note 2 2 149" xfId="45142" xr:uid="{00000000-0005-0000-0000-0000C9B00000}"/>
    <cellStyle name="Note 2 2 15" xfId="45143" xr:uid="{00000000-0005-0000-0000-0000CAB00000}"/>
    <cellStyle name="Note 2 2 150" xfId="45144" xr:uid="{00000000-0005-0000-0000-0000CBB00000}"/>
    <cellStyle name="Note 2 2 151" xfId="45145" xr:uid="{00000000-0005-0000-0000-0000CCB00000}"/>
    <cellStyle name="Note 2 2 152" xfId="45146" xr:uid="{00000000-0005-0000-0000-0000CDB00000}"/>
    <cellStyle name="Note 2 2 153" xfId="45147" xr:uid="{00000000-0005-0000-0000-0000CEB00000}"/>
    <cellStyle name="Note 2 2 154" xfId="45148" xr:uid="{00000000-0005-0000-0000-0000CFB00000}"/>
    <cellStyle name="Note 2 2 155" xfId="45149" xr:uid="{00000000-0005-0000-0000-0000D0B00000}"/>
    <cellStyle name="Note 2 2 156" xfId="45150" xr:uid="{00000000-0005-0000-0000-0000D1B00000}"/>
    <cellStyle name="Note 2 2 157" xfId="45151" xr:uid="{00000000-0005-0000-0000-0000D2B00000}"/>
    <cellStyle name="Note 2 2 158" xfId="45152" xr:uid="{00000000-0005-0000-0000-0000D3B00000}"/>
    <cellStyle name="Note 2 2 159" xfId="45153" xr:uid="{00000000-0005-0000-0000-0000D4B00000}"/>
    <cellStyle name="Note 2 2 16" xfId="45154" xr:uid="{00000000-0005-0000-0000-0000D5B00000}"/>
    <cellStyle name="Note 2 2 160" xfId="45155" xr:uid="{00000000-0005-0000-0000-0000D6B00000}"/>
    <cellStyle name="Note 2 2 161" xfId="45156" xr:uid="{00000000-0005-0000-0000-0000D7B00000}"/>
    <cellStyle name="Note 2 2 162" xfId="45157" xr:uid="{00000000-0005-0000-0000-0000D8B00000}"/>
    <cellStyle name="Note 2 2 163" xfId="45158" xr:uid="{00000000-0005-0000-0000-0000D9B00000}"/>
    <cellStyle name="Note 2 2 164" xfId="45159" xr:uid="{00000000-0005-0000-0000-0000DAB00000}"/>
    <cellStyle name="Note 2 2 165" xfId="45160" xr:uid="{00000000-0005-0000-0000-0000DBB00000}"/>
    <cellStyle name="Note 2 2 166" xfId="45161" xr:uid="{00000000-0005-0000-0000-0000DCB00000}"/>
    <cellStyle name="Note 2 2 167" xfId="45162" xr:uid="{00000000-0005-0000-0000-0000DDB00000}"/>
    <cellStyle name="Note 2 2 168" xfId="45163" xr:uid="{00000000-0005-0000-0000-0000DEB00000}"/>
    <cellStyle name="Note 2 2 169" xfId="45164" xr:uid="{00000000-0005-0000-0000-0000DFB00000}"/>
    <cellStyle name="Note 2 2 17" xfId="45165" xr:uid="{00000000-0005-0000-0000-0000E0B00000}"/>
    <cellStyle name="Note 2 2 170" xfId="45166" xr:uid="{00000000-0005-0000-0000-0000E1B00000}"/>
    <cellStyle name="Note 2 2 171" xfId="45167" xr:uid="{00000000-0005-0000-0000-0000E2B00000}"/>
    <cellStyle name="Note 2 2 172" xfId="45168" xr:uid="{00000000-0005-0000-0000-0000E3B00000}"/>
    <cellStyle name="Note 2 2 173" xfId="45169" xr:uid="{00000000-0005-0000-0000-0000E4B00000}"/>
    <cellStyle name="Note 2 2 174" xfId="45170" xr:uid="{00000000-0005-0000-0000-0000E5B00000}"/>
    <cellStyle name="Note 2 2 175" xfId="45171" xr:uid="{00000000-0005-0000-0000-0000E6B00000}"/>
    <cellStyle name="Note 2 2 176" xfId="45172" xr:uid="{00000000-0005-0000-0000-0000E7B00000}"/>
    <cellStyle name="Note 2 2 177" xfId="45173" xr:uid="{00000000-0005-0000-0000-0000E8B00000}"/>
    <cellStyle name="Note 2 2 178" xfId="45174" xr:uid="{00000000-0005-0000-0000-0000E9B00000}"/>
    <cellStyle name="Note 2 2 179" xfId="45175" xr:uid="{00000000-0005-0000-0000-0000EAB00000}"/>
    <cellStyle name="Note 2 2 18" xfId="45176" xr:uid="{00000000-0005-0000-0000-0000EBB00000}"/>
    <cellStyle name="Note 2 2 180" xfId="45177" xr:uid="{00000000-0005-0000-0000-0000ECB00000}"/>
    <cellStyle name="Note 2 2 181" xfId="45178" xr:uid="{00000000-0005-0000-0000-0000EDB00000}"/>
    <cellStyle name="Note 2 2 182" xfId="45179" xr:uid="{00000000-0005-0000-0000-0000EEB00000}"/>
    <cellStyle name="Note 2 2 183" xfId="45180" xr:uid="{00000000-0005-0000-0000-0000EFB00000}"/>
    <cellStyle name="Note 2 2 184" xfId="45181" xr:uid="{00000000-0005-0000-0000-0000F0B00000}"/>
    <cellStyle name="Note 2 2 185" xfId="45182" xr:uid="{00000000-0005-0000-0000-0000F1B00000}"/>
    <cellStyle name="Note 2 2 186" xfId="45183" xr:uid="{00000000-0005-0000-0000-0000F2B00000}"/>
    <cellStyle name="Note 2 2 187" xfId="45184" xr:uid="{00000000-0005-0000-0000-0000F3B00000}"/>
    <cellStyle name="Note 2 2 188" xfId="45185" xr:uid="{00000000-0005-0000-0000-0000F4B00000}"/>
    <cellStyle name="Note 2 2 189" xfId="45186" xr:uid="{00000000-0005-0000-0000-0000F5B00000}"/>
    <cellStyle name="Note 2 2 19" xfId="45187" xr:uid="{00000000-0005-0000-0000-0000F6B00000}"/>
    <cellStyle name="Note 2 2 190" xfId="45188" xr:uid="{00000000-0005-0000-0000-0000F7B00000}"/>
    <cellStyle name="Note 2 2 191" xfId="45189" xr:uid="{00000000-0005-0000-0000-0000F8B00000}"/>
    <cellStyle name="Note 2 2 192" xfId="45190" xr:uid="{00000000-0005-0000-0000-0000F9B00000}"/>
    <cellStyle name="Note 2 2 193" xfId="45191" xr:uid="{00000000-0005-0000-0000-0000FAB00000}"/>
    <cellStyle name="Note 2 2 194" xfId="45192" xr:uid="{00000000-0005-0000-0000-0000FBB00000}"/>
    <cellStyle name="Note 2 2 195" xfId="45193" xr:uid="{00000000-0005-0000-0000-0000FCB00000}"/>
    <cellStyle name="Note 2 2 196" xfId="45194" xr:uid="{00000000-0005-0000-0000-0000FDB00000}"/>
    <cellStyle name="Note 2 2 197" xfId="45195" xr:uid="{00000000-0005-0000-0000-0000FEB00000}"/>
    <cellStyle name="Note 2 2 198" xfId="45196" xr:uid="{00000000-0005-0000-0000-0000FFB00000}"/>
    <cellStyle name="Note 2 2 199" xfId="45197" xr:uid="{00000000-0005-0000-0000-000000B10000}"/>
    <cellStyle name="Note 2 2 2" xfId="45198" xr:uid="{00000000-0005-0000-0000-000001B10000}"/>
    <cellStyle name="Note 2 2 2 10" xfId="45199" xr:uid="{00000000-0005-0000-0000-000002B10000}"/>
    <cellStyle name="Note 2 2 2 100" xfId="45200" xr:uid="{00000000-0005-0000-0000-000003B10000}"/>
    <cellStyle name="Note 2 2 2 101" xfId="45201" xr:uid="{00000000-0005-0000-0000-000004B10000}"/>
    <cellStyle name="Note 2 2 2 102" xfId="45202" xr:uid="{00000000-0005-0000-0000-000005B10000}"/>
    <cellStyle name="Note 2 2 2 103" xfId="45203" xr:uid="{00000000-0005-0000-0000-000006B10000}"/>
    <cellStyle name="Note 2 2 2 104" xfId="45204" xr:uid="{00000000-0005-0000-0000-000007B10000}"/>
    <cellStyle name="Note 2 2 2 105" xfId="45205" xr:uid="{00000000-0005-0000-0000-000008B10000}"/>
    <cellStyle name="Note 2 2 2 106" xfId="45206" xr:uid="{00000000-0005-0000-0000-000009B10000}"/>
    <cellStyle name="Note 2 2 2 107" xfId="45207" xr:uid="{00000000-0005-0000-0000-00000AB10000}"/>
    <cellStyle name="Note 2 2 2 108" xfId="45208" xr:uid="{00000000-0005-0000-0000-00000BB10000}"/>
    <cellStyle name="Note 2 2 2 109" xfId="45209" xr:uid="{00000000-0005-0000-0000-00000CB10000}"/>
    <cellStyle name="Note 2 2 2 11" xfId="45210" xr:uid="{00000000-0005-0000-0000-00000DB10000}"/>
    <cellStyle name="Note 2 2 2 110" xfId="45211" xr:uid="{00000000-0005-0000-0000-00000EB10000}"/>
    <cellStyle name="Note 2 2 2 111" xfId="45212" xr:uid="{00000000-0005-0000-0000-00000FB10000}"/>
    <cellStyle name="Note 2 2 2 112" xfId="45213" xr:uid="{00000000-0005-0000-0000-000010B10000}"/>
    <cellStyle name="Note 2 2 2 113" xfId="45214" xr:uid="{00000000-0005-0000-0000-000011B10000}"/>
    <cellStyle name="Note 2 2 2 12" xfId="45215" xr:uid="{00000000-0005-0000-0000-000012B10000}"/>
    <cellStyle name="Note 2 2 2 13" xfId="45216" xr:uid="{00000000-0005-0000-0000-000013B10000}"/>
    <cellStyle name="Note 2 2 2 14" xfId="45217" xr:uid="{00000000-0005-0000-0000-000014B10000}"/>
    <cellStyle name="Note 2 2 2 15" xfId="45218" xr:uid="{00000000-0005-0000-0000-000015B10000}"/>
    <cellStyle name="Note 2 2 2 16" xfId="45219" xr:uid="{00000000-0005-0000-0000-000016B10000}"/>
    <cellStyle name="Note 2 2 2 17" xfId="45220" xr:uid="{00000000-0005-0000-0000-000017B10000}"/>
    <cellStyle name="Note 2 2 2 18" xfId="45221" xr:uid="{00000000-0005-0000-0000-000018B10000}"/>
    <cellStyle name="Note 2 2 2 19" xfId="45222" xr:uid="{00000000-0005-0000-0000-000019B10000}"/>
    <cellStyle name="Note 2 2 2 2" xfId="45223" xr:uid="{00000000-0005-0000-0000-00001AB10000}"/>
    <cellStyle name="Note 2 2 2 2 2" xfId="45224" xr:uid="{00000000-0005-0000-0000-00001BB10000}"/>
    <cellStyle name="Note 2 2 2 20" xfId="45225" xr:uid="{00000000-0005-0000-0000-00001CB10000}"/>
    <cellStyle name="Note 2 2 2 21" xfId="45226" xr:uid="{00000000-0005-0000-0000-00001DB10000}"/>
    <cellStyle name="Note 2 2 2 22" xfId="45227" xr:uid="{00000000-0005-0000-0000-00001EB10000}"/>
    <cellStyle name="Note 2 2 2 23" xfId="45228" xr:uid="{00000000-0005-0000-0000-00001FB10000}"/>
    <cellStyle name="Note 2 2 2 24" xfId="45229" xr:uid="{00000000-0005-0000-0000-000020B10000}"/>
    <cellStyle name="Note 2 2 2 25" xfId="45230" xr:uid="{00000000-0005-0000-0000-000021B10000}"/>
    <cellStyle name="Note 2 2 2 26" xfId="45231" xr:uid="{00000000-0005-0000-0000-000022B10000}"/>
    <cellStyle name="Note 2 2 2 27" xfId="45232" xr:uid="{00000000-0005-0000-0000-000023B10000}"/>
    <cellStyle name="Note 2 2 2 28" xfId="45233" xr:uid="{00000000-0005-0000-0000-000024B10000}"/>
    <cellStyle name="Note 2 2 2 29" xfId="45234" xr:uid="{00000000-0005-0000-0000-000025B10000}"/>
    <cellStyle name="Note 2 2 2 3" xfId="45235" xr:uid="{00000000-0005-0000-0000-000026B10000}"/>
    <cellStyle name="Note 2 2 2 30" xfId="45236" xr:uid="{00000000-0005-0000-0000-000027B10000}"/>
    <cellStyle name="Note 2 2 2 31" xfId="45237" xr:uid="{00000000-0005-0000-0000-000028B10000}"/>
    <cellStyle name="Note 2 2 2 32" xfId="45238" xr:uid="{00000000-0005-0000-0000-000029B10000}"/>
    <cellStyle name="Note 2 2 2 33" xfId="45239" xr:uid="{00000000-0005-0000-0000-00002AB10000}"/>
    <cellStyle name="Note 2 2 2 34" xfId="45240" xr:uid="{00000000-0005-0000-0000-00002BB10000}"/>
    <cellStyle name="Note 2 2 2 35" xfId="45241" xr:uid="{00000000-0005-0000-0000-00002CB10000}"/>
    <cellStyle name="Note 2 2 2 36" xfId="45242" xr:uid="{00000000-0005-0000-0000-00002DB10000}"/>
    <cellStyle name="Note 2 2 2 37" xfId="45243" xr:uid="{00000000-0005-0000-0000-00002EB10000}"/>
    <cellStyle name="Note 2 2 2 38" xfId="45244" xr:uid="{00000000-0005-0000-0000-00002FB10000}"/>
    <cellStyle name="Note 2 2 2 39" xfId="45245" xr:uid="{00000000-0005-0000-0000-000030B10000}"/>
    <cellStyle name="Note 2 2 2 4" xfId="45246" xr:uid="{00000000-0005-0000-0000-000031B10000}"/>
    <cellStyle name="Note 2 2 2 40" xfId="45247" xr:uid="{00000000-0005-0000-0000-000032B10000}"/>
    <cellStyle name="Note 2 2 2 41" xfId="45248" xr:uid="{00000000-0005-0000-0000-000033B10000}"/>
    <cellStyle name="Note 2 2 2 42" xfId="45249" xr:uid="{00000000-0005-0000-0000-000034B10000}"/>
    <cellStyle name="Note 2 2 2 43" xfId="45250" xr:uid="{00000000-0005-0000-0000-000035B10000}"/>
    <cellStyle name="Note 2 2 2 44" xfId="45251" xr:uid="{00000000-0005-0000-0000-000036B10000}"/>
    <cellStyle name="Note 2 2 2 45" xfId="45252" xr:uid="{00000000-0005-0000-0000-000037B10000}"/>
    <cellStyle name="Note 2 2 2 46" xfId="45253" xr:uid="{00000000-0005-0000-0000-000038B10000}"/>
    <cellStyle name="Note 2 2 2 47" xfId="45254" xr:uid="{00000000-0005-0000-0000-000039B10000}"/>
    <cellStyle name="Note 2 2 2 48" xfId="45255" xr:uid="{00000000-0005-0000-0000-00003AB10000}"/>
    <cellStyle name="Note 2 2 2 49" xfId="45256" xr:uid="{00000000-0005-0000-0000-00003BB10000}"/>
    <cellStyle name="Note 2 2 2 5" xfId="45257" xr:uid="{00000000-0005-0000-0000-00003CB10000}"/>
    <cellStyle name="Note 2 2 2 50" xfId="45258" xr:uid="{00000000-0005-0000-0000-00003DB10000}"/>
    <cellStyle name="Note 2 2 2 51" xfId="45259" xr:uid="{00000000-0005-0000-0000-00003EB10000}"/>
    <cellStyle name="Note 2 2 2 52" xfId="45260" xr:uid="{00000000-0005-0000-0000-00003FB10000}"/>
    <cellStyle name="Note 2 2 2 53" xfId="45261" xr:uid="{00000000-0005-0000-0000-000040B10000}"/>
    <cellStyle name="Note 2 2 2 54" xfId="45262" xr:uid="{00000000-0005-0000-0000-000041B10000}"/>
    <cellStyle name="Note 2 2 2 55" xfId="45263" xr:uid="{00000000-0005-0000-0000-000042B10000}"/>
    <cellStyle name="Note 2 2 2 56" xfId="45264" xr:uid="{00000000-0005-0000-0000-000043B10000}"/>
    <cellStyle name="Note 2 2 2 57" xfId="45265" xr:uid="{00000000-0005-0000-0000-000044B10000}"/>
    <cellStyle name="Note 2 2 2 58" xfId="45266" xr:uid="{00000000-0005-0000-0000-000045B10000}"/>
    <cellStyle name="Note 2 2 2 59" xfId="45267" xr:uid="{00000000-0005-0000-0000-000046B10000}"/>
    <cellStyle name="Note 2 2 2 6" xfId="45268" xr:uid="{00000000-0005-0000-0000-000047B10000}"/>
    <cellStyle name="Note 2 2 2 60" xfId="45269" xr:uid="{00000000-0005-0000-0000-000048B10000}"/>
    <cellStyle name="Note 2 2 2 61" xfId="45270" xr:uid="{00000000-0005-0000-0000-000049B10000}"/>
    <cellStyle name="Note 2 2 2 62" xfId="45271" xr:uid="{00000000-0005-0000-0000-00004AB10000}"/>
    <cellStyle name="Note 2 2 2 63" xfId="45272" xr:uid="{00000000-0005-0000-0000-00004BB10000}"/>
    <cellStyle name="Note 2 2 2 64" xfId="45273" xr:uid="{00000000-0005-0000-0000-00004CB10000}"/>
    <cellStyle name="Note 2 2 2 65" xfId="45274" xr:uid="{00000000-0005-0000-0000-00004DB10000}"/>
    <cellStyle name="Note 2 2 2 66" xfId="45275" xr:uid="{00000000-0005-0000-0000-00004EB10000}"/>
    <cellStyle name="Note 2 2 2 67" xfId="45276" xr:uid="{00000000-0005-0000-0000-00004FB10000}"/>
    <cellStyle name="Note 2 2 2 68" xfId="45277" xr:uid="{00000000-0005-0000-0000-000050B10000}"/>
    <cellStyle name="Note 2 2 2 69" xfId="45278" xr:uid="{00000000-0005-0000-0000-000051B10000}"/>
    <cellStyle name="Note 2 2 2 7" xfId="45279" xr:uid="{00000000-0005-0000-0000-000052B10000}"/>
    <cellStyle name="Note 2 2 2 70" xfId="45280" xr:uid="{00000000-0005-0000-0000-000053B10000}"/>
    <cellStyle name="Note 2 2 2 71" xfId="45281" xr:uid="{00000000-0005-0000-0000-000054B10000}"/>
    <cellStyle name="Note 2 2 2 72" xfId="45282" xr:uid="{00000000-0005-0000-0000-000055B10000}"/>
    <cellStyle name="Note 2 2 2 73" xfId="45283" xr:uid="{00000000-0005-0000-0000-000056B10000}"/>
    <cellStyle name="Note 2 2 2 74" xfId="45284" xr:uid="{00000000-0005-0000-0000-000057B10000}"/>
    <cellStyle name="Note 2 2 2 75" xfId="45285" xr:uid="{00000000-0005-0000-0000-000058B10000}"/>
    <cellStyle name="Note 2 2 2 76" xfId="45286" xr:uid="{00000000-0005-0000-0000-000059B10000}"/>
    <cellStyle name="Note 2 2 2 77" xfId="45287" xr:uid="{00000000-0005-0000-0000-00005AB10000}"/>
    <cellStyle name="Note 2 2 2 78" xfId="45288" xr:uid="{00000000-0005-0000-0000-00005BB10000}"/>
    <cellStyle name="Note 2 2 2 79" xfId="45289" xr:uid="{00000000-0005-0000-0000-00005CB10000}"/>
    <cellStyle name="Note 2 2 2 8" xfId="45290" xr:uid="{00000000-0005-0000-0000-00005DB10000}"/>
    <cellStyle name="Note 2 2 2 80" xfId="45291" xr:uid="{00000000-0005-0000-0000-00005EB10000}"/>
    <cellStyle name="Note 2 2 2 81" xfId="45292" xr:uid="{00000000-0005-0000-0000-00005FB10000}"/>
    <cellStyle name="Note 2 2 2 82" xfId="45293" xr:uid="{00000000-0005-0000-0000-000060B10000}"/>
    <cellStyle name="Note 2 2 2 83" xfId="45294" xr:uid="{00000000-0005-0000-0000-000061B10000}"/>
    <cellStyle name="Note 2 2 2 84" xfId="45295" xr:uid="{00000000-0005-0000-0000-000062B10000}"/>
    <cellStyle name="Note 2 2 2 85" xfId="45296" xr:uid="{00000000-0005-0000-0000-000063B10000}"/>
    <cellStyle name="Note 2 2 2 86" xfId="45297" xr:uid="{00000000-0005-0000-0000-000064B10000}"/>
    <cellStyle name="Note 2 2 2 87" xfId="45298" xr:uid="{00000000-0005-0000-0000-000065B10000}"/>
    <cellStyle name="Note 2 2 2 88" xfId="45299" xr:uid="{00000000-0005-0000-0000-000066B10000}"/>
    <cellStyle name="Note 2 2 2 89" xfId="45300" xr:uid="{00000000-0005-0000-0000-000067B10000}"/>
    <cellStyle name="Note 2 2 2 9" xfId="45301" xr:uid="{00000000-0005-0000-0000-000068B10000}"/>
    <cellStyle name="Note 2 2 2 90" xfId="45302" xr:uid="{00000000-0005-0000-0000-000069B10000}"/>
    <cellStyle name="Note 2 2 2 91" xfId="45303" xr:uid="{00000000-0005-0000-0000-00006AB10000}"/>
    <cellStyle name="Note 2 2 2 92" xfId="45304" xr:uid="{00000000-0005-0000-0000-00006BB10000}"/>
    <cellStyle name="Note 2 2 2 93" xfId="45305" xr:uid="{00000000-0005-0000-0000-00006CB10000}"/>
    <cellStyle name="Note 2 2 2 94" xfId="45306" xr:uid="{00000000-0005-0000-0000-00006DB10000}"/>
    <cellStyle name="Note 2 2 2 95" xfId="45307" xr:uid="{00000000-0005-0000-0000-00006EB10000}"/>
    <cellStyle name="Note 2 2 2 96" xfId="45308" xr:uid="{00000000-0005-0000-0000-00006FB10000}"/>
    <cellStyle name="Note 2 2 2 97" xfId="45309" xr:uid="{00000000-0005-0000-0000-000070B10000}"/>
    <cellStyle name="Note 2 2 2 98" xfId="45310" xr:uid="{00000000-0005-0000-0000-000071B10000}"/>
    <cellStyle name="Note 2 2 2 99" xfId="45311" xr:uid="{00000000-0005-0000-0000-000072B10000}"/>
    <cellStyle name="Note 2 2 20" xfId="45312" xr:uid="{00000000-0005-0000-0000-000073B10000}"/>
    <cellStyle name="Note 2 2 200" xfId="45313" xr:uid="{00000000-0005-0000-0000-000074B10000}"/>
    <cellStyle name="Note 2 2 201" xfId="45314" xr:uid="{00000000-0005-0000-0000-000075B10000}"/>
    <cellStyle name="Note 2 2 202" xfId="45315" xr:uid="{00000000-0005-0000-0000-000076B10000}"/>
    <cellStyle name="Note 2 2 203" xfId="45316" xr:uid="{00000000-0005-0000-0000-000077B10000}"/>
    <cellStyle name="Note 2 2 204" xfId="45317" xr:uid="{00000000-0005-0000-0000-000078B10000}"/>
    <cellStyle name="Note 2 2 205" xfId="45318" xr:uid="{00000000-0005-0000-0000-000079B10000}"/>
    <cellStyle name="Note 2 2 206" xfId="45319" xr:uid="{00000000-0005-0000-0000-00007AB10000}"/>
    <cellStyle name="Note 2 2 207" xfId="45320" xr:uid="{00000000-0005-0000-0000-00007BB10000}"/>
    <cellStyle name="Note 2 2 208" xfId="45321" xr:uid="{00000000-0005-0000-0000-00007CB10000}"/>
    <cellStyle name="Note 2 2 209" xfId="45322" xr:uid="{00000000-0005-0000-0000-00007DB10000}"/>
    <cellStyle name="Note 2 2 21" xfId="45323" xr:uid="{00000000-0005-0000-0000-00007EB10000}"/>
    <cellStyle name="Note 2 2 210" xfId="45324" xr:uid="{00000000-0005-0000-0000-00007FB10000}"/>
    <cellStyle name="Note 2 2 211" xfId="45325" xr:uid="{00000000-0005-0000-0000-000080B10000}"/>
    <cellStyle name="Note 2 2 212" xfId="45326" xr:uid="{00000000-0005-0000-0000-000081B10000}"/>
    <cellStyle name="Note 2 2 213" xfId="45327" xr:uid="{00000000-0005-0000-0000-000082B10000}"/>
    <cellStyle name="Note 2 2 214" xfId="45328" xr:uid="{00000000-0005-0000-0000-000083B10000}"/>
    <cellStyle name="Note 2 2 215" xfId="45329" xr:uid="{00000000-0005-0000-0000-000084B10000}"/>
    <cellStyle name="Note 2 2 22" xfId="45330" xr:uid="{00000000-0005-0000-0000-000085B10000}"/>
    <cellStyle name="Note 2 2 23" xfId="45331" xr:uid="{00000000-0005-0000-0000-000086B10000}"/>
    <cellStyle name="Note 2 2 24" xfId="45332" xr:uid="{00000000-0005-0000-0000-000087B10000}"/>
    <cellStyle name="Note 2 2 25" xfId="45333" xr:uid="{00000000-0005-0000-0000-000088B10000}"/>
    <cellStyle name="Note 2 2 26" xfId="45334" xr:uid="{00000000-0005-0000-0000-000089B10000}"/>
    <cellStyle name="Note 2 2 27" xfId="45335" xr:uid="{00000000-0005-0000-0000-00008AB10000}"/>
    <cellStyle name="Note 2 2 28" xfId="45336" xr:uid="{00000000-0005-0000-0000-00008BB10000}"/>
    <cellStyle name="Note 2 2 29" xfId="45337" xr:uid="{00000000-0005-0000-0000-00008CB10000}"/>
    <cellStyle name="Note 2 2 3" xfId="45338" xr:uid="{00000000-0005-0000-0000-00008DB10000}"/>
    <cellStyle name="Note 2 2 3 10" xfId="45339" xr:uid="{00000000-0005-0000-0000-00008EB10000}"/>
    <cellStyle name="Note 2 2 3 100" xfId="45340" xr:uid="{00000000-0005-0000-0000-00008FB10000}"/>
    <cellStyle name="Note 2 2 3 101" xfId="45341" xr:uid="{00000000-0005-0000-0000-000090B10000}"/>
    <cellStyle name="Note 2 2 3 102" xfId="45342" xr:uid="{00000000-0005-0000-0000-000091B10000}"/>
    <cellStyle name="Note 2 2 3 103" xfId="45343" xr:uid="{00000000-0005-0000-0000-000092B10000}"/>
    <cellStyle name="Note 2 2 3 104" xfId="45344" xr:uid="{00000000-0005-0000-0000-000093B10000}"/>
    <cellStyle name="Note 2 2 3 105" xfId="45345" xr:uid="{00000000-0005-0000-0000-000094B10000}"/>
    <cellStyle name="Note 2 2 3 106" xfId="45346" xr:uid="{00000000-0005-0000-0000-000095B10000}"/>
    <cellStyle name="Note 2 2 3 107" xfId="45347" xr:uid="{00000000-0005-0000-0000-000096B10000}"/>
    <cellStyle name="Note 2 2 3 108" xfId="45348" xr:uid="{00000000-0005-0000-0000-000097B10000}"/>
    <cellStyle name="Note 2 2 3 109" xfId="45349" xr:uid="{00000000-0005-0000-0000-000098B10000}"/>
    <cellStyle name="Note 2 2 3 11" xfId="45350" xr:uid="{00000000-0005-0000-0000-000099B10000}"/>
    <cellStyle name="Note 2 2 3 110" xfId="45351" xr:uid="{00000000-0005-0000-0000-00009AB10000}"/>
    <cellStyle name="Note 2 2 3 111" xfId="45352" xr:uid="{00000000-0005-0000-0000-00009BB10000}"/>
    <cellStyle name="Note 2 2 3 12" xfId="45353" xr:uid="{00000000-0005-0000-0000-00009CB10000}"/>
    <cellStyle name="Note 2 2 3 13" xfId="45354" xr:uid="{00000000-0005-0000-0000-00009DB10000}"/>
    <cellStyle name="Note 2 2 3 14" xfId="45355" xr:uid="{00000000-0005-0000-0000-00009EB10000}"/>
    <cellStyle name="Note 2 2 3 15" xfId="45356" xr:uid="{00000000-0005-0000-0000-00009FB10000}"/>
    <cellStyle name="Note 2 2 3 16" xfId="45357" xr:uid="{00000000-0005-0000-0000-0000A0B10000}"/>
    <cellStyle name="Note 2 2 3 17" xfId="45358" xr:uid="{00000000-0005-0000-0000-0000A1B10000}"/>
    <cellStyle name="Note 2 2 3 18" xfId="45359" xr:uid="{00000000-0005-0000-0000-0000A2B10000}"/>
    <cellStyle name="Note 2 2 3 19" xfId="45360" xr:uid="{00000000-0005-0000-0000-0000A3B10000}"/>
    <cellStyle name="Note 2 2 3 2" xfId="45361" xr:uid="{00000000-0005-0000-0000-0000A4B10000}"/>
    <cellStyle name="Note 2 2 3 20" xfId="45362" xr:uid="{00000000-0005-0000-0000-0000A5B10000}"/>
    <cellStyle name="Note 2 2 3 21" xfId="45363" xr:uid="{00000000-0005-0000-0000-0000A6B10000}"/>
    <cellStyle name="Note 2 2 3 22" xfId="45364" xr:uid="{00000000-0005-0000-0000-0000A7B10000}"/>
    <cellStyle name="Note 2 2 3 23" xfId="45365" xr:uid="{00000000-0005-0000-0000-0000A8B10000}"/>
    <cellStyle name="Note 2 2 3 24" xfId="45366" xr:uid="{00000000-0005-0000-0000-0000A9B10000}"/>
    <cellStyle name="Note 2 2 3 25" xfId="45367" xr:uid="{00000000-0005-0000-0000-0000AAB10000}"/>
    <cellStyle name="Note 2 2 3 26" xfId="45368" xr:uid="{00000000-0005-0000-0000-0000ABB10000}"/>
    <cellStyle name="Note 2 2 3 27" xfId="45369" xr:uid="{00000000-0005-0000-0000-0000ACB10000}"/>
    <cellStyle name="Note 2 2 3 28" xfId="45370" xr:uid="{00000000-0005-0000-0000-0000ADB10000}"/>
    <cellStyle name="Note 2 2 3 29" xfId="45371" xr:uid="{00000000-0005-0000-0000-0000AEB10000}"/>
    <cellStyle name="Note 2 2 3 3" xfId="45372" xr:uid="{00000000-0005-0000-0000-0000AFB10000}"/>
    <cellStyle name="Note 2 2 3 30" xfId="45373" xr:uid="{00000000-0005-0000-0000-0000B0B10000}"/>
    <cellStyle name="Note 2 2 3 31" xfId="45374" xr:uid="{00000000-0005-0000-0000-0000B1B10000}"/>
    <cellStyle name="Note 2 2 3 32" xfId="45375" xr:uid="{00000000-0005-0000-0000-0000B2B10000}"/>
    <cellStyle name="Note 2 2 3 33" xfId="45376" xr:uid="{00000000-0005-0000-0000-0000B3B10000}"/>
    <cellStyle name="Note 2 2 3 34" xfId="45377" xr:uid="{00000000-0005-0000-0000-0000B4B10000}"/>
    <cellStyle name="Note 2 2 3 35" xfId="45378" xr:uid="{00000000-0005-0000-0000-0000B5B10000}"/>
    <cellStyle name="Note 2 2 3 36" xfId="45379" xr:uid="{00000000-0005-0000-0000-0000B6B10000}"/>
    <cellStyle name="Note 2 2 3 37" xfId="45380" xr:uid="{00000000-0005-0000-0000-0000B7B10000}"/>
    <cellStyle name="Note 2 2 3 38" xfId="45381" xr:uid="{00000000-0005-0000-0000-0000B8B10000}"/>
    <cellStyle name="Note 2 2 3 39" xfId="45382" xr:uid="{00000000-0005-0000-0000-0000B9B10000}"/>
    <cellStyle name="Note 2 2 3 4" xfId="45383" xr:uid="{00000000-0005-0000-0000-0000BAB10000}"/>
    <cellStyle name="Note 2 2 3 40" xfId="45384" xr:uid="{00000000-0005-0000-0000-0000BBB10000}"/>
    <cellStyle name="Note 2 2 3 41" xfId="45385" xr:uid="{00000000-0005-0000-0000-0000BCB10000}"/>
    <cellStyle name="Note 2 2 3 42" xfId="45386" xr:uid="{00000000-0005-0000-0000-0000BDB10000}"/>
    <cellStyle name="Note 2 2 3 43" xfId="45387" xr:uid="{00000000-0005-0000-0000-0000BEB10000}"/>
    <cellStyle name="Note 2 2 3 44" xfId="45388" xr:uid="{00000000-0005-0000-0000-0000BFB10000}"/>
    <cellStyle name="Note 2 2 3 45" xfId="45389" xr:uid="{00000000-0005-0000-0000-0000C0B10000}"/>
    <cellStyle name="Note 2 2 3 46" xfId="45390" xr:uid="{00000000-0005-0000-0000-0000C1B10000}"/>
    <cellStyle name="Note 2 2 3 47" xfId="45391" xr:uid="{00000000-0005-0000-0000-0000C2B10000}"/>
    <cellStyle name="Note 2 2 3 48" xfId="45392" xr:uid="{00000000-0005-0000-0000-0000C3B10000}"/>
    <cellStyle name="Note 2 2 3 49" xfId="45393" xr:uid="{00000000-0005-0000-0000-0000C4B10000}"/>
    <cellStyle name="Note 2 2 3 5" xfId="45394" xr:uid="{00000000-0005-0000-0000-0000C5B10000}"/>
    <cellStyle name="Note 2 2 3 50" xfId="45395" xr:uid="{00000000-0005-0000-0000-0000C6B10000}"/>
    <cellStyle name="Note 2 2 3 51" xfId="45396" xr:uid="{00000000-0005-0000-0000-0000C7B10000}"/>
    <cellStyle name="Note 2 2 3 52" xfId="45397" xr:uid="{00000000-0005-0000-0000-0000C8B10000}"/>
    <cellStyle name="Note 2 2 3 53" xfId="45398" xr:uid="{00000000-0005-0000-0000-0000C9B10000}"/>
    <cellStyle name="Note 2 2 3 54" xfId="45399" xr:uid="{00000000-0005-0000-0000-0000CAB10000}"/>
    <cellStyle name="Note 2 2 3 55" xfId="45400" xr:uid="{00000000-0005-0000-0000-0000CBB10000}"/>
    <cellStyle name="Note 2 2 3 56" xfId="45401" xr:uid="{00000000-0005-0000-0000-0000CCB10000}"/>
    <cellStyle name="Note 2 2 3 57" xfId="45402" xr:uid="{00000000-0005-0000-0000-0000CDB10000}"/>
    <cellStyle name="Note 2 2 3 58" xfId="45403" xr:uid="{00000000-0005-0000-0000-0000CEB10000}"/>
    <cellStyle name="Note 2 2 3 59" xfId="45404" xr:uid="{00000000-0005-0000-0000-0000CFB10000}"/>
    <cellStyle name="Note 2 2 3 6" xfId="45405" xr:uid="{00000000-0005-0000-0000-0000D0B10000}"/>
    <cellStyle name="Note 2 2 3 60" xfId="45406" xr:uid="{00000000-0005-0000-0000-0000D1B10000}"/>
    <cellStyle name="Note 2 2 3 61" xfId="45407" xr:uid="{00000000-0005-0000-0000-0000D2B10000}"/>
    <cellStyle name="Note 2 2 3 62" xfId="45408" xr:uid="{00000000-0005-0000-0000-0000D3B10000}"/>
    <cellStyle name="Note 2 2 3 63" xfId="45409" xr:uid="{00000000-0005-0000-0000-0000D4B10000}"/>
    <cellStyle name="Note 2 2 3 64" xfId="45410" xr:uid="{00000000-0005-0000-0000-0000D5B10000}"/>
    <cellStyle name="Note 2 2 3 65" xfId="45411" xr:uid="{00000000-0005-0000-0000-0000D6B10000}"/>
    <cellStyle name="Note 2 2 3 66" xfId="45412" xr:uid="{00000000-0005-0000-0000-0000D7B10000}"/>
    <cellStyle name="Note 2 2 3 67" xfId="45413" xr:uid="{00000000-0005-0000-0000-0000D8B10000}"/>
    <cellStyle name="Note 2 2 3 68" xfId="45414" xr:uid="{00000000-0005-0000-0000-0000D9B10000}"/>
    <cellStyle name="Note 2 2 3 69" xfId="45415" xr:uid="{00000000-0005-0000-0000-0000DAB10000}"/>
    <cellStyle name="Note 2 2 3 7" xfId="45416" xr:uid="{00000000-0005-0000-0000-0000DBB10000}"/>
    <cellStyle name="Note 2 2 3 70" xfId="45417" xr:uid="{00000000-0005-0000-0000-0000DCB10000}"/>
    <cellStyle name="Note 2 2 3 71" xfId="45418" xr:uid="{00000000-0005-0000-0000-0000DDB10000}"/>
    <cellStyle name="Note 2 2 3 72" xfId="45419" xr:uid="{00000000-0005-0000-0000-0000DEB10000}"/>
    <cellStyle name="Note 2 2 3 73" xfId="45420" xr:uid="{00000000-0005-0000-0000-0000DFB10000}"/>
    <cellStyle name="Note 2 2 3 74" xfId="45421" xr:uid="{00000000-0005-0000-0000-0000E0B10000}"/>
    <cellStyle name="Note 2 2 3 75" xfId="45422" xr:uid="{00000000-0005-0000-0000-0000E1B10000}"/>
    <cellStyle name="Note 2 2 3 76" xfId="45423" xr:uid="{00000000-0005-0000-0000-0000E2B10000}"/>
    <cellStyle name="Note 2 2 3 77" xfId="45424" xr:uid="{00000000-0005-0000-0000-0000E3B10000}"/>
    <cellStyle name="Note 2 2 3 78" xfId="45425" xr:uid="{00000000-0005-0000-0000-0000E4B10000}"/>
    <cellStyle name="Note 2 2 3 79" xfId="45426" xr:uid="{00000000-0005-0000-0000-0000E5B10000}"/>
    <cellStyle name="Note 2 2 3 8" xfId="45427" xr:uid="{00000000-0005-0000-0000-0000E6B10000}"/>
    <cellStyle name="Note 2 2 3 80" xfId="45428" xr:uid="{00000000-0005-0000-0000-0000E7B10000}"/>
    <cellStyle name="Note 2 2 3 81" xfId="45429" xr:uid="{00000000-0005-0000-0000-0000E8B10000}"/>
    <cellStyle name="Note 2 2 3 82" xfId="45430" xr:uid="{00000000-0005-0000-0000-0000E9B10000}"/>
    <cellStyle name="Note 2 2 3 83" xfId="45431" xr:uid="{00000000-0005-0000-0000-0000EAB10000}"/>
    <cellStyle name="Note 2 2 3 84" xfId="45432" xr:uid="{00000000-0005-0000-0000-0000EBB10000}"/>
    <cellStyle name="Note 2 2 3 85" xfId="45433" xr:uid="{00000000-0005-0000-0000-0000ECB10000}"/>
    <cellStyle name="Note 2 2 3 86" xfId="45434" xr:uid="{00000000-0005-0000-0000-0000EDB10000}"/>
    <cellStyle name="Note 2 2 3 87" xfId="45435" xr:uid="{00000000-0005-0000-0000-0000EEB10000}"/>
    <cellStyle name="Note 2 2 3 88" xfId="45436" xr:uid="{00000000-0005-0000-0000-0000EFB10000}"/>
    <cellStyle name="Note 2 2 3 89" xfId="45437" xr:uid="{00000000-0005-0000-0000-0000F0B10000}"/>
    <cellStyle name="Note 2 2 3 9" xfId="45438" xr:uid="{00000000-0005-0000-0000-0000F1B10000}"/>
    <cellStyle name="Note 2 2 3 90" xfId="45439" xr:uid="{00000000-0005-0000-0000-0000F2B10000}"/>
    <cellStyle name="Note 2 2 3 91" xfId="45440" xr:uid="{00000000-0005-0000-0000-0000F3B10000}"/>
    <cellStyle name="Note 2 2 3 92" xfId="45441" xr:uid="{00000000-0005-0000-0000-0000F4B10000}"/>
    <cellStyle name="Note 2 2 3 93" xfId="45442" xr:uid="{00000000-0005-0000-0000-0000F5B10000}"/>
    <cellStyle name="Note 2 2 3 94" xfId="45443" xr:uid="{00000000-0005-0000-0000-0000F6B10000}"/>
    <cellStyle name="Note 2 2 3 95" xfId="45444" xr:uid="{00000000-0005-0000-0000-0000F7B10000}"/>
    <cellStyle name="Note 2 2 3 96" xfId="45445" xr:uid="{00000000-0005-0000-0000-0000F8B10000}"/>
    <cellStyle name="Note 2 2 3 97" xfId="45446" xr:uid="{00000000-0005-0000-0000-0000F9B10000}"/>
    <cellStyle name="Note 2 2 3 98" xfId="45447" xr:uid="{00000000-0005-0000-0000-0000FAB10000}"/>
    <cellStyle name="Note 2 2 3 99" xfId="45448" xr:uid="{00000000-0005-0000-0000-0000FBB10000}"/>
    <cellStyle name="Note 2 2 30" xfId="45449" xr:uid="{00000000-0005-0000-0000-0000FCB10000}"/>
    <cellStyle name="Note 2 2 31" xfId="45450" xr:uid="{00000000-0005-0000-0000-0000FDB10000}"/>
    <cellStyle name="Note 2 2 32" xfId="45451" xr:uid="{00000000-0005-0000-0000-0000FEB10000}"/>
    <cellStyle name="Note 2 2 33" xfId="45452" xr:uid="{00000000-0005-0000-0000-0000FFB10000}"/>
    <cellStyle name="Note 2 2 34" xfId="45453" xr:uid="{00000000-0005-0000-0000-000000B20000}"/>
    <cellStyle name="Note 2 2 35" xfId="45454" xr:uid="{00000000-0005-0000-0000-000001B20000}"/>
    <cellStyle name="Note 2 2 36" xfId="45455" xr:uid="{00000000-0005-0000-0000-000002B20000}"/>
    <cellStyle name="Note 2 2 37" xfId="45456" xr:uid="{00000000-0005-0000-0000-000003B20000}"/>
    <cellStyle name="Note 2 2 38" xfId="45457" xr:uid="{00000000-0005-0000-0000-000004B20000}"/>
    <cellStyle name="Note 2 2 39" xfId="45458" xr:uid="{00000000-0005-0000-0000-000005B20000}"/>
    <cellStyle name="Note 2 2 4" xfId="45459" xr:uid="{00000000-0005-0000-0000-000006B20000}"/>
    <cellStyle name="Note 2 2 4 10" xfId="45460" xr:uid="{00000000-0005-0000-0000-000007B20000}"/>
    <cellStyle name="Note 2 2 4 100" xfId="45461" xr:uid="{00000000-0005-0000-0000-000008B20000}"/>
    <cellStyle name="Note 2 2 4 101" xfId="45462" xr:uid="{00000000-0005-0000-0000-000009B20000}"/>
    <cellStyle name="Note 2 2 4 102" xfId="45463" xr:uid="{00000000-0005-0000-0000-00000AB20000}"/>
    <cellStyle name="Note 2 2 4 103" xfId="45464" xr:uid="{00000000-0005-0000-0000-00000BB20000}"/>
    <cellStyle name="Note 2 2 4 104" xfId="45465" xr:uid="{00000000-0005-0000-0000-00000CB20000}"/>
    <cellStyle name="Note 2 2 4 105" xfId="45466" xr:uid="{00000000-0005-0000-0000-00000DB20000}"/>
    <cellStyle name="Note 2 2 4 106" xfId="45467" xr:uid="{00000000-0005-0000-0000-00000EB20000}"/>
    <cellStyle name="Note 2 2 4 107" xfId="45468" xr:uid="{00000000-0005-0000-0000-00000FB20000}"/>
    <cellStyle name="Note 2 2 4 108" xfId="45469" xr:uid="{00000000-0005-0000-0000-000010B20000}"/>
    <cellStyle name="Note 2 2 4 109" xfId="45470" xr:uid="{00000000-0005-0000-0000-000011B20000}"/>
    <cellStyle name="Note 2 2 4 11" xfId="45471" xr:uid="{00000000-0005-0000-0000-000012B20000}"/>
    <cellStyle name="Note 2 2 4 110" xfId="45472" xr:uid="{00000000-0005-0000-0000-000013B20000}"/>
    <cellStyle name="Note 2 2 4 111" xfId="45473" xr:uid="{00000000-0005-0000-0000-000014B20000}"/>
    <cellStyle name="Note 2 2 4 12" xfId="45474" xr:uid="{00000000-0005-0000-0000-000015B20000}"/>
    <cellStyle name="Note 2 2 4 13" xfId="45475" xr:uid="{00000000-0005-0000-0000-000016B20000}"/>
    <cellStyle name="Note 2 2 4 14" xfId="45476" xr:uid="{00000000-0005-0000-0000-000017B20000}"/>
    <cellStyle name="Note 2 2 4 15" xfId="45477" xr:uid="{00000000-0005-0000-0000-000018B20000}"/>
    <cellStyle name="Note 2 2 4 16" xfId="45478" xr:uid="{00000000-0005-0000-0000-000019B20000}"/>
    <cellStyle name="Note 2 2 4 17" xfId="45479" xr:uid="{00000000-0005-0000-0000-00001AB20000}"/>
    <cellStyle name="Note 2 2 4 18" xfId="45480" xr:uid="{00000000-0005-0000-0000-00001BB20000}"/>
    <cellStyle name="Note 2 2 4 19" xfId="45481" xr:uid="{00000000-0005-0000-0000-00001CB20000}"/>
    <cellStyle name="Note 2 2 4 2" xfId="45482" xr:uid="{00000000-0005-0000-0000-00001DB20000}"/>
    <cellStyle name="Note 2 2 4 20" xfId="45483" xr:uid="{00000000-0005-0000-0000-00001EB20000}"/>
    <cellStyle name="Note 2 2 4 21" xfId="45484" xr:uid="{00000000-0005-0000-0000-00001FB20000}"/>
    <cellStyle name="Note 2 2 4 22" xfId="45485" xr:uid="{00000000-0005-0000-0000-000020B20000}"/>
    <cellStyle name="Note 2 2 4 23" xfId="45486" xr:uid="{00000000-0005-0000-0000-000021B20000}"/>
    <cellStyle name="Note 2 2 4 24" xfId="45487" xr:uid="{00000000-0005-0000-0000-000022B20000}"/>
    <cellStyle name="Note 2 2 4 25" xfId="45488" xr:uid="{00000000-0005-0000-0000-000023B20000}"/>
    <cellStyle name="Note 2 2 4 26" xfId="45489" xr:uid="{00000000-0005-0000-0000-000024B20000}"/>
    <cellStyle name="Note 2 2 4 27" xfId="45490" xr:uid="{00000000-0005-0000-0000-000025B20000}"/>
    <cellStyle name="Note 2 2 4 28" xfId="45491" xr:uid="{00000000-0005-0000-0000-000026B20000}"/>
    <cellStyle name="Note 2 2 4 29" xfId="45492" xr:uid="{00000000-0005-0000-0000-000027B20000}"/>
    <cellStyle name="Note 2 2 4 3" xfId="45493" xr:uid="{00000000-0005-0000-0000-000028B20000}"/>
    <cellStyle name="Note 2 2 4 30" xfId="45494" xr:uid="{00000000-0005-0000-0000-000029B20000}"/>
    <cellStyle name="Note 2 2 4 31" xfId="45495" xr:uid="{00000000-0005-0000-0000-00002AB20000}"/>
    <cellStyle name="Note 2 2 4 32" xfId="45496" xr:uid="{00000000-0005-0000-0000-00002BB20000}"/>
    <cellStyle name="Note 2 2 4 33" xfId="45497" xr:uid="{00000000-0005-0000-0000-00002CB20000}"/>
    <cellStyle name="Note 2 2 4 34" xfId="45498" xr:uid="{00000000-0005-0000-0000-00002DB20000}"/>
    <cellStyle name="Note 2 2 4 35" xfId="45499" xr:uid="{00000000-0005-0000-0000-00002EB20000}"/>
    <cellStyle name="Note 2 2 4 36" xfId="45500" xr:uid="{00000000-0005-0000-0000-00002FB20000}"/>
    <cellStyle name="Note 2 2 4 37" xfId="45501" xr:uid="{00000000-0005-0000-0000-000030B20000}"/>
    <cellStyle name="Note 2 2 4 38" xfId="45502" xr:uid="{00000000-0005-0000-0000-000031B20000}"/>
    <cellStyle name="Note 2 2 4 39" xfId="45503" xr:uid="{00000000-0005-0000-0000-000032B20000}"/>
    <cellStyle name="Note 2 2 4 4" xfId="45504" xr:uid="{00000000-0005-0000-0000-000033B20000}"/>
    <cellStyle name="Note 2 2 4 40" xfId="45505" xr:uid="{00000000-0005-0000-0000-000034B20000}"/>
    <cellStyle name="Note 2 2 4 41" xfId="45506" xr:uid="{00000000-0005-0000-0000-000035B20000}"/>
    <cellStyle name="Note 2 2 4 42" xfId="45507" xr:uid="{00000000-0005-0000-0000-000036B20000}"/>
    <cellStyle name="Note 2 2 4 43" xfId="45508" xr:uid="{00000000-0005-0000-0000-000037B20000}"/>
    <cellStyle name="Note 2 2 4 44" xfId="45509" xr:uid="{00000000-0005-0000-0000-000038B20000}"/>
    <cellStyle name="Note 2 2 4 45" xfId="45510" xr:uid="{00000000-0005-0000-0000-000039B20000}"/>
    <cellStyle name="Note 2 2 4 46" xfId="45511" xr:uid="{00000000-0005-0000-0000-00003AB20000}"/>
    <cellStyle name="Note 2 2 4 47" xfId="45512" xr:uid="{00000000-0005-0000-0000-00003BB20000}"/>
    <cellStyle name="Note 2 2 4 48" xfId="45513" xr:uid="{00000000-0005-0000-0000-00003CB20000}"/>
    <cellStyle name="Note 2 2 4 49" xfId="45514" xr:uid="{00000000-0005-0000-0000-00003DB20000}"/>
    <cellStyle name="Note 2 2 4 5" xfId="45515" xr:uid="{00000000-0005-0000-0000-00003EB20000}"/>
    <cellStyle name="Note 2 2 4 50" xfId="45516" xr:uid="{00000000-0005-0000-0000-00003FB20000}"/>
    <cellStyle name="Note 2 2 4 51" xfId="45517" xr:uid="{00000000-0005-0000-0000-000040B20000}"/>
    <cellStyle name="Note 2 2 4 52" xfId="45518" xr:uid="{00000000-0005-0000-0000-000041B20000}"/>
    <cellStyle name="Note 2 2 4 53" xfId="45519" xr:uid="{00000000-0005-0000-0000-000042B20000}"/>
    <cellStyle name="Note 2 2 4 54" xfId="45520" xr:uid="{00000000-0005-0000-0000-000043B20000}"/>
    <cellStyle name="Note 2 2 4 55" xfId="45521" xr:uid="{00000000-0005-0000-0000-000044B20000}"/>
    <cellStyle name="Note 2 2 4 56" xfId="45522" xr:uid="{00000000-0005-0000-0000-000045B20000}"/>
    <cellStyle name="Note 2 2 4 57" xfId="45523" xr:uid="{00000000-0005-0000-0000-000046B20000}"/>
    <cellStyle name="Note 2 2 4 58" xfId="45524" xr:uid="{00000000-0005-0000-0000-000047B20000}"/>
    <cellStyle name="Note 2 2 4 59" xfId="45525" xr:uid="{00000000-0005-0000-0000-000048B20000}"/>
    <cellStyle name="Note 2 2 4 6" xfId="45526" xr:uid="{00000000-0005-0000-0000-000049B20000}"/>
    <cellStyle name="Note 2 2 4 60" xfId="45527" xr:uid="{00000000-0005-0000-0000-00004AB20000}"/>
    <cellStyle name="Note 2 2 4 61" xfId="45528" xr:uid="{00000000-0005-0000-0000-00004BB20000}"/>
    <cellStyle name="Note 2 2 4 62" xfId="45529" xr:uid="{00000000-0005-0000-0000-00004CB20000}"/>
    <cellStyle name="Note 2 2 4 63" xfId="45530" xr:uid="{00000000-0005-0000-0000-00004DB20000}"/>
    <cellStyle name="Note 2 2 4 64" xfId="45531" xr:uid="{00000000-0005-0000-0000-00004EB20000}"/>
    <cellStyle name="Note 2 2 4 65" xfId="45532" xr:uid="{00000000-0005-0000-0000-00004FB20000}"/>
    <cellStyle name="Note 2 2 4 66" xfId="45533" xr:uid="{00000000-0005-0000-0000-000050B20000}"/>
    <cellStyle name="Note 2 2 4 67" xfId="45534" xr:uid="{00000000-0005-0000-0000-000051B20000}"/>
    <cellStyle name="Note 2 2 4 68" xfId="45535" xr:uid="{00000000-0005-0000-0000-000052B20000}"/>
    <cellStyle name="Note 2 2 4 69" xfId="45536" xr:uid="{00000000-0005-0000-0000-000053B20000}"/>
    <cellStyle name="Note 2 2 4 7" xfId="45537" xr:uid="{00000000-0005-0000-0000-000054B20000}"/>
    <cellStyle name="Note 2 2 4 70" xfId="45538" xr:uid="{00000000-0005-0000-0000-000055B20000}"/>
    <cellStyle name="Note 2 2 4 71" xfId="45539" xr:uid="{00000000-0005-0000-0000-000056B20000}"/>
    <cellStyle name="Note 2 2 4 72" xfId="45540" xr:uid="{00000000-0005-0000-0000-000057B20000}"/>
    <cellStyle name="Note 2 2 4 73" xfId="45541" xr:uid="{00000000-0005-0000-0000-000058B20000}"/>
    <cellStyle name="Note 2 2 4 74" xfId="45542" xr:uid="{00000000-0005-0000-0000-000059B20000}"/>
    <cellStyle name="Note 2 2 4 75" xfId="45543" xr:uid="{00000000-0005-0000-0000-00005AB20000}"/>
    <cellStyle name="Note 2 2 4 76" xfId="45544" xr:uid="{00000000-0005-0000-0000-00005BB20000}"/>
    <cellStyle name="Note 2 2 4 77" xfId="45545" xr:uid="{00000000-0005-0000-0000-00005CB20000}"/>
    <cellStyle name="Note 2 2 4 78" xfId="45546" xr:uid="{00000000-0005-0000-0000-00005DB20000}"/>
    <cellStyle name="Note 2 2 4 79" xfId="45547" xr:uid="{00000000-0005-0000-0000-00005EB20000}"/>
    <cellStyle name="Note 2 2 4 8" xfId="45548" xr:uid="{00000000-0005-0000-0000-00005FB20000}"/>
    <cellStyle name="Note 2 2 4 80" xfId="45549" xr:uid="{00000000-0005-0000-0000-000060B20000}"/>
    <cellStyle name="Note 2 2 4 81" xfId="45550" xr:uid="{00000000-0005-0000-0000-000061B20000}"/>
    <cellStyle name="Note 2 2 4 82" xfId="45551" xr:uid="{00000000-0005-0000-0000-000062B20000}"/>
    <cellStyle name="Note 2 2 4 83" xfId="45552" xr:uid="{00000000-0005-0000-0000-000063B20000}"/>
    <cellStyle name="Note 2 2 4 84" xfId="45553" xr:uid="{00000000-0005-0000-0000-000064B20000}"/>
    <cellStyle name="Note 2 2 4 85" xfId="45554" xr:uid="{00000000-0005-0000-0000-000065B20000}"/>
    <cellStyle name="Note 2 2 4 86" xfId="45555" xr:uid="{00000000-0005-0000-0000-000066B20000}"/>
    <cellStyle name="Note 2 2 4 87" xfId="45556" xr:uid="{00000000-0005-0000-0000-000067B20000}"/>
    <cellStyle name="Note 2 2 4 88" xfId="45557" xr:uid="{00000000-0005-0000-0000-000068B20000}"/>
    <cellStyle name="Note 2 2 4 89" xfId="45558" xr:uid="{00000000-0005-0000-0000-000069B20000}"/>
    <cellStyle name="Note 2 2 4 9" xfId="45559" xr:uid="{00000000-0005-0000-0000-00006AB20000}"/>
    <cellStyle name="Note 2 2 4 90" xfId="45560" xr:uid="{00000000-0005-0000-0000-00006BB20000}"/>
    <cellStyle name="Note 2 2 4 91" xfId="45561" xr:uid="{00000000-0005-0000-0000-00006CB20000}"/>
    <cellStyle name="Note 2 2 4 92" xfId="45562" xr:uid="{00000000-0005-0000-0000-00006DB20000}"/>
    <cellStyle name="Note 2 2 4 93" xfId="45563" xr:uid="{00000000-0005-0000-0000-00006EB20000}"/>
    <cellStyle name="Note 2 2 4 94" xfId="45564" xr:uid="{00000000-0005-0000-0000-00006FB20000}"/>
    <cellStyle name="Note 2 2 4 95" xfId="45565" xr:uid="{00000000-0005-0000-0000-000070B20000}"/>
    <cellStyle name="Note 2 2 4 96" xfId="45566" xr:uid="{00000000-0005-0000-0000-000071B20000}"/>
    <cellStyle name="Note 2 2 4 97" xfId="45567" xr:uid="{00000000-0005-0000-0000-000072B20000}"/>
    <cellStyle name="Note 2 2 4 98" xfId="45568" xr:uid="{00000000-0005-0000-0000-000073B20000}"/>
    <cellStyle name="Note 2 2 4 99" xfId="45569" xr:uid="{00000000-0005-0000-0000-000074B20000}"/>
    <cellStyle name="Note 2 2 40" xfId="45570" xr:uid="{00000000-0005-0000-0000-000075B20000}"/>
    <cellStyle name="Note 2 2 41" xfId="45571" xr:uid="{00000000-0005-0000-0000-000076B20000}"/>
    <cellStyle name="Note 2 2 42" xfId="45572" xr:uid="{00000000-0005-0000-0000-000077B20000}"/>
    <cellStyle name="Note 2 2 43" xfId="45573" xr:uid="{00000000-0005-0000-0000-000078B20000}"/>
    <cellStyle name="Note 2 2 44" xfId="45574" xr:uid="{00000000-0005-0000-0000-000079B20000}"/>
    <cellStyle name="Note 2 2 45" xfId="45575" xr:uid="{00000000-0005-0000-0000-00007AB20000}"/>
    <cellStyle name="Note 2 2 46" xfId="45576" xr:uid="{00000000-0005-0000-0000-00007BB20000}"/>
    <cellStyle name="Note 2 2 47" xfId="45577" xr:uid="{00000000-0005-0000-0000-00007CB20000}"/>
    <cellStyle name="Note 2 2 48" xfId="45578" xr:uid="{00000000-0005-0000-0000-00007DB20000}"/>
    <cellStyle name="Note 2 2 49" xfId="45579" xr:uid="{00000000-0005-0000-0000-00007EB20000}"/>
    <cellStyle name="Note 2 2 5" xfId="45580" xr:uid="{00000000-0005-0000-0000-00007FB20000}"/>
    <cellStyle name="Note 2 2 5 10" xfId="45581" xr:uid="{00000000-0005-0000-0000-000080B20000}"/>
    <cellStyle name="Note 2 2 5 100" xfId="45582" xr:uid="{00000000-0005-0000-0000-000081B20000}"/>
    <cellStyle name="Note 2 2 5 101" xfId="45583" xr:uid="{00000000-0005-0000-0000-000082B20000}"/>
    <cellStyle name="Note 2 2 5 102" xfId="45584" xr:uid="{00000000-0005-0000-0000-000083B20000}"/>
    <cellStyle name="Note 2 2 5 103" xfId="45585" xr:uid="{00000000-0005-0000-0000-000084B20000}"/>
    <cellStyle name="Note 2 2 5 104" xfId="45586" xr:uid="{00000000-0005-0000-0000-000085B20000}"/>
    <cellStyle name="Note 2 2 5 105" xfId="45587" xr:uid="{00000000-0005-0000-0000-000086B20000}"/>
    <cellStyle name="Note 2 2 5 106" xfId="45588" xr:uid="{00000000-0005-0000-0000-000087B20000}"/>
    <cellStyle name="Note 2 2 5 107" xfId="45589" xr:uid="{00000000-0005-0000-0000-000088B20000}"/>
    <cellStyle name="Note 2 2 5 108" xfId="45590" xr:uid="{00000000-0005-0000-0000-000089B20000}"/>
    <cellStyle name="Note 2 2 5 109" xfId="45591" xr:uid="{00000000-0005-0000-0000-00008AB20000}"/>
    <cellStyle name="Note 2 2 5 11" xfId="45592" xr:uid="{00000000-0005-0000-0000-00008BB20000}"/>
    <cellStyle name="Note 2 2 5 110" xfId="45593" xr:uid="{00000000-0005-0000-0000-00008CB20000}"/>
    <cellStyle name="Note 2 2 5 111" xfId="45594" xr:uid="{00000000-0005-0000-0000-00008DB20000}"/>
    <cellStyle name="Note 2 2 5 12" xfId="45595" xr:uid="{00000000-0005-0000-0000-00008EB20000}"/>
    <cellStyle name="Note 2 2 5 13" xfId="45596" xr:uid="{00000000-0005-0000-0000-00008FB20000}"/>
    <cellStyle name="Note 2 2 5 14" xfId="45597" xr:uid="{00000000-0005-0000-0000-000090B20000}"/>
    <cellStyle name="Note 2 2 5 15" xfId="45598" xr:uid="{00000000-0005-0000-0000-000091B20000}"/>
    <cellStyle name="Note 2 2 5 16" xfId="45599" xr:uid="{00000000-0005-0000-0000-000092B20000}"/>
    <cellStyle name="Note 2 2 5 17" xfId="45600" xr:uid="{00000000-0005-0000-0000-000093B20000}"/>
    <cellStyle name="Note 2 2 5 18" xfId="45601" xr:uid="{00000000-0005-0000-0000-000094B20000}"/>
    <cellStyle name="Note 2 2 5 19" xfId="45602" xr:uid="{00000000-0005-0000-0000-000095B20000}"/>
    <cellStyle name="Note 2 2 5 2" xfId="45603" xr:uid="{00000000-0005-0000-0000-000096B20000}"/>
    <cellStyle name="Note 2 2 5 20" xfId="45604" xr:uid="{00000000-0005-0000-0000-000097B20000}"/>
    <cellStyle name="Note 2 2 5 21" xfId="45605" xr:uid="{00000000-0005-0000-0000-000098B20000}"/>
    <cellStyle name="Note 2 2 5 22" xfId="45606" xr:uid="{00000000-0005-0000-0000-000099B20000}"/>
    <cellStyle name="Note 2 2 5 23" xfId="45607" xr:uid="{00000000-0005-0000-0000-00009AB20000}"/>
    <cellStyle name="Note 2 2 5 24" xfId="45608" xr:uid="{00000000-0005-0000-0000-00009BB20000}"/>
    <cellStyle name="Note 2 2 5 25" xfId="45609" xr:uid="{00000000-0005-0000-0000-00009CB20000}"/>
    <cellStyle name="Note 2 2 5 26" xfId="45610" xr:uid="{00000000-0005-0000-0000-00009DB20000}"/>
    <cellStyle name="Note 2 2 5 27" xfId="45611" xr:uid="{00000000-0005-0000-0000-00009EB20000}"/>
    <cellStyle name="Note 2 2 5 28" xfId="45612" xr:uid="{00000000-0005-0000-0000-00009FB20000}"/>
    <cellStyle name="Note 2 2 5 29" xfId="45613" xr:uid="{00000000-0005-0000-0000-0000A0B20000}"/>
    <cellStyle name="Note 2 2 5 3" xfId="45614" xr:uid="{00000000-0005-0000-0000-0000A1B20000}"/>
    <cellStyle name="Note 2 2 5 30" xfId="45615" xr:uid="{00000000-0005-0000-0000-0000A2B20000}"/>
    <cellStyle name="Note 2 2 5 31" xfId="45616" xr:uid="{00000000-0005-0000-0000-0000A3B20000}"/>
    <cellStyle name="Note 2 2 5 32" xfId="45617" xr:uid="{00000000-0005-0000-0000-0000A4B20000}"/>
    <cellStyle name="Note 2 2 5 33" xfId="45618" xr:uid="{00000000-0005-0000-0000-0000A5B20000}"/>
    <cellStyle name="Note 2 2 5 34" xfId="45619" xr:uid="{00000000-0005-0000-0000-0000A6B20000}"/>
    <cellStyle name="Note 2 2 5 35" xfId="45620" xr:uid="{00000000-0005-0000-0000-0000A7B20000}"/>
    <cellStyle name="Note 2 2 5 36" xfId="45621" xr:uid="{00000000-0005-0000-0000-0000A8B20000}"/>
    <cellStyle name="Note 2 2 5 37" xfId="45622" xr:uid="{00000000-0005-0000-0000-0000A9B20000}"/>
    <cellStyle name="Note 2 2 5 38" xfId="45623" xr:uid="{00000000-0005-0000-0000-0000AAB20000}"/>
    <cellStyle name="Note 2 2 5 39" xfId="45624" xr:uid="{00000000-0005-0000-0000-0000ABB20000}"/>
    <cellStyle name="Note 2 2 5 4" xfId="45625" xr:uid="{00000000-0005-0000-0000-0000ACB20000}"/>
    <cellStyle name="Note 2 2 5 40" xfId="45626" xr:uid="{00000000-0005-0000-0000-0000ADB20000}"/>
    <cellStyle name="Note 2 2 5 41" xfId="45627" xr:uid="{00000000-0005-0000-0000-0000AEB20000}"/>
    <cellStyle name="Note 2 2 5 42" xfId="45628" xr:uid="{00000000-0005-0000-0000-0000AFB20000}"/>
    <cellStyle name="Note 2 2 5 43" xfId="45629" xr:uid="{00000000-0005-0000-0000-0000B0B20000}"/>
    <cellStyle name="Note 2 2 5 44" xfId="45630" xr:uid="{00000000-0005-0000-0000-0000B1B20000}"/>
    <cellStyle name="Note 2 2 5 45" xfId="45631" xr:uid="{00000000-0005-0000-0000-0000B2B20000}"/>
    <cellStyle name="Note 2 2 5 46" xfId="45632" xr:uid="{00000000-0005-0000-0000-0000B3B20000}"/>
    <cellStyle name="Note 2 2 5 47" xfId="45633" xr:uid="{00000000-0005-0000-0000-0000B4B20000}"/>
    <cellStyle name="Note 2 2 5 48" xfId="45634" xr:uid="{00000000-0005-0000-0000-0000B5B20000}"/>
    <cellStyle name="Note 2 2 5 49" xfId="45635" xr:uid="{00000000-0005-0000-0000-0000B6B20000}"/>
    <cellStyle name="Note 2 2 5 5" xfId="45636" xr:uid="{00000000-0005-0000-0000-0000B7B20000}"/>
    <cellStyle name="Note 2 2 5 50" xfId="45637" xr:uid="{00000000-0005-0000-0000-0000B8B20000}"/>
    <cellStyle name="Note 2 2 5 51" xfId="45638" xr:uid="{00000000-0005-0000-0000-0000B9B20000}"/>
    <cellStyle name="Note 2 2 5 52" xfId="45639" xr:uid="{00000000-0005-0000-0000-0000BAB20000}"/>
    <cellStyle name="Note 2 2 5 53" xfId="45640" xr:uid="{00000000-0005-0000-0000-0000BBB20000}"/>
    <cellStyle name="Note 2 2 5 54" xfId="45641" xr:uid="{00000000-0005-0000-0000-0000BCB20000}"/>
    <cellStyle name="Note 2 2 5 55" xfId="45642" xr:uid="{00000000-0005-0000-0000-0000BDB20000}"/>
    <cellStyle name="Note 2 2 5 56" xfId="45643" xr:uid="{00000000-0005-0000-0000-0000BEB20000}"/>
    <cellStyle name="Note 2 2 5 57" xfId="45644" xr:uid="{00000000-0005-0000-0000-0000BFB20000}"/>
    <cellStyle name="Note 2 2 5 58" xfId="45645" xr:uid="{00000000-0005-0000-0000-0000C0B20000}"/>
    <cellStyle name="Note 2 2 5 59" xfId="45646" xr:uid="{00000000-0005-0000-0000-0000C1B20000}"/>
    <cellStyle name="Note 2 2 5 6" xfId="45647" xr:uid="{00000000-0005-0000-0000-0000C2B20000}"/>
    <cellStyle name="Note 2 2 5 60" xfId="45648" xr:uid="{00000000-0005-0000-0000-0000C3B20000}"/>
    <cellStyle name="Note 2 2 5 61" xfId="45649" xr:uid="{00000000-0005-0000-0000-0000C4B20000}"/>
    <cellStyle name="Note 2 2 5 62" xfId="45650" xr:uid="{00000000-0005-0000-0000-0000C5B20000}"/>
    <cellStyle name="Note 2 2 5 63" xfId="45651" xr:uid="{00000000-0005-0000-0000-0000C6B20000}"/>
    <cellStyle name="Note 2 2 5 64" xfId="45652" xr:uid="{00000000-0005-0000-0000-0000C7B20000}"/>
    <cellStyle name="Note 2 2 5 65" xfId="45653" xr:uid="{00000000-0005-0000-0000-0000C8B20000}"/>
    <cellStyle name="Note 2 2 5 66" xfId="45654" xr:uid="{00000000-0005-0000-0000-0000C9B20000}"/>
    <cellStyle name="Note 2 2 5 67" xfId="45655" xr:uid="{00000000-0005-0000-0000-0000CAB20000}"/>
    <cellStyle name="Note 2 2 5 68" xfId="45656" xr:uid="{00000000-0005-0000-0000-0000CBB20000}"/>
    <cellStyle name="Note 2 2 5 69" xfId="45657" xr:uid="{00000000-0005-0000-0000-0000CCB20000}"/>
    <cellStyle name="Note 2 2 5 7" xfId="45658" xr:uid="{00000000-0005-0000-0000-0000CDB20000}"/>
    <cellStyle name="Note 2 2 5 70" xfId="45659" xr:uid="{00000000-0005-0000-0000-0000CEB20000}"/>
    <cellStyle name="Note 2 2 5 71" xfId="45660" xr:uid="{00000000-0005-0000-0000-0000CFB20000}"/>
    <cellStyle name="Note 2 2 5 72" xfId="45661" xr:uid="{00000000-0005-0000-0000-0000D0B20000}"/>
    <cellStyle name="Note 2 2 5 73" xfId="45662" xr:uid="{00000000-0005-0000-0000-0000D1B20000}"/>
    <cellStyle name="Note 2 2 5 74" xfId="45663" xr:uid="{00000000-0005-0000-0000-0000D2B20000}"/>
    <cellStyle name="Note 2 2 5 75" xfId="45664" xr:uid="{00000000-0005-0000-0000-0000D3B20000}"/>
    <cellStyle name="Note 2 2 5 76" xfId="45665" xr:uid="{00000000-0005-0000-0000-0000D4B20000}"/>
    <cellStyle name="Note 2 2 5 77" xfId="45666" xr:uid="{00000000-0005-0000-0000-0000D5B20000}"/>
    <cellStyle name="Note 2 2 5 78" xfId="45667" xr:uid="{00000000-0005-0000-0000-0000D6B20000}"/>
    <cellStyle name="Note 2 2 5 79" xfId="45668" xr:uid="{00000000-0005-0000-0000-0000D7B20000}"/>
    <cellStyle name="Note 2 2 5 8" xfId="45669" xr:uid="{00000000-0005-0000-0000-0000D8B20000}"/>
    <cellStyle name="Note 2 2 5 80" xfId="45670" xr:uid="{00000000-0005-0000-0000-0000D9B20000}"/>
    <cellStyle name="Note 2 2 5 81" xfId="45671" xr:uid="{00000000-0005-0000-0000-0000DAB20000}"/>
    <cellStyle name="Note 2 2 5 82" xfId="45672" xr:uid="{00000000-0005-0000-0000-0000DBB20000}"/>
    <cellStyle name="Note 2 2 5 83" xfId="45673" xr:uid="{00000000-0005-0000-0000-0000DCB20000}"/>
    <cellStyle name="Note 2 2 5 84" xfId="45674" xr:uid="{00000000-0005-0000-0000-0000DDB20000}"/>
    <cellStyle name="Note 2 2 5 85" xfId="45675" xr:uid="{00000000-0005-0000-0000-0000DEB20000}"/>
    <cellStyle name="Note 2 2 5 86" xfId="45676" xr:uid="{00000000-0005-0000-0000-0000DFB20000}"/>
    <cellStyle name="Note 2 2 5 87" xfId="45677" xr:uid="{00000000-0005-0000-0000-0000E0B20000}"/>
    <cellStyle name="Note 2 2 5 88" xfId="45678" xr:uid="{00000000-0005-0000-0000-0000E1B20000}"/>
    <cellStyle name="Note 2 2 5 89" xfId="45679" xr:uid="{00000000-0005-0000-0000-0000E2B20000}"/>
    <cellStyle name="Note 2 2 5 9" xfId="45680" xr:uid="{00000000-0005-0000-0000-0000E3B20000}"/>
    <cellStyle name="Note 2 2 5 90" xfId="45681" xr:uid="{00000000-0005-0000-0000-0000E4B20000}"/>
    <cellStyle name="Note 2 2 5 91" xfId="45682" xr:uid="{00000000-0005-0000-0000-0000E5B20000}"/>
    <cellStyle name="Note 2 2 5 92" xfId="45683" xr:uid="{00000000-0005-0000-0000-0000E6B20000}"/>
    <cellStyle name="Note 2 2 5 93" xfId="45684" xr:uid="{00000000-0005-0000-0000-0000E7B20000}"/>
    <cellStyle name="Note 2 2 5 94" xfId="45685" xr:uid="{00000000-0005-0000-0000-0000E8B20000}"/>
    <cellStyle name="Note 2 2 5 95" xfId="45686" xr:uid="{00000000-0005-0000-0000-0000E9B20000}"/>
    <cellStyle name="Note 2 2 5 96" xfId="45687" xr:uid="{00000000-0005-0000-0000-0000EAB20000}"/>
    <cellStyle name="Note 2 2 5 97" xfId="45688" xr:uid="{00000000-0005-0000-0000-0000EBB20000}"/>
    <cellStyle name="Note 2 2 5 98" xfId="45689" xr:uid="{00000000-0005-0000-0000-0000ECB20000}"/>
    <cellStyle name="Note 2 2 5 99" xfId="45690" xr:uid="{00000000-0005-0000-0000-0000EDB20000}"/>
    <cellStyle name="Note 2 2 50" xfId="45691" xr:uid="{00000000-0005-0000-0000-0000EEB20000}"/>
    <cellStyle name="Note 2 2 51" xfId="45692" xr:uid="{00000000-0005-0000-0000-0000EFB20000}"/>
    <cellStyle name="Note 2 2 52" xfId="45693" xr:uid="{00000000-0005-0000-0000-0000F0B20000}"/>
    <cellStyle name="Note 2 2 53" xfId="45694" xr:uid="{00000000-0005-0000-0000-0000F1B20000}"/>
    <cellStyle name="Note 2 2 54" xfId="45695" xr:uid="{00000000-0005-0000-0000-0000F2B20000}"/>
    <cellStyle name="Note 2 2 55" xfId="45696" xr:uid="{00000000-0005-0000-0000-0000F3B20000}"/>
    <cellStyle name="Note 2 2 56" xfId="45697" xr:uid="{00000000-0005-0000-0000-0000F4B20000}"/>
    <cellStyle name="Note 2 2 57" xfId="45698" xr:uid="{00000000-0005-0000-0000-0000F5B20000}"/>
    <cellStyle name="Note 2 2 58" xfId="45699" xr:uid="{00000000-0005-0000-0000-0000F6B20000}"/>
    <cellStyle name="Note 2 2 59" xfId="45700" xr:uid="{00000000-0005-0000-0000-0000F7B20000}"/>
    <cellStyle name="Note 2 2 6" xfId="45701" xr:uid="{00000000-0005-0000-0000-0000F8B20000}"/>
    <cellStyle name="Note 2 2 60" xfId="45702" xr:uid="{00000000-0005-0000-0000-0000F9B20000}"/>
    <cellStyle name="Note 2 2 61" xfId="45703" xr:uid="{00000000-0005-0000-0000-0000FAB20000}"/>
    <cellStyle name="Note 2 2 62" xfId="45704" xr:uid="{00000000-0005-0000-0000-0000FBB20000}"/>
    <cellStyle name="Note 2 2 63" xfId="45705" xr:uid="{00000000-0005-0000-0000-0000FCB20000}"/>
    <cellStyle name="Note 2 2 64" xfId="45706" xr:uid="{00000000-0005-0000-0000-0000FDB20000}"/>
    <cellStyle name="Note 2 2 65" xfId="45707" xr:uid="{00000000-0005-0000-0000-0000FEB20000}"/>
    <cellStyle name="Note 2 2 66" xfId="45708" xr:uid="{00000000-0005-0000-0000-0000FFB20000}"/>
    <cellStyle name="Note 2 2 67" xfId="45709" xr:uid="{00000000-0005-0000-0000-000000B30000}"/>
    <cellStyle name="Note 2 2 68" xfId="45710" xr:uid="{00000000-0005-0000-0000-000001B30000}"/>
    <cellStyle name="Note 2 2 69" xfId="45711" xr:uid="{00000000-0005-0000-0000-000002B30000}"/>
    <cellStyle name="Note 2 2 7" xfId="45712" xr:uid="{00000000-0005-0000-0000-000003B30000}"/>
    <cellStyle name="Note 2 2 70" xfId="45713" xr:uid="{00000000-0005-0000-0000-000004B30000}"/>
    <cellStyle name="Note 2 2 71" xfId="45714" xr:uid="{00000000-0005-0000-0000-000005B30000}"/>
    <cellStyle name="Note 2 2 72" xfId="45715" xr:uid="{00000000-0005-0000-0000-000006B30000}"/>
    <cellStyle name="Note 2 2 73" xfId="45716" xr:uid="{00000000-0005-0000-0000-000007B30000}"/>
    <cellStyle name="Note 2 2 74" xfId="45717" xr:uid="{00000000-0005-0000-0000-000008B30000}"/>
    <cellStyle name="Note 2 2 75" xfId="45718" xr:uid="{00000000-0005-0000-0000-000009B30000}"/>
    <cellStyle name="Note 2 2 76" xfId="45719" xr:uid="{00000000-0005-0000-0000-00000AB30000}"/>
    <cellStyle name="Note 2 2 77" xfId="45720" xr:uid="{00000000-0005-0000-0000-00000BB30000}"/>
    <cellStyle name="Note 2 2 78" xfId="45721" xr:uid="{00000000-0005-0000-0000-00000CB30000}"/>
    <cellStyle name="Note 2 2 79" xfId="45722" xr:uid="{00000000-0005-0000-0000-00000DB30000}"/>
    <cellStyle name="Note 2 2 8" xfId="45723" xr:uid="{00000000-0005-0000-0000-00000EB30000}"/>
    <cellStyle name="Note 2 2 80" xfId="45724" xr:uid="{00000000-0005-0000-0000-00000FB30000}"/>
    <cellStyle name="Note 2 2 81" xfId="45725" xr:uid="{00000000-0005-0000-0000-000010B30000}"/>
    <cellStyle name="Note 2 2 82" xfId="45726" xr:uid="{00000000-0005-0000-0000-000011B30000}"/>
    <cellStyle name="Note 2 2 83" xfId="45727" xr:uid="{00000000-0005-0000-0000-000012B30000}"/>
    <cellStyle name="Note 2 2 84" xfId="45728" xr:uid="{00000000-0005-0000-0000-000013B30000}"/>
    <cellStyle name="Note 2 2 85" xfId="45729" xr:uid="{00000000-0005-0000-0000-000014B30000}"/>
    <cellStyle name="Note 2 2 86" xfId="45730" xr:uid="{00000000-0005-0000-0000-000015B30000}"/>
    <cellStyle name="Note 2 2 87" xfId="45731" xr:uid="{00000000-0005-0000-0000-000016B30000}"/>
    <cellStyle name="Note 2 2 88" xfId="45732" xr:uid="{00000000-0005-0000-0000-000017B30000}"/>
    <cellStyle name="Note 2 2 89" xfId="45733" xr:uid="{00000000-0005-0000-0000-000018B30000}"/>
    <cellStyle name="Note 2 2 9" xfId="45734" xr:uid="{00000000-0005-0000-0000-000019B30000}"/>
    <cellStyle name="Note 2 2 90" xfId="45735" xr:uid="{00000000-0005-0000-0000-00001AB30000}"/>
    <cellStyle name="Note 2 2 91" xfId="45736" xr:uid="{00000000-0005-0000-0000-00001BB30000}"/>
    <cellStyle name="Note 2 2 92" xfId="45737" xr:uid="{00000000-0005-0000-0000-00001CB30000}"/>
    <cellStyle name="Note 2 2 93" xfId="45738" xr:uid="{00000000-0005-0000-0000-00001DB30000}"/>
    <cellStyle name="Note 2 2 94" xfId="45739" xr:uid="{00000000-0005-0000-0000-00001EB30000}"/>
    <cellStyle name="Note 2 2 95" xfId="45740" xr:uid="{00000000-0005-0000-0000-00001FB30000}"/>
    <cellStyle name="Note 2 2 96" xfId="45741" xr:uid="{00000000-0005-0000-0000-000020B30000}"/>
    <cellStyle name="Note 2 2 97" xfId="45742" xr:uid="{00000000-0005-0000-0000-000021B30000}"/>
    <cellStyle name="Note 2 2 98" xfId="45743" xr:uid="{00000000-0005-0000-0000-000022B30000}"/>
    <cellStyle name="Note 2 2 99" xfId="45744" xr:uid="{00000000-0005-0000-0000-000023B30000}"/>
    <cellStyle name="Note 2 20" xfId="45745" xr:uid="{00000000-0005-0000-0000-000024B30000}"/>
    <cellStyle name="Note 2 200" xfId="45746" xr:uid="{00000000-0005-0000-0000-000025B30000}"/>
    <cellStyle name="Note 2 201" xfId="45747" xr:uid="{00000000-0005-0000-0000-000026B30000}"/>
    <cellStyle name="Note 2 202" xfId="45748" xr:uid="{00000000-0005-0000-0000-000027B30000}"/>
    <cellStyle name="Note 2 203" xfId="45749" xr:uid="{00000000-0005-0000-0000-000028B30000}"/>
    <cellStyle name="Note 2 204" xfId="45750" xr:uid="{00000000-0005-0000-0000-000029B30000}"/>
    <cellStyle name="Note 2 205" xfId="45751" xr:uid="{00000000-0005-0000-0000-00002AB30000}"/>
    <cellStyle name="Note 2 206" xfId="45752" xr:uid="{00000000-0005-0000-0000-00002BB30000}"/>
    <cellStyle name="Note 2 207" xfId="45753" xr:uid="{00000000-0005-0000-0000-00002CB30000}"/>
    <cellStyle name="Note 2 208" xfId="45754" xr:uid="{00000000-0005-0000-0000-00002DB30000}"/>
    <cellStyle name="Note 2 209" xfId="45755" xr:uid="{00000000-0005-0000-0000-00002EB30000}"/>
    <cellStyle name="Note 2 21" xfId="45756" xr:uid="{00000000-0005-0000-0000-00002FB30000}"/>
    <cellStyle name="Note 2 210" xfId="45757" xr:uid="{00000000-0005-0000-0000-000030B30000}"/>
    <cellStyle name="Note 2 211" xfId="45758" xr:uid="{00000000-0005-0000-0000-000031B30000}"/>
    <cellStyle name="Note 2 212" xfId="45759" xr:uid="{00000000-0005-0000-0000-000032B30000}"/>
    <cellStyle name="Note 2 213" xfId="45760" xr:uid="{00000000-0005-0000-0000-000033B30000}"/>
    <cellStyle name="Note 2 214" xfId="45761" xr:uid="{00000000-0005-0000-0000-000034B30000}"/>
    <cellStyle name="Note 2 215" xfId="45762" xr:uid="{00000000-0005-0000-0000-000035B30000}"/>
    <cellStyle name="Note 2 216" xfId="45763" xr:uid="{00000000-0005-0000-0000-000036B30000}"/>
    <cellStyle name="Note 2 217" xfId="45764" xr:uid="{00000000-0005-0000-0000-000037B30000}"/>
    <cellStyle name="Note 2 218" xfId="45765" xr:uid="{00000000-0005-0000-0000-000038B30000}"/>
    <cellStyle name="Note 2 22" xfId="45766" xr:uid="{00000000-0005-0000-0000-000039B30000}"/>
    <cellStyle name="Note 2 23" xfId="45767" xr:uid="{00000000-0005-0000-0000-00003AB30000}"/>
    <cellStyle name="Note 2 24" xfId="45768" xr:uid="{00000000-0005-0000-0000-00003BB30000}"/>
    <cellStyle name="Note 2 25" xfId="45769" xr:uid="{00000000-0005-0000-0000-00003CB30000}"/>
    <cellStyle name="Note 2 26" xfId="45770" xr:uid="{00000000-0005-0000-0000-00003DB30000}"/>
    <cellStyle name="Note 2 27" xfId="45771" xr:uid="{00000000-0005-0000-0000-00003EB30000}"/>
    <cellStyle name="Note 2 28" xfId="45772" xr:uid="{00000000-0005-0000-0000-00003FB30000}"/>
    <cellStyle name="Note 2 29" xfId="45773" xr:uid="{00000000-0005-0000-0000-000040B30000}"/>
    <cellStyle name="Note 2 3" xfId="45774" xr:uid="{00000000-0005-0000-0000-000041B30000}"/>
    <cellStyle name="Note 2 3 10" xfId="45775" xr:uid="{00000000-0005-0000-0000-000042B30000}"/>
    <cellStyle name="Note 2 3 100" xfId="45776" xr:uid="{00000000-0005-0000-0000-000043B30000}"/>
    <cellStyle name="Note 2 3 101" xfId="45777" xr:uid="{00000000-0005-0000-0000-000044B30000}"/>
    <cellStyle name="Note 2 3 102" xfId="45778" xr:uid="{00000000-0005-0000-0000-000045B30000}"/>
    <cellStyle name="Note 2 3 103" xfId="45779" xr:uid="{00000000-0005-0000-0000-000046B30000}"/>
    <cellStyle name="Note 2 3 104" xfId="45780" xr:uid="{00000000-0005-0000-0000-000047B30000}"/>
    <cellStyle name="Note 2 3 105" xfId="45781" xr:uid="{00000000-0005-0000-0000-000048B30000}"/>
    <cellStyle name="Note 2 3 106" xfId="45782" xr:uid="{00000000-0005-0000-0000-000049B30000}"/>
    <cellStyle name="Note 2 3 107" xfId="45783" xr:uid="{00000000-0005-0000-0000-00004AB30000}"/>
    <cellStyle name="Note 2 3 108" xfId="45784" xr:uid="{00000000-0005-0000-0000-00004BB30000}"/>
    <cellStyle name="Note 2 3 109" xfId="45785" xr:uid="{00000000-0005-0000-0000-00004CB30000}"/>
    <cellStyle name="Note 2 3 11" xfId="45786" xr:uid="{00000000-0005-0000-0000-00004DB30000}"/>
    <cellStyle name="Note 2 3 110" xfId="45787" xr:uid="{00000000-0005-0000-0000-00004EB30000}"/>
    <cellStyle name="Note 2 3 111" xfId="45788" xr:uid="{00000000-0005-0000-0000-00004FB30000}"/>
    <cellStyle name="Note 2 3 112" xfId="45789" xr:uid="{00000000-0005-0000-0000-000050B30000}"/>
    <cellStyle name="Note 2 3 113" xfId="45790" xr:uid="{00000000-0005-0000-0000-000051B30000}"/>
    <cellStyle name="Note 2 3 12" xfId="45791" xr:uid="{00000000-0005-0000-0000-000052B30000}"/>
    <cellStyle name="Note 2 3 13" xfId="45792" xr:uid="{00000000-0005-0000-0000-000053B30000}"/>
    <cellStyle name="Note 2 3 14" xfId="45793" xr:uid="{00000000-0005-0000-0000-000054B30000}"/>
    <cellStyle name="Note 2 3 15" xfId="45794" xr:uid="{00000000-0005-0000-0000-000055B30000}"/>
    <cellStyle name="Note 2 3 16" xfId="45795" xr:uid="{00000000-0005-0000-0000-000056B30000}"/>
    <cellStyle name="Note 2 3 17" xfId="45796" xr:uid="{00000000-0005-0000-0000-000057B30000}"/>
    <cellStyle name="Note 2 3 18" xfId="45797" xr:uid="{00000000-0005-0000-0000-000058B30000}"/>
    <cellStyle name="Note 2 3 19" xfId="45798" xr:uid="{00000000-0005-0000-0000-000059B30000}"/>
    <cellStyle name="Note 2 3 2" xfId="45799" xr:uid="{00000000-0005-0000-0000-00005AB30000}"/>
    <cellStyle name="Note 2 3 2 2" xfId="45800" xr:uid="{00000000-0005-0000-0000-00005BB30000}"/>
    <cellStyle name="Note 2 3 20" xfId="45801" xr:uid="{00000000-0005-0000-0000-00005CB30000}"/>
    <cellStyle name="Note 2 3 21" xfId="45802" xr:uid="{00000000-0005-0000-0000-00005DB30000}"/>
    <cellStyle name="Note 2 3 22" xfId="45803" xr:uid="{00000000-0005-0000-0000-00005EB30000}"/>
    <cellStyle name="Note 2 3 23" xfId="45804" xr:uid="{00000000-0005-0000-0000-00005FB30000}"/>
    <cellStyle name="Note 2 3 24" xfId="45805" xr:uid="{00000000-0005-0000-0000-000060B30000}"/>
    <cellStyle name="Note 2 3 25" xfId="45806" xr:uid="{00000000-0005-0000-0000-000061B30000}"/>
    <cellStyle name="Note 2 3 26" xfId="45807" xr:uid="{00000000-0005-0000-0000-000062B30000}"/>
    <cellStyle name="Note 2 3 27" xfId="45808" xr:uid="{00000000-0005-0000-0000-000063B30000}"/>
    <cellStyle name="Note 2 3 28" xfId="45809" xr:uid="{00000000-0005-0000-0000-000064B30000}"/>
    <cellStyle name="Note 2 3 29" xfId="45810" xr:uid="{00000000-0005-0000-0000-000065B30000}"/>
    <cellStyle name="Note 2 3 3" xfId="45811" xr:uid="{00000000-0005-0000-0000-000066B30000}"/>
    <cellStyle name="Note 2 3 30" xfId="45812" xr:uid="{00000000-0005-0000-0000-000067B30000}"/>
    <cellStyle name="Note 2 3 31" xfId="45813" xr:uid="{00000000-0005-0000-0000-000068B30000}"/>
    <cellStyle name="Note 2 3 32" xfId="45814" xr:uid="{00000000-0005-0000-0000-000069B30000}"/>
    <cellStyle name="Note 2 3 33" xfId="45815" xr:uid="{00000000-0005-0000-0000-00006AB30000}"/>
    <cellStyle name="Note 2 3 34" xfId="45816" xr:uid="{00000000-0005-0000-0000-00006BB30000}"/>
    <cellStyle name="Note 2 3 35" xfId="45817" xr:uid="{00000000-0005-0000-0000-00006CB30000}"/>
    <cellStyle name="Note 2 3 36" xfId="45818" xr:uid="{00000000-0005-0000-0000-00006DB30000}"/>
    <cellStyle name="Note 2 3 37" xfId="45819" xr:uid="{00000000-0005-0000-0000-00006EB30000}"/>
    <cellStyle name="Note 2 3 38" xfId="45820" xr:uid="{00000000-0005-0000-0000-00006FB30000}"/>
    <cellStyle name="Note 2 3 39" xfId="45821" xr:uid="{00000000-0005-0000-0000-000070B30000}"/>
    <cellStyle name="Note 2 3 4" xfId="45822" xr:uid="{00000000-0005-0000-0000-000071B30000}"/>
    <cellStyle name="Note 2 3 40" xfId="45823" xr:uid="{00000000-0005-0000-0000-000072B30000}"/>
    <cellStyle name="Note 2 3 41" xfId="45824" xr:uid="{00000000-0005-0000-0000-000073B30000}"/>
    <cellStyle name="Note 2 3 42" xfId="45825" xr:uid="{00000000-0005-0000-0000-000074B30000}"/>
    <cellStyle name="Note 2 3 43" xfId="45826" xr:uid="{00000000-0005-0000-0000-000075B30000}"/>
    <cellStyle name="Note 2 3 44" xfId="45827" xr:uid="{00000000-0005-0000-0000-000076B30000}"/>
    <cellStyle name="Note 2 3 45" xfId="45828" xr:uid="{00000000-0005-0000-0000-000077B30000}"/>
    <cellStyle name="Note 2 3 46" xfId="45829" xr:uid="{00000000-0005-0000-0000-000078B30000}"/>
    <cellStyle name="Note 2 3 47" xfId="45830" xr:uid="{00000000-0005-0000-0000-000079B30000}"/>
    <cellStyle name="Note 2 3 48" xfId="45831" xr:uid="{00000000-0005-0000-0000-00007AB30000}"/>
    <cellStyle name="Note 2 3 49" xfId="45832" xr:uid="{00000000-0005-0000-0000-00007BB30000}"/>
    <cellStyle name="Note 2 3 5" xfId="45833" xr:uid="{00000000-0005-0000-0000-00007CB30000}"/>
    <cellStyle name="Note 2 3 50" xfId="45834" xr:uid="{00000000-0005-0000-0000-00007DB30000}"/>
    <cellStyle name="Note 2 3 51" xfId="45835" xr:uid="{00000000-0005-0000-0000-00007EB30000}"/>
    <cellStyle name="Note 2 3 52" xfId="45836" xr:uid="{00000000-0005-0000-0000-00007FB30000}"/>
    <cellStyle name="Note 2 3 53" xfId="45837" xr:uid="{00000000-0005-0000-0000-000080B30000}"/>
    <cellStyle name="Note 2 3 54" xfId="45838" xr:uid="{00000000-0005-0000-0000-000081B30000}"/>
    <cellStyle name="Note 2 3 55" xfId="45839" xr:uid="{00000000-0005-0000-0000-000082B30000}"/>
    <cellStyle name="Note 2 3 56" xfId="45840" xr:uid="{00000000-0005-0000-0000-000083B30000}"/>
    <cellStyle name="Note 2 3 57" xfId="45841" xr:uid="{00000000-0005-0000-0000-000084B30000}"/>
    <cellStyle name="Note 2 3 58" xfId="45842" xr:uid="{00000000-0005-0000-0000-000085B30000}"/>
    <cellStyle name="Note 2 3 59" xfId="45843" xr:uid="{00000000-0005-0000-0000-000086B30000}"/>
    <cellStyle name="Note 2 3 6" xfId="45844" xr:uid="{00000000-0005-0000-0000-000087B30000}"/>
    <cellStyle name="Note 2 3 60" xfId="45845" xr:uid="{00000000-0005-0000-0000-000088B30000}"/>
    <cellStyle name="Note 2 3 61" xfId="45846" xr:uid="{00000000-0005-0000-0000-000089B30000}"/>
    <cellStyle name="Note 2 3 62" xfId="45847" xr:uid="{00000000-0005-0000-0000-00008AB30000}"/>
    <cellStyle name="Note 2 3 63" xfId="45848" xr:uid="{00000000-0005-0000-0000-00008BB30000}"/>
    <cellStyle name="Note 2 3 64" xfId="45849" xr:uid="{00000000-0005-0000-0000-00008CB30000}"/>
    <cellStyle name="Note 2 3 65" xfId="45850" xr:uid="{00000000-0005-0000-0000-00008DB30000}"/>
    <cellStyle name="Note 2 3 66" xfId="45851" xr:uid="{00000000-0005-0000-0000-00008EB30000}"/>
    <cellStyle name="Note 2 3 67" xfId="45852" xr:uid="{00000000-0005-0000-0000-00008FB30000}"/>
    <cellStyle name="Note 2 3 68" xfId="45853" xr:uid="{00000000-0005-0000-0000-000090B30000}"/>
    <cellStyle name="Note 2 3 69" xfId="45854" xr:uid="{00000000-0005-0000-0000-000091B30000}"/>
    <cellStyle name="Note 2 3 7" xfId="45855" xr:uid="{00000000-0005-0000-0000-000092B30000}"/>
    <cellStyle name="Note 2 3 70" xfId="45856" xr:uid="{00000000-0005-0000-0000-000093B30000}"/>
    <cellStyle name="Note 2 3 71" xfId="45857" xr:uid="{00000000-0005-0000-0000-000094B30000}"/>
    <cellStyle name="Note 2 3 72" xfId="45858" xr:uid="{00000000-0005-0000-0000-000095B30000}"/>
    <cellStyle name="Note 2 3 73" xfId="45859" xr:uid="{00000000-0005-0000-0000-000096B30000}"/>
    <cellStyle name="Note 2 3 74" xfId="45860" xr:uid="{00000000-0005-0000-0000-000097B30000}"/>
    <cellStyle name="Note 2 3 75" xfId="45861" xr:uid="{00000000-0005-0000-0000-000098B30000}"/>
    <cellStyle name="Note 2 3 76" xfId="45862" xr:uid="{00000000-0005-0000-0000-000099B30000}"/>
    <cellStyle name="Note 2 3 77" xfId="45863" xr:uid="{00000000-0005-0000-0000-00009AB30000}"/>
    <cellStyle name="Note 2 3 78" xfId="45864" xr:uid="{00000000-0005-0000-0000-00009BB30000}"/>
    <cellStyle name="Note 2 3 79" xfId="45865" xr:uid="{00000000-0005-0000-0000-00009CB30000}"/>
    <cellStyle name="Note 2 3 8" xfId="45866" xr:uid="{00000000-0005-0000-0000-00009DB30000}"/>
    <cellStyle name="Note 2 3 80" xfId="45867" xr:uid="{00000000-0005-0000-0000-00009EB30000}"/>
    <cellStyle name="Note 2 3 81" xfId="45868" xr:uid="{00000000-0005-0000-0000-00009FB30000}"/>
    <cellStyle name="Note 2 3 82" xfId="45869" xr:uid="{00000000-0005-0000-0000-0000A0B30000}"/>
    <cellStyle name="Note 2 3 83" xfId="45870" xr:uid="{00000000-0005-0000-0000-0000A1B30000}"/>
    <cellStyle name="Note 2 3 84" xfId="45871" xr:uid="{00000000-0005-0000-0000-0000A2B30000}"/>
    <cellStyle name="Note 2 3 85" xfId="45872" xr:uid="{00000000-0005-0000-0000-0000A3B30000}"/>
    <cellStyle name="Note 2 3 86" xfId="45873" xr:uid="{00000000-0005-0000-0000-0000A4B30000}"/>
    <cellStyle name="Note 2 3 87" xfId="45874" xr:uid="{00000000-0005-0000-0000-0000A5B30000}"/>
    <cellStyle name="Note 2 3 88" xfId="45875" xr:uid="{00000000-0005-0000-0000-0000A6B30000}"/>
    <cellStyle name="Note 2 3 89" xfId="45876" xr:uid="{00000000-0005-0000-0000-0000A7B30000}"/>
    <cellStyle name="Note 2 3 9" xfId="45877" xr:uid="{00000000-0005-0000-0000-0000A8B30000}"/>
    <cellStyle name="Note 2 3 90" xfId="45878" xr:uid="{00000000-0005-0000-0000-0000A9B30000}"/>
    <cellStyle name="Note 2 3 91" xfId="45879" xr:uid="{00000000-0005-0000-0000-0000AAB30000}"/>
    <cellStyle name="Note 2 3 92" xfId="45880" xr:uid="{00000000-0005-0000-0000-0000ABB30000}"/>
    <cellStyle name="Note 2 3 93" xfId="45881" xr:uid="{00000000-0005-0000-0000-0000ACB30000}"/>
    <cellStyle name="Note 2 3 94" xfId="45882" xr:uid="{00000000-0005-0000-0000-0000ADB30000}"/>
    <cellStyle name="Note 2 3 95" xfId="45883" xr:uid="{00000000-0005-0000-0000-0000AEB30000}"/>
    <cellStyle name="Note 2 3 96" xfId="45884" xr:uid="{00000000-0005-0000-0000-0000AFB30000}"/>
    <cellStyle name="Note 2 3 97" xfId="45885" xr:uid="{00000000-0005-0000-0000-0000B0B30000}"/>
    <cellStyle name="Note 2 3 98" xfId="45886" xr:uid="{00000000-0005-0000-0000-0000B1B30000}"/>
    <cellStyle name="Note 2 3 99" xfId="45887" xr:uid="{00000000-0005-0000-0000-0000B2B30000}"/>
    <cellStyle name="Note 2 30" xfId="45888" xr:uid="{00000000-0005-0000-0000-0000B3B30000}"/>
    <cellStyle name="Note 2 31" xfId="45889" xr:uid="{00000000-0005-0000-0000-0000B4B30000}"/>
    <cellStyle name="Note 2 32" xfId="45890" xr:uid="{00000000-0005-0000-0000-0000B5B30000}"/>
    <cellStyle name="Note 2 33" xfId="45891" xr:uid="{00000000-0005-0000-0000-0000B6B30000}"/>
    <cellStyle name="Note 2 34" xfId="45892" xr:uid="{00000000-0005-0000-0000-0000B7B30000}"/>
    <cellStyle name="Note 2 35" xfId="45893" xr:uid="{00000000-0005-0000-0000-0000B8B30000}"/>
    <cellStyle name="Note 2 36" xfId="45894" xr:uid="{00000000-0005-0000-0000-0000B9B30000}"/>
    <cellStyle name="Note 2 37" xfId="45895" xr:uid="{00000000-0005-0000-0000-0000BAB30000}"/>
    <cellStyle name="Note 2 38" xfId="45896" xr:uid="{00000000-0005-0000-0000-0000BBB30000}"/>
    <cellStyle name="Note 2 39" xfId="45897" xr:uid="{00000000-0005-0000-0000-0000BCB30000}"/>
    <cellStyle name="Note 2 4" xfId="45898" xr:uid="{00000000-0005-0000-0000-0000BDB30000}"/>
    <cellStyle name="Note 2 4 10" xfId="45899" xr:uid="{00000000-0005-0000-0000-0000BEB30000}"/>
    <cellStyle name="Note 2 4 100" xfId="45900" xr:uid="{00000000-0005-0000-0000-0000BFB30000}"/>
    <cellStyle name="Note 2 4 101" xfId="45901" xr:uid="{00000000-0005-0000-0000-0000C0B30000}"/>
    <cellStyle name="Note 2 4 102" xfId="45902" xr:uid="{00000000-0005-0000-0000-0000C1B30000}"/>
    <cellStyle name="Note 2 4 103" xfId="45903" xr:uid="{00000000-0005-0000-0000-0000C2B30000}"/>
    <cellStyle name="Note 2 4 104" xfId="45904" xr:uid="{00000000-0005-0000-0000-0000C3B30000}"/>
    <cellStyle name="Note 2 4 105" xfId="45905" xr:uid="{00000000-0005-0000-0000-0000C4B30000}"/>
    <cellStyle name="Note 2 4 106" xfId="45906" xr:uid="{00000000-0005-0000-0000-0000C5B30000}"/>
    <cellStyle name="Note 2 4 107" xfId="45907" xr:uid="{00000000-0005-0000-0000-0000C6B30000}"/>
    <cellStyle name="Note 2 4 108" xfId="45908" xr:uid="{00000000-0005-0000-0000-0000C7B30000}"/>
    <cellStyle name="Note 2 4 109" xfId="45909" xr:uid="{00000000-0005-0000-0000-0000C8B30000}"/>
    <cellStyle name="Note 2 4 11" xfId="45910" xr:uid="{00000000-0005-0000-0000-0000C9B30000}"/>
    <cellStyle name="Note 2 4 110" xfId="45911" xr:uid="{00000000-0005-0000-0000-0000CAB30000}"/>
    <cellStyle name="Note 2 4 111" xfId="45912" xr:uid="{00000000-0005-0000-0000-0000CBB30000}"/>
    <cellStyle name="Note 2 4 112" xfId="45913" xr:uid="{00000000-0005-0000-0000-0000CCB30000}"/>
    <cellStyle name="Note 2 4 113" xfId="45914" xr:uid="{00000000-0005-0000-0000-0000CDB30000}"/>
    <cellStyle name="Note 2 4 12" xfId="45915" xr:uid="{00000000-0005-0000-0000-0000CEB30000}"/>
    <cellStyle name="Note 2 4 13" xfId="45916" xr:uid="{00000000-0005-0000-0000-0000CFB30000}"/>
    <cellStyle name="Note 2 4 14" xfId="45917" xr:uid="{00000000-0005-0000-0000-0000D0B30000}"/>
    <cellStyle name="Note 2 4 15" xfId="45918" xr:uid="{00000000-0005-0000-0000-0000D1B30000}"/>
    <cellStyle name="Note 2 4 16" xfId="45919" xr:uid="{00000000-0005-0000-0000-0000D2B30000}"/>
    <cellStyle name="Note 2 4 17" xfId="45920" xr:uid="{00000000-0005-0000-0000-0000D3B30000}"/>
    <cellStyle name="Note 2 4 18" xfId="45921" xr:uid="{00000000-0005-0000-0000-0000D4B30000}"/>
    <cellStyle name="Note 2 4 19" xfId="45922" xr:uid="{00000000-0005-0000-0000-0000D5B30000}"/>
    <cellStyle name="Note 2 4 2" xfId="45923" xr:uid="{00000000-0005-0000-0000-0000D6B30000}"/>
    <cellStyle name="Note 2 4 2 2" xfId="45924" xr:uid="{00000000-0005-0000-0000-0000D7B30000}"/>
    <cellStyle name="Note 2 4 20" xfId="45925" xr:uid="{00000000-0005-0000-0000-0000D8B30000}"/>
    <cellStyle name="Note 2 4 21" xfId="45926" xr:uid="{00000000-0005-0000-0000-0000D9B30000}"/>
    <cellStyle name="Note 2 4 22" xfId="45927" xr:uid="{00000000-0005-0000-0000-0000DAB30000}"/>
    <cellStyle name="Note 2 4 23" xfId="45928" xr:uid="{00000000-0005-0000-0000-0000DBB30000}"/>
    <cellStyle name="Note 2 4 24" xfId="45929" xr:uid="{00000000-0005-0000-0000-0000DCB30000}"/>
    <cellStyle name="Note 2 4 25" xfId="45930" xr:uid="{00000000-0005-0000-0000-0000DDB30000}"/>
    <cellStyle name="Note 2 4 26" xfId="45931" xr:uid="{00000000-0005-0000-0000-0000DEB30000}"/>
    <cellStyle name="Note 2 4 27" xfId="45932" xr:uid="{00000000-0005-0000-0000-0000DFB30000}"/>
    <cellStyle name="Note 2 4 28" xfId="45933" xr:uid="{00000000-0005-0000-0000-0000E0B30000}"/>
    <cellStyle name="Note 2 4 29" xfId="45934" xr:uid="{00000000-0005-0000-0000-0000E1B30000}"/>
    <cellStyle name="Note 2 4 3" xfId="45935" xr:uid="{00000000-0005-0000-0000-0000E2B30000}"/>
    <cellStyle name="Note 2 4 30" xfId="45936" xr:uid="{00000000-0005-0000-0000-0000E3B30000}"/>
    <cellStyle name="Note 2 4 31" xfId="45937" xr:uid="{00000000-0005-0000-0000-0000E4B30000}"/>
    <cellStyle name="Note 2 4 32" xfId="45938" xr:uid="{00000000-0005-0000-0000-0000E5B30000}"/>
    <cellStyle name="Note 2 4 33" xfId="45939" xr:uid="{00000000-0005-0000-0000-0000E6B30000}"/>
    <cellStyle name="Note 2 4 34" xfId="45940" xr:uid="{00000000-0005-0000-0000-0000E7B30000}"/>
    <cellStyle name="Note 2 4 35" xfId="45941" xr:uid="{00000000-0005-0000-0000-0000E8B30000}"/>
    <cellStyle name="Note 2 4 36" xfId="45942" xr:uid="{00000000-0005-0000-0000-0000E9B30000}"/>
    <cellStyle name="Note 2 4 37" xfId="45943" xr:uid="{00000000-0005-0000-0000-0000EAB30000}"/>
    <cellStyle name="Note 2 4 38" xfId="45944" xr:uid="{00000000-0005-0000-0000-0000EBB30000}"/>
    <cellStyle name="Note 2 4 39" xfId="45945" xr:uid="{00000000-0005-0000-0000-0000ECB30000}"/>
    <cellStyle name="Note 2 4 4" xfId="45946" xr:uid="{00000000-0005-0000-0000-0000EDB30000}"/>
    <cellStyle name="Note 2 4 40" xfId="45947" xr:uid="{00000000-0005-0000-0000-0000EEB30000}"/>
    <cellStyle name="Note 2 4 41" xfId="45948" xr:uid="{00000000-0005-0000-0000-0000EFB30000}"/>
    <cellStyle name="Note 2 4 42" xfId="45949" xr:uid="{00000000-0005-0000-0000-0000F0B30000}"/>
    <cellStyle name="Note 2 4 43" xfId="45950" xr:uid="{00000000-0005-0000-0000-0000F1B30000}"/>
    <cellStyle name="Note 2 4 44" xfId="45951" xr:uid="{00000000-0005-0000-0000-0000F2B30000}"/>
    <cellStyle name="Note 2 4 45" xfId="45952" xr:uid="{00000000-0005-0000-0000-0000F3B30000}"/>
    <cellStyle name="Note 2 4 46" xfId="45953" xr:uid="{00000000-0005-0000-0000-0000F4B30000}"/>
    <cellStyle name="Note 2 4 47" xfId="45954" xr:uid="{00000000-0005-0000-0000-0000F5B30000}"/>
    <cellStyle name="Note 2 4 48" xfId="45955" xr:uid="{00000000-0005-0000-0000-0000F6B30000}"/>
    <cellStyle name="Note 2 4 49" xfId="45956" xr:uid="{00000000-0005-0000-0000-0000F7B30000}"/>
    <cellStyle name="Note 2 4 5" xfId="45957" xr:uid="{00000000-0005-0000-0000-0000F8B30000}"/>
    <cellStyle name="Note 2 4 50" xfId="45958" xr:uid="{00000000-0005-0000-0000-0000F9B30000}"/>
    <cellStyle name="Note 2 4 51" xfId="45959" xr:uid="{00000000-0005-0000-0000-0000FAB30000}"/>
    <cellStyle name="Note 2 4 52" xfId="45960" xr:uid="{00000000-0005-0000-0000-0000FBB30000}"/>
    <cellStyle name="Note 2 4 53" xfId="45961" xr:uid="{00000000-0005-0000-0000-0000FCB30000}"/>
    <cellStyle name="Note 2 4 54" xfId="45962" xr:uid="{00000000-0005-0000-0000-0000FDB30000}"/>
    <cellStyle name="Note 2 4 55" xfId="45963" xr:uid="{00000000-0005-0000-0000-0000FEB30000}"/>
    <cellStyle name="Note 2 4 56" xfId="45964" xr:uid="{00000000-0005-0000-0000-0000FFB30000}"/>
    <cellStyle name="Note 2 4 57" xfId="45965" xr:uid="{00000000-0005-0000-0000-000000B40000}"/>
    <cellStyle name="Note 2 4 58" xfId="45966" xr:uid="{00000000-0005-0000-0000-000001B40000}"/>
    <cellStyle name="Note 2 4 59" xfId="45967" xr:uid="{00000000-0005-0000-0000-000002B40000}"/>
    <cellStyle name="Note 2 4 6" xfId="45968" xr:uid="{00000000-0005-0000-0000-000003B40000}"/>
    <cellStyle name="Note 2 4 60" xfId="45969" xr:uid="{00000000-0005-0000-0000-000004B40000}"/>
    <cellStyle name="Note 2 4 61" xfId="45970" xr:uid="{00000000-0005-0000-0000-000005B40000}"/>
    <cellStyle name="Note 2 4 62" xfId="45971" xr:uid="{00000000-0005-0000-0000-000006B40000}"/>
    <cellStyle name="Note 2 4 63" xfId="45972" xr:uid="{00000000-0005-0000-0000-000007B40000}"/>
    <cellStyle name="Note 2 4 64" xfId="45973" xr:uid="{00000000-0005-0000-0000-000008B40000}"/>
    <cellStyle name="Note 2 4 65" xfId="45974" xr:uid="{00000000-0005-0000-0000-000009B40000}"/>
    <cellStyle name="Note 2 4 66" xfId="45975" xr:uid="{00000000-0005-0000-0000-00000AB40000}"/>
    <cellStyle name="Note 2 4 67" xfId="45976" xr:uid="{00000000-0005-0000-0000-00000BB40000}"/>
    <cellStyle name="Note 2 4 68" xfId="45977" xr:uid="{00000000-0005-0000-0000-00000CB40000}"/>
    <cellStyle name="Note 2 4 69" xfId="45978" xr:uid="{00000000-0005-0000-0000-00000DB40000}"/>
    <cellStyle name="Note 2 4 7" xfId="45979" xr:uid="{00000000-0005-0000-0000-00000EB40000}"/>
    <cellStyle name="Note 2 4 70" xfId="45980" xr:uid="{00000000-0005-0000-0000-00000FB40000}"/>
    <cellStyle name="Note 2 4 71" xfId="45981" xr:uid="{00000000-0005-0000-0000-000010B40000}"/>
    <cellStyle name="Note 2 4 72" xfId="45982" xr:uid="{00000000-0005-0000-0000-000011B40000}"/>
    <cellStyle name="Note 2 4 73" xfId="45983" xr:uid="{00000000-0005-0000-0000-000012B40000}"/>
    <cellStyle name="Note 2 4 74" xfId="45984" xr:uid="{00000000-0005-0000-0000-000013B40000}"/>
    <cellStyle name="Note 2 4 75" xfId="45985" xr:uid="{00000000-0005-0000-0000-000014B40000}"/>
    <cellStyle name="Note 2 4 76" xfId="45986" xr:uid="{00000000-0005-0000-0000-000015B40000}"/>
    <cellStyle name="Note 2 4 77" xfId="45987" xr:uid="{00000000-0005-0000-0000-000016B40000}"/>
    <cellStyle name="Note 2 4 78" xfId="45988" xr:uid="{00000000-0005-0000-0000-000017B40000}"/>
    <cellStyle name="Note 2 4 79" xfId="45989" xr:uid="{00000000-0005-0000-0000-000018B40000}"/>
    <cellStyle name="Note 2 4 8" xfId="45990" xr:uid="{00000000-0005-0000-0000-000019B40000}"/>
    <cellStyle name="Note 2 4 80" xfId="45991" xr:uid="{00000000-0005-0000-0000-00001AB40000}"/>
    <cellStyle name="Note 2 4 81" xfId="45992" xr:uid="{00000000-0005-0000-0000-00001BB40000}"/>
    <cellStyle name="Note 2 4 82" xfId="45993" xr:uid="{00000000-0005-0000-0000-00001CB40000}"/>
    <cellStyle name="Note 2 4 83" xfId="45994" xr:uid="{00000000-0005-0000-0000-00001DB40000}"/>
    <cellStyle name="Note 2 4 84" xfId="45995" xr:uid="{00000000-0005-0000-0000-00001EB40000}"/>
    <cellStyle name="Note 2 4 85" xfId="45996" xr:uid="{00000000-0005-0000-0000-00001FB40000}"/>
    <cellStyle name="Note 2 4 86" xfId="45997" xr:uid="{00000000-0005-0000-0000-000020B40000}"/>
    <cellStyle name="Note 2 4 87" xfId="45998" xr:uid="{00000000-0005-0000-0000-000021B40000}"/>
    <cellStyle name="Note 2 4 88" xfId="45999" xr:uid="{00000000-0005-0000-0000-000022B40000}"/>
    <cellStyle name="Note 2 4 89" xfId="46000" xr:uid="{00000000-0005-0000-0000-000023B40000}"/>
    <cellStyle name="Note 2 4 9" xfId="46001" xr:uid="{00000000-0005-0000-0000-000024B40000}"/>
    <cellStyle name="Note 2 4 90" xfId="46002" xr:uid="{00000000-0005-0000-0000-000025B40000}"/>
    <cellStyle name="Note 2 4 91" xfId="46003" xr:uid="{00000000-0005-0000-0000-000026B40000}"/>
    <cellStyle name="Note 2 4 92" xfId="46004" xr:uid="{00000000-0005-0000-0000-000027B40000}"/>
    <cellStyle name="Note 2 4 93" xfId="46005" xr:uid="{00000000-0005-0000-0000-000028B40000}"/>
    <cellStyle name="Note 2 4 94" xfId="46006" xr:uid="{00000000-0005-0000-0000-000029B40000}"/>
    <cellStyle name="Note 2 4 95" xfId="46007" xr:uid="{00000000-0005-0000-0000-00002AB40000}"/>
    <cellStyle name="Note 2 4 96" xfId="46008" xr:uid="{00000000-0005-0000-0000-00002BB40000}"/>
    <cellStyle name="Note 2 4 97" xfId="46009" xr:uid="{00000000-0005-0000-0000-00002CB40000}"/>
    <cellStyle name="Note 2 4 98" xfId="46010" xr:uid="{00000000-0005-0000-0000-00002DB40000}"/>
    <cellStyle name="Note 2 4 99" xfId="46011" xr:uid="{00000000-0005-0000-0000-00002EB40000}"/>
    <cellStyle name="Note 2 40" xfId="46012" xr:uid="{00000000-0005-0000-0000-00002FB40000}"/>
    <cellStyle name="Note 2 41" xfId="46013" xr:uid="{00000000-0005-0000-0000-000030B40000}"/>
    <cellStyle name="Note 2 42" xfId="46014" xr:uid="{00000000-0005-0000-0000-000031B40000}"/>
    <cellStyle name="Note 2 43" xfId="46015" xr:uid="{00000000-0005-0000-0000-000032B40000}"/>
    <cellStyle name="Note 2 44" xfId="46016" xr:uid="{00000000-0005-0000-0000-000033B40000}"/>
    <cellStyle name="Note 2 45" xfId="46017" xr:uid="{00000000-0005-0000-0000-000034B40000}"/>
    <cellStyle name="Note 2 46" xfId="46018" xr:uid="{00000000-0005-0000-0000-000035B40000}"/>
    <cellStyle name="Note 2 47" xfId="46019" xr:uid="{00000000-0005-0000-0000-000036B40000}"/>
    <cellStyle name="Note 2 48" xfId="46020" xr:uid="{00000000-0005-0000-0000-000037B40000}"/>
    <cellStyle name="Note 2 49" xfId="46021" xr:uid="{00000000-0005-0000-0000-000038B40000}"/>
    <cellStyle name="Note 2 5" xfId="46022" xr:uid="{00000000-0005-0000-0000-000039B40000}"/>
    <cellStyle name="Note 2 5 10" xfId="46023" xr:uid="{00000000-0005-0000-0000-00003AB40000}"/>
    <cellStyle name="Note 2 5 100" xfId="46024" xr:uid="{00000000-0005-0000-0000-00003BB40000}"/>
    <cellStyle name="Note 2 5 101" xfId="46025" xr:uid="{00000000-0005-0000-0000-00003CB40000}"/>
    <cellStyle name="Note 2 5 102" xfId="46026" xr:uid="{00000000-0005-0000-0000-00003DB40000}"/>
    <cellStyle name="Note 2 5 103" xfId="46027" xr:uid="{00000000-0005-0000-0000-00003EB40000}"/>
    <cellStyle name="Note 2 5 104" xfId="46028" xr:uid="{00000000-0005-0000-0000-00003FB40000}"/>
    <cellStyle name="Note 2 5 105" xfId="46029" xr:uid="{00000000-0005-0000-0000-000040B40000}"/>
    <cellStyle name="Note 2 5 106" xfId="46030" xr:uid="{00000000-0005-0000-0000-000041B40000}"/>
    <cellStyle name="Note 2 5 107" xfId="46031" xr:uid="{00000000-0005-0000-0000-000042B40000}"/>
    <cellStyle name="Note 2 5 108" xfId="46032" xr:uid="{00000000-0005-0000-0000-000043B40000}"/>
    <cellStyle name="Note 2 5 109" xfId="46033" xr:uid="{00000000-0005-0000-0000-000044B40000}"/>
    <cellStyle name="Note 2 5 11" xfId="46034" xr:uid="{00000000-0005-0000-0000-000045B40000}"/>
    <cellStyle name="Note 2 5 110" xfId="46035" xr:uid="{00000000-0005-0000-0000-000046B40000}"/>
    <cellStyle name="Note 2 5 111" xfId="46036" xr:uid="{00000000-0005-0000-0000-000047B40000}"/>
    <cellStyle name="Note 2 5 112" xfId="46037" xr:uid="{00000000-0005-0000-0000-000048B40000}"/>
    <cellStyle name="Note 2 5 12" xfId="46038" xr:uid="{00000000-0005-0000-0000-000049B40000}"/>
    <cellStyle name="Note 2 5 13" xfId="46039" xr:uid="{00000000-0005-0000-0000-00004AB40000}"/>
    <cellStyle name="Note 2 5 14" xfId="46040" xr:uid="{00000000-0005-0000-0000-00004BB40000}"/>
    <cellStyle name="Note 2 5 15" xfId="46041" xr:uid="{00000000-0005-0000-0000-00004CB40000}"/>
    <cellStyle name="Note 2 5 16" xfId="46042" xr:uid="{00000000-0005-0000-0000-00004DB40000}"/>
    <cellStyle name="Note 2 5 17" xfId="46043" xr:uid="{00000000-0005-0000-0000-00004EB40000}"/>
    <cellStyle name="Note 2 5 18" xfId="46044" xr:uid="{00000000-0005-0000-0000-00004FB40000}"/>
    <cellStyle name="Note 2 5 19" xfId="46045" xr:uid="{00000000-0005-0000-0000-000050B40000}"/>
    <cellStyle name="Note 2 5 2" xfId="46046" xr:uid="{00000000-0005-0000-0000-000051B40000}"/>
    <cellStyle name="Note 2 5 20" xfId="46047" xr:uid="{00000000-0005-0000-0000-000052B40000}"/>
    <cellStyle name="Note 2 5 21" xfId="46048" xr:uid="{00000000-0005-0000-0000-000053B40000}"/>
    <cellStyle name="Note 2 5 22" xfId="46049" xr:uid="{00000000-0005-0000-0000-000054B40000}"/>
    <cellStyle name="Note 2 5 23" xfId="46050" xr:uid="{00000000-0005-0000-0000-000055B40000}"/>
    <cellStyle name="Note 2 5 24" xfId="46051" xr:uid="{00000000-0005-0000-0000-000056B40000}"/>
    <cellStyle name="Note 2 5 25" xfId="46052" xr:uid="{00000000-0005-0000-0000-000057B40000}"/>
    <cellStyle name="Note 2 5 26" xfId="46053" xr:uid="{00000000-0005-0000-0000-000058B40000}"/>
    <cellStyle name="Note 2 5 27" xfId="46054" xr:uid="{00000000-0005-0000-0000-000059B40000}"/>
    <cellStyle name="Note 2 5 28" xfId="46055" xr:uid="{00000000-0005-0000-0000-00005AB40000}"/>
    <cellStyle name="Note 2 5 29" xfId="46056" xr:uid="{00000000-0005-0000-0000-00005BB40000}"/>
    <cellStyle name="Note 2 5 3" xfId="46057" xr:uid="{00000000-0005-0000-0000-00005CB40000}"/>
    <cellStyle name="Note 2 5 30" xfId="46058" xr:uid="{00000000-0005-0000-0000-00005DB40000}"/>
    <cellStyle name="Note 2 5 31" xfId="46059" xr:uid="{00000000-0005-0000-0000-00005EB40000}"/>
    <cellStyle name="Note 2 5 32" xfId="46060" xr:uid="{00000000-0005-0000-0000-00005FB40000}"/>
    <cellStyle name="Note 2 5 33" xfId="46061" xr:uid="{00000000-0005-0000-0000-000060B40000}"/>
    <cellStyle name="Note 2 5 34" xfId="46062" xr:uid="{00000000-0005-0000-0000-000061B40000}"/>
    <cellStyle name="Note 2 5 35" xfId="46063" xr:uid="{00000000-0005-0000-0000-000062B40000}"/>
    <cellStyle name="Note 2 5 36" xfId="46064" xr:uid="{00000000-0005-0000-0000-000063B40000}"/>
    <cellStyle name="Note 2 5 37" xfId="46065" xr:uid="{00000000-0005-0000-0000-000064B40000}"/>
    <cellStyle name="Note 2 5 38" xfId="46066" xr:uid="{00000000-0005-0000-0000-000065B40000}"/>
    <cellStyle name="Note 2 5 39" xfId="46067" xr:uid="{00000000-0005-0000-0000-000066B40000}"/>
    <cellStyle name="Note 2 5 4" xfId="46068" xr:uid="{00000000-0005-0000-0000-000067B40000}"/>
    <cellStyle name="Note 2 5 40" xfId="46069" xr:uid="{00000000-0005-0000-0000-000068B40000}"/>
    <cellStyle name="Note 2 5 41" xfId="46070" xr:uid="{00000000-0005-0000-0000-000069B40000}"/>
    <cellStyle name="Note 2 5 42" xfId="46071" xr:uid="{00000000-0005-0000-0000-00006AB40000}"/>
    <cellStyle name="Note 2 5 43" xfId="46072" xr:uid="{00000000-0005-0000-0000-00006BB40000}"/>
    <cellStyle name="Note 2 5 44" xfId="46073" xr:uid="{00000000-0005-0000-0000-00006CB40000}"/>
    <cellStyle name="Note 2 5 45" xfId="46074" xr:uid="{00000000-0005-0000-0000-00006DB40000}"/>
    <cellStyle name="Note 2 5 46" xfId="46075" xr:uid="{00000000-0005-0000-0000-00006EB40000}"/>
    <cellStyle name="Note 2 5 47" xfId="46076" xr:uid="{00000000-0005-0000-0000-00006FB40000}"/>
    <cellStyle name="Note 2 5 48" xfId="46077" xr:uid="{00000000-0005-0000-0000-000070B40000}"/>
    <cellStyle name="Note 2 5 49" xfId="46078" xr:uid="{00000000-0005-0000-0000-000071B40000}"/>
    <cellStyle name="Note 2 5 5" xfId="46079" xr:uid="{00000000-0005-0000-0000-000072B40000}"/>
    <cellStyle name="Note 2 5 50" xfId="46080" xr:uid="{00000000-0005-0000-0000-000073B40000}"/>
    <cellStyle name="Note 2 5 51" xfId="46081" xr:uid="{00000000-0005-0000-0000-000074B40000}"/>
    <cellStyle name="Note 2 5 52" xfId="46082" xr:uid="{00000000-0005-0000-0000-000075B40000}"/>
    <cellStyle name="Note 2 5 53" xfId="46083" xr:uid="{00000000-0005-0000-0000-000076B40000}"/>
    <cellStyle name="Note 2 5 54" xfId="46084" xr:uid="{00000000-0005-0000-0000-000077B40000}"/>
    <cellStyle name="Note 2 5 55" xfId="46085" xr:uid="{00000000-0005-0000-0000-000078B40000}"/>
    <cellStyle name="Note 2 5 56" xfId="46086" xr:uid="{00000000-0005-0000-0000-000079B40000}"/>
    <cellStyle name="Note 2 5 57" xfId="46087" xr:uid="{00000000-0005-0000-0000-00007AB40000}"/>
    <cellStyle name="Note 2 5 58" xfId="46088" xr:uid="{00000000-0005-0000-0000-00007BB40000}"/>
    <cellStyle name="Note 2 5 59" xfId="46089" xr:uid="{00000000-0005-0000-0000-00007CB40000}"/>
    <cellStyle name="Note 2 5 6" xfId="46090" xr:uid="{00000000-0005-0000-0000-00007DB40000}"/>
    <cellStyle name="Note 2 5 60" xfId="46091" xr:uid="{00000000-0005-0000-0000-00007EB40000}"/>
    <cellStyle name="Note 2 5 61" xfId="46092" xr:uid="{00000000-0005-0000-0000-00007FB40000}"/>
    <cellStyle name="Note 2 5 62" xfId="46093" xr:uid="{00000000-0005-0000-0000-000080B40000}"/>
    <cellStyle name="Note 2 5 63" xfId="46094" xr:uid="{00000000-0005-0000-0000-000081B40000}"/>
    <cellStyle name="Note 2 5 64" xfId="46095" xr:uid="{00000000-0005-0000-0000-000082B40000}"/>
    <cellStyle name="Note 2 5 65" xfId="46096" xr:uid="{00000000-0005-0000-0000-000083B40000}"/>
    <cellStyle name="Note 2 5 66" xfId="46097" xr:uid="{00000000-0005-0000-0000-000084B40000}"/>
    <cellStyle name="Note 2 5 67" xfId="46098" xr:uid="{00000000-0005-0000-0000-000085B40000}"/>
    <cellStyle name="Note 2 5 68" xfId="46099" xr:uid="{00000000-0005-0000-0000-000086B40000}"/>
    <cellStyle name="Note 2 5 69" xfId="46100" xr:uid="{00000000-0005-0000-0000-000087B40000}"/>
    <cellStyle name="Note 2 5 7" xfId="46101" xr:uid="{00000000-0005-0000-0000-000088B40000}"/>
    <cellStyle name="Note 2 5 70" xfId="46102" xr:uid="{00000000-0005-0000-0000-000089B40000}"/>
    <cellStyle name="Note 2 5 71" xfId="46103" xr:uid="{00000000-0005-0000-0000-00008AB40000}"/>
    <cellStyle name="Note 2 5 72" xfId="46104" xr:uid="{00000000-0005-0000-0000-00008BB40000}"/>
    <cellStyle name="Note 2 5 73" xfId="46105" xr:uid="{00000000-0005-0000-0000-00008CB40000}"/>
    <cellStyle name="Note 2 5 74" xfId="46106" xr:uid="{00000000-0005-0000-0000-00008DB40000}"/>
    <cellStyle name="Note 2 5 75" xfId="46107" xr:uid="{00000000-0005-0000-0000-00008EB40000}"/>
    <cellStyle name="Note 2 5 76" xfId="46108" xr:uid="{00000000-0005-0000-0000-00008FB40000}"/>
    <cellStyle name="Note 2 5 77" xfId="46109" xr:uid="{00000000-0005-0000-0000-000090B40000}"/>
    <cellStyle name="Note 2 5 78" xfId="46110" xr:uid="{00000000-0005-0000-0000-000091B40000}"/>
    <cellStyle name="Note 2 5 79" xfId="46111" xr:uid="{00000000-0005-0000-0000-000092B40000}"/>
    <cellStyle name="Note 2 5 8" xfId="46112" xr:uid="{00000000-0005-0000-0000-000093B40000}"/>
    <cellStyle name="Note 2 5 80" xfId="46113" xr:uid="{00000000-0005-0000-0000-000094B40000}"/>
    <cellStyle name="Note 2 5 81" xfId="46114" xr:uid="{00000000-0005-0000-0000-000095B40000}"/>
    <cellStyle name="Note 2 5 82" xfId="46115" xr:uid="{00000000-0005-0000-0000-000096B40000}"/>
    <cellStyle name="Note 2 5 83" xfId="46116" xr:uid="{00000000-0005-0000-0000-000097B40000}"/>
    <cellStyle name="Note 2 5 84" xfId="46117" xr:uid="{00000000-0005-0000-0000-000098B40000}"/>
    <cellStyle name="Note 2 5 85" xfId="46118" xr:uid="{00000000-0005-0000-0000-000099B40000}"/>
    <cellStyle name="Note 2 5 86" xfId="46119" xr:uid="{00000000-0005-0000-0000-00009AB40000}"/>
    <cellStyle name="Note 2 5 87" xfId="46120" xr:uid="{00000000-0005-0000-0000-00009BB40000}"/>
    <cellStyle name="Note 2 5 88" xfId="46121" xr:uid="{00000000-0005-0000-0000-00009CB40000}"/>
    <cellStyle name="Note 2 5 89" xfId="46122" xr:uid="{00000000-0005-0000-0000-00009DB40000}"/>
    <cellStyle name="Note 2 5 9" xfId="46123" xr:uid="{00000000-0005-0000-0000-00009EB40000}"/>
    <cellStyle name="Note 2 5 90" xfId="46124" xr:uid="{00000000-0005-0000-0000-00009FB40000}"/>
    <cellStyle name="Note 2 5 91" xfId="46125" xr:uid="{00000000-0005-0000-0000-0000A0B40000}"/>
    <cellStyle name="Note 2 5 92" xfId="46126" xr:uid="{00000000-0005-0000-0000-0000A1B40000}"/>
    <cellStyle name="Note 2 5 93" xfId="46127" xr:uid="{00000000-0005-0000-0000-0000A2B40000}"/>
    <cellStyle name="Note 2 5 94" xfId="46128" xr:uid="{00000000-0005-0000-0000-0000A3B40000}"/>
    <cellStyle name="Note 2 5 95" xfId="46129" xr:uid="{00000000-0005-0000-0000-0000A4B40000}"/>
    <cellStyle name="Note 2 5 96" xfId="46130" xr:uid="{00000000-0005-0000-0000-0000A5B40000}"/>
    <cellStyle name="Note 2 5 97" xfId="46131" xr:uid="{00000000-0005-0000-0000-0000A6B40000}"/>
    <cellStyle name="Note 2 5 98" xfId="46132" xr:uid="{00000000-0005-0000-0000-0000A7B40000}"/>
    <cellStyle name="Note 2 5 99" xfId="46133" xr:uid="{00000000-0005-0000-0000-0000A8B40000}"/>
    <cellStyle name="Note 2 50" xfId="46134" xr:uid="{00000000-0005-0000-0000-0000A9B40000}"/>
    <cellStyle name="Note 2 51" xfId="46135" xr:uid="{00000000-0005-0000-0000-0000AAB40000}"/>
    <cellStyle name="Note 2 52" xfId="46136" xr:uid="{00000000-0005-0000-0000-0000ABB40000}"/>
    <cellStyle name="Note 2 53" xfId="46137" xr:uid="{00000000-0005-0000-0000-0000ACB40000}"/>
    <cellStyle name="Note 2 54" xfId="46138" xr:uid="{00000000-0005-0000-0000-0000ADB40000}"/>
    <cellStyle name="Note 2 55" xfId="46139" xr:uid="{00000000-0005-0000-0000-0000AEB40000}"/>
    <cellStyle name="Note 2 56" xfId="46140" xr:uid="{00000000-0005-0000-0000-0000AFB40000}"/>
    <cellStyle name="Note 2 57" xfId="46141" xr:uid="{00000000-0005-0000-0000-0000B0B40000}"/>
    <cellStyle name="Note 2 58" xfId="46142" xr:uid="{00000000-0005-0000-0000-0000B1B40000}"/>
    <cellStyle name="Note 2 59" xfId="46143" xr:uid="{00000000-0005-0000-0000-0000B2B40000}"/>
    <cellStyle name="Note 2 6" xfId="46144" xr:uid="{00000000-0005-0000-0000-0000B3B40000}"/>
    <cellStyle name="Note 2 6 10" xfId="46145" xr:uid="{00000000-0005-0000-0000-0000B4B40000}"/>
    <cellStyle name="Note 2 6 100" xfId="46146" xr:uid="{00000000-0005-0000-0000-0000B5B40000}"/>
    <cellStyle name="Note 2 6 101" xfId="46147" xr:uid="{00000000-0005-0000-0000-0000B6B40000}"/>
    <cellStyle name="Note 2 6 102" xfId="46148" xr:uid="{00000000-0005-0000-0000-0000B7B40000}"/>
    <cellStyle name="Note 2 6 103" xfId="46149" xr:uid="{00000000-0005-0000-0000-0000B8B40000}"/>
    <cellStyle name="Note 2 6 104" xfId="46150" xr:uid="{00000000-0005-0000-0000-0000B9B40000}"/>
    <cellStyle name="Note 2 6 105" xfId="46151" xr:uid="{00000000-0005-0000-0000-0000BAB40000}"/>
    <cellStyle name="Note 2 6 106" xfId="46152" xr:uid="{00000000-0005-0000-0000-0000BBB40000}"/>
    <cellStyle name="Note 2 6 107" xfId="46153" xr:uid="{00000000-0005-0000-0000-0000BCB40000}"/>
    <cellStyle name="Note 2 6 108" xfId="46154" xr:uid="{00000000-0005-0000-0000-0000BDB40000}"/>
    <cellStyle name="Note 2 6 109" xfId="46155" xr:uid="{00000000-0005-0000-0000-0000BEB40000}"/>
    <cellStyle name="Note 2 6 11" xfId="46156" xr:uid="{00000000-0005-0000-0000-0000BFB40000}"/>
    <cellStyle name="Note 2 6 110" xfId="46157" xr:uid="{00000000-0005-0000-0000-0000C0B40000}"/>
    <cellStyle name="Note 2 6 111" xfId="46158" xr:uid="{00000000-0005-0000-0000-0000C1B40000}"/>
    <cellStyle name="Note 2 6 12" xfId="46159" xr:uid="{00000000-0005-0000-0000-0000C2B40000}"/>
    <cellStyle name="Note 2 6 13" xfId="46160" xr:uid="{00000000-0005-0000-0000-0000C3B40000}"/>
    <cellStyle name="Note 2 6 14" xfId="46161" xr:uid="{00000000-0005-0000-0000-0000C4B40000}"/>
    <cellStyle name="Note 2 6 15" xfId="46162" xr:uid="{00000000-0005-0000-0000-0000C5B40000}"/>
    <cellStyle name="Note 2 6 16" xfId="46163" xr:uid="{00000000-0005-0000-0000-0000C6B40000}"/>
    <cellStyle name="Note 2 6 17" xfId="46164" xr:uid="{00000000-0005-0000-0000-0000C7B40000}"/>
    <cellStyle name="Note 2 6 18" xfId="46165" xr:uid="{00000000-0005-0000-0000-0000C8B40000}"/>
    <cellStyle name="Note 2 6 19" xfId="46166" xr:uid="{00000000-0005-0000-0000-0000C9B40000}"/>
    <cellStyle name="Note 2 6 2" xfId="46167" xr:uid="{00000000-0005-0000-0000-0000CAB40000}"/>
    <cellStyle name="Note 2 6 20" xfId="46168" xr:uid="{00000000-0005-0000-0000-0000CBB40000}"/>
    <cellStyle name="Note 2 6 21" xfId="46169" xr:uid="{00000000-0005-0000-0000-0000CCB40000}"/>
    <cellStyle name="Note 2 6 22" xfId="46170" xr:uid="{00000000-0005-0000-0000-0000CDB40000}"/>
    <cellStyle name="Note 2 6 23" xfId="46171" xr:uid="{00000000-0005-0000-0000-0000CEB40000}"/>
    <cellStyle name="Note 2 6 24" xfId="46172" xr:uid="{00000000-0005-0000-0000-0000CFB40000}"/>
    <cellStyle name="Note 2 6 25" xfId="46173" xr:uid="{00000000-0005-0000-0000-0000D0B40000}"/>
    <cellStyle name="Note 2 6 26" xfId="46174" xr:uid="{00000000-0005-0000-0000-0000D1B40000}"/>
    <cellStyle name="Note 2 6 27" xfId="46175" xr:uid="{00000000-0005-0000-0000-0000D2B40000}"/>
    <cellStyle name="Note 2 6 28" xfId="46176" xr:uid="{00000000-0005-0000-0000-0000D3B40000}"/>
    <cellStyle name="Note 2 6 29" xfId="46177" xr:uid="{00000000-0005-0000-0000-0000D4B40000}"/>
    <cellStyle name="Note 2 6 3" xfId="46178" xr:uid="{00000000-0005-0000-0000-0000D5B40000}"/>
    <cellStyle name="Note 2 6 30" xfId="46179" xr:uid="{00000000-0005-0000-0000-0000D6B40000}"/>
    <cellStyle name="Note 2 6 31" xfId="46180" xr:uid="{00000000-0005-0000-0000-0000D7B40000}"/>
    <cellStyle name="Note 2 6 32" xfId="46181" xr:uid="{00000000-0005-0000-0000-0000D8B40000}"/>
    <cellStyle name="Note 2 6 33" xfId="46182" xr:uid="{00000000-0005-0000-0000-0000D9B40000}"/>
    <cellStyle name="Note 2 6 34" xfId="46183" xr:uid="{00000000-0005-0000-0000-0000DAB40000}"/>
    <cellStyle name="Note 2 6 35" xfId="46184" xr:uid="{00000000-0005-0000-0000-0000DBB40000}"/>
    <cellStyle name="Note 2 6 36" xfId="46185" xr:uid="{00000000-0005-0000-0000-0000DCB40000}"/>
    <cellStyle name="Note 2 6 37" xfId="46186" xr:uid="{00000000-0005-0000-0000-0000DDB40000}"/>
    <cellStyle name="Note 2 6 38" xfId="46187" xr:uid="{00000000-0005-0000-0000-0000DEB40000}"/>
    <cellStyle name="Note 2 6 39" xfId="46188" xr:uid="{00000000-0005-0000-0000-0000DFB40000}"/>
    <cellStyle name="Note 2 6 4" xfId="46189" xr:uid="{00000000-0005-0000-0000-0000E0B40000}"/>
    <cellStyle name="Note 2 6 40" xfId="46190" xr:uid="{00000000-0005-0000-0000-0000E1B40000}"/>
    <cellStyle name="Note 2 6 41" xfId="46191" xr:uid="{00000000-0005-0000-0000-0000E2B40000}"/>
    <cellStyle name="Note 2 6 42" xfId="46192" xr:uid="{00000000-0005-0000-0000-0000E3B40000}"/>
    <cellStyle name="Note 2 6 43" xfId="46193" xr:uid="{00000000-0005-0000-0000-0000E4B40000}"/>
    <cellStyle name="Note 2 6 44" xfId="46194" xr:uid="{00000000-0005-0000-0000-0000E5B40000}"/>
    <cellStyle name="Note 2 6 45" xfId="46195" xr:uid="{00000000-0005-0000-0000-0000E6B40000}"/>
    <cellStyle name="Note 2 6 46" xfId="46196" xr:uid="{00000000-0005-0000-0000-0000E7B40000}"/>
    <cellStyle name="Note 2 6 47" xfId="46197" xr:uid="{00000000-0005-0000-0000-0000E8B40000}"/>
    <cellStyle name="Note 2 6 48" xfId="46198" xr:uid="{00000000-0005-0000-0000-0000E9B40000}"/>
    <cellStyle name="Note 2 6 49" xfId="46199" xr:uid="{00000000-0005-0000-0000-0000EAB40000}"/>
    <cellStyle name="Note 2 6 5" xfId="46200" xr:uid="{00000000-0005-0000-0000-0000EBB40000}"/>
    <cellStyle name="Note 2 6 50" xfId="46201" xr:uid="{00000000-0005-0000-0000-0000ECB40000}"/>
    <cellStyle name="Note 2 6 51" xfId="46202" xr:uid="{00000000-0005-0000-0000-0000EDB40000}"/>
    <cellStyle name="Note 2 6 52" xfId="46203" xr:uid="{00000000-0005-0000-0000-0000EEB40000}"/>
    <cellStyle name="Note 2 6 53" xfId="46204" xr:uid="{00000000-0005-0000-0000-0000EFB40000}"/>
    <cellStyle name="Note 2 6 54" xfId="46205" xr:uid="{00000000-0005-0000-0000-0000F0B40000}"/>
    <cellStyle name="Note 2 6 55" xfId="46206" xr:uid="{00000000-0005-0000-0000-0000F1B40000}"/>
    <cellStyle name="Note 2 6 56" xfId="46207" xr:uid="{00000000-0005-0000-0000-0000F2B40000}"/>
    <cellStyle name="Note 2 6 57" xfId="46208" xr:uid="{00000000-0005-0000-0000-0000F3B40000}"/>
    <cellStyle name="Note 2 6 58" xfId="46209" xr:uid="{00000000-0005-0000-0000-0000F4B40000}"/>
    <cellStyle name="Note 2 6 59" xfId="46210" xr:uid="{00000000-0005-0000-0000-0000F5B40000}"/>
    <cellStyle name="Note 2 6 6" xfId="46211" xr:uid="{00000000-0005-0000-0000-0000F6B40000}"/>
    <cellStyle name="Note 2 6 60" xfId="46212" xr:uid="{00000000-0005-0000-0000-0000F7B40000}"/>
    <cellStyle name="Note 2 6 61" xfId="46213" xr:uid="{00000000-0005-0000-0000-0000F8B40000}"/>
    <cellStyle name="Note 2 6 62" xfId="46214" xr:uid="{00000000-0005-0000-0000-0000F9B40000}"/>
    <cellStyle name="Note 2 6 63" xfId="46215" xr:uid="{00000000-0005-0000-0000-0000FAB40000}"/>
    <cellStyle name="Note 2 6 64" xfId="46216" xr:uid="{00000000-0005-0000-0000-0000FBB40000}"/>
    <cellStyle name="Note 2 6 65" xfId="46217" xr:uid="{00000000-0005-0000-0000-0000FCB40000}"/>
    <cellStyle name="Note 2 6 66" xfId="46218" xr:uid="{00000000-0005-0000-0000-0000FDB40000}"/>
    <cellStyle name="Note 2 6 67" xfId="46219" xr:uid="{00000000-0005-0000-0000-0000FEB40000}"/>
    <cellStyle name="Note 2 6 68" xfId="46220" xr:uid="{00000000-0005-0000-0000-0000FFB40000}"/>
    <cellStyle name="Note 2 6 69" xfId="46221" xr:uid="{00000000-0005-0000-0000-000000B50000}"/>
    <cellStyle name="Note 2 6 7" xfId="46222" xr:uid="{00000000-0005-0000-0000-000001B50000}"/>
    <cellStyle name="Note 2 6 70" xfId="46223" xr:uid="{00000000-0005-0000-0000-000002B50000}"/>
    <cellStyle name="Note 2 6 71" xfId="46224" xr:uid="{00000000-0005-0000-0000-000003B50000}"/>
    <cellStyle name="Note 2 6 72" xfId="46225" xr:uid="{00000000-0005-0000-0000-000004B50000}"/>
    <cellStyle name="Note 2 6 73" xfId="46226" xr:uid="{00000000-0005-0000-0000-000005B50000}"/>
    <cellStyle name="Note 2 6 74" xfId="46227" xr:uid="{00000000-0005-0000-0000-000006B50000}"/>
    <cellStyle name="Note 2 6 75" xfId="46228" xr:uid="{00000000-0005-0000-0000-000007B50000}"/>
    <cellStyle name="Note 2 6 76" xfId="46229" xr:uid="{00000000-0005-0000-0000-000008B50000}"/>
    <cellStyle name="Note 2 6 77" xfId="46230" xr:uid="{00000000-0005-0000-0000-000009B50000}"/>
    <cellStyle name="Note 2 6 78" xfId="46231" xr:uid="{00000000-0005-0000-0000-00000AB50000}"/>
    <cellStyle name="Note 2 6 79" xfId="46232" xr:uid="{00000000-0005-0000-0000-00000BB50000}"/>
    <cellStyle name="Note 2 6 8" xfId="46233" xr:uid="{00000000-0005-0000-0000-00000CB50000}"/>
    <cellStyle name="Note 2 6 80" xfId="46234" xr:uid="{00000000-0005-0000-0000-00000DB50000}"/>
    <cellStyle name="Note 2 6 81" xfId="46235" xr:uid="{00000000-0005-0000-0000-00000EB50000}"/>
    <cellStyle name="Note 2 6 82" xfId="46236" xr:uid="{00000000-0005-0000-0000-00000FB50000}"/>
    <cellStyle name="Note 2 6 83" xfId="46237" xr:uid="{00000000-0005-0000-0000-000010B50000}"/>
    <cellStyle name="Note 2 6 84" xfId="46238" xr:uid="{00000000-0005-0000-0000-000011B50000}"/>
    <cellStyle name="Note 2 6 85" xfId="46239" xr:uid="{00000000-0005-0000-0000-000012B50000}"/>
    <cellStyle name="Note 2 6 86" xfId="46240" xr:uid="{00000000-0005-0000-0000-000013B50000}"/>
    <cellStyle name="Note 2 6 87" xfId="46241" xr:uid="{00000000-0005-0000-0000-000014B50000}"/>
    <cellStyle name="Note 2 6 88" xfId="46242" xr:uid="{00000000-0005-0000-0000-000015B50000}"/>
    <cellStyle name="Note 2 6 89" xfId="46243" xr:uid="{00000000-0005-0000-0000-000016B50000}"/>
    <cellStyle name="Note 2 6 9" xfId="46244" xr:uid="{00000000-0005-0000-0000-000017B50000}"/>
    <cellStyle name="Note 2 6 90" xfId="46245" xr:uid="{00000000-0005-0000-0000-000018B50000}"/>
    <cellStyle name="Note 2 6 91" xfId="46246" xr:uid="{00000000-0005-0000-0000-000019B50000}"/>
    <cellStyle name="Note 2 6 92" xfId="46247" xr:uid="{00000000-0005-0000-0000-00001AB50000}"/>
    <cellStyle name="Note 2 6 93" xfId="46248" xr:uid="{00000000-0005-0000-0000-00001BB50000}"/>
    <cellStyle name="Note 2 6 94" xfId="46249" xr:uid="{00000000-0005-0000-0000-00001CB50000}"/>
    <cellStyle name="Note 2 6 95" xfId="46250" xr:uid="{00000000-0005-0000-0000-00001DB50000}"/>
    <cellStyle name="Note 2 6 96" xfId="46251" xr:uid="{00000000-0005-0000-0000-00001EB50000}"/>
    <cellStyle name="Note 2 6 97" xfId="46252" xr:uid="{00000000-0005-0000-0000-00001FB50000}"/>
    <cellStyle name="Note 2 6 98" xfId="46253" xr:uid="{00000000-0005-0000-0000-000020B50000}"/>
    <cellStyle name="Note 2 6 99" xfId="46254" xr:uid="{00000000-0005-0000-0000-000021B50000}"/>
    <cellStyle name="Note 2 60" xfId="46255" xr:uid="{00000000-0005-0000-0000-000022B50000}"/>
    <cellStyle name="Note 2 61" xfId="46256" xr:uid="{00000000-0005-0000-0000-000023B50000}"/>
    <cellStyle name="Note 2 62" xfId="46257" xr:uid="{00000000-0005-0000-0000-000024B50000}"/>
    <cellStyle name="Note 2 63" xfId="46258" xr:uid="{00000000-0005-0000-0000-000025B50000}"/>
    <cellStyle name="Note 2 64" xfId="46259" xr:uid="{00000000-0005-0000-0000-000026B50000}"/>
    <cellStyle name="Note 2 65" xfId="46260" xr:uid="{00000000-0005-0000-0000-000027B50000}"/>
    <cellStyle name="Note 2 66" xfId="46261" xr:uid="{00000000-0005-0000-0000-000028B50000}"/>
    <cellStyle name="Note 2 67" xfId="46262" xr:uid="{00000000-0005-0000-0000-000029B50000}"/>
    <cellStyle name="Note 2 68" xfId="46263" xr:uid="{00000000-0005-0000-0000-00002AB50000}"/>
    <cellStyle name="Note 2 69" xfId="46264" xr:uid="{00000000-0005-0000-0000-00002BB50000}"/>
    <cellStyle name="Note 2 7" xfId="46265" xr:uid="{00000000-0005-0000-0000-00002CB50000}"/>
    <cellStyle name="Note 2 7 10" xfId="46266" xr:uid="{00000000-0005-0000-0000-00002DB50000}"/>
    <cellStyle name="Note 2 7 100" xfId="46267" xr:uid="{00000000-0005-0000-0000-00002EB50000}"/>
    <cellStyle name="Note 2 7 101" xfId="46268" xr:uid="{00000000-0005-0000-0000-00002FB50000}"/>
    <cellStyle name="Note 2 7 102" xfId="46269" xr:uid="{00000000-0005-0000-0000-000030B50000}"/>
    <cellStyle name="Note 2 7 103" xfId="46270" xr:uid="{00000000-0005-0000-0000-000031B50000}"/>
    <cellStyle name="Note 2 7 104" xfId="46271" xr:uid="{00000000-0005-0000-0000-000032B50000}"/>
    <cellStyle name="Note 2 7 105" xfId="46272" xr:uid="{00000000-0005-0000-0000-000033B50000}"/>
    <cellStyle name="Note 2 7 106" xfId="46273" xr:uid="{00000000-0005-0000-0000-000034B50000}"/>
    <cellStyle name="Note 2 7 107" xfId="46274" xr:uid="{00000000-0005-0000-0000-000035B50000}"/>
    <cellStyle name="Note 2 7 108" xfId="46275" xr:uid="{00000000-0005-0000-0000-000036B50000}"/>
    <cellStyle name="Note 2 7 109" xfId="46276" xr:uid="{00000000-0005-0000-0000-000037B50000}"/>
    <cellStyle name="Note 2 7 11" xfId="46277" xr:uid="{00000000-0005-0000-0000-000038B50000}"/>
    <cellStyle name="Note 2 7 110" xfId="46278" xr:uid="{00000000-0005-0000-0000-000039B50000}"/>
    <cellStyle name="Note 2 7 111" xfId="46279" xr:uid="{00000000-0005-0000-0000-00003AB50000}"/>
    <cellStyle name="Note 2 7 12" xfId="46280" xr:uid="{00000000-0005-0000-0000-00003BB50000}"/>
    <cellStyle name="Note 2 7 13" xfId="46281" xr:uid="{00000000-0005-0000-0000-00003CB50000}"/>
    <cellStyle name="Note 2 7 14" xfId="46282" xr:uid="{00000000-0005-0000-0000-00003DB50000}"/>
    <cellStyle name="Note 2 7 15" xfId="46283" xr:uid="{00000000-0005-0000-0000-00003EB50000}"/>
    <cellStyle name="Note 2 7 16" xfId="46284" xr:uid="{00000000-0005-0000-0000-00003FB50000}"/>
    <cellStyle name="Note 2 7 17" xfId="46285" xr:uid="{00000000-0005-0000-0000-000040B50000}"/>
    <cellStyle name="Note 2 7 18" xfId="46286" xr:uid="{00000000-0005-0000-0000-000041B50000}"/>
    <cellStyle name="Note 2 7 19" xfId="46287" xr:uid="{00000000-0005-0000-0000-000042B50000}"/>
    <cellStyle name="Note 2 7 2" xfId="46288" xr:uid="{00000000-0005-0000-0000-000043B50000}"/>
    <cellStyle name="Note 2 7 20" xfId="46289" xr:uid="{00000000-0005-0000-0000-000044B50000}"/>
    <cellStyle name="Note 2 7 21" xfId="46290" xr:uid="{00000000-0005-0000-0000-000045B50000}"/>
    <cellStyle name="Note 2 7 22" xfId="46291" xr:uid="{00000000-0005-0000-0000-000046B50000}"/>
    <cellStyle name="Note 2 7 23" xfId="46292" xr:uid="{00000000-0005-0000-0000-000047B50000}"/>
    <cellStyle name="Note 2 7 24" xfId="46293" xr:uid="{00000000-0005-0000-0000-000048B50000}"/>
    <cellStyle name="Note 2 7 25" xfId="46294" xr:uid="{00000000-0005-0000-0000-000049B50000}"/>
    <cellStyle name="Note 2 7 26" xfId="46295" xr:uid="{00000000-0005-0000-0000-00004AB50000}"/>
    <cellStyle name="Note 2 7 27" xfId="46296" xr:uid="{00000000-0005-0000-0000-00004BB50000}"/>
    <cellStyle name="Note 2 7 28" xfId="46297" xr:uid="{00000000-0005-0000-0000-00004CB50000}"/>
    <cellStyle name="Note 2 7 29" xfId="46298" xr:uid="{00000000-0005-0000-0000-00004DB50000}"/>
    <cellStyle name="Note 2 7 3" xfId="46299" xr:uid="{00000000-0005-0000-0000-00004EB50000}"/>
    <cellStyle name="Note 2 7 30" xfId="46300" xr:uid="{00000000-0005-0000-0000-00004FB50000}"/>
    <cellStyle name="Note 2 7 31" xfId="46301" xr:uid="{00000000-0005-0000-0000-000050B50000}"/>
    <cellStyle name="Note 2 7 32" xfId="46302" xr:uid="{00000000-0005-0000-0000-000051B50000}"/>
    <cellStyle name="Note 2 7 33" xfId="46303" xr:uid="{00000000-0005-0000-0000-000052B50000}"/>
    <cellStyle name="Note 2 7 34" xfId="46304" xr:uid="{00000000-0005-0000-0000-000053B50000}"/>
    <cellStyle name="Note 2 7 35" xfId="46305" xr:uid="{00000000-0005-0000-0000-000054B50000}"/>
    <cellStyle name="Note 2 7 36" xfId="46306" xr:uid="{00000000-0005-0000-0000-000055B50000}"/>
    <cellStyle name="Note 2 7 37" xfId="46307" xr:uid="{00000000-0005-0000-0000-000056B50000}"/>
    <cellStyle name="Note 2 7 38" xfId="46308" xr:uid="{00000000-0005-0000-0000-000057B50000}"/>
    <cellStyle name="Note 2 7 39" xfId="46309" xr:uid="{00000000-0005-0000-0000-000058B50000}"/>
    <cellStyle name="Note 2 7 4" xfId="46310" xr:uid="{00000000-0005-0000-0000-000059B50000}"/>
    <cellStyle name="Note 2 7 40" xfId="46311" xr:uid="{00000000-0005-0000-0000-00005AB50000}"/>
    <cellStyle name="Note 2 7 41" xfId="46312" xr:uid="{00000000-0005-0000-0000-00005BB50000}"/>
    <cellStyle name="Note 2 7 42" xfId="46313" xr:uid="{00000000-0005-0000-0000-00005CB50000}"/>
    <cellStyle name="Note 2 7 43" xfId="46314" xr:uid="{00000000-0005-0000-0000-00005DB50000}"/>
    <cellStyle name="Note 2 7 44" xfId="46315" xr:uid="{00000000-0005-0000-0000-00005EB50000}"/>
    <cellStyle name="Note 2 7 45" xfId="46316" xr:uid="{00000000-0005-0000-0000-00005FB50000}"/>
    <cellStyle name="Note 2 7 46" xfId="46317" xr:uid="{00000000-0005-0000-0000-000060B50000}"/>
    <cellStyle name="Note 2 7 47" xfId="46318" xr:uid="{00000000-0005-0000-0000-000061B50000}"/>
    <cellStyle name="Note 2 7 48" xfId="46319" xr:uid="{00000000-0005-0000-0000-000062B50000}"/>
    <cellStyle name="Note 2 7 49" xfId="46320" xr:uid="{00000000-0005-0000-0000-000063B50000}"/>
    <cellStyle name="Note 2 7 5" xfId="46321" xr:uid="{00000000-0005-0000-0000-000064B50000}"/>
    <cellStyle name="Note 2 7 50" xfId="46322" xr:uid="{00000000-0005-0000-0000-000065B50000}"/>
    <cellStyle name="Note 2 7 51" xfId="46323" xr:uid="{00000000-0005-0000-0000-000066B50000}"/>
    <cellStyle name="Note 2 7 52" xfId="46324" xr:uid="{00000000-0005-0000-0000-000067B50000}"/>
    <cellStyle name="Note 2 7 53" xfId="46325" xr:uid="{00000000-0005-0000-0000-000068B50000}"/>
    <cellStyle name="Note 2 7 54" xfId="46326" xr:uid="{00000000-0005-0000-0000-000069B50000}"/>
    <cellStyle name="Note 2 7 55" xfId="46327" xr:uid="{00000000-0005-0000-0000-00006AB50000}"/>
    <cellStyle name="Note 2 7 56" xfId="46328" xr:uid="{00000000-0005-0000-0000-00006BB50000}"/>
    <cellStyle name="Note 2 7 57" xfId="46329" xr:uid="{00000000-0005-0000-0000-00006CB50000}"/>
    <cellStyle name="Note 2 7 58" xfId="46330" xr:uid="{00000000-0005-0000-0000-00006DB50000}"/>
    <cellStyle name="Note 2 7 59" xfId="46331" xr:uid="{00000000-0005-0000-0000-00006EB50000}"/>
    <cellStyle name="Note 2 7 6" xfId="46332" xr:uid="{00000000-0005-0000-0000-00006FB50000}"/>
    <cellStyle name="Note 2 7 60" xfId="46333" xr:uid="{00000000-0005-0000-0000-000070B50000}"/>
    <cellStyle name="Note 2 7 61" xfId="46334" xr:uid="{00000000-0005-0000-0000-000071B50000}"/>
    <cellStyle name="Note 2 7 62" xfId="46335" xr:uid="{00000000-0005-0000-0000-000072B50000}"/>
    <cellStyle name="Note 2 7 63" xfId="46336" xr:uid="{00000000-0005-0000-0000-000073B50000}"/>
    <cellStyle name="Note 2 7 64" xfId="46337" xr:uid="{00000000-0005-0000-0000-000074B50000}"/>
    <cellStyle name="Note 2 7 65" xfId="46338" xr:uid="{00000000-0005-0000-0000-000075B50000}"/>
    <cellStyle name="Note 2 7 66" xfId="46339" xr:uid="{00000000-0005-0000-0000-000076B50000}"/>
    <cellStyle name="Note 2 7 67" xfId="46340" xr:uid="{00000000-0005-0000-0000-000077B50000}"/>
    <cellStyle name="Note 2 7 68" xfId="46341" xr:uid="{00000000-0005-0000-0000-000078B50000}"/>
    <cellStyle name="Note 2 7 69" xfId="46342" xr:uid="{00000000-0005-0000-0000-000079B50000}"/>
    <cellStyle name="Note 2 7 7" xfId="46343" xr:uid="{00000000-0005-0000-0000-00007AB50000}"/>
    <cellStyle name="Note 2 7 70" xfId="46344" xr:uid="{00000000-0005-0000-0000-00007BB50000}"/>
    <cellStyle name="Note 2 7 71" xfId="46345" xr:uid="{00000000-0005-0000-0000-00007CB50000}"/>
    <cellStyle name="Note 2 7 72" xfId="46346" xr:uid="{00000000-0005-0000-0000-00007DB50000}"/>
    <cellStyle name="Note 2 7 73" xfId="46347" xr:uid="{00000000-0005-0000-0000-00007EB50000}"/>
    <cellStyle name="Note 2 7 74" xfId="46348" xr:uid="{00000000-0005-0000-0000-00007FB50000}"/>
    <cellStyle name="Note 2 7 75" xfId="46349" xr:uid="{00000000-0005-0000-0000-000080B50000}"/>
    <cellStyle name="Note 2 7 76" xfId="46350" xr:uid="{00000000-0005-0000-0000-000081B50000}"/>
    <cellStyle name="Note 2 7 77" xfId="46351" xr:uid="{00000000-0005-0000-0000-000082B50000}"/>
    <cellStyle name="Note 2 7 78" xfId="46352" xr:uid="{00000000-0005-0000-0000-000083B50000}"/>
    <cellStyle name="Note 2 7 79" xfId="46353" xr:uid="{00000000-0005-0000-0000-000084B50000}"/>
    <cellStyle name="Note 2 7 8" xfId="46354" xr:uid="{00000000-0005-0000-0000-000085B50000}"/>
    <cellStyle name="Note 2 7 80" xfId="46355" xr:uid="{00000000-0005-0000-0000-000086B50000}"/>
    <cellStyle name="Note 2 7 81" xfId="46356" xr:uid="{00000000-0005-0000-0000-000087B50000}"/>
    <cellStyle name="Note 2 7 82" xfId="46357" xr:uid="{00000000-0005-0000-0000-000088B50000}"/>
    <cellStyle name="Note 2 7 83" xfId="46358" xr:uid="{00000000-0005-0000-0000-000089B50000}"/>
    <cellStyle name="Note 2 7 84" xfId="46359" xr:uid="{00000000-0005-0000-0000-00008AB50000}"/>
    <cellStyle name="Note 2 7 85" xfId="46360" xr:uid="{00000000-0005-0000-0000-00008BB50000}"/>
    <cellStyle name="Note 2 7 86" xfId="46361" xr:uid="{00000000-0005-0000-0000-00008CB50000}"/>
    <cellStyle name="Note 2 7 87" xfId="46362" xr:uid="{00000000-0005-0000-0000-00008DB50000}"/>
    <cellStyle name="Note 2 7 88" xfId="46363" xr:uid="{00000000-0005-0000-0000-00008EB50000}"/>
    <cellStyle name="Note 2 7 89" xfId="46364" xr:uid="{00000000-0005-0000-0000-00008FB50000}"/>
    <cellStyle name="Note 2 7 9" xfId="46365" xr:uid="{00000000-0005-0000-0000-000090B50000}"/>
    <cellStyle name="Note 2 7 90" xfId="46366" xr:uid="{00000000-0005-0000-0000-000091B50000}"/>
    <cellStyle name="Note 2 7 91" xfId="46367" xr:uid="{00000000-0005-0000-0000-000092B50000}"/>
    <cellStyle name="Note 2 7 92" xfId="46368" xr:uid="{00000000-0005-0000-0000-000093B50000}"/>
    <cellStyle name="Note 2 7 93" xfId="46369" xr:uid="{00000000-0005-0000-0000-000094B50000}"/>
    <cellStyle name="Note 2 7 94" xfId="46370" xr:uid="{00000000-0005-0000-0000-000095B50000}"/>
    <cellStyle name="Note 2 7 95" xfId="46371" xr:uid="{00000000-0005-0000-0000-000096B50000}"/>
    <cellStyle name="Note 2 7 96" xfId="46372" xr:uid="{00000000-0005-0000-0000-000097B50000}"/>
    <cellStyle name="Note 2 7 97" xfId="46373" xr:uid="{00000000-0005-0000-0000-000098B50000}"/>
    <cellStyle name="Note 2 7 98" xfId="46374" xr:uid="{00000000-0005-0000-0000-000099B50000}"/>
    <cellStyle name="Note 2 7 99" xfId="46375" xr:uid="{00000000-0005-0000-0000-00009AB50000}"/>
    <cellStyle name="Note 2 70" xfId="46376" xr:uid="{00000000-0005-0000-0000-00009BB50000}"/>
    <cellStyle name="Note 2 71" xfId="46377" xr:uid="{00000000-0005-0000-0000-00009CB50000}"/>
    <cellStyle name="Note 2 72" xfId="46378" xr:uid="{00000000-0005-0000-0000-00009DB50000}"/>
    <cellStyle name="Note 2 73" xfId="46379" xr:uid="{00000000-0005-0000-0000-00009EB50000}"/>
    <cellStyle name="Note 2 74" xfId="46380" xr:uid="{00000000-0005-0000-0000-00009FB50000}"/>
    <cellStyle name="Note 2 75" xfId="46381" xr:uid="{00000000-0005-0000-0000-0000A0B50000}"/>
    <cellStyle name="Note 2 76" xfId="46382" xr:uid="{00000000-0005-0000-0000-0000A1B50000}"/>
    <cellStyle name="Note 2 77" xfId="46383" xr:uid="{00000000-0005-0000-0000-0000A2B50000}"/>
    <cellStyle name="Note 2 78" xfId="46384" xr:uid="{00000000-0005-0000-0000-0000A3B50000}"/>
    <cellStyle name="Note 2 79" xfId="46385" xr:uid="{00000000-0005-0000-0000-0000A4B50000}"/>
    <cellStyle name="Note 2 8" xfId="46386" xr:uid="{00000000-0005-0000-0000-0000A5B50000}"/>
    <cellStyle name="Note 2 8 10" xfId="46387" xr:uid="{00000000-0005-0000-0000-0000A6B50000}"/>
    <cellStyle name="Note 2 8 100" xfId="46388" xr:uid="{00000000-0005-0000-0000-0000A7B50000}"/>
    <cellStyle name="Note 2 8 101" xfId="46389" xr:uid="{00000000-0005-0000-0000-0000A8B50000}"/>
    <cellStyle name="Note 2 8 102" xfId="46390" xr:uid="{00000000-0005-0000-0000-0000A9B50000}"/>
    <cellStyle name="Note 2 8 103" xfId="46391" xr:uid="{00000000-0005-0000-0000-0000AAB50000}"/>
    <cellStyle name="Note 2 8 104" xfId="46392" xr:uid="{00000000-0005-0000-0000-0000ABB50000}"/>
    <cellStyle name="Note 2 8 105" xfId="46393" xr:uid="{00000000-0005-0000-0000-0000ACB50000}"/>
    <cellStyle name="Note 2 8 106" xfId="46394" xr:uid="{00000000-0005-0000-0000-0000ADB50000}"/>
    <cellStyle name="Note 2 8 107" xfId="46395" xr:uid="{00000000-0005-0000-0000-0000AEB50000}"/>
    <cellStyle name="Note 2 8 108" xfId="46396" xr:uid="{00000000-0005-0000-0000-0000AFB50000}"/>
    <cellStyle name="Note 2 8 109" xfId="46397" xr:uid="{00000000-0005-0000-0000-0000B0B50000}"/>
    <cellStyle name="Note 2 8 11" xfId="46398" xr:uid="{00000000-0005-0000-0000-0000B1B50000}"/>
    <cellStyle name="Note 2 8 110" xfId="46399" xr:uid="{00000000-0005-0000-0000-0000B2B50000}"/>
    <cellStyle name="Note 2 8 111" xfId="46400" xr:uid="{00000000-0005-0000-0000-0000B3B50000}"/>
    <cellStyle name="Note 2 8 12" xfId="46401" xr:uid="{00000000-0005-0000-0000-0000B4B50000}"/>
    <cellStyle name="Note 2 8 13" xfId="46402" xr:uid="{00000000-0005-0000-0000-0000B5B50000}"/>
    <cellStyle name="Note 2 8 14" xfId="46403" xr:uid="{00000000-0005-0000-0000-0000B6B50000}"/>
    <cellStyle name="Note 2 8 15" xfId="46404" xr:uid="{00000000-0005-0000-0000-0000B7B50000}"/>
    <cellStyle name="Note 2 8 16" xfId="46405" xr:uid="{00000000-0005-0000-0000-0000B8B50000}"/>
    <cellStyle name="Note 2 8 17" xfId="46406" xr:uid="{00000000-0005-0000-0000-0000B9B50000}"/>
    <cellStyle name="Note 2 8 18" xfId="46407" xr:uid="{00000000-0005-0000-0000-0000BAB50000}"/>
    <cellStyle name="Note 2 8 19" xfId="46408" xr:uid="{00000000-0005-0000-0000-0000BBB50000}"/>
    <cellStyle name="Note 2 8 2" xfId="46409" xr:uid="{00000000-0005-0000-0000-0000BCB50000}"/>
    <cellStyle name="Note 2 8 20" xfId="46410" xr:uid="{00000000-0005-0000-0000-0000BDB50000}"/>
    <cellStyle name="Note 2 8 21" xfId="46411" xr:uid="{00000000-0005-0000-0000-0000BEB50000}"/>
    <cellStyle name="Note 2 8 22" xfId="46412" xr:uid="{00000000-0005-0000-0000-0000BFB50000}"/>
    <cellStyle name="Note 2 8 23" xfId="46413" xr:uid="{00000000-0005-0000-0000-0000C0B50000}"/>
    <cellStyle name="Note 2 8 24" xfId="46414" xr:uid="{00000000-0005-0000-0000-0000C1B50000}"/>
    <cellStyle name="Note 2 8 25" xfId="46415" xr:uid="{00000000-0005-0000-0000-0000C2B50000}"/>
    <cellStyle name="Note 2 8 26" xfId="46416" xr:uid="{00000000-0005-0000-0000-0000C3B50000}"/>
    <cellStyle name="Note 2 8 27" xfId="46417" xr:uid="{00000000-0005-0000-0000-0000C4B50000}"/>
    <cellStyle name="Note 2 8 28" xfId="46418" xr:uid="{00000000-0005-0000-0000-0000C5B50000}"/>
    <cellStyle name="Note 2 8 29" xfId="46419" xr:uid="{00000000-0005-0000-0000-0000C6B50000}"/>
    <cellStyle name="Note 2 8 3" xfId="46420" xr:uid="{00000000-0005-0000-0000-0000C7B50000}"/>
    <cellStyle name="Note 2 8 30" xfId="46421" xr:uid="{00000000-0005-0000-0000-0000C8B50000}"/>
    <cellStyle name="Note 2 8 31" xfId="46422" xr:uid="{00000000-0005-0000-0000-0000C9B50000}"/>
    <cellStyle name="Note 2 8 32" xfId="46423" xr:uid="{00000000-0005-0000-0000-0000CAB50000}"/>
    <cellStyle name="Note 2 8 33" xfId="46424" xr:uid="{00000000-0005-0000-0000-0000CBB50000}"/>
    <cellStyle name="Note 2 8 34" xfId="46425" xr:uid="{00000000-0005-0000-0000-0000CCB50000}"/>
    <cellStyle name="Note 2 8 35" xfId="46426" xr:uid="{00000000-0005-0000-0000-0000CDB50000}"/>
    <cellStyle name="Note 2 8 36" xfId="46427" xr:uid="{00000000-0005-0000-0000-0000CEB50000}"/>
    <cellStyle name="Note 2 8 37" xfId="46428" xr:uid="{00000000-0005-0000-0000-0000CFB50000}"/>
    <cellStyle name="Note 2 8 38" xfId="46429" xr:uid="{00000000-0005-0000-0000-0000D0B50000}"/>
    <cellStyle name="Note 2 8 39" xfId="46430" xr:uid="{00000000-0005-0000-0000-0000D1B50000}"/>
    <cellStyle name="Note 2 8 4" xfId="46431" xr:uid="{00000000-0005-0000-0000-0000D2B50000}"/>
    <cellStyle name="Note 2 8 40" xfId="46432" xr:uid="{00000000-0005-0000-0000-0000D3B50000}"/>
    <cellStyle name="Note 2 8 41" xfId="46433" xr:uid="{00000000-0005-0000-0000-0000D4B50000}"/>
    <cellStyle name="Note 2 8 42" xfId="46434" xr:uid="{00000000-0005-0000-0000-0000D5B50000}"/>
    <cellStyle name="Note 2 8 43" xfId="46435" xr:uid="{00000000-0005-0000-0000-0000D6B50000}"/>
    <cellStyle name="Note 2 8 44" xfId="46436" xr:uid="{00000000-0005-0000-0000-0000D7B50000}"/>
    <cellStyle name="Note 2 8 45" xfId="46437" xr:uid="{00000000-0005-0000-0000-0000D8B50000}"/>
    <cellStyle name="Note 2 8 46" xfId="46438" xr:uid="{00000000-0005-0000-0000-0000D9B50000}"/>
    <cellStyle name="Note 2 8 47" xfId="46439" xr:uid="{00000000-0005-0000-0000-0000DAB50000}"/>
    <cellStyle name="Note 2 8 48" xfId="46440" xr:uid="{00000000-0005-0000-0000-0000DBB50000}"/>
    <cellStyle name="Note 2 8 49" xfId="46441" xr:uid="{00000000-0005-0000-0000-0000DCB50000}"/>
    <cellStyle name="Note 2 8 5" xfId="46442" xr:uid="{00000000-0005-0000-0000-0000DDB50000}"/>
    <cellStyle name="Note 2 8 50" xfId="46443" xr:uid="{00000000-0005-0000-0000-0000DEB50000}"/>
    <cellStyle name="Note 2 8 51" xfId="46444" xr:uid="{00000000-0005-0000-0000-0000DFB50000}"/>
    <cellStyle name="Note 2 8 52" xfId="46445" xr:uid="{00000000-0005-0000-0000-0000E0B50000}"/>
    <cellStyle name="Note 2 8 53" xfId="46446" xr:uid="{00000000-0005-0000-0000-0000E1B50000}"/>
    <cellStyle name="Note 2 8 54" xfId="46447" xr:uid="{00000000-0005-0000-0000-0000E2B50000}"/>
    <cellStyle name="Note 2 8 55" xfId="46448" xr:uid="{00000000-0005-0000-0000-0000E3B50000}"/>
    <cellStyle name="Note 2 8 56" xfId="46449" xr:uid="{00000000-0005-0000-0000-0000E4B50000}"/>
    <cellStyle name="Note 2 8 57" xfId="46450" xr:uid="{00000000-0005-0000-0000-0000E5B50000}"/>
    <cellStyle name="Note 2 8 58" xfId="46451" xr:uid="{00000000-0005-0000-0000-0000E6B50000}"/>
    <cellStyle name="Note 2 8 59" xfId="46452" xr:uid="{00000000-0005-0000-0000-0000E7B50000}"/>
    <cellStyle name="Note 2 8 6" xfId="46453" xr:uid="{00000000-0005-0000-0000-0000E8B50000}"/>
    <cellStyle name="Note 2 8 60" xfId="46454" xr:uid="{00000000-0005-0000-0000-0000E9B50000}"/>
    <cellStyle name="Note 2 8 61" xfId="46455" xr:uid="{00000000-0005-0000-0000-0000EAB50000}"/>
    <cellStyle name="Note 2 8 62" xfId="46456" xr:uid="{00000000-0005-0000-0000-0000EBB50000}"/>
    <cellStyle name="Note 2 8 63" xfId="46457" xr:uid="{00000000-0005-0000-0000-0000ECB50000}"/>
    <cellStyle name="Note 2 8 64" xfId="46458" xr:uid="{00000000-0005-0000-0000-0000EDB50000}"/>
    <cellStyle name="Note 2 8 65" xfId="46459" xr:uid="{00000000-0005-0000-0000-0000EEB50000}"/>
    <cellStyle name="Note 2 8 66" xfId="46460" xr:uid="{00000000-0005-0000-0000-0000EFB50000}"/>
    <cellStyle name="Note 2 8 67" xfId="46461" xr:uid="{00000000-0005-0000-0000-0000F0B50000}"/>
    <cellStyle name="Note 2 8 68" xfId="46462" xr:uid="{00000000-0005-0000-0000-0000F1B50000}"/>
    <cellStyle name="Note 2 8 69" xfId="46463" xr:uid="{00000000-0005-0000-0000-0000F2B50000}"/>
    <cellStyle name="Note 2 8 7" xfId="46464" xr:uid="{00000000-0005-0000-0000-0000F3B50000}"/>
    <cellStyle name="Note 2 8 70" xfId="46465" xr:uid="{00000000-0005-0000-0000-0000F4B50000}"/>
    <cellStyle name="Note 2 8 71" xfId="46466" xr:uid="{00000000-0005-0000-0000-0000F5B50000}"/>
    <cellStyle name="Note 2 8 72" xfId="46467" xr:uid="{00000000-0005-0000-0000-0000F6B50000}"/>
    <cellStyle name="Note 2 8 73" xfId="46468" xr:uid="{00000000-0005-0000-0000-0000F7B50000}"/>
    <cellStyle name="Note 2 8 74" xfId="46469" xr:uid="{00000000-0005-0000-0000-0000F8B50000}"/>
    <cellStyle name="Note 2 8 75" xfId="46470" xr:uid="{00000000-0005-0000-0000-0000F9B50000}"/>
    <cellStyle name="Note 2 8 76" xfId="46471" xr:uid="{00000000-0005-0000-0000-0000FAB50000}"/>
    <cellStyle name="Note 2 8 77" xfId="46472" xr:uid="{00000000-0005-0000-0000-0000FBB50000}"/>
    <cellStyle name="Note 2 8 78" xfId="46473" xr:uid="{00000000-0005-0000-0000-0000FCB50000}"/>
    <cellStyle name="Note 2 8 79" xfId="46474" xr:uid="{00000000-0005-0000-0000-0000FDB50000}"/>
    <cellStyle name="Note 2 8 8" xfId="46475" xr:uid="{00000000-0005-0000-0000-0000FEB50000}"/>
    <cellStyle name="Note 2 8 80" xfId="46476" xr:uid="{00000000-0005-0000-0000-0000FFB50000}"/>
    <cellStyle name="Note 2 8 81" xfId="46477" xr:uid="{00000000-0005-0000-0000-000000B60000}"/>
    <cellStyle name="Note 2 8 82" xfId="46478" xr:uid="{00000000-0005-0000-0000-000001B60000}"/>
    <cellStyle name="Note 2 8 83" xfId="46479" xr:uid="{00000000-0005-0000-0000-000002B60000}"/>
    <cellStyle name="Note 2 8 84" xfId="46480" xr:uid="{00000000-0005-0000-0000-000003B60000}"/>
    <cellStyle name="Note 2 8 85" xfId="46481" xr:uid="{00000000-0005-0000-0000-000004B60000}"/>
    <cellStyle name="Note 2 8 86" xfId="46482" xr:uid="{00000000-0005-0000-0000-000005B60000}"/>
    <cellStyle name="Note 2 8 87" xfId="46483" xr:uid="{00000000-0005-0000-0000-000006B60000}"/>
    <cellStyle name="Note 2 8 88" xfId="46484" xr:uid="{00000000-0005-0000-0000-000007B60000}"/>
    <cellStyle name="Note 2 8 89" xfId="46485" xr:uid="{00000000-0005-0000-0000-000008B60000}"/>
    <cellStyle name="Note 2 8 9" xfId="46486" xr:uid="{00000000-0005-0000-0000-000009B60000}"/>
    <cellStyle name="Note 2 8 90" xfId="46487" xr:uid="{00000000-0005-0000-0000-00000AB60000}"/>
    <cellStyle name="Note 2 8 91" xfId="46488" xr:uid="{00000000-0005-0000-0000-00000BB60000}"/>
    <cellStyle name="Note 2 8 92" xfId="46489" xr:uid="{00000000-0005-0000-0000-00000CB60000}"/>
    <cellStyle name="Note 2 8 93" xfId="46490" xr:uid="{00000000-0005-0000-0000-00000DB60000}"/>
    <cellStyle name="Note 2 8 94" xfId="46491" xr:uid="{00000000-0005-0000-0000-00000EB60000}"/>
    <cellStyle name="Note 2 8 95" xfId="46492" xr:uid="{00000000-0005-0000-0000-00000FB60000}"/>
    <cellStyle name="Note 2 8 96" xfId="46493" xr:uid="{00000000-0005-0000-0000-000010B60000}"/>
    <cellStyle name="Note 2 8 97" xfId="46494" xr:uid="{00000000-0005-0000-0000-000011B60000}"/>
    <cellStyle name="Note 2 8 98" xfId="46495" xr:uid="{00000000-0005-0000-0000-000012B60000}"/>
    <cellStyle name="Note 2 8 99" xfId="46496" xr:uid="{00000000-0005-0000-0000-000013B60000}"/>
    <cellStyle name="Note 2 80" xfId="46497" xr:uid="{00000000-0005-0000-0000-000014B60000}"/>
    <cellStyle name="Note 2 81" xfId="46498" xr:uid="{00000000-0005-0000-0000-000015B60000}"/>
    <cellStyle name="Note 2 82" xfId="46499" xr:uid="{00000000-0005-0000-0000-000016B60000}"/>
    <cellStyle name="Note 2 83" xfId="46500" xr:uid="{00000000-0005-0000-0000-000017B60000}"/>
    <cellStyle name="Note 2 84" xfId="46501" xr:uid="{00000000-0005-0000-0000-000018B60000}"/>
    <cellStyle name="Note 2 85" xfId="46502" xr:uid="{00000000-0005-0000-0000-000019B60000}"/>
    <cellStyle name="Note 2 86" xfId="46503" xr:uid="{00000000-0005-0000-0000-00001AB60000}"/>
    <cellStyle name="Note 2 87" xfId="46504" xr:uid="{00000000-0005-0000-0000-00001BB60000}"/>
    <cellStyle name="Note 2 88" xfId="46505" xr:uid="{00000000-0005-0000-0000-00001CB60000}"/>
    <cellStyle name="Note 2 89" xfId="46506" xr:uid="{00000000-0005-0000-0000-00001DB60000}"/>
    <cellStyle name="Note 2 9" xfId="46507" xr:uid="{00000000-0005-0000-0000-00001EB60000}"/>
    <cellStyle name="Note 2 9 10" xfId="46508" xr:uid="{00000000-0005-0000-0000-00001FB60000}"/>
    <cellStyle name="Note 2 9 100" xfId="46509" xr:uid="{00000000-0005-0000-0000-000020B60000}"/>
    <cellStyle name="Note 2 9 101" xfId="46510" xr:uid="{00000000-0005-0000-0000-000021B60000}"/>
    <cellStyle name="Note 2 9 102" xfId="46511" xr:uid="{00000000-0005-0000-0000-000022B60000}"/>
    <cellStyle name="Note 2 9 103" xfId="46512" xr:uid="{00000000-0005-0000-0000-000023B60000}"/>
    <cellStyle name="Note 2 9 104" xfId="46513" xr:uid="{00000000-0005-0000-0000-000024B60000}"/>
    <cellStyle name="Note 2 9 105" xfId="46514" xr:uid="{00000000-0005-0000-0000-000025B60000}"/>
    <cellStyle name="Note 2 9 106" xfId="46515" xr:uid="{00000000-0005-0000-0000-000026B60000}"/>
    <cellStyle name="Note 2 9 107" xfId="46516" xr:uid="{00000000-0005-0000-0000-000027B60000}"/>
    <cellStyle name="Note 2 9 108" xfId="46517" xr:uid="{00000000-0005-0000-0000-000028B60000}"/>
    <cellStyle name="Note 2 9 109" xfId="46518" xr:uid="{00000000-0005-0000-0000-000029B60000}"/>
    <cellStyle name="Note 2 9 11" xfId="46519" xr:uid="{00000000-0005-0000-0000-00002AB60000}"/>
    <cellStyle name="Note 2 9 110" xfId="46520" xr:uid="{00000000-0005-0000-0000-00002BB60000}"/>
    <cellStyle name="Note 2 9 111" xfId="46521" xr:uid="{00000000-0005-0000-0000-00002CB60000}"/>
    <cellStyle name="Note 2 9 12" xfId="46522" xr:uid="{00000000-0005-0000-0000-00002DB60000}"/>
    <cellStyle name="Note 2 9 13" xfId="46523" xr:uid="{00000000-0005-0000-0000-00002EB60000}"/>
    <cellStyle name="Note 2 9 14" xfId="46524" xr:uid="{00000000-0005-0000-0000-00002FB60000}"/>
    <cellStyle name="Note 2 9 15" xfId="46525" xr:uid="{00000000-0005-0000-0000-000030B60000}"/>
    <cellStyle name="Note 2 9 16" xfId="46526" xr:uid="{00000000-0005-0000-0000-000031B60000}"/>
    <cellStyle name="Note 2 9 17" xfId="46527" xr:uid="{00000000-0005-0000-0000-000032B60000}"/>
    <cellStyle name="Note 2 9 18" xfId="46528" xr:uid="{00000000-0005-0000-0000-000033B60000}"/>
    <cellStyle name="Note 2 9 19" xfId="46529" xr:uid="{00000000-0005-0000-0000-000034B60000}"/>
    <cellStyle name="Note 2 9 2" xfId="46530" xr:uid="{00000000-0005-0000-0000-000035B60000}"/>
    <cellStyle name="Note 2 9 20" xfId="46531" xr:uid="{00000000-0005-0000-0000-000036B60000}"/>
    <cellStyle name="Note 2 9 21" xfId="46532" xr:uid="{00000000-0005-0000-0000-000037B60000}"/>
    <cellStyle name="Note 2 9 22" xfId="46533" xr:uid="{00000000-0005-0000-0000-000038B60000}"/>
    <cellStyle name="Note 2 9 23" xfId="46534" xr:uid="{00000000-0005-0000-0000-000039B60000}"/>
    <cellStyle name="Note 2 9 24" xfId="46535" xr:uid="{00000000-0005-0000-0000-00003AB60000}"/>
    <cellStyle name="Note 2 9 25" xfId="46536" xr:uid="{00000000-0005-0000-0000-00003BB60000}"/>
    <cellStyle name="Note 2 9 26" xfId="46537" xr:uid="{00000000-0005-0000-0000-00003CB60000}"/>
    <cellStyle name="Note 2 9 27" xfId="46538" xr:uid="{00000000-0005-0000-0000-00003DB60000}"/>
    <cellStyle name="Note 2 9 28" xfId="46539" xr:uid="{00000000-0005-0000-0000-00003EB60000}"/>
    <cellStyle name="Note 2 9 29" xfId="46540" xr:uid="{00000000-0005-0000-0000-00003FB60000}"/>
    <cellStyle name="Note 2 9 3" xfId="46541" xr:uid="{00000000-0005-0000-0000-000040B60000}"/>
    <cellStyle name="Note 2 9 30" xfId="46542" xr:uid="{00000000-0005-0000-0000-000041B60000}"/>
    <cellStyle name="Note 2 9 31" xfId="46543" xr:uid="{00000000-0005-0000-0000-000042B60000}"/>
    <cellStyle name="Note 2 9 32" xfId="46544" xr:uid="{00000000-0005-0000-0000-000043B60000}"/>
    <cellStyle name="Note 2 9 33" xfId="46545" xr:uid="{00000000-0005-0000-0000-000044B60000}"/>
    <cellStyle name="Note 2 9 34" xfId="46546" xr:uid="{00000000-0005-0000-0000-000045B60000}"/>
    <cellStyle name="Note 2 9 35" xfId="46547" xr:uid="{00000000-0005-0000-0000-000046B60000}"/>
    <cellStyle name="Note 2 9 36" xfId="46548" xr:uid="{00000000-0005-0000-0000-000047B60000}"/>
    <cellStyle name="Note 2 9 37" xfId="46549" xr:uid="{00000000-0005-0000-0000-000048B60000}"/>
    <cellStyle name="Note 2 9 38" xfId="46550" xr:uid="{00000000-0005-0000-0000-000049B60000}"/>
    <cellStyle name="Note 2 9 39" xfId="46551" xr:uid="{00000000-0005-0000-0000-00004AB60000}"/>
    <cellStyle name="Note 2 9 4" xfId="46552" xr:uid="{00000000-0005-0000-0000-00004BB60000}"/>
    <cellStyle name="Note 2 9 40" xfId="46553" xr:uid="{00000000-0005-0000-0000-00004CB60000}"/>
    <cellStyle name="Note 2 9 41" xfId="46554" xr:uid="{00000000-0005-0000-0000-00004DB60000}"/>
    <cellStyle name="Note 2 9 42" xfId="46555" xr:uid="{00000000-0005-0000-0000-00004EB60000}"/>
    <cellStyle name="Note 2 9 43" xfId="46556" xr:uid="{00000000-0005-0000-0000-00004FB60000}"/>
    <cellStyle name="Note 2 9 44" xfId="46557" xr:uid="{00000000-0005-0000-0000-000050B60000}"/>
    <cellStyle name="Note 2 9 45" xfId="46558" xr:uid="{00000000-0005-0000-0000-000051B60000}"/>
    <cellStyle name="Note 2 9 46" xfId="46559" xr:uid="{00000000-0005-0000-0000-000052B60000}"/>
    <cellStyle name="Note 2 9 47" xfId="46560" xr:uid="{00000000-0005-0000-0000-000053B60000}"/>
    <cellStyle name="Note 2 9 48" xfId="46561" xr:uid="{00000000-0005-0000-0000-000054B60000}"/>
    <cellStyle name="Note 2 9 49" xfId="46562" xr:uid="{00000000-0005-0000-0000-000055B60000}"/>
    <cellStyle name="Note 2 9 5" xfId="46563" xr:uid="{00000000-0005-0000-0000-000056B60000}"/>
    <cellStyle name="Note 2 9 50" xfId="46564" xr:uid="{00000000-0005-0000-0000-000057B60000}"/>
    <cellStyle name="Note 2 9 51" xfId="46565" xr:uid="{00000000-0005-0000-0000-000058B60000}"/>
    <cellStyle name="Note 2 9 52" xfId="46566" xr:uid="{00000000-0005-0000-0000-000059B60000}"/>
    <cellStyle name="Note 2 9 53" xfId="46567" xr:uid="{00000000-0005-0000-0000-00005AB60000}"/>
    <cellStyle name="Note 2 9 54" xfId="46568" xr:uid="{00000000-0005-0000-0000-00005BB60000}"/>
    <cellStyle name="Note 2 9 55" xfId="46569" xr:uid="{00000000-0005-0000-0000-00005CB60000}"/>
    <cellStyle name="Note 2 9 56" xfId="46570" xr:uid="{00000000-0005-0000-0000-00005DB60000}"/>
    <cellStyle name="Note 2 9 57" xfId="46571" xr:uid="{00000000-0005-0000-0000-00005EB60000}"/>
    <cellStyle name="Note 2 9 58" xfId="46572" xr:uid="{00000000-0005-0000-0000-00005FB60000}"/>
    <cellStyle name="Note 2 9 59" xfId="46573" xr:uid="{00000000-0005-0000-0000-000060B60000}"/>
    <cellStyle name="Note 2 9 6" xfId="46574" xr:uid="{00000000-0005-0000-0000-000061B60000}"/>
    <cellStyle name="Note 2 9 60" xfId="46575" xr:uid="{00000000-0005-0000-0000-000062B60000}"/>
    <cellStyle name="Note 2 9 61" xfId="46576" xr:uid="{00000000-0005-0000-0000-000063B60000}"/>
    <cellStyle name="Note 2 9 62" xfId="46577" xr:uid="{00000000-0005-0000-0000-000064B60000}"/>
    <cellStyle name="Note 2 9 63" xfId="46578" xr:uid="{00000000-0005-0000-0000-000065B60000}"/>
    <cellStyle name="Note 2 9 64" xfId="46579" xr:uid="{00000000-0005-0000-0000-000066B60000}"/>
    <cellStyle name="Note 2 9 65" xfId="46580" xr:uid="{00000000-0005-0000-0000-000067B60000}"/>
    <cellStyle name="Note 2 9 66" xfId="46581" xr:uid="{00000000-0005-0000-0000-000068B60000}"/>
    <cellStyle name="Note 2 9 67" xfId="46582" xr:uid="{00000000-0005-0000-0000-000069B60000}"/>
    <cellStyle name="Note 2 9 68" xfId="46583" xr:uid="{00000000-0005-0000-0000-00006AB60000}"/>
    <cellStyle name="Note 2 9 69" xfId="46584" xr:uid="{00000000-0005-0000-0000-00006BB60000}"/>
    <cellStyle name="Note 2 9 7" xfId="46585" xr:uid="{00000000-0005-0000-0000-00006CB60000}"/>
    <cellStyle name="Note 2 9 70" xfId="46586" xr:uid="{00000000-0005-0000-0000-00006DB60000}"/>
    <cellStyle name="Note 2 9 71" xfId="46587" xr:uid="{00000000-0005-0000-0000-00006EB60000}"/>
    <cellStyle name="Note 2 9 72" xfId="46588" xr:uid="{00000000-0005-0000-0000-00006FB60000}"/>
    <cellStyle name="Note 2 9 73" xfId="46589" xr:uid="{00000000-0005-0000-0000-000070B60000}"/>
    <cellStyle name="Note 2 9 74" xfId="46590" xr:uid="{00000000-0005-0000-0000-000071B60000}"/>
    <cellStyle name="Note 2 9 75" xfId="46591" xr:uid="{00000000-0005-0000-0000-000072B60000}"/>
    <cellStyle name="Note 2 9 76" xfId="46592" xr:uid="{00000000-0005-0000-0000-000073B60000}"/>
    <cellStyle name="Note 2 9 77" xfId="46593" xr:uid="{00000000-0005-0000-0000-000074B60000}"/>
    <cellStyle name="Note 2 9 78" xfId="46594" xr:uid="{00000000-0005-0000-0000-000075B60000}"/>
    <cellStyle name="Note 2 9 79" xfId="46595" xr:uid="{00000000-0005-0000-0000-000076B60000}"/>
    <cellStyle name="Note 2 9 8" xfId="46596" xr:uid="{00000000-0005-0000-0000-000077B60000}"/>
    <cellStyle name="Note 2 9 80" xfId="46597" xr:uid="{00000000-0005-0000-0000-000078B60000}"/>
    <cellStyle name="Note 2 9 81" xfId="46598" xr:uid="{00000000-0005-0000-0000-000079B60000}"/>
    <cellStyle name="Note 2 9 82" xfId="46599" xr:uid="{00000000-0005-0000-0000-00007AB60000}"/>
    <cellStyle name="Note 2 9 83" xfId="46600" xr:uid="{00000000-0005-0000-0000-00007BB60000}"/>
    <cellStyle name="Note 2 9 84" xfId="46601" xr:uid="{00000000-0005-0000-0000-00007CB60000}"/>
    <cellStyle name="Note 2 9 85" xfId="46602" xr:uid="{00000000-0005-0000-0000-00007DB60000}"/>
    <cellStyle name="Note 2 9 86" xfId="46603" xr:uid="{00000000-0005-0000-0000-00007EB60000}"/>
    <cellStyle name="Note 2 9 87" xfId="46604" xr:uid="{00000000-0005-0000-0000-00007FB60000}"/>
    <cellStyle name="Note 2 9 88" xfId="46605" xr:uid="{00000000-0005-0000-0000-000080B60000}"/>
    <cellStyle name="Note 2 9 89" xfId="46606" xr:uid="{00000000-0005-0000-0000-000081B60000}"/>
    <cellStyle name="Note 2 9 9" xfId="46607" xr:uid="{00000000-0005-0000-0000-000082B60000}"/>
    <cellStyle name="Note 2 9 90" xfId="46608" xr:uid="{00000000-0005-0000-0000-000083B60000}"/>
    <cellStyle name="Note 2 9 91" xfId="46609" xr:uid="{00000000-0005-0000-0000-000084B60000}"/>
    <cellStyle name="Note 2 9 92" xfId="46610" xr:uid="{00000000-0005-0000-0000-000085B60000}"/>
    <cellStyle name="Note 2 9 93" xfId="46611" xr:uid="{00000000-0005-0000-0000-000086B60000}"/>
    <cellStyle name="Note 2 9 94" xfId="46612" xr:uid="{00000000-0005-0000-0000-000087B60000}"/>
    <cellStyle name="Note 2 9 95" xfId="46613" xr:uid="{00000000-0005-0000-0000-000088B60000}"/>
    <cellStyle name="Note 2 9 96" xfId="46614" xr:uid="{00000000-0005-0000-0000-000089B60000}"/>
    <cellStyle name="Note 2 9 97" xfId="46615" xr:uid="{00000000-0005-0000-0000-00008AB60000}"/>
    <cellStyle name="Note 2 9 98" xfId="46616" xr:uid="{00000000-0005-0000-0000-00008BB60000}"/>
    <cellStyle name="Note 2 9 99" xfId="46617" xr:uid="{00000000-0005-0000-0000-00008CB60000}"/>
    <cellStyle name="Note 2 90" xfId="46618" xr:uid="{00000000-0005-0000-0000-00008DB60000}"/>
    <cellStyle name="Note 2 91" xfId="46619" xr:uid="{00000000-0005-0000-0000-00008EB60000}"/>
    <cellStyle name="Note 2 92" xfId="46620" xr:uid="{00000000-0005-0000-0000-00008FB60000}"/>
    <cellStyle name="Note 2 93" xfId="46621" xr:uid="{00000000-0005-0000-0000-000090B60000}"/>
    <cellStyle name="Note 2 94" xfId="46622" xr:uid="{00000000-0005-0000-0000-000091B60000}"/>
    <cellStyle name="Note 2 95" xfId="46623" xr:uid="{00000000-0005-0000-0000-000092B60000}"/>
    <cellStyle name="Note 2 96" xfId="46624" xr:uid="{00000000-0005-0000-0000-000093B60000}"/>
    <cellStyle name="Note 2 97" xfId="46625" xr:uid="{00000000-0005-0000-0000-000094B60000}"/>
    <cellStyle name="Note 2 98" xfId="46626" xr:uid="{00000000-0005-0000-0000-000095B60000}"/>
    <cellStyle name="Note 2 99" xfId="46627" xr:uid="{00000000-0005-0000-0000-000096B60000}"/>
    <cellStyle name="Note 20" xfId="46628" xr:uid="{00000000-0005-0000-0000-000097B60000}"/>
    <cellStyle name="Note 20 2" xfId="46629" xr:uid="{00000000-0005-0000-0000-000098B60000}"/>
    <cellStyle name="Note 20 2 2" xfId="46630" xr:uid="{00000000-0005-0000-0000-000099B60000}"/>
    <cellStyle name="Note 20 2 3" xfId="46631" xr:uid="{00000000-0005-0000-0000-00009AB60000}"/>
    <cellStyle name="Note 20 2 4" xfId="46632" xr:uid="{00000000-0005-0000-0000-00009BB60000}"/>
    <cellStyle name="Note 20 3" xfId="46633" xr:uid="{00000000-0005-0000-0000-00009CB60000}"/>
    <cellStyle name="Note 20 3 2" xfId="46634" xr:uid="{00000000-0005-0000-0000-00009DB60000}"/>
    <cellStyle name="Note 20 3 3" xfId="46635" xr:uid="{00000000-0005-0000-0000-00009EB60000}"/>
    <cellStyle name="Note 20 3 4" xfId="46636" xr:uid="{00000000-0005-0000-0000-00009FB60000}"/>
    <cellStyle name="Note 20 4" xfId="46637" xr:uid="{00000000-0005-0000-0000-0000A0B60000}"/>
    <cellStyle name="Note 20 4 2" xfId="46638" xr:uid="{00000000-0005-0000-0000-0000A1B60000}"/>
    <cellStyle name="Note 20 4 3" xfId="46639" xr:uid="{00000000-0005-0000-0000-0000A2B60000}"/>
    <cellStyle name="Note 20 4 4" xfId="46640" xr:uid="{00000000-0005-0000-0000-0000A3B60000}"/>
    <cellStyle name="Note 20 5" xfId="46641" xr:uid="{00000000-0005-0000-0000-0000A4B60000}"/>
    <cellStyle name="Note 20 5 2" xfId="46642" xr:uid="{00000000-0005-0000-0000-0000A5B60000}"/>
    <cellStyle name="Note 20 5 3" xfId="46643" xr:uid="{00000000-0005-0000-0000-0000A6B60000}"/>
    <cellStyle name="Note 20 5 4" xfId="46644" xr:uid="{00000000-0005-0000-0000-0000A7B60000}"/>
    <cellStyle name="Note 20 6" xfId="46645" xr:uid="{00000000-0005-0000-0000-0000A8B60000}"/>
    <cellStyle name="Note 20 6 2" xfId="46646" xr:uid="{00000000-0005-0000-0000-0000A9B60000}"/>
    <cellStyle name="Note 20 6 3" xfId="46647" xr:uid="{00000000-0005-0000-0000-0000AAB60000}"/>
    <cellStyle name="Note 20 6 4" xfId="46648" xr:uid="{00000000-0005-0000-0000-0000ABB60000}"/>
    <cellStyle name="Note 20 7" xfId="46649" xr:uid="{00000000-0005-0000-0000-0000ACB60000}"/>
    <cellStyle name="Note 20 8" xfId="46650" xr:uid="{00000000-0005-0000-0000-0000ADB60000}"/>
    <cellStyle name="Note 20 9" xfId="46651" xr:uid="{00000000-0005-0000-0000-0000AEB60000}"/>
    <cellStyle name="Note 21" xfId="46652" xr:uid="{00000000-0005-0000-0000-0000AFB60000}"/>
    <cellStyle name="Note 21 2" xfId="46653" xr:uid="{00000000-0005-0000-0000-0000B0B60000}"/>
    <cellStyle name="Note 21 3" xfId="46654" xr:uid="{00000000-0005-0000-0000-0000B1B60000}"/>
    <cellStyle name="Note 21 4" xfId="46655" xr:uid="{00000000-0005-0000-0000-0000B2B60000}"/>
    <cellStyle name="Note 22" xfId="46656" xr:uid="{00000000-0005-0000-0000-0000B3B60000}"/>
    <cellStyle name="Note 22 2" xfId="46657" xr:uid="{00000000-0005-0000-0000-0000B4B60000}"/>
    <cellStyle name="Note 22 3" xfId="46658" xr:uid="{00000000-0005-0000-0000-0000B5B60000}"/>
    <cellStyle name="Note 22 4" xfId="46659" xr:uid="{00000000-0005-0000-0000-0000B6B60000}"/>
    <cellStyle name="Note 23" xfId="46660" xr:uid="{00000000-0005-0000-0000-0000B7B60000}"/>
    <cellStyle name="Note 23 2" xfId="46661" xr:uid="{00000000-0005-0000-0000-0000B8B60000}"/>
    <cellStyle name="Note 23 3" xfId="46662" xr:uid="{00000000-0005-0000-0000-0000B9B60000}"/>
    <cellStyle name="Note 23 4" xfId="46663" xr:uid="{00000000-0005-0000-0000-0000BAB60000}"/>
    <cellStyle name="Note 24" xfId="46664" xr:uid="{00000000-0005-0000-0000-0000BBB60000}"/>
    <cellStyle name="Note 24 2" xfId="46665" xr:uid="{00000000-0005-0000-0000-0000BCB60000}"/>
    <cellStyle name="Note 24 3" xfId="46666" xr:uid="{00000000-0005-0000-0000-0000BDB60000}"/>
    <cellStyle name="Note 24 4" xfId="46667" xr:uid="{00000000-0005-0000-0000-0000BEB60000}"/>
    <cellStyle name="Note 25" xfId="46668" xr:uid="{00000000-0005-0000-0000-0000BFB60000}"/>
    <cellStyle name="Note 25 2" xfId="46669" xr:uid="{00000000-0005-0000-0000-0000C0B60000}"/>
    <cellStyle name="Note 25 3" xfId="46670" xr:uid="{00000000-0005-0000-0000-0000C1B60000}"/>
    <cellStyle name="Note 25 4" xfId="46671" xr:uid="{00000000-0005-0000-0000-0000C2B60000}"/>
    <cellStyle name="Note 26" xfId="46672" xr:uid="{00000000-0005-0000-0000-0000C3B60000}"/>
    <cellStyle name="Note 26 2" xfId="46673" xr:uid="{00000000-0005-0000-0000-0000C4B60000}"/>
    <cellStyle name="Note 26 3" xfId="46674" xr:uid="{00000000-0005-0000-0000-0000C5B60000}"/>
    <cellStyle name="Note 26 4" xfId="46675" xr:uid="{00000000-0005-0000-0000-0000C6B60000}"/>
    <cellStyle name="Note 27" xfId="46676" xr:uid="{00000000-0005-0000-0000-0000C7B60000}"/>
    <cellStyle name="Note 27 2" xfId="46677" xr:uid="{00000000-0005-0000-0000-0000C8B60000}"/>
    <cellStyle name="Note 27 3" xfId="46678" xr:uid="{00000000-0005-0000-0000-0000C9B60000}"/>
    <cellStyle name="Note 27 4" xfId="46679" xr:uid="{00000000-0005-0000-0000-0000CAB60000}"/>
    <cellStyle name="Note 28" xfId="46680" xr:uid="{00000000-0005-0000-0000-0000CBB60000}"/>
    <cellStyle name="Note 28 2" xfId="46681" xr:uid="{00000000-0005-0000-0000-0000CCB60000}"/>
    <cellStyle name="Note 28 3" xfId="46682" xr:uid="{00000000-0005-0000-0000-0000CDB60000}"/>
    <cellStyle name="Note 28 4" xfId="46683" xr:uid="{00000000-0005-0000-0000-0000CEB60000}"/>
    <cellStyle name="Note 29" xfId="46684" xr:uid="{00000000-0005-0000-0000-0000CFB60000}"/>
    <cellStyle name="Note 29 2" xfId="46685" xr:uid="{00000000-0005-0000-0000-0000D0B60000}"/>
    <cellStyle name="Note 29 3" xfId="46686" xr:uid="{00000000-0005-0000-0000-0000D1B60000}"/>
    <cellStyle name="Note 29 4" xfId="46687" xr:uid="{00000000-0005-0000-0000-0000D2B60000}"/>
    <cellStyle name="Note 3" xfId="46688" xr:uid="{00000000-0005-0000-0000-0000D3B60000}"/>
    <cellStyle name="Note 3 10" xfId="46689" xr:uid="{00000000-0005-0000-0000-0000D4B60000}"/>
    <cellStyle name="Note 3 100" xfId="46690" xr:uid="{00000000-0005-0000-0000-0000D5B60000}"/>
    <cellStyle name="Note 3 101" xfId="46691" xr:uid="{00000000-0005-0000-0000-0000D6B60000}"/>
    <cellStyle name="Note 3 102" xfId="46692" xr:uid="{00000000-0005-0000-0000-0000D7B60000}"/>
    <cellStyle name="Note 3 103" xfId="46693" xr:uid="{00000000-0005-0000-0000-0000D8B60000}"/>
    <cellStyle name="Note 3 104" xfId="46694" xr:uid="{00000000-0005-0000-0000-0000D9B60000}"/>
    <cellStyle name="Note 3 105" xfId="46695" xr:uid="{00000000-0005-0000-0000-0000DAB60000}"/>
    <cellStyle name="Note 3 106" xfId="46696" xr:uid="{00000000-0005-0000-0000-0000DBB60000}"/>
    <cellStyle name="Note 3 107" xfId="46697" xr:uid="{00000000-0005-0000-0000-0000DCB60000}"/>
    <cellStyle name="Note 3 108" xfId="46698" xr:uid="{00000000-0005-0000-0000-0000DDB60000}"/>
    <cellStyle name="Note 3 109" xfId="46699" xr:uid="{00000000-0005-0000-0000-0000DEB60000}"/>
    <cellStyle name="Note 3 11" xfId="46700" xr:uid="{00000000-0005-0000-0000-0000DFB60000}"/>
    <cellStyle name="Note 3 110" xfId="46701" xr:uid="{00000000-0005-0000-0000-0000E0B60000}"/>
    <cellStyle name="Note 3 111" xfId="46702" xr:uid="{00000000-0005-0000-0000-0000E1B60000}"/>
    <cellStyle name="Note 3 112" xfId="46703" xr:uid="{00000000-0005-0000-0000-0000E2B60000}"/>
    <cellStyle name="Note 3 113" xfId="46704" xr:uid="{00000000-0005-0000-0000-0000E3B60000}"/>
    <cellStyle name="Note 3 114" xfId="46705" xr:uid="{00000000-0005-0000-0000-0000E4B60000}"/>
    <cellStyle name="Note 3 115" xfId="46706" xr:uid="{00000000-0005-0000-0000-0000E5B60000}"/>
    <cellStyle name="Note 3 116" xfId="46707" xr:uid="{00000000-0005-0000-0000-0000E6B60000}"/>
    <cellStyle name="Note 3 117" xfId="46708" xr:uid="{00000000-0005-0000-0000-0000E7B60000}"/>
    <cellStyle name="Note 3 118" xfId="46709" xr:uid="{00000000-0005-0000-0000-0000E8B60000}"/>
    <cellStyle name="Note 3 119" xfId="46710" xr:uid="{00000000-0005-0000-0000-0000E9B60000}"/>
    <cellStyle name="Note 3 12" xfId="46711" xr:uid="{00000000-0005-0000-0000-0000EAB60000}"/>
    <cellStyle name="Note 3 120" xfId="46712" xr:uid="{00000000-0005-0000-0000-0000EBB60000}"/>
    <cellStyle name="Note 3 121" xfId="46713" xr:uid="{00000000-0005-0000-0000-0000ECB60000}"/>
    <cellStyle name="Note 3 122" xfId="46714" xr:uid="{00000000-0005-0000-0000-0000EDB60000}"/>
    <cellStyle name="Note 3 123" xfId="46715" xr:uid="{00000000-0005-0000-0000-0000EEB60000}"/>
    <cellStyle name="Note 3 124" xfId="46716" xr:uid="{00000000-0005-0000-0000-0000EFB60000}"/>
    <cellStyle name="Note 3 125" xfId="46717" xr:uid="{00000000-0005-0000-0000-0000F0B60000}"/>
    <cellStyle name="Note 3 126" xfId="46718" xr:uid="{00000000-0005-0000-0000-0000F1B60000}"/>
    <cellStyle name="Note 3 127" xfId="46719" xr:uid="{00000000-0005-0000-0000-0000F2B60000}"/>
    <cellStyle name="Note 3 128" xfId="46720" xr:uid="{00000000-0005-0000-0000-0000F3B60000}"/>
    <cellStyle name="Note 3 129" xfId="46721" xr:uid="{00000000-0005-0000-0000-0000F4B60000}"/>
    <cellStyle name="Note 3 13" xfId="46722" xr:uid="{00000000-0005-0000-0000-0000F5B60000}"/>
    <cellStyle name="Note 3 130" xfId="46723" xr:uid="{00000000-0005-0000-0000-0000F6B60000}"/>
    <cellStyle name="Note 3 131" xfId="46724" xr:uid="{00000000-0005-0000-0000-0000F7B60000}"/>
    <cellStyle name="Note 3 132" xfId="46725" xr:uid="{00000000-0005-0000-0000-0000F8B60000}"/>
    <cellStyle name="Note 3 133" xfId="46726" xr:uid="{00000000-0005-0000-0000-0000F9B60000}"/>
    <cellStyle name="Note 3 134" xfId="46727" xr:uid="{00000000-0005-0000-0000-0000FAB60000}"/>
    <cellStyle name="Note 3 135" xfId="46728" xr:uid="{00000000-0005-0000-0000-0000FBB60000}"/>
    <cellStyle name="Note 3 136" xfId="46729" xr:uid="{00000000-0005-0000-0000-0000FCB60000}"/>
    <cellStyle name="Note 3 137" xfId="46730" xr:uid="{00000000-0005-0000-0000-0000FDB60000}"/>
    <cellStyle name="Note 3 138" xfId="46731" xr:uid="{00000000-0005-0000-0000-0000FEB60000}"/>
    <cellStyle name="Note 3 139" xfId="46732" xr:uid="{00000000-0005-0000-0000-0000FFB60000}"/>
    <cellStyle name="Note 3 14" xfId="46733" xr:uid="{00000000-0005-0000-0000-000000B70000}"/>
    <cellStyle name="Note 3 140" xfId="46734" xr:uid="{00000000-0005-0000-0000-000001B70000}"/>
    <cellStyle name="Note 3 141" xfId="46735" xr:uid="{00000000-0005-0000-0000-000002B70000}"/>
    <cellStyle name="Note 3 142" xfId="46736" xr:uid="{00000000-0005-0000-0000-000003B70000}"/>
    <cellStyle name="Note 3 143" xfId="46737" xr:uid="{00000000-0005-0000-0000-000004B70000}"/>
    <cellStyle name="Note 3 144" xfId="46738" xr:uid="{00000000-0005-0000-0000-000005B70000}"/>
    <cellStyle name="Note 3 145" xfId="46739" xr:uid="{00000000-0005-0000-0000-000006B70000}"/>
    <cellStyle name="Note 3 146" xfId="46740" xr:uid="{00000000-0005-0000-0000-000007B70000}"/>
    <cellStyle name="Note 3 147" xfId="46741" xr:uid="{00000000-0005-0000-0000-000008B70000}"/>
    <cellStyle name="Note 3 148" xfId="46742" xr:uid="{00000000-0005-0000-0000-000009B70000}"/>
    <cellStyle name="Note 3 149" xfId="46743" xr:uid="{00000000-0005-0000-0000-00000AB70000}"/>
    <cellStyle name="Note 3 15" xfId="46744" xr:uid="{00000000-0005-0000-0000-00000BB70000}"/>
    <cellStyle name="Note 3 150" xfId="46745" xr:uid="{00000000-0005-0000-0000-00000CB70000}"/>
    <cellStyle name="Note 3 151" xfId="46746" xr:uid="{00000000-0005-0000-0000-00000DB70000}"/>
    <cellStyle name="Note 3 152" xfId="46747" xr:uid="{00000000-0005-0000-0000-00000EB70000}"/>
    <cellStyle name="Note 3 153" xfId="46748" xr:uid="{00000000-0005-0000-0000-00000FB70000}"/>
    <cellStyle name="Note 3 154" xfId="46749" xr:uid="{00000000-0005-0000-0000-000010B70000}"/>
    <cellStyle name="Note 3 155" xfId="46750" xr:uid="{00000000-0005-0000-0000-000011B70000}"/>
    <cellStyle name="Note 3 156" xfId="46751" xr:uid="{00000000-0005-0000-0000-000012B70000}"/>
    <cellStyle name="Note 3 157" xfId="46752" xr:uid="{00000000-0005-0000-0000-000013B70000}"/>
    <cellStyle name="Note 3 158" xfId="46753" xr:uid="{00000000-0005-0000-0000-000014B70000}"/>
    <cellStyle name="Note 3 159" xfId="46754" xr:uid="{00000000-0005-0000-0000-000015B70000}"/>
    <cellStyle name="Note 3 16" xfId="46755" xr:uid="{00000000-0005-0000-0000-000016B70000}"/>
    <cellStyle name="Note 3 160" xfId="46756" xr:uid="{00000000-0005-0000-0000-000017B70000}"/>
    <cellStyle name="Note 3 161" xfId="46757" xr:uid="{00000000-0005-0000-0000-000018B70000}"/>
    <cellStyle name="Note 3 162" xfId="46758" xr:uid="{00000000-0005-0000-0000-000019B70000}"/>
    <cellStyle name="Note 3 163" xfId="46759" xr:uid="{00000000-0005-0000-0000-00001AB70000}"/>
    <cellStyle name="Note 3 164" xfId="46760" xr:uid="{00000000-0005-0000-0000-00001BB70000}"/>
    <cellStyle name="Note 3 165" xfId="46761" xr:uid="{00000000-0005-0000-0000-00001CB70000}"/>
    <cellStyle name="Note 3 166" xfId="46762" xr:uid="{00000000-0005-0000-0000-00001DB70000}"/>
    <cellStyle name="Note 3 167" xfId="46763" xr:uid="{00000000-0005-0000-0000-00001EB70000}"/>
    <cellStyle name="Note 3 168" xfId="46764" xr:uid="{00000000-0005-0000-0000-00001FB70000}"/>
    <cellStyle name="Note 3 169" xfId="46765" xr:uid="{00000000-0005-0000-0000-000020B70000}"/>
    <cellStyle name="Note 3 17" xfId="46766" xr:uid="{00000000-0005-0000-0000-000021B70000}"/>
    <cellStyle name="Note 3 170" xfId="46767" xr:uid="{00000000-0005-0000-0000-000022B70000}"/>
    <cellStyle name="Note 3 171" xfId="46768" xr:uid="{00000000-0005-0000-0000-000023B70000}"/>
    <cellStyle name="Note 3 172" xfId="46769" xr:uid="{00000000-0005-0000-0000-000024B70000}"/>
    <cellStyle name="Note 3 173" xfId="46770" xr:uid="{00000000-0005-0000-0000-000025B70000}"/>
    <cellStyle name="Note 3 174" xfId="46771" xr:uid="{00000000-0005-0000-0000-000026B70000}"/>
    <cellStyle name="Note 3 175" xfId="46772" xr:uid="{00000000-0005-0000-0000-000027B70000}"/>
    <cellStyle name="Note 3 176" xfId="46773" xr:uid="{00000000-0005-0000-0000-000028B70000}"/>
    <cellStyle name="Note 3 177" xfId="46774" xr:uid="{00000000-0005-0000-0000-000029B70000}"/>
    <cellStyle name="Note 3 178" xfId="46775" xr:uid="{00000000-0005-0000-0000-00002AB70000}"/>
    <cellStyle name="Note 3 179" xfId="46776" xr:uid="{00000000-0005-0000-0000-00002BB70000}"/>
    <cellStyle name="Note 3 18" xfId="46777" xr:uid="{00000000-0005-0000-0000-00002CB70000}"/>
    <cellStyle name="Note 3 180" xfId="46778" xr:uid="{00000000-0005-0000-0000-00002DB70000}"/>
    <cellStyle name="Note 3 181" xfId="46779" xr:uid="{00000000-0005-0000-0000-00002EB70000}"/>
    <cellStyle name="Note 3 182" xfId="46780" xr:uid="{00000000-0005-0000-0000-00002FB70000}"/>
    <cellStyle name="Note 3 183" xfId="46781" xr:uid="{00000000-0005-0000-0000-000030B70000}"/>
    <cellStyle name="Note 3 184" xfId="46782" xr:uid="{00000000-0005-0000-0000-000031B70000}"/>
    <cellStyle name="Note 3 185" xfId="46783" xr:uid="{00000000-0005-0000-0000-000032B70000}"/>
    <cellStyle name="Note 3 186" xfId="46784" xr:uid="{00000000-0005-0000-0000-000033B70000}"/>
    <cellStyle name="Note 3 187" xfId="46785" xr:uid="{00000000-0005-0000-0000-000034B70000}"/>
    <cellStyle name="Note 3 188" xfId="46786" xr:uid="{00000000-0005-0000-0000-000035B70000}"/>
    <cellStyle name="Note 3 189" xfId="46787" xr:uid="{00000000-0005-0000-0000-000036B70000}"/>
    <cellStyle name="Note 3 19" xfId="46788" xr:uid="{00000000-0005-0000-0000-000037B70000}"/>
    <cellStyle name="Note 3 190" xfId="46789" xr:uid="{00000000-0005-0000-0000-000038B70000}"/>
    <cellStyle name="Note 3 191" xfId="46790" xr:uid="{00000000-0005-0000-0000-000039B70000}"/>
    <cellStyle name="Note 3 192" xfId="46791" xr:uid="{00000000-0005-0000-0000-00003AB70000}"/>
    <cellStyle name="Note 3 193" xfId="46792" xr:uid="{00000000-0005-0000-0000-00003BB70000}"/>
    <cellStyle name="Note 3 194" xfId="46793" xr:uid="{00000000-0005-0000-0000-00003CB70000}"/>
    <cellStyle name="Note 3 195" xfId="46794" xr:uid="{00000000-0005-0000-0000-00003DB70000}"/>
    <cellStyle name="Note 3 196" xfId="46795" xr:uid="{00000000-0005-0000-0000-00003EB70000}"/>
    <cellStyle name="Note 3 197" xfId="46796" xr:uid="{00000000-0005-0000-0000-00003FB70000}"/>
    <cellStyle name="Note 3 198" xfId="46797" xr:uid="{00000000-0005-0000-0000-000040B70000}"/>
    <cellStyle name="Note 3 199" xfId="46798" xr:uid="{00000000-0005-0000-0000-000041B70000}"/>
    <cellStyle name="Note 3 2" xfId="46799" xr:uid="{00000000-0005-0000-0000-000042B70000}"/>
    <cellStyle name="Note 3 2 10" xfId="46800" xr:uid="{00000000-0005-0000-0000-000043B70000}"/>
    <cellStyle name="Note 3 2 100" xfId="46801" xr:uid="{00000000-0005-0000-0000-000044B70000}"/>
    <cellStyle name="Note 3 2 101" xfId="46802" xr:uid="{00000000-0005-0000-0000-000045B70000}"/>
    <cellStyle name="Note 3 2 102" xfId="46803" xr:uid="{00000000-0005-0000-0000-000046B70000}"/>
    <cellStyle name="Note 3 2 103" xfId="46804" xr:uid="{00000000-0005-0000-0000-000047B70000}"/>
    <cellStyle name="Note 3 2 104" xfId="46805" xr:uid="{00000000-0005-0000-0000-000048B70000}"/>
    <cellStyle name="Note 3 2 105" xfId="46806" xr:uid="{00000000-0005-0000-0000-000049B70000}"/>
    <cellStyle name="Note 3 2 11" xfId="46807" xr:uid="{00000000-0005-0000-0000-00004AB70000}"/>
    <cellStyle name="Note 3 2 12" xfId="46808" xr:uid="{00000000-0005-0000-0000-00004BB70000}"/>
    <cellStyle name="Note 3 2 13" xfId="46809" xr:uid="{00000000-0005-0000-0000-00004CB70000}"/>
    <cellStyle name="Note 3 2 14" xfId="46810" xr:uid="{00000000-0005-0000-0000-00004DB70000}"/>
    <cellStyle name="Note 3 2 15" xfId="46811" xr:uid="{00000000-0005-0000-0000-00004EB70000}"/>
    <cellStyle name="Note 3 2 16" xfId="46812" xr:uid="{00000000-0005-0000-0000-00004FB70000}"/>
    <cellStyle name="Note 3 2 17" xfId="46813" xr:uid="{00000000-0005-0000-0000-000050B70000}"/>
    <cellStyle name="Note 3 2 18" xfId="46814" xr:uid="{00000000-0005-0000-0000-000051B70000}"/>
    <cellStyle name="Note 3 2 19" xfId="46815" xr:uid="{00000000-0005-0000-0000-000052B70000}"/>
    <cellStyle name="Note 3 2 2" xfId="46816" xr:uid="{00000000-0005-0000-0000-000053B70000}"/>
    <cellStyle name="Note 3 2 2 2" xfId="46817" xr:uid="{00000000-0005-0000-0000-000054B70000}"/>
    <cellStyle name="Note 3 2 2 3" xfId="46818" xr:uid="{00000000-0005-0000-0000-000055B70000}"/>
    <cellStyle name="Note 3 2 20" xfId="46819" xr:uid="{00000000-0005-0000-0000-000056B70000}"/>
    <cellStyle name="Note 3 2 21" xfId="46820" xr:uid="{00000000-0005-0000-0000-000057B70000}"/>
    <cellStyle name="Note 3 2 22" xfId="46821" xr:uid="{00000000-0005-0000-0000-000058B70000}"/>
    <cellStyle name="Note 3 2 23" xfId="46822" xr:uid="{00000000-0005-0000-0000-000059B70000}"/>
    <cellStyle name="Note 3 2 24" xfId="46823" xr:uid="{00000000-0005-0000-0000-00005AB70000}"/>
    <cellStyle name="Note 3 2 25" xfId="46824" xr:uid="{00000000-0005-0000-0000-00005BB70000}"/>
    <cellStyle name="Note 3 2 26" xfId="46825" xr:uid="{00000000-0005-0000-0000-00005CB70000}"/>
    <cellStyle name="Note 3 2 27" xfId="46826" xr:uid="{00000000-0005-0000-0000-00005DB70000}"/>
    <cellStyle name="Note 3 2 28" xfId="46827" xr:uid="{00000000-0005-0000-0000-00005EB70000}"/>
    <cellStyle name="Note 3 2 29" xfId="46828" xr:uid="{00000000-0005-0000-0000-00005FB70000}"/>
    <cellStyle name="Note 3 2 3" xfId="46829" xr:uid="{00000000-0005-0000-0000-000060B70000}"/>
    <cellStyle name="Note 3 2 30" xfId="46830" xr:uid="{00000000-0005-0000-0000-000061B70000}"/>
    <cellStyle name="Note 3 2 31" xfId="46831" xr:uid="{00000000-0005-0000-0000-000062B70000}"/>
    <cellStyle name="Note 3 2 32" xfId="46832" xr:uid="{00000000-0005-0000-0000-000063B70000}"/>
    <cellStyle name="Note 3 2 33" xfId="46833" xr:uid="{00000000-0005-0000-0000-000064B70000}"/>
    <cellStyle name="Note 3 2 34" xfId="46834" xr:uid="{00000000-0005-0000-0000-000065B70000}"/>
    <cellStyle name="Note 3 2 35" xfId="46835" xr:uid="{00000000-0005-0000-0000-000066B70000}"/>
    <cellStyle name="Note 3 2 36" xfId="46836" xr:uid="{00000000-0005-0000-0000-000067B70000}"/>
    <cellStyle name="Note 3 2 37" xfId="46837" xr:uid="{00000000-0005-0000-0000-000068B70000}"/>
    <cellStyle name="Note 3 2 38" xfId="46838" xr:uid="{00000000-0005-0000-0000-000069B70000}"/>
    <cellStyle name="Note 3 2 39" xfId="46839" xr:uid="{00000000-0005-0000-0000-00006AB70000}"/>
    <cellStyle name="Note 3 2 4" xfId="46840" xr:uid="{00000000-0005-0000-0000-00006BB70000}"/>
    <cellStyle name="Note 3 2 40" xfId="46841" xr:uid="{00000000-0005-0000-0000-00006CB70000}"/>
    <cellStyle name="Note 3 2 41" xfId="46842" xr:uid="{00000000-0005-0000-0000-00006DB70000}"/>
    <cellStyle name="Note 3 2 42" xfId="46843" xr:uid="{00000000-0005-0000-0000-00006EB70000}"/>
    <cellStyle name="Note 3 2 43" xfId="46844" xr:uid="{00000000-0005-0000-0000-00006FB70000}"/>
    <cellStyle name="Note 3 2 44" xfId="46845" xr:uid="{00000000-0005-0000-0000-000070B70000}"/>
    <cellStyle name="Note 3 2 45" xfId="46846" xr:uid="{00000000-0005-0000-0000-000071B70000}"/>
    <cellStyle name="Note 3 2 46" xfId="46847" xr:uid="{00000000-0005-0000-0000-000072B70000}"/>
    <cellStyle name="Note 3 2 47" xfId="46848" xr:uid="{00000000-0005-0000-0000-000073B70000}"/>
    <cellStyle name="Note 3 2 48" xfId="46849" xr:uid="{00000000-0005-0000-0000-000074B70000}"/>
    <cellStyle name="Note 3 2 49" xfId="46850" xr:uid="{00000000-0005-0000-0000-000075B70000}"/>
    <cellStyle name="Note 3 2 5" xfId="46851" xr:uid="{00000000-0005-0000-0000-000076B70000}"/>
    <cellStyle name="Note 3 2 50" xfId="46852" xr:uid="{00000000-0005-0000-0000-000077B70000}"/>
    <cellStyle name="Note 3 2 51" xfId="46853" xr:uid="{00000000-0005-0000-0000-000078B70000}"/>
    <cellStyle name="Note 3 2 52" xfId="46854" xr:uid="{00000000-0005-0000-0000-000079B70000}"/>
    <cellStyle name="Note 3 2 53" xfId="46855" xr:uid="{00000000-0005-0000-0000-00007AB70000}"/>
    <cellStyle name="Note 3 2 54" xfId="46856" xr:uid="{00000000-0005-0000-0000-00007BB70000}"/>
    <cellStyle name="Note 3 2 55" xfId="46857" xr:uid="{00000000-0005-0000-0000-00007CB70000}"/>
    <cellStyle name="Note 3 2 56" xfId="46858" xr:uid="{00000000-0005-0000-0000-00007DB70000}"/>
    <cellStyle name="Note 3 2 57" xfId="46859" xr:uid="{00000000-0005-0000-0000-00007EB70000}"/>
    <cellStyle name="Note 3 2 58" xfId="46860" xr:uid="{00000000-0005-0000-0000-00007FB70000}"/>
    <cellStyle name="Note 3 2 59" xfId="46861" xr:uid="{00000000-0005-0000-0000-000080B70000}"/>
    <cellStyle name="Note 3 2 6" xfId="46862" xr:uid="{00000000-0005-0000-0000-000081B70000}"/>
    <cellStyle name="Note 3 2 60" xfId="46863" xr:uid="{00000000-0005-0000-0000-000082B70000}"/>
    <cellStyle name="Note 3 2 61" xfId="46864" xr:uid="{00000000-0005-0000-0000-000083B70000}"/>
    <cellStyle name="Note 3 2 62" xfId="46865" xr:uid="{00000000-0005-0000-0000-000084B70000}"/>
    <cellStyle name="Note 3 2 63" xfId="46866" xr:uid="{00000000-0005-0000-0000-000085B70000}"/>
    <cellStyle name="Note 3 2 64" xfId="46867" xr:uid="{00000000-0005-0000-0000-000086B70000}"/>
    <cellStyle name="Note 3 2 65" xfId="46868" xr:uid="{00000000-0005-0000-0000-000087B70000}"/>
    <cellStyle name="Note 3 2 66" xfId="46869" xr:uid="{00000000-0005-0000-0000-000088B70000}"/>
    <cellStyle name="Note 3 2 67" xfId="46870" xr:uid="{00000000-0005-0000-0000-000089B70000}"/>
    <cellStyle name="Note 3 2 68" xfId="46871" xr:uid="{00000000-0005-0000-0000-00008AB70000}"/>
    <cellStyle name="Note 3 2 69" xfId="46872" xr:uid="{00000000-0005-0000-0000-00008BB70000}"/>
    <cellStyle name="Note 3 2 7" xfId="46873" xr:uid="{00000000-0005-0000-0000-00008CB70000}"/>
    <cellStyle name="Note 3 2 70" xfId="46874" xr:uid="{00000000-0005-0000-0000-00008DB70000}"/>
    <cellStyle name="Note 3 2 71" xfId="46875" xr:uid="{00000000-0005-0000-0000-00008EB70000}"/>
    <cellStyle name="Note 3 2 72" xfId="46876" xr:uid="{00000000-0005-0000-0000-00008FB70000}"/>
    <cellStyle name="Note 3 2 73" xfId="46877" xr:uid="{00000000-0005-0000-0000-000090B70000}"/>
    <cellStyle name="Note 3 2 74" xfId="46878" xr:uid="{00000000-0005-0000-0000-000091B70000}"/>
    <cellStyle name="Note 3 2 75" xfId="46879" xr:uid="{00000000-0005-0000-0000-000092B70000}"/>
    <cellStyle name="Note 3 2 76" xfId="46880" xr:uid="{00000000-0005-0000-0000-000093B70000}"/>
    <cellStyle name="Note 3 2 77" xfId="46881" xr:uid="{00000000-0005-0000-0000-000094B70000}"/>
    <cellStyle name="Note 3 2 78" xfId="46882" xr:uid="{00000000-0005-0000-0000-000095B70000}"/>
    <cellStyle name="Note 3 2 79" xfId="46883" xr:uid="{00000000-0005-0000-0000-000096B70000}"/>
    <cellStyle name="Note 3 2 8" xfId="46884" xr:uid="{00000000-0005-0000-0000-000097B70000}"/>
    <cellStyle name="Note 3 2 80" xfId="46885" xr:uid="{00000000-0005-0000-0000-000098B70000}"/>
    <cellStyle name="Note 3 2 81" xfId="46886" xr:uid="{00000000-0005-0000-0000-000099B70000}"/>
    <cellStyle name="Note 3 2 82" xfId="46887" xr:uid="{00000000-0005-0000-0000-00009AB70000}"/>
    <cellStyle name="Note 3 2 83" xfId="46888" xr:uid="{00000000-0005-0000-0000-00009BB70000}"/>
    <cellStyle name="Note 3 2 84" xfId="46889" xr:uid="{00000000-0005-0000-0000-00009CB70000}"/>
    <cellStyle name="Note 3 2 85" xfId="46890" xr:uid="{00000000-0005-0000-0000-00009DB70000}"/>
    <cellStyle name="Note 3 2 86" xfId="46891" xr:uid="{00000000-0005-0000-0000-00009EB70000}"/>
    <cellStyle name="Note 3 2 87" xfId="46892" xr:uid="{00000000-0005-0000-0000-00009FB70000}"/>
    <cellStyle name="Note 3 2 88" xfId="46893" xr:uid="{00000000-0005-0000-0000-0000A0B70000}"/>
    <cellStyle name="Note 3 2 89" xfId="46894" xr:uid="{00000000-0005-0000-0000-0000A1B70000}"/>
    <cellStyle name="Note 3 2 9" xfId="46895" xr:uid="{00000000-0005-0000-0000-0000A2B70000}"/>
    <cellStyle name="Note 3 2 90" xfId="46896" xr:uid="{00000000-0005-0000-0000-0000A3B70000}"/>
    <cellStyle name="Note 3 2 91" xfId="46897" xr:uid="{00000000-0005-0000-0000-0000A4B70000}"/>
    <cellStyle name="Note 3 2 92" xfId="46898" xr:uid="{00000000-0005-0000-0000-0000A5B70000}"/>
    <cellStyle name="Note 3 2 93" xfId="46899" xr:uid="{00000000-0005-0000-0000-0000A6B70000}"/>
    <cellStyle name="Note 3 2 94" xfId="46900" xr:uid="{00000000-0005-0000-0000-0000A7B70000}"/>
    <cellStyle name="Note 3 2 95" xfId="46901" xr:uid="{00000000-0005-0000-0000-0000A8B70000}"/>
    <cellStyle name="Note 3 2 96" xfId="46902" xr:uid="{00000000-0005-0000-0000-0000A9B70000}"/>
    <cellStyle name="Note 3 2 97" xfId="46903" xr:uid="{00000000-0005-0000-0000-0000AAB70000}"/>
    <cellStyle name="Note 3 2 98" xfId="46904" xr:uid="{00000000-0005-0000-0000-0000ABB70000}"/>
    <cellStyle name="Note 3 2 99" xfId="46905" xr:uid="{00000000-0005-0000-0000-0000ACB70000}"/>
    <cellStyle name="Note 3 20" xfId="46906" xr:uid="{00000000-0005-0000-0000-0000ADB70000}"/>
    <cellStyle name="Note 3 200" xfId="46907" xr:uid="{00000000-0005-0000-0000-0000AEB70000}"/>
    <cellStyle name="Note 3 201" xfId="46908" xr:uid="{00000000-0005-0000-0000-0000AFB70000}"/>
    <cellStyle name="Note 3 202" xfId="46909" xr:uid="{00000000-0005-0000-0000-0000B0B70000}"/>
    <cellStyle name="Note 3 203" xfId="46910" xr:uid="{00000000-0005-0000-0000-0000B1B70000}"/>
    <cellStyle name="Note 3 204" xfId="46911" xr:uid="{00000000-0005-0000-0000-0000B2B70000}"/>
    <cellStyle name="Note 3 205" xfId="46912" xr:uid="{00000000-0005-0000-0000-0000B3B70000}"/>
    <cellStyle name="Note 3 206" xfId="46913" xr:uid="{00000000-0005-0000-0000-0000B4B70000}"/>
    <cellStyle name="Note 3 207" xfId="46914" xr:uid="{00000000-0005-0000-0000-0000B5B70000}"/>
    <cellStyle name="Note 3 208" xfId="46915" xr:uid="{00000000-0005-0000-0000-0000B6B70000}"/>
    <cellStyle name="Note 3 209" xfId="46916" xr:uid="{00000000-0005-0000-0000-0000B7B70000}"/>
    <cellStyle name="Note 3 21" xfId="46917" xr:uid="{00000000-0005-0000-0000-0000B8B70000}"/>
    <cellStyle name="Note 3 210" xfId="46918" xr:uid="{00000000-0005-0000-0000-0000B9B70000}"/>
    <cellStyle name="Note 3 211" xfId="46919" xr:uid="{00000000-0005-0000-0000-0000BAB70000}"/>
    <cellStyle name="Note 3 212" xfId="46920" xr:uid="{00000000-0005-0000-0000-0000BBB70000}"/>
    <cellStyle name="Note 3 213" xfId="46921" xr:uid="{00000000-0005-0000-0000-0000BCB70000}"/>
    <cellStyle name="Note 3 214" xfId="46922" xr:uid="{00000000-0005-0000-0000-0000BDB70000}"/>
    <cellStyle name="Note 3 215" xfId="46923" xr:uid="{00000000-0005-0000-0000-0000BEB70000}"/>
    <cellStyle name="Note 3 216" xfId="46924" xr:uid="{00000000-0005-0000-0000-0000BFB70000}"/>
    <cellStyle name="Note 3 217" xfId="46925" xr:uid="{00000000-0005-0000-0000-0000C0B70000}"/>
    <cellStyle name="Note 3 218" xfId="46926" xr:uid="{00000000-0005-0000-0000-0000C1B70000}"/>
    <cellStyle name="Note 3 22" xfId="46927" xr:uid="{00000000-0005-0000-0000-0000C2B70000}"/>
    <cellStyle name="Note 3 23" xfId="46928" xr:uid="{00000000-0005-0000-0000-0000C3B70000}"/>
    <cellStyle name="Note 3 24" xfId="46929" xr:uid="{00000000-0005-0000-0000-0000C4B70000}"/>
    <cellStyle name="Note 3 25" xfId="46930" xr:uid="{00000000-0005-0000-0000-0000C5B70000}"/>
    <cellStyle name="Note 3 26" xfId="46931" xr:uid="{00000000-0005-0000-0000-0000C6B70000}"/>
    <cellStyle name="Note 3 27" xfId="46932" xr:uid="{00000000-0005-0000-0000-0000C7B70000}"/>
    <cellStyle name="Note 3 28" xfId="46933" xr:uid="{00000000-0005-0000-0000-0000C8B70000}"/>
    <cellStyle name="Note 3 29" xfId="46934" xr:uid="{00000000-0005-0000-0000-0000C9B70000}"/>
    <cellStyle name="Note 3 3" xfId="46935" xr:uid="{00000000-0005-0000-0000-0000CAB70000}"/>
    <cellStyle name="Note 3 3 2" xfId="46936" xr:uid="{00000000-0005-0000-0000-0000CBB70000}"/>
    <cellStyle name="Note 3 3 3" xfId="46937" xr:uid="{00000000-0005-0000-0000-0000CCB70000}"/>
    <cellStyle name="Note 3 30" xfId="46938" xr:uid="{00000000-0005-0000-0000-0000CDB70000}"/>
    <cellStyle name="Note 3 31" xfId="46939" xr:uid="{00000000-0005-0000-0000-0000CEB70000}"/>
    <cellStyle name="Note 3 32" xfId="46940" xr:uid="{00000000-0005-0000-0000-0000CFB70000}"/>
    <cellStyle name="Note 3 33" xfId="46941" xr:uid="{00000000-0005-0000-0000-0000D0B70000}"/>
    <cellStyle name="Note 3 34" xfId="46942" xr:uid="{00000000-0005-0000-0000-0000D1B70000}"/>
    <cellStyle name="Note 3 35" xfId="46943" xr:uid="{00000000-0005-0000-0000-0000D2B70000}"/>
    <cellStyle name="Note 3 36" xfId="46944" xr:uid="{00000000-0005-0000-0000-0000D3B70000}"/>
    <cellStyle name="Note 3 37" xfId="46945" xr:uid="{00000000-0005-0000-0000-0000D4B70000}"/>
    <cellStyle name="Note 3 38" xfId="46946" xr:uid="{00000000-0005-0000-0000-0000D5B70000}"/>
    <cellStyle name="Note 3 39" xfId="46947" xr:uid="{00000000-0005-0000-0000-0000D6B70000}"/>
    <cellStyle name="Note 3 4" xfId="46948" xr:uid="{00000000-0005-0000-0000-0000D7B70000}"/>
    <cellStyle name="Note 3 40" xfId="46949" xr:uid="{00000000-0005-0000-0000-0000D8B70000}"/>
    <cellStyle name="Note 3 41" xfId="46950" xr:uid="{00000000-0005-0000-0000-0000D9B70000}"/>
    <cellStyle name="Note 3 42" xfId="46951" xr:uid="{00000000-0005-0000-0000-0000DAB70000}"/>
    <cellStyle name="Note 3 43" xfId="46952" xr:uid="{00000000-0005-0000-0000-0000DBB70000}"/>
    <cellStyle name="Note 3 44" xfId="46953" xr:uid="{00000000-0005-0000-0000-0000DCB70000}"/>
    <cellStyle name="Note 3 45" xfId="46954" xr:uid="{00000000-0005-0000-0000-0000DDB70000}"/>
    <cellStyle name="Note 3 46" xfId="46955" xr:uid="{00000000-0005-0000-0000-0000DEB70000}"/>
    <cellStyle name="Note 3 47" xfId="46956" xr:uid="{00000000-0005-0000-0000-0000DFB70000}"/>
    <cellStyle name="Note 3 48" xfId="46957" xr:uid="{00000000-0005-0000-0000-0000E0B70000}"/>
    <cellStyle name="Note 3 49" xfId="46958" xr:uid="{00000000-0005-0000-0000-0000E1B70000}"/>
    <cellStyle name="Note 3 5" xfId="46959" xr:uid="{00000000-0005-0000-0000-0000E2B70000}"/>
    <cellStyle name="Note 3 50" xfId="46960" xr:uid="{00000000-0005-0000-0000-0000E3B70000}"/>
    <cellStyle name="Note 3 51" xfId="46961" xr:uid="{00000000-0005-0000-0000-0000E4B70000}"/>
    <cellStyle name="Note 3 52" xfId="46962" xr:uid="{00000000-0005-0000-0000-0000E5B70000}"/>
    <cellStyle name="Note 3 53" xfId="46963" xr:uid="{00000000-0005-0000-0000-0000E6B70000}"/>
    <cellStyle name="Note 3 54" xfId="46964" xr:uid="{00000000-0005-0000-0000-0000E7B70000}"/>
    <cellStyle name="Note 3 55" xfId="46965" xr:uid="{00000000-0005-0000-0000-0000E8B70000}"/>
    <cellStyle name="Note 3 56" xfId="46966" xr:uid="{00000000-0005-0000-0000-0000E9B70000}"/>
    <cellStyle name="Note 3 57" xfId="46967" xr:uid="{00000000-0005-0000-0000-0000EAB70000}"/>
    <cellStyle name="Note 3 58" xfId="46968" xr:uid="{00000000-0005-0000-0000-0000EBB70000}"/>
    <cellStyle name="Note 3 59" xfId="46969" xr:uid="{00000000-0005-0000-0000-0000ECB70000}"/>
    <cellStyle name="Note 3 6" xfId="46970" xr:uid="{00000000-0005-0000-0000-0000EDB70000}"/>
    <cellStyle name="Note 3 60" xfId="46971" xr:uid="{00000000-0005-0000-0000-0000EEB70000}"/>
    <cellStyle name="Note 3 61" xfId="46972" xr:uid="{00000000-0005-0000-0000-0000EFB70000}"/>
    <cellStyle name="Note 3 62" xfId="46973" xr:uid="{00000000-0005-0000-0000-0000F0B70000}"/>
    <cellStyle name="Note 3 63" xfId="46974" xr:uid="{00000000-0005-0000-0000-0000F1B70000}"/>
    <cellStyle name="Note 3 64" xfId="46975" xr:uid="{00000000-0005-0000-0000-0000F2B70000}"/>
    <cellStyle name="Note 3 65" xfId="46976" xr:uid="{00000000-0005-0000-0000-0000F3B70000}"/>
    <cellStyle name="Note 3 66" xfId="46977" xr:uid="{00000000-0005-0000-0000-0000F4B70000}"/>
    <cellStyle name="Note 3 67" xfId="46978" xr:uid="{00000000-0005-0000-0000-0000F5B70000}"/>
    <cellStyle name="Note 3 68" xfId="46979" xr:uid="{00000000-0005-0000-0000-0000F6B70000}"/>
    <cellStyle name="Note 3 69" xfId="46980" xr:uid="{00000000-0005-0000-0000-0000F7B70000}"/>
    <cellStyle name="Note 3 7" xfId="46981" xr:uid="{00000000-0005-0000-0000-0000F8B70000}"/>
    <cellStyle name="Note 3 70" xfId="46982" xr:uid="{00000000-0005-0000-0000-0000F9B70000}"/>
    <cellStyle name="Note 3 71" xfId="46983" xr:uid="{00000000-0005-0000-0000-0000FAB70000}"/>
    <cellStyle name="Note 3 72" xfId="46984" xr:uid="{00000000-0005-0000-0000-0000FBB70000}"/>
    <cellStyle name="Note 3 73" xfId="46985" xr:uid="{00000000-0005-0000-0000-0000FCB70000}"/>
    <cellStyle name="Note 3 74" xfId="46986" xr:uid="{00000000-0005-0000-0000-0000FDB70000}"/>
    <cellStyle name="Note 3 75" xfId="46987" xr:uid="{00000000-0005-0000-0000-0000FEB70000}"/>
    <cellStyle name="Note 3 76" xfId="46988" xr:uid="{00000000-0005-0000-0000-0000FFB70000}"/>
    <cellStyle name="Note 3 77" xfId="46989" xr:uid="{00000000-0005-0000-0000-000000B80000}"/>
    <cellStyle name="Note 3 78" xfId="46990" xr:uid="{00000000-0005-0000-0000-000001B80000}"/>
    <cellStyle name="Note 3 79" xfId="46991" xr:uid="{00000000-0005-0000-0000-000002B80000}"/>
    <cellStyle name="Note 3 8" xfId="46992" xr:uid="{00000000-0005-0000-0000-000003B80000}"/>
    <cellStyle name="Note 3 80" xfId="46993" xr:uid="{00000000-0005-0000-0000-000004B80000}"/>
    <cellStyle name="Note 3 81" xfId="46994" xr:uid="{00000000-0005-0000-0000-000005B80000}"/>
    <cellStyle name="Note 3 82" xfId="46995" xr:uid="{00000000-0005-0000-0000-000006B80000}"/>
    <cellStyle name="Note 3 83" xfId="46996" xr:uid="{00000000-0005-0000-0000-000007B80000}"/>
    <cellStyle name="Note 3 84" xfId="46997" xr:uid="{00000000-0005-0000-0000-000008B80000}"/>
    <cellStyle name="Note 3 85" xfId="46998" xr:uid="{00000000-0005-0000-0000-000009B80000}"/>
    <cellStyle name="Note 3 86" xfId="46999" xr:uid="{00000000-0005-0000-0000-00000AB80000}"/>
    <cellStyle name="Note 3 87" xfId="47000" xr:uid="{00000000-0005-0000-0000-00000BB80000}"/>
    <cellStyle name="Note 3 88" xfId="47001" xr:uid="{00000000-0005-0000-0000-00000CB80000}"/>
    <cellStyle name="Note 3 89" xfId="47002" xr:uid="{00000000-0005-0000-0000-00000DB80000}"/>
    <cellStyle name="Note 3 9" xfId="47003" xr:uid="{00000000-0005-0000-0000-00000EB80000}"/>
    <cellStyle name="Note 3 90" xfId="47004" xr:uid="{00000000-0005-0000-0000-00000FB80000}"/>
    <cellStyle name="Note 3 91" xfId="47005" xr:uid="{00000000-0005-0000-0000-000010B80000}"/>
    <cellStyle name="Note 3 92" xfId="47006" xr:uid="{00000000-0005-0000-0000-000011B80000}"/>
    <cellStyle name="Note 3 93" xfId="47007" xr:uid="{00000000-0005-0000-0000-000012B80000}"/>
    <cellStyle name="Note 3 94" xfId="47008" xr:uid="{00000000-0005-0000-0000-000013B80000}"/>
    <cellStyle name="Note 3 95" xfId="47009" xr:uid="{00000000-0005-0000-0000-000014B80000}"/>
    <cellStyle name="Note 3 96" xfId="47010" xr:uid="{00000000-0005-0000-0000-000015B80000}"/>
    <cellStyle name="Note 3 97" xfId="47011" xr:uid="{00000000-0005-0000-0000-000016B80000}"/>
    <cellStyle name="Note 3 98" xfId="47012" xr:uid="{00000000-0005-0000-0000-000017B80000}"/>
    <cellStyle name="Note 3 99" xfId="47013" xr:uid="{00000000-0005-0000-0000-000018B80000}"/>
    <cellStyle name="Note 30" xfId="47014" xr:uid="{00000000-0005-0000-0000-000019B80000}"/>
    <cellStyle name="Note 30 2" xfId="47015" xr:uid="{00000000-0005-0000-0000-00001AB80000}"/>
    <cellStyle name="Note 30 3" xfId="47016" xr:uid="{00000000-0005-0000-0000-00001BB80000}"/>
    <cellStyle name="Note 30 4" xfId="47017" xr:uid="{00000000-0005-0000-0000-00001CB80000}"/>
    <cellStyle name="Note 31" xfId="47018" xr:uid="{00000000-0005-0000-0000-00001DB80000}"/>
    <cellStyle name="Note 31 2" xfId="47019" xr:uid="{00000000-0005-0000-0000-00001EB80000}"/>
    <cellStyle name="Note 31 3" xfId="47020" xr:uid="{00000000-0005-0000-0000-00001FB80000}"/>
    <cellStyle name="Note 31 4" xfId="47021" xr:uid="{00000000-0005-0000-0000-000020B80000}"/>
    <cellStyle name="Note 32" xfId="47022" xr:uid="{00000000-0005-0000-0000-000021B80000}"/>
    <cellStyle name="Note 32 2" xfId="47023" xr:uid="{00000000-0005-0000-0000-000022B80000}"/>
    <cellStyle name="Note 32 3" xfId="47024" xr:uid="{00000000-0005-0000-0000-000023B80000}"/>
    <cellStyle name="Note 32 4" xfId="47025" xr:uid="{00000000-0005-0000-0000-000024B80000}"/>
    <cellStyle name="Note 33" xfId="47026" xr:uid="{00000000-0005-0000-0000-000025B80000}"/>
    <cellStyle name="Note 33 2" xfId="47027" xr:uid="{00000000-0005-0000-0000-000026B80000}"/>
    <cellStyle name="Note 33 3" xfId="47028" xr:uid="{00000000-0005-0000-0000-000027B80000}"/>
    <cellStyle name="Note 33 4" xfId="47029" xr:uid="{00000000-0005-0000-0000-000028B80000}"/>
    <cellStyle name="Note 34" xfId="47030" xr:uid="{00000000-0005-0000-0000-000029B80000}"/>
    <cellStyle name="Note 34 2" xfId="47031" xr:uid="{00000000-0005-0000-0000-00002AB80000}"/>
    <cellStyle name="Note 34 3" xfId="47032" xr:uid="{00000000-0005-0000-0000-00002BB80000}"/>
    <cellStyle name="Note 34 4" xfId="47033" xr:uid="{00000000-0005-0000-0000-00002CB80000}"/>
    <cellStyle name="Note 35" xfId="47034" xr:uid="{00000000-0005-0000-0000-00002DB80000}"/>
    <cellStyle name="Note 35 2" xfId="47035" xr:uid="{00000000-0005-0000-0000-00002EB80000}"/>
    <cellStyle name="Note 35 3" xfId="47036" xr:uid="{00000000-0005-0000-0000-00002FB80000}"/>
    <cellStyle name="Note 35 4" xfId="47037" xr:uid="{00000000-0005-0000-0000-000030B80000}"/>
    <cellStyle name="Note 36" xfId="47038" xr:uid="{00000000-0005-0000-0000-000031B80000}"/>
    <cellStyle name="Note 36 2" xfId="47039" xr:uid="{00000000-0005-0000-0000-000032B80000}"/>
    <cellStyle name="Note 36 3" xfId="47040" xr:uid="{00000000-0005-0000-0000-000033B80000}"/>
    <cellStyle name="Note 36 4" xfId="47041" xr:uid="{00000000-0005-0000-0000-000034B80000}"/>
    <cellStyle name="Note 37" xfId="47042" xr:uid="{00000000-0005-0000-0000-000035B80000}"/>
    <cellStyle name="Note 37 2" xfId="47043" xr:uid="{00000000-0005-0000-0000-000036B80000}"/>
    <cellStyle name="Note 37 3" xfId="47044" xr:uid="{00000000-0005-0000-0000-000037B80000}"/>
    <cellStyle name="Note 37 4" xfId="47045" xr:uid="{00000000-0005-0000-0000-000038B80000}"/>
    <cellStyle name="Note 38" xfId="47046" xr:uid="{00000000-0005-0000-0000-000039B80000}"/>
    <cellStyle name="Note 38 2" xfId="47047" xr:uid="{00000000-0005-0000-0000-00003AB80000}"/>
    <cellStyle name="Note 38 3" xfId="47048" xr:uid="{00000000-0005-0000-0000-00003BB80000}"/>
    <cellStyle name="Note 38 4" xfId="47049" xr:uid="{00000000-0005-0000-0000-00003CB80000}"/>
    <cellStyle name="Note 39" xfId="47050" xr:uid="{00000000-0005-0000-0000-00003DB80000}"/>
    <cellStyle name="Note 39 2" xfId="47051" xr:uid="{00000000-0005-0000-0000-00003EB80000}"/>
    <cellStyle name="Note 39 3" xfId="47052" xr:uid="{00000000-0005-0000-0000-00003FB80000}"/>
    <cellStyle name="Note 39 4" xfId="47053" xr:uid="{00000000-0005-0000-0000-000040B80000}"/>
    <cellStyle name="Note 4" xfId="47054" xr:uid="{00000000-0005-0000-0000-000041B80000}"/>
    <cellStyle name="Note 4 10" xfId="47055" xr:uid="{00000000-0005-0000-0000-000042B80000}"/>
    <cellStyle name="Note 4 100" xfId="47056" xr:uid="{00000000-0005-0000-0000-000043B80000}"/>
    <cellStyle name="Note 4 101" xfId="47057" xr:uid="{00000000-0005-0000-0000-000044B80000}"/>
    <cellStyle name="Note 4 102" xfId="47058" xr:uid="{00000000-0005-0000-0000-000045B80000}"/>
    <cellStyle name="Note 4 103" xfId="47059" xr:uid="{00000000-0005-0000-0000-000046B80000}"/>
    <cellStyle name="Note 4 104" xfId="47060" xr:uid="{00000000-0005-0000-0000-000047B80000}"/>
    <cellStyle name="Note 4 105" xfId="47061" xr:uid="{00000000-0005-0000-0000-000048B80000}"/>
    <cellStyle name="Note 4 106" xfId="47062" xr:uid="{00000000-0005-0000-0000-000049B80000}"/>
    <cellStyle name="Note 4 11" xfId="47063" xr:uid="{00000000-0005-0000-0000-00004AB80000}"/>
    <cellStyle name="Note 4 12" xfId="47064" xr:uid="{00000000-0005-0000-0000-00004BB80000}"/>
    <cellStyle name="Note 4 13" xfId="47065" xr:uid="{00000000-0005-0000-0000-00004CB80000}"/>
    <cellStyle name="Note 4 14" xfId="47066" xr:uid="{00000000-0005-0000-0000-00004DB80000}"/>
    <cellStyle name="Note 4 15" xfId="47067" xr:uid="{00000000-0005-0000-0000-00004EB80000}"/>
    <cellStyle name="Note 4 16" xfId="47068" xr:uid="{00000000-0005-0000-0000-00004FB80000}"/>
    <cellStyle name="Note 4 17" xfId="47069" xr:uid="{00000000-0005-0000-0000-000050B80000}"/>
    <cellStyle name="Note 4 18" xfId="47070" xr:uid="{00000000-0005-0000-0000-000051B80000}"/>
    <cellStyle name="Note 4 19" xfId="47071" xr:uid="{00000000-0005-0000-0000-000052B80000}"/>
    <cellStyle name="Note 4 2" xfId="47072" xr:uid="{00000000-0005-0000-0000-000053B80000}"/>
    <cellStyle name="Note 4 2 10" xfId="47073" xr:uid="{00000000-0005-0000-0000-000054B80000}"/>
    <cellStyle name="Note 4 2 100" xfId="47074" xr:uid="{00000000-0005-0000-0000-000055B80000}"/>
    <cellStyle name="Note 4 2 101" xfId="47075" xr:uid="{00000000-0005-0000-0000-000056B80000}"/>
    <cellStyle name="Note 4 2 102" xfId="47076" xr:uid="{00000000-0005-0000-0000-000057B80000}"/>
    <cellStyle name="Note 4 2 103" xfId="47077" xr:uid="{00000000-0005-0000-0000-000058B80000}"/>
    <cellStyle name="Note 4 2 104" xfId="47078" xr:uid="{00000000-0005-0000-0000-000059B80000}"/>
    <cellStyle name="Note 4 2 105" xfId="47079" xr:uid="{00000000-0005-0000-0000-00005AB80000}"/>
    <cellStyle name="Note 4 2 11" xfId="47080" xr:uid="{00000000-0005-0000-0000-00005BB80000}"/>
    <cellStyle name="Note 4 2 12" xfId="47081" xr:uid="{00000000-0005-0000-0000-00005CB80000}"/>
    <cellStyle name="Note 4 2 13" xfId="47082" xr:uid="{00000000-0005-0000-0000-00005DB80000}"/>
    <cellStyle name="Note 4 2 14" xfId="47083" xr:uid="{00000000-0005-0000-0000-00005EB80000}"/>
    <cellStyle name="Note 4 2 15" xfId="47084" xr:uid="{00000000-0005-0000-0000-00005FB80000}"/>
    <cellStyle name="Note 4 2 16" xfId="47085" xr:uid="{00000000-0005-0000-0000-000060B80000}"/>
    <cellStyle name="Note 4 2 17" xfId="47086" xr:uid="{00000000-0005-0000-0000-000061B80000}"/>
    <cellStyle name="Note 4 2 18" xfId="47087" xr:uid="{00000000-0005-0000-0000-000062B80000}"/>
    <cellStyle name="Note 4 2 19" xfId="47088" xr:uid="{00000000-0005-0000-0000-000063B80000}"/>
    <cellStyle name="Note 4 2 2" xfId="47089" xr:uid="{00000000-0005-0000-0000-000064B80000}"/>
    <cellStyle name="Note 4 2 2 2" xfId="47090" xr:uid="{00000000-0005-0000-0000-000065B80000}"/>
    <cellStyle name="Note 4 2 2 3" xfId="47091" xr:uid="{00000000-0005-0000-0000-000066B80000}"/>
    <cellStyle name="Note 4 2 20" xfId="47092" xr:uid="{00000000-0005-0000-0000-000067B80000}"/>
    <cellStyle name="Note 4 2 21" xfId="47093" xr:uid="{00000000-0005-0000-0000-000068B80000}"/>
    <cellStyle name="Note 4 2 22" xfId="47094" xr:uid="{00000000-0005-0000-0000-000069B80000}"/>
    <cellStyle name="Note 4 2 23" xfId="47095" xr:uid="{00000000-0005-0000-0000-00006AB80000}"/>
    <cellStyle name="Note 4 2 24" xfId="47096" xr:uid="{00000000-0005-0000-0000-00006BB80000}"/>
    <cellStyle name="Note 4 2 25" xfId="47097" xr:uid="{00000000-0005-0000-0000-00006CB80000}"/>
    <cellStyle name="Note 4 2 26" xfId="47098" xr:uid="{00000000-0005-0000-0000-00006DB80000}"/>
    <cellStyle name="Note 4 2 27" xfId="47099" xr:uid="{00000000-0005-0000-0000-00006EB80000}"/>
    <cellStyle name="Note 4 2 28" xfId="47100" xr:uid="{00000000-0005-0000-0000-00006FB80000}"/>
    <cellStyle name="Note 4 2 29" xfId="47101" xr:uid="{00000000-0005-0000-0000-000070B80000}"/>
    <cellStyle name="Note 4 2 3" xfId="47102" xr:uid="{00000000-0005-0000-0000-000071B80000}"/>
    <cellStyle name="Note 4 2 30" xfId="47103" xr:uid="{00000000-0005-0000-0000-000072B80000}"/>
    <cellStyle name="Note 4 2 31" xfId="47104" xr:uid="{00000000-0005-0000-0000-000073B80000}"/>
    <cellStyle name="Note 4 2 32" xfId="47105" xr:uid="{00000000-0005-0000-0000-000074B80000}"/>
    <cellStyle name="Note 4 2 33" xfId="47106" xr:uid="{00000000-0005-0000-0000-000075B80000}"/>
    <cellStyle name="Note 4 2 34" xfId="47107" xr:uid="{00000000-0005-0000-0000-000076B80000}"/>
    <cellStyle name="Note 4 2 35" xfId="47108" xr:uid="{00000000-0005-0000-0000-000077B80000}"/>
    <cellStyle name="Note 4 2 36" xfId="47109" xr:uid="{00000000-0005-0000-0000-000078B80000}"/>
    <cellStyle name="Note 4 2 37" xfId="47110" xr:uid="{00000000-0005-0000-0000-000079B80000}"/>
    <cellStyle name="Note 4 2 38" xfId="47111" xr:uid="{00000000-0005-0000-0000-00007AB80000}"/>
    <cellStyle name="Note 4 2 39" xfId="47112" xr:uid="{00000000-0005-0000-0000-00007BB80000}"/>
    <cellStyle name="Note 4 2 4" xfId="47113" xr:uid="{00000000-0005-0000-0000-00007CB80000}"/>
    <cellStyle name="Note 4 2 40" xfId="47114" xr:uid="{00000000-0005-0000-0000-00007DB80000}"/>
    <cellStyle name="Note 4 2 41" xfId="47115" xr:uid="{00000000-0005-0000-0000-00007EB80000}"/>
    <cellStyle name="Note 4 2 42" xfId="47116" xr:uid="{00000000-0005-0000-0000-00007FB80000}"/>
    <cellStyle name="Note 4 2 43" xfId="47117" xr:uid="{00000000-0005-0000-0000-000080B80000}"/>
    <cellStyle name="Note 4 2 44" xfId="47118" xr:uid="{00000000-0005-0000-0000-000081B80000}"/>
    <cellStyle name="Note 4 2 45" xfId="47119" xr:uid="{00000000-0005-0000-0000-000082B80000}"/>
    <cellStyle name="Note 4 2 46" xfId="47120" xr:uid="{00000000-0005-0000-0000-000083B80000}"/>
    <cellStyle name="Note 4 2 47" xfId="47121" xr:uid="{00000000-0005-0000-0000-000084B80000}"/>
    <cellStyle name="Note 4 2 48" xfId="47122" xr:uid="{00000000-0005-0000-0000-000085B80000}"/>
    <cellStyle name="Note 4 2 49" xfId="47123" xr:uid="{00000000-0005-0000-0000-000086B80000}"/>
    <cellStyle name="Note 4 2 5" xfId="47124" xr:uid="{00000000-0005-0000-0000-000087B80000}"/>
    <cellStyle name="Note 4 2 50" xfId="47125" xr:uid="{00000000-0005-0000-0000-000088B80000}"/>
    <cellStyle name="Note 4 2 51" xfId="47126" xr:uid="{00000000-0005-0000-0000-000089B80000}"/>
    <cellStyle name="Note 4 2 52" xfId="47127" xr:uid="{00000000-0005-0000-0000-00008AB80000}"/>
    <cellStyle name="Note 4 2 53" xfId="47128" xr:uid="{00000000-0005-0000-0000-00008BB80000}"/>
    <cellStyle name="Note 4 2 54" xfId="47129" xr:uid="{00000000-0005-0000-0000-00008CB80000}"/>
    <cellStyle name="Note 4 2 55" xfId="47130" xr:uid="{00000000-0005-0000-0000-00008DB80000}"/>
    <cellStyle name="Note 4 2 56" xfId="47131" xr:uid="{00000000-0005-0000-0000-00008EB80000}"/>
    <cellStyle name="Note 4 2 57" xfId="47132" xr:uid="{00000000-0005-0000-0000-00008FB80000}"/>
    <cellStyle name="Note 4 2 58" xfId="47133" xr:uid="{00000000-0005-0000-0000-000090B80000}"/>
    <cellStyle name="Note 4 2 59" xfId="47134" xr:uid="{00000000-0005-0000-0000-000091B80000}"/>
    <cellStyle name="Note 4 2 6" xfId="47135" xr:uid="{00000000-0005-0000-0000-000092B80000}"/>
    <cellStyle name="Note 4 2 60" xfId="47136" xr:uid="{00000000-0005-0000-0000-000093B80000}"/>
    <cellStyle name="Note 4 2 61" xfId="47137" xr:uid="{00000000-0005-0000-0000-000094B80000}"/>
    <cellStyle name="Note 4 2 62" xfId="47138" xr:uid="{00000000-0005-0000-0000-000095B80000}"/>
    <cellStyle name="Note 4 2 63" xfId="47139" xr:uid="{00000000-0005-0000-0000-000096B80000}"/>
    <cellStyle name="Note 4 2 64" xfId="47140" xr:uid="{00000000-0005-0000-0000-000097B80000}"/>
    <cellStyle name="Note 4 2 65" xfId="47141" xr:uid="{00000000-0005-0000-0000-000098B80000}"/>
    <cellStyle name="Note 4 2 66" xfId="47142" xr:uid="{00000000-0005-0000-0000-000099B80000}"/>
    <cellStyle name="Note 4 2 67" xfId="47143" xr:uid="{00000000-0005-0000-0000-00009AB80000}"/>
    <cellStyle name="Note 4 2 68" xfId="47144" xr:uid="{00000000-0005-0000-0000-00009BB80000}"/>
    <cellStyle name="Note 4 2 69" xfId="47145" xr:uid="{00000000-0005-0000-0000-00009CB80000}"/>
    <cellStyle name="Note 4 2 7" xfId="47146" xr:uid="{00000000-0005-0000-0000-00009DB80000}"/>
    <cellStyle name="Note 4 2 70" xfId="47147" xr:uid="{00000000-0005-0000-0000-00009EB80000}"/>
    <cellStyle name="Note 4 2 71" xfId="47148" xr:uid="{00000000-0005-0000-0000-00009FB80000}"/>
    <cellStyle name="Note 4 2 72" xfId="47149" xr:uid="{00000000-0005-0000-0000-0000A0B80000}"/>
    <cellStyle name="Note 4 2 73" xfId="47150" xr:uid="{00000000-0005-0000-0000-0000A1B80000}"/>
    <cellStyle name="Note 4 2 74" xfId="47151" xr:uid="{00000000-0005-0000-0000-0000A2B80000}"/>
    <cellStyle name="Note 4 2 75" xfId="47152" xr:uid="{00000000-0005-0000-0000-0000A3B80000}"/>
    <cellStyle name="Note 4 2 76" xfId="47153" xr:uid="{00000000-0005-0000-0000-0000A4B80000}"/>
    <cellStyle name="Note 4 2 77" xfId="47154" xr:uid="{00000000-0005-0000-0000-0000A5B80000}"/>
    <cellStyle name="Note 4 2 78" xfId="47155" xr:uid="{00000000-0005-0000-0000-0000A6B80000}"/>
    <cellStyle name="Note 4 2 79" xfId="47156" xr:uid="{00000000-0005-0000-0000-0000A7B80000}"/>
    <cellStyle name="Note 4 2 8" xfId="47157" xr:uid="{00000000-0005-0000-0000-0000A8B80000}"/>
    <cellStyle name="Note 4 2 80" xfId="47158" xr:uid="{00000000-0005-0000-0000-0000A9B80000}"/>
    <cellStyle name="Note 4 2 81" xfId="47159" xr:uid="{00000000-0005-0000-0000-0000AAB80000}"/>
    <cellStyle name="Note 4 2 82" xfId="47160" xr:uid="{00000000-0005-0000-0000-0000ABB80000}"/>
    <cellStyle name="Note 4 2 83" xfId="47161" xr:uid="{00000000-0005-0000-0000-0000ACB80000}"/>
    <cellStyle name="Note 4 2 84" xfId="47162" xr:uid="{00000000-0005-0000-0000-0000ADB80000}"/>
    <cellStyle name="Note 4 2 85" xfId="47163" xr:uid="{00000000-0005-0000-0000-0000AEB80000}"/>
    <cellStyle name="Note 4 2 86" xfId="47164" xr:uid="{00000000-0005-0000-0000-0000AFB80000}"/>
    <cellStyle name="Note 4 2 87" xfId="47165" xr:uid="{00000000-0005-0000-0000-0000B0B80000}"/>
    <cellStyle name="Note 4 2 88" xfId="47166" xr:uid="{00000000-0005-0000-0000-0000B1B80000}"/>
    <cellStyle name="Note 4 2 89" xfId="47167" xr:uid="{00000000-0005-0000-0000-0000B2B80000}"/>
    <cellStyle name="Note 4 2 9" xfId="47168" xr:uid="{00000000-0005-0000-0000-0000B3B80000}"/>
    <cellStyle name="Note 4 2 90" xfId="47169" xr:uid="{00000000-0005-0000-0000-0000B4B80000}"/>
    <cellStyle name="Note 4 2 91" xfId="47170" xr:uid="{00000000-0005-0000-0000-0000B5B80000}"/>
    <cellStyle name="Note 4 2 92" xfId="47171" xr:uid="{00000000-0005-0000-0000-0000B6B80000}"/>
    <cellStyle name="Note 4 2 93" xfId="47172" xr:uid="{00000000-0005-0000-0000-0000B7B80000}"/>
    <cellStyle name="Note 4 2 94" xfId="47173" xr:uid="{00000000-0005-0000-0000-0000B8B80000}"/>
    <cellStyle name="Note 4 2 95" xfId="47174" xr:uid="{00000000-0005-0000-0000-0000B9B80000}"/>
    <cellStyle name="Note 4 2 96" xfId="47175" xr:uid="{00000000-0005-0000-0000-0000BAB80000}"/>
    <cellStyle name="Note 4 2 97" xfId="47176" xr:uid="{00000000-0005-0000-0000-0000BBB80000}"/>
    <cellStyle name="Note 4 2 98" xfId="47177" xr:uid="{00000000-0005-0000-0000-0000BCB80000}"/>
    <cellStyle name="Note 4 2 99" xfId="47178" xr:uid="{00000000-0005-0000-0000-0000BDB80000}"/>
    <cellStyle name="Note 4 20" xfId="47179" xr:uid="{00000000-0005-0000-0000-0000BEB80000}"/>
    <cellStyle name="Note 4 21" xfId="47180" xr:uid="{00000000-0005-0000-0000-0000BFB80000}"/>
    <cellStyle name="Note 4 22" xfId="47181" xr:uid="{00000000-0005-0000-0000-0000C0B80000}"/>
    <cellStyle name="Note 4 23" xfId="47182" xr:uid="{00000000-0005-0000-0000-0000C1B80000}"/>
    <cellStyle name="Note 4 24" xfId="47183" xr:uid="{00000000-0005-0000-0000-0000C2B80000}"/>
    <cellStyle name="Note 4 25" xfId="47184" xr:uid="{00000000-0005-0000-0000-0000C3B80000}"/>
    <cellStyle name="Note 4 26" xfId="47185" xr:uid="{00000000-0005-0000-0000-0000C4B80000}"/>
    <cellStyle name="Note 4 27" xfId="47186" xr:uid="{00000000-0005-0000-0000-0000C5B80000}"/>
    <cellStyle name="Note 4 28" xfId="47187" xr:uid="{00000000-0005-0000-0000-0000C6B80000}"/>
    <cellStyle name="Note 4 29" xfId="47188" xr:uid="{00000000-0005-0000-0000-0000C7B80000}"/>
    <cellStyle name="Note 4 3" xfId="47189" xr:uid="{00000000-0005-0000-0000-0000C8B80000}"/>
    <cellStyle name="Note 4 3 2" xfId="47190" xr:uid="{00000000-0005-0000-0000-0000C9B80000}"/>
    <cellStyle name="Note 4 3 3" xfId="47191" xr:uid="{00000000-0005-0000-0000-0000CAB80000}"/>
    <cellStyle name="Note 4 30" xfId="47192" xr:uid="{00000000-0005-0000-0000-0000CBB80000}"/>
    <cellStyle name="Note 4 31" xfId="47193" xr:uid="{00000000-0005-0000-0000-0000CCB80000}"/>
    <cellStyle name="Note 4 32" xfId="47194" xr:uid="{00000000-0005-0000-0000-0000CDB80000}"/>
    <cellStyle name="Note 4 33" xfId="47195" xr:uid="{00000000-0005-0000-0000-0000CEB80000}"/>
    <cellStyle name="Note 4 34" xfId="47196" xr:uid="{00000000-0005-0000-0000-0000CFB80000}"/>
    <cellStyle name="Note 4 35" xfId="47197" xr:uid="{00000000-0005-0000-0000-0000D0B80000}"/>
    <cellStyle name="Note 4 36" xfId="47198" xr:uid="{00000000-0005-0000-0000-0000D1B80000}"/>
    <cellStyle name="Note 4 37" xfId="47199" xr:uid="{00000000-0005-0000-0000-0000D2B80000}"/>
    <cellStyle name="Note 4 38" xfId="47200" xr:uid="{00000000-0005-0000-0000-0000D3B80000}"/>
    <cellStyle name="Note 4 39" xfId="47201" xr:uid="{00000000-0005-0000-0000-0000D4B80000}"/>
    <cellStyle name="Note 4 4" xfId="47202" xr:uid="{00000000-0005-0000-0000-0000D5B80000}"/>
    <cellStyle name="Note 4 40" xfId="47203" xr:uid="{00000000-0005-0000-0000-0000D6B80000}"/>
    <cellStyle name="Note 4 41" xfId="47204" xr:uid="{00000000-0005-0000-0000-0000D7B80000}"/>
    <cellStyle name="Note 4 42" xfId="47205" xr:uid="{00000000-0005-0000-0000-0000D8B80000}"/>
    <cellStyle name="Note 4 43" xfId="47206" xr:uid="{00000000-0005-0000-0000-0000D9B80000}"/>
    <cellStyle name="Note 4 44" xfId="47207" xr:uid="{00000000-0005-0000-0000-0000DAB80000}"/>
    <cellStyle name="Note 4 45" xfId="47208" xr:uid="{00000000-0005-0000-0000-0000DBB80000}"/>
    <cellStyle name="Note 4 46" xfId="47209" xr:uid="{00000000-0005-0000-0000-0000DCB80000}"/>
    <cellStyle name="Note 4 47" xfId="47210" xr:uid="{00000000-0005-0000-0000-0000DDB80000}"/>
    <cellStyle name="Note 4 48" xfId="47211" xr:uid="{00000000-0005-0000-0000-0000DEB80000}"/>
    <cellStyle name="Note 4 49" xfId="47212" xr:uid="{00000000-0005-0000-0000-0000DFB80000}"/>
    <cellStyle name="Note 4 5" xfId="47213" xr:uid="{00000000-0005-0000-0000-0000E0B80000}"/>
    <cellStyle name="Note 4 50" xfId="47214" xr:uid="{00000000-0005-0000-0000-0000E1B80000}"/>
    <cellStyle name="Note 4 51" xfId="47215" xr:uid="{00000000-0005-0000-0000-0000E2B80000}"/>
    <cellStyle name="Note 4 52" xfId="47216" xr:uid="{00000000-0005-0000-0000-0000E3B80000}"/>
    <cellStyle name="Note 4 53" xfId="47217" xr:uid="{00000000-0005-0000-0000-0000E4B80000}"/>
    <cellStyle name="Note 4 54" xfId="47218" xr:uid="{00000000-0005-0000-0000-0000E5B80000}"/>
    <cellStyle name="Note 4 55" xfId="47219" xr:uid="{00000000-0005-0000-0000-0000E6B80000}"/>
    <cellStyle name="Note 4 56" xfId="47220" xr:uid="{00000000-0005-0000-0000-0000E7B80000}"/>
    <cellStyle name="Note 4 57" xfId="47221" xr:uid="{00000000-0005-0000-0000-0000E8B80000}"/>
    <cellStyle name="Note 4 58" xfId="47222" xr:uid="{00000000-0005-0000-0000-0000E9B80000}"/>
    <cellStyle name="Note 4 59" xfId="47223" xr:uid="{00000000-0005-0000-0000-0000EAB80000}"/>
    <cellStyle name="Note 4 6" xfId="47224" xr:uid="{00000000-0005-0000-0000-0000EBB80000}"/>
    <cellStyle name="Note 4 60" xfId="47225" xr:uid="{00000000-0005-0000-0000-0000ECB80000}"/>
    <cellStyle name="Note 4 61" xfId="47226" xr:uid="{00000000-0005-0000-0000-0000EDB80000}"/>
    <cellStyle name="Note 4 62" xfId="47227" xr:uid="{00000000-0005-0000-0000-0000EEB80000}"/>
    <cellStyle name="Note 4 63" xfId="47228" xr:uid="{00000000-0005-0000-0000-0000EFB80000}"/>
    <cellStyle name="Note 4 64" xfId="47229" xr:uid="{00000000-0005-0000-0000-0000F0B80000}"/>
    <cellStyle name="Note 4 65" xfId="47230" xr:uid="{00000000-0005-0000-0000-0000F1B80000}"/>
    <cellStyle name="Note 4 66" xfId="47231" xr:uid="{00000000-0005-0000-0000-0000F2B80000}"/>
    <cellStyle name="Note 4 67" xfId="47232" xr:uid="{00000000-0005-0000-0000-0000F3B80000}"/>
    <cellStyle name="Note 4 68" xfId="47233" xr:uid="{00000000-0005-0000-0000-0000F4B80000}"/>
    <cellStyle name="Note 4 69" xfId="47234" xr:uid="{00000000-0005-0000-0000-0000F5B80000}"/>
    <cellStyle name="Note 4 7" xfId="47235" xr:uid="{00000000-0005-0000-0000-0000F6B80000}"/>
    <cellStyle name="Note 4 70" xfId="47236" xr:uid="{00000000-0005-0000-0000-0000F7B80000}"/>
    <cellStyle name="Note 4 71" xfId="47237" xr:uid="{00000000-0005-0000-0000-0000F8B80000}"/>
    <cellStyle name="Note 4 72" xfId="47238" xr:uid="{00000000-0005-0000-0000-0000F9B80000}"/>
    <cellStyle name="Note 4 73" xfId="47239" xr:uid="{00000000-0005-0000-0000-0000FAB80000}"/>
    <cellStyle name="Note 4 74" xfId="47240" xr:uid="{00000000-0005-0000-0000-0000FBB80000}"/>
    <cellStyle name="Note 4 75" xfId="47241" xr:uid="{00000000-0005-0000-0000-0000FCB80000}"/>
    <cellStyle name="Note 4 76" xfId="47242" xr:uid="{00000000-0005-0000-0000-0000FDB80000}"/>
    <cellStyle name="Note 4 77" xfId="47243" xr:uid="{00000000-0005-0000-0000-0000FEB80000}"/>
    <cellStyle name="Note 4 78" xfId="47244" xr:uid="{00000000-0005-0000-0000-0000FFB80000}"/>
    <cellStyle name="Note 4 79" xfId="47245" xr:uid="{00000000-0005-0000-0000-000000B90000}"/>
    <cellStyle name="Note 4 8" xfId="47246" xr:uid="{00000000-0005-0000-0000-000001B90000}"/>
    <cellStyle name="Note 4 80" xfId="47247" xr:uid="{00000000-0005-0000-0000-000002B90000}"/>
    <cellStyle name="Note 4 81" xfId="47248" xr:uid="{00000000-0005-0000-0000-000003B90000}"/>
    <cellStyle name="Note 4 82" xfId="47249" xr:uid="{00000000-0005-0000-0000-000004B90000}"/>
    <cellStyle name="Note 4 83" xfId="47250" xr:uid="{00000000-0005-0000-0000-000005B90000}"/>
    <cellStyle name="Note 4 84" xfId="47251" xr:uid="{00000000-0005-0000-0000-000006B90000}"/>
    <cellStyle name="Note 4 85" xfId="47252" xr:uid="{00000000-0005-0000-0000-000007B90000}"/>
    <cellStyle name="Note 4 86" xfId="47253" xr:uid="{00000000-0005-0000-0000-000008B90000}"/>
    <cellStyle name="Note 4 87" xfId="47254" xr:uid="{00000000-0005-0000-0000-000009B90000}"/>
    <cellStyle name="Note 4 88" xfId="47255" xr:uid="{00000000-0005-0000-0000-00000AB90000}"/>
    <cellStyle name="Note 4 89" xfId="47256" xr:uid="{00000000-0005-0000-0000-00000BB90000}"/>
    <cellStyle name="Note 4 9" xfId="47257" xr:uid="{00000000-0005-0000-0000-00000CB90000}"/>
    <cellStyle name="Note 4 90" xfId="47258" xr:uid="{00000000-0005-0000-0000-00000DB90000}"/>
    <cellStyle name="Note 4 91" xfId="47259" xr:uid="{00000000-0005-0000-0000-00000EB90000}"/>
    <cellStyle name="Note 4 92" xfId="47260" xr:uid="{00000000-0005-0000-0000-00000FB90000}"/>
    <cellStyle name="Note 4 93" xfId="47261" xr:uid="{00000000-0005-0000-0000-000010B90000}"/>
    <cellStyle name="Note 4 94" xfId="47262" xr:uid="{00000000-0005-0000-0000-000011B90000}"/>
    <cellStyle name="Note 4 95" xfId="47263" xr:uid="{00000000-0005-0000-0000-000012B90000}"/>
    <cellStyle name="Note 4 96" xfId="47264" xr:uid="{00000000-0005-0000-0000-000013B90000}"/>
    <cellStyle name="Note 4 97" xfId="47265" xr:uid="{00000000-0005-0000-0000-000014B90000}"/>
    <cellStyle name="Note 4 98" xfId="47266" xr:uid="{00000000-0005-0000-0000-000015B90000}"/>
    <cellStyle name="Note 4 99" xfId="47267" xr:uid="{00000000-0005-0000-0000-000016B90000}"/>
    <cellStyle name="Note 40" xfId="47268" xr:uid="{00000000-0005-0000-0000-000017B90000}"/>
    <cellStyle name="Note 40 2" xfId="47269" xr:uid="{00000000-0005-0000-0000-000018B90000}"/>
    <cellStyle name="Note 40 3" xfId="47270" xr:uid="{00000000-0005-0000-0000-000019B90000}"/>
    <cellStyle name="Note 40 4" xfId="47271" xr:uid="{00000000-0005-0000-0000-00001AB90000}"/>
    <cellStyle name="Note 41" xfId="47272" xr:uid="{00000000-0005-0000-0000-00001BB90000}"/>
    <cellStyle name="Note 41 2" xfId="47273" xr:uid="{00000000-0005-0000-0000-00001CB90000}"/>
    <cellStyle name="Note 41 3" xfId="47274" xr:uid="{00000000-0005-0000-0000-00001DB90000}"/>
    <cellStyle name="Note 41 4" xfId="47275" xr:uid="{00000000-0005-0000-0000-00001EB90000}"/>
    <cellStyle name="Note 42" xfId="47276" xr:uid="{00000000-0005-0000-0000-00001FB90000}"/>
    <cellStyle name="Note 42 2" xfId="47277" xr:uid="{00000000-0005-0000-0000-000020B90000}"/>
    <cellStyle name="Note 42 3" xfId="47278" xr:uid="{00000000-0005-0000-0000-000021B90000}"/>
    <cellStyle name="Note 42 4" xfId="47279" xr:uid="{00000000-0005-0000-0000-000022B90000}"/>
    <cellStyle name="Note 43" xfId="47280" xr:uid="{00000000-0005-0000-0000-000023B90000}"/>
    <cellStyle name="Note 43 2" xfId="47281" xr:uid="{00000000-0005-0000-0000-000024B90000}"/>
    <cellStyle name="Note 43 3" xfId="47282" xr:uid="{00000000-0005-0000-0000-000025B90000}"/>
    <cellStyle name="Note 43 4" xfId="47283" xr:uid="{00000000-0005-0000-0000-000026B90000}"/>
    <cellStyle name="Note 44" xfId="47284" xr:uid="{00000000-0005-0000-0000-000027B90000}"/>
    <cellStyle name="Note 44 2" xfId="47285" xr:uid="{00000000-0005-0000-0000-000028B90000}"/>
    <cellStyle name="Note 44 3" xfId="47286" xr:uid="{00000000-0005-0000-0000-000029B90000}"/>
    <cellStyle name="Note 44 4" xfId="47287" xr:uid="{00000000-0005-0000-0000-00002AB90000}"/>
    <cellStyle name="Note 45" xfId="47288" xr:uid="{00000000-0005-0000-0000-00002BB90000}"/>
    <cellStyle name="Note 45 2" xfId="47289" xr:uid="{00000000-0005-0000-0000-00002CB90000}"/>
    <cellStyle name="Note 45 3" xfId="47290" xr:uid="{00000000-0005-0000-0000-00002DB90000}"/>
    <cellStyle name="Note 45 4" xfId="47291" xr:uid="{00000000-0005-0000-0000-00002EB90000}"/>
    <cellStyle name="Note 46" xfId="47292" xr:uid="{00000000-0005-0000-0000-00002FB90000}"/>
    <cellStyle name="Note 46 2" xfId="47293" xr:uid="{00000000-0005-0000-0000-000030B90000}"/>
    <cellStyle name="Note 46 3" xfId="47294" xr:uid="{00000000-0005-0000-0000-000031B90000}"/>
    <cellStyle name="Note 46 4" xfId="47295" xr:uid="{00000000-0005-0000-0000-000032B90000}"/>
    <cellStyle name="Note 47" xfId="47296" xr:uid="{00000000-0005-0000-0000-000033B90000}"/>
    <cellStyle name="Note 47 2" xfId="47297" xr:uid="{00000000-0005-0000-0000-000034B90000}"/>
    <cellStyle name="Note 47 3" xfId="47298" xr:uid="{00000000-0005-0000-0000-000035B90000}"/>
    <cellStyle name="Note 47 4" xfId="47299" xr:uid="{00000000-0005-0000-0000-000036B90000}"/>
    <cellStyle name="Note 48" xfId="47300" xr:uid="{00000000-0005-0000-0000-000037B90000}"/>
    <cellStyle name="Note 48 2" xfId="47301" xr:uid="{00000000-0005-0000-0000-000038B90000}"/>
    <cellStyle name="Note 48 3" xfId="47302" xr:uid="{00000000-0005-0000-0000-000039B90000}"/>
    <cellStyle name="Note 48 4" xfId="47303" xr:uid="{00000000-0005-0000-0000-00003AB90000}"/>
    <cellStyle name="Note 49" xfId="47304" xr:uid="{00000000-0005-0000-0000-00003BB90000}"/>
    <cellStyle name="Note 49 2" xfId="47305" xr:uid="{00000000-0005-0000-0000-00003CB90000}"/>
    <cellStyle name="Note 49 3" xfId="47306" xr:uid="{00000000-0005-0000-0000-00003DB90000}"/>
    <cellStyle name="Note 49 4" xfId="47307" xr:uid="{00000000-0005-0000-0000-00003EB90000}"/>
    <cellStyle name="Note 5" xfId="47308" xr:uid="{00000000-0005-0000-0000-00003FB90000}"/>
    <cellStyle name="Note 5 10" xfId="47309" xr:uid="{00000000-0005-0000-0000-000040B90000}"/>
    <cellStyle name="Note 5 100" xfId="47310" xr:uid="{00000000-0005-0000-0000-000041B90000}"/>
    <cellStyle name="Note 5 101" xfId="47311" xr:uid="{00000000-0005-0000-0000-000042B90000}"/>
    <cellStyle name="Note 5 102" xfId="47312" xr:uid="{00000000-0005-0000-0000-000043B90000}"/>
    <cellStyle name="Note 5 103" xfId="47313" xr:uid="{00000000-0005-0000-0000-000044B90000}"/>
    <cellStyle name="Note 5 104" xfId="47314" xr:uid="{00000000-0005-0000-0000-000045B90000}"/>
    <cellStyle name="Note 5 105" xfId="47315" xr:uid="{00000000-0005-0000-0000-000046B90000}"/>
    <cellStyle name="Note 5 106" xfId="47316" xr:uid="{00000000-0005-0000-0000-000047B90000}"/>
    <cellStyle name="Note 5 11" xfId="47317" xr:uid="{00000000-0005-0000-0000-000048B90000}"/>
    <cellStyle name="Note 5 12" xfId="47318" xr:uid="{00000000-0005-0000-0000-000049B90000}"/>
    <cellStyle name="Note 5 13" xfId="47319" xr:uid="{00000000-0005-0000-0000-00004AB90000}"/>
    <cellStyle name="Note 5 14" xfId="47320" xr:uid="{00000000-0005-0000-0000-00004BB90000}"/>
    <cellStyle name="Note 5 15" xfId="47321" xr:uid="{00000000-0005-0000-0000-00004CB90000}"/>
    <cellStyle name="Note 5 16" xfId="47322" xr:uid="{00000000-0005-0000-0000-00004DB90000}"/>
    <cellStyle name="Note 5 17" xfId="47323" xr:uid="{00000000-0005-0000-0000-00004EB90000}"/>
    <cellStyle name="Note 5 18" xfId="47324" xr:uid="{00000000-0005-0000-0000-00004FB90000}"/>
    <cellStyle name="Note 5 19" xfId="47325" xr:uid="{00000000-0005-0000-0000-000050B90000}"/>
    <cellStyle name="Note 5 2" xfId="47326" xr:uid="{00000000-0005-0000-0000-000051B90000}"/>
    <cellStyle name="Note 5 2 10" xfId="47327" xr:uid="{00000000-0005-0000-0000-000052B90000}"/>
    <cellStyle name="Note 5 2 100" xfId="47328" xr:uid="{00000000-0005-0000-0000-000053B90000}"/>
    <cellStyle name="Note 5 2 101" xfId="47329" xr:uid="{00000000-0005-0000-0000-000054B90000}"/>
    <cellStyle name="Note 5 2 102" xfId="47330" xr:uid="{00000000-0005-0000-0000-000055B90000}"/>
    <cellStyle name="Note 5 2 103" xfId="47331" xr:uid="{00000000-0005-0000-0000-000056B90000}"/>
    <cellStyle name="Note 5 2 104" xfId="47332" xr:uid="{00000000-0005-0000-0000-000057B90000}"/>
    <cellStyle name="Note 5 2 105" xfId="47333" xr:uid="{00000000-0005-0000-0000-000058B90000}"/>
    <cellStyle name="Note 5 2 11" xfId="47334" xr:uid="{00000000-0005-0000-0000-000059B90000}"/>
    <cellStyle name="Note 5 2 12" xfId="47335" xr:uid="{00000000-0005-0000-0000-00005AB90000}"/>
    <cellStyle name="Note 5 2 13" xfId="47336" xr:uid="{00000000-0005-0000-0000-00005BB90000}"/>
    <cellStyle name="Note 5 2 14" xfId="47337" xr:uid="{00000000-0005-0000-0000-00005CB90000}"/>
    <cellStyle name="Note 5 2 15" xfId="47338" xr:uid="{00000000-0005-0000-0000-00005DB90000}"/>
    <cellStyle name="Note 5 2 16" xfId="47339" xr:uid="{00000000-0005-0000-0000-00005EB90000}"/>
    <cellStyle name="Note 5 2 17" xfId="47340" xr:uid="{00000000-0005-0000-0000-00005FB90000}"/>
    <cellStyle name="Note 5 2 18" xfId="47341" xr:uid="{00000000-0005-0000-0000-000060B90000}"/>
    <cellStyle name="Note 5 2 19" xfId="47342" xr:uid="{00000000-0005-0000-0000-000061B90000}"/>
    <cellStyle name="Note 5 2 2" xfId="47343" xr:uid="{00000000-0005-0000-0000-000062B90000}"/>
    <cellStyle name="Note 5 2 2 2" xfId="47344" xr:uid="{00000000-0005-0000-0000-000063B90000}"/>
    <cellStyle name="Note 5 2 2 3" xfId="47345" xr:uid="{00000000-0005-0000-0000-000064B90000}"/>
    <cellStyle name="Note 5 2 20" xfId="47346" xr:uid="{00000000-0005-0000-0000-000065B90000}"/>
    <cellStyle name="Note 5 2 21" xfId="47347" xr:uid="{00000000-0005-0000-0000-000066B90000}"/>
    <cellStyle name="Note 5 2 22" xfId="47348" xr:uid="{00000000-0005-0000-0000-000067B90000}"/>
    <cellStyle name="Note 5 2 23" xfId="47349" xr:uid="{00000000-0005-0000-0000-000068B90000}"/>
    <cellStyle name="Note 5 2 24" xfId="47350" xr:uid="{00000000-0005-0000-0000-000069B90000}"/>
    <cellStyle name="Note 5 2 25" xfId="47351" xr:uid="{00000000-0005-0000-0000-00006AB90000}"/>
    <cellStyle name="Note 5 2 26" xfId="47352" xr:uid="{00000000-0005-0000-0000-00006BB90000}"/>
    <cellStyle name="Note 5 2 27" xfId="47353" xr:uid="{00000000-0005-0000-0000-00006CB90000}"/>
    <cellStyle name="Note 5 2 28" xfId="47354" xr:uid="{00000000-0005-0000-0000-00006DB90000}"/>
    <cellStyle name="Note 5 2 29" xfId="47355" xr:uid="{00000000-0005-0000-0000-00006EB90000}"/>
    <cellStyle name="Note 5 2 3" xfId="47356" xr:uid="{00000000-0005-0000-0000-00006FB90000}"/>
    <cellStyle name="Note 5 2 30" xfId="47357" xr:uid="{00000000-0005-0000-0000-000070B90000}"/>
    <cellStyle name="Note 5 2 31" xfId="47358" xr:uid="{00000000-0005-0000-0000-000071B90000}"/>
    <cellStyle name="Note 5 2 32" xfId="47359" xr:uid="{00000000-0005-0000-0000-000072B90000}"/>
    <cellStyle name="Note 5 2 33" xfId="47360" xr:uid="{00000000-0005-0000-0000-000073B90000}"/>
    <cellStyle name="Note 5 2 34" xfId="47361" xr:uid="{00000000-0005-0000-0000-000074B90000}"/>
    <cellStyle name="Note 5 2 35" xfId="47362" xr:uid="{00000000-0005-0000-0000-000075B90000}"/>
    <cellStyle name="Note 5 2 36" xfId="47363" xr:uid="{00000000-0005-0000-0000-000076B90000}"/>
    <cellStyle name="Note 5 2 37" xfId="47364" xr:uid="{00000000-0005-0000-0000-000077B90000}"/>
    <cellStyle name="Note 5 2 38" xfId="47365" xr:uid="{00000000-0005-0000-0000-000078B90000}"/>
    <cellStyle name="Note 5 2 39" xfId="47366" xr:uid="{00000000-0005-0000-0000-000079B90000}"/>
    <cellStyle name="Note 5 2 4" xfId="47367" xr:uid="{00000000-0005-0000-0000-00007AB90000}"/>
    <cellStyle name="Note 5 2 40" xfId="47368" xr:uid="{00000000-0005-0000-0000-00007BB90000}"/>
    <cellStyle name="Note 5 2 41" xfId="47369" xr:uid="{00000000-0005-0000-0000-00007CB90000}"/>
    <cellStyle name="Note 5 2 42" xfId="47370" xr:uid="{00000000-0005-0000-0000-00007DB90000}"/>
    <cellStyle name="Note 5 2 43" xfId="47371" xr:uid="{00000000-0005-0000-0000-00007EB90000}"/>
    <cellStyle name="Note 5 2 44" xfId="47372" xr:uid="{00000000-0005-0000-0000-00007FB90000}"/>
    <cellStyle name="Note 5 2 45" xfId="47373" xr:uid="{00000000-0005-0000-0000-000080B90000}"/>
    <cellStyle name="Note 5 2 46" xfId="47374" xr:uid="{00000000-0005-0000-0000-000081B90000}"/>
    <cellStyle name="Note 5 2 47" xfId="47375" xr:uid="{00000000-0005-0000-0000-000082B90000}"/>
    <cellStyle name="Note 5 2 48" xfId="47376" xr:uid="{00000000-0005-0000-0000-000083B90000}"/>
    <cellStyle name="Note 5 2 49" xfId="47377" xr:uid="{00000000-0005-0000-0000-000084B90000}"/>
    <cellStyle name="Note 5 2 5" xfId="47378" xr:uid="{00000000-0005-0000-0000-000085B90000}"/>
    <cellStyle name="Note 5 2 50" xfId="47379" xr:uid="{00000000-0005-0000-0000-000086B90000}"/>
    <cellStyle name="Note 5 2 51" xfId="47380" xr:uid="{00000000-0005-0000-0000-000087B90000}"/>
    <cellStyle name="Note 5 2 52" xfId="47381" xr:uid="{00000000-0005-0000-0000-000088B90000}"/>
    <cellStyle name="Note 5 2 53" xfId="47382" xr:uid="{00000000-0005-0000-0000-000089B90000}"/>
    <cellStyle name="Note 5 2 54" xfId="47383" xr:uid="{00000000-0005-0000-0000-00008AB90000}"/>
    <cellStyle name="Note 5 2 55" xfId="47384" xr:uid="{00000000-0005-0000-0000-00008BB90000}"/>
    <cellStyle name="Note 5 2 56" xfId="47385" xr:uid="{00000000-0005-0000-0000-00008CB90000}"/>
    <cellStyle name="Note 5 2 57" xfId="47386" xr:uid="{00000000-0005-0000-0000-00008DB90000}"/>
    <cellStyle name="Note 5 2 58" xfId="47387" xr:uid="{00000000-0005-0000-0000-00008EB90000}"/>
    <cellStyle name="Note 5 2 59" xfId="47388" xr:uid="{00000000-0005-0000-0000-00008FB90000}"/>
    <cellStyle name="Note 5 2 6" xfId="47389" xr:uid="{00000000-0005-0000-0000-000090B90000}"/>
    <cellStyle name="Note 5 2 60" xfId="47390" xr:uid="{00000000-0005-0000-0000-000091B90000}"/>
    <cellStyle name="Note 5 2 61" xfId="47391" xr:uid="{00000000-0005-0000-0000-000092B90000}"/>
    <cellStyle name="Note 5 2 62" xfId="47392" xr:uid="{00000000-0005-0000-0000-000093B90000}"/>
    <cellStyle name="Note 5 2 63" xfId="47393" xr:uid="{00000000-0005-0000-0000-000094B90000}"/>
    <cellStyle name="Note 5 2 64" xfId="47394" xr:uid="{00000000-0005-0000-0000-000095B90000}"/>
    <cellStyle name="Note 5 2 65" xfId="47395" xr:uid="{00000000-0005-0000-0000-000096B90000}"/>
    <cellStyle name="Note 5 2 66" xfId="47396" xr:uid="{00000000-0005-0000-0000-000097B90000}"/>
    <cellStyle name="Note 5 2 67" xfId="47397" xr:uid="{00000000-0005-0000-0000-000098B90000}"/>
    <cellStyle name="Note 5 2 68" xfId="47398" xr:uid="{00000000-0005-0000-0000-000099B90000}"/>
    <cellStyle name="Note 5 2 69" xfId="47399" xr:uid="{00000000-0005-0000-0000-00009AB90000}"/>
    <cellStyle name="Note 5 2 7" xfId="47400" xr:uid="{00000000-0005-0000-0000-00009BB90000}"/>
    <cellStyle name="Note 5 2 70" xfId="47401" xr:uid="{00000000-0005-0000-0000-00009CB90000}"/>
    <cellStyle name="Note 5 2 71" xfId="47402" xr:uid="{00000000-0005-0000-0000-00009DB90000}"/>
    <cellStyle name="Note 5 2 72" xfId="47403" xr:uid="{00000000-0005-0000-0000-00009EB90000}"/>
    <cellStyle name="Note 5 2 73" xfId="47404" xr:uid="{00000000-0005-0000-0000-00009FB90000}"/>
    <cellStyle name="Note 5 2 74" xfId="47405" xr:uid="{00000000-0005-0000-0000-0000A0B90000}"/>
    <cellStyle name="Note 5 2 75" xfId="47406" xr:uid="{00000000-0005-0000-0000-0000A1B90000}"/>
    <cellStyle name="Note 5 2 76" xfId="47407" xr:uid="{00000000-0005-0000-0000-0000A2B90000}"/>
    <cellStyle name="Note 5 2 77" xfId="47408" xr:uid="{00000000-0005-0000-0000-0000A3B90000}"/>
    <cellStyle name="Note 5 2 78" xfId="47409" xr:uid="{00000000-0005-0000-0000-0000A4B90000}"/>
    <cellStyle name="Note 5 2 79" xfId="47410" xr:uid="{00000000-0005-0000-0000-0000A5B90000}"/>
    <cellStyle name="Note 5 2 8" xfId="47411" xr:uid="{00000000-0005-0000-0000-0000A6B90000}"/>
    <cellStyle name="Note 5 2 80" xfId="47412" xr:uid="{00000000-0005-0000-0000-0000A7B90000}"/>
    <cellStyle name="Note 5 2 81" xfId="47413" xr:uid="{00000000-0005-0000-0000-0000A8B90000}"/>
    <cellStyle name="Note 5 2 82" xfId="47414" xr:uid="{00000000-0005-0000-0000-0000A9B90000}"/>
    <cellStyle name="Note 5 2 83" xfId="47415" xr:uid="{00000000-0005-0000-0000-0000AAB90000}"/>
    <cellStyle name="Note 5 2 84" xfId="47416" xr:uid="{00000000-0005-0000-0000-0000ABB90000}"/>
    <cellStyle name="Note 5 2 85" xfId="47417" xr:uid="{00000000-0005-0000-0000-0000ACB90000}"/>
    <cellStyle name="Note 5 2 86" xfId="47418" xr:uid="{00000000-0005-0000-0000-0000ADB90000}"/>
    <cellStyle name="Note 5 2 87" xfId="47419" xr:uid="{00000000-0005-0000-0000-0000AEB90000}"/>
    <cellStyle name="Note 5 2 88" xfId="47420" xr:uid="{00000000-0005-0000-0000-0000AFB90000}"/>
    <cellStyle name="Note 5 2 89" xfId="47421" xr:uid="{00000000-0005-0000-0000-0000B0B90000}"/>
    <cellStyle name="Note 5 2 9" xfId="47422" xr:uid="{00000000-0005-0000-0000-0000B1B90000}"/>
    <cellStyle name="Note 5 2 90" xfId="47423" xr:uid="{00000000-0005-0000-0000-0000B2B90000}"/>
    <cellStyle name="Note 5 2 91" xfId="47424" xr:uid="{00000000-0005-0000-0000-0000B3B90000}"/>
    <cellStyle name="Note 5 2 92" xfId="47425" xr:uid="{00000000-0005-0000-0000-0000B4B90000}"/>
    <cellStyle name="Note 5 2 93" xfId="47426" xr:uid="{00000000-0005-0000-0000-0000B5B90000}"/>
    <cellStyle name="Note 5 2 94" xfId="47427" xr:uid="{00000000-0005-0000-0000-0000B6B90000}"/>
    <cellStyle name="Note 5 2 95" xfId="47428" xr:uid="{00000000-0005-0000-0000-0000B7B90000}"/>
    <cellStyle name="Note 5 2 96" xfId="47429" xr:uid="{00000000-0005-0000-0000-0000B8B90000}"/>
    <cellStyle name="Note 5 2 97" xfId="47430" xr:uid="{00000000-0005-0000-0000-0000B9B90000}"/>
    <cellStyle name="Note 5 2 98" xfId="47431" xr:uid="{00000000-0005-0000-0000-0000BAB90000}"/>
    <cellStyle name="Note 5 2 99" xfId="47432" xr:uid="{00000000-0005-0000-0000-0000BBB90000}"/>
    <cellStyle name="Note 5 20" xfId="47433" xr:uid="{00000000-0005-0000-0000-0000BCB90000}"/>
    <cellStyle name="Note 5 21" xfId="47434" xr:uid="{00000000-0005-0000-0000-0000BDB90000}"/>
    <cellStyle name="Note 5 22" xfId="47435" xr:uid="{00000000-0005-0000-0000-0000BEB90000}"/>
    <cellStyle name="Note 5 23" xfId="47436" xr:uid="{00000000-0005-0000-0000-0000BFB90000}"/>
    <cellStyle name="Note 5 24" xfId="47437" xr:uid="{00000000-0005-0000-0000-0000C0B90000}"/>
    <cellStyle name="Note 5 25" xfId="47438" xr:uid="{00000000-0005-0000-0000-0000C1B90000}"/>
    <cellStyle name="Note 5 26" xfId="47439" xr:uid="{00000000-0005-0000-0000-0000C2B90000}"/>
    <cellStyle name="Note 5 27" xfId="47440" xr:uid="{00000000-0005-0000-0000-0000C3B90000}"/>
    <cellStyle name="Note 5 28" xfId="47441" xr:uid="{00000000-0005-0000-0000-0000C4B90000}"/>
    <cellStyle name="Note 5 29" xfId="47442" xr:uid="{00000000-0005-0000-0000-0000C5B90000}"/>
    <cellStyle name="Note 5 3" xfId="47443" xr:uid="{00000000-0005-0000-0000-0000C6B90000}"/>
    <cellStyle name="Note 5 3 2" xfId="47444" xr:uid="{00000000-0005-0000-0000-0000C7B90000}"/>
    <cellStyle name="Note 5 3 3" xfId="47445" xr:uid="{00000000-0005-0000-0000-0000C8B90000}"/>
    <cellStyle name="Note 5 30" xfId="47446" xr:uid="{00000000-0005-0000-0000-0000C9B90000}"/>
    <cellStyle name="Note 5 31" xfId="47447" xr:uid="{00000000-0005-0000-0000-0000CAB90000}"/>
    <cellStyle name="Note 5 32" xfId="47448" xr:uid="{00000000-0005-0000-0000-0000CBB90000}"/>
    <cellStyle name="Note 5 33" xfId="47449" xr:uid="{00000000-0005-0000-0000-0000CCB90000}"/>
    <cellStyle name="Note 5 34" xfId="47450" xr:uid="{00000000-0005-0000-0000-0000CDB90000}"/>
    <cellStyle name="Note 5 35" xfId="47451" xr:uid="{00000000-0005-0000-0000-0000CEB90000}"/>
    <cellStyle name="Note 5 36" xfId="47452" xr:uid="{00000000-0005-0000-0000-0000CFB90000}"/>
    <cellStyle name="Note 5 37" xfId="47453" xr:uid="{00000000-0005-0000-0000-0000D0B90000}"/>
    <cellStyle name="Note 5 38" xfId="47454" xr:uid="{00000000-0005-0000-0000-0000D1B90000}"/>
    <cellStyle name="Note 5 39" xfId="47455" xr:uid="{00000000-0005-0000-0000-0000D2B90000}"/>
    <cellStyle name="Note 5 4" xfId="47456" xr:uid="{00000000-0005-0000-0000-0000D3B90000}"/>
    <cellStyle name="Note 5 40" xfId="47457" xr:uid="{00000000-0005-0000-0000-0000D4B90000}"/>
    <cellStyle name="Note 5 41" xfId="47458" xr:uid="{00000000-0005-0000-0000-0000D5B90000}"/>
    <cellStyle name="Note 5 42" xfId="47459" xr:uid="{00000000-0005-0000-0000-0000D6B90000}"/>
    <cellStyle name="Note 5 43" xfId="47460" xr:uid="{00000000-0005-0000-0000-0000D7B90000}"/>
    <cellStyle name="Note 5 44" xfId="47461" xr:uid="{00000000-0005-0000-0000-0000D8B90000}"/>
    <cellStyle name="Note 5 45" xfId="47462" xr:uid="{00000000-0005-0000-0000-0000D9B90000}"/>
    <cellStyle name="Note 5 46" xfId="47463" xr:uid="{00000000-0005-0000-0000-0000DAB90000}"/>
    <cellStyle name="Note 5 47" xfId="47464" xr:uid="{00000000-0005-0000-0000-0000DBB90000}"/>
    <cellStyle name="Note 5 48" xfId="47465" xr:uid="{00000000-0005-0000-0000-0000DCB90000}"/>
    <cellStyle name="Note 5 49" xfId="47466" xr:uid="{00000000-0005-0000-0000-0000DDB90000}"/>
    <cellStyle name="Note 5 5" xfId="47467" xr:uid="{00000000-0005-0000-0000-0000DEB90000}"/>
    <cellStyle name="Note 5 50" xfId="47468" xr:uid="{00000000-0005-0000-0000-0000DFB90000}"/>
    <cellStyle name="Note 5 51" xfId="47469" xr:uid="{00000000-0005-0000-0000-0000E0B90000}"/>
    <cellStyle name="Note 5 52" xfId="47470" xr:uid="{00000000-0005-0000-0000-0000E1B90000}"/>
    <cellStyle name="Note 5 53" xfId="47471" xr:uid="{00000000-0005-0000-0000-0000E2B90000}"/>
    <cellStyle name="Note 5 54" xfId="47472" xr:uid="{00000000-0005-0000-0000-0000E3B90000}"/>
    <cellStyle name="Note 5 55" xfId="47473" xr:uid="{00000000-0005-0000-0000-0000E4B90000}"/>
    <cellStyle name="Note 5 56" xfId="47474" xr:uid="{00000000-0005-0000-0000-0000E5B90000}"/>
    <cellStyle name="Note 5 57" xfId="47475" xr:uid="{00000000-0005-0000-0000-0000E6B90000}"/>
    <cellStyle name="Note 5 58" xfId="47476" xr:uid="{00000000-0005-0000-0000-0000E7B90000}"/>
    <cellStyle name="Note 5 59" xfId="47477" xr:uid="{00000000-0005-0000-0000-0000E8B90000}"/>
    <cellStyle name="Note 5 6" xfId="47478" xr:uid="{00000000-0005-0000-0000-0000E9B90000}"/>
    <cellStyle name="Note 5 60" xfId="47479" xr:uid="{00000000-0005-0000-0000-0000EAB90000}"/>
    <cellStyle name="Note 5 61" xfId="47480" xr:uid="{00000000-0005-0000-0000-0000EBB90000}"/>
    <cellStyle name="Note 5 62" xfId="47481" xr:uid="{00000000-0005-0000-0000-0000ECB90000}"/>
    <cellStyle name="Note 5 63" xfId="47482" xr:uid="{00000000-0005-0000-0000-0000EDB90000}"/>
    <cellStyle name="Note 5 64" xfId="47483" xr:uid="{00000000-0005-0000-0000-0000EEB90000}"/>
    <cellStyle name="Note 5 65" xfId="47484" xr:uid="{00000000-0005-0000-0000-0000EFB90000}"/>
    <cellStyle name="Note 5 66" xfId="47485" xr:uid="{00000000-0005-0000-0000-0000F0B90000}"/>
    <cellStyle name="Note 5 67" xfId="47486" xr:uid="{00000000-0005-0000-0000-0000F1B90000}"/>
    <cellStyle name="Note 5 68" xfId="47487" xr:uid="{00000000-0005-0000-0000-0000F2B90000}"/>
    <cellStyle name="Note 5 69" xfId="47488" xr:uid="{00000000-0005-0000-0000-0000F3B90000}"/>
    <cellStyle name="Note 5 7" xfId="47489" xr:uid="{00000000-0005-0000-0000-0000F4B90000}"/>
    <cellStyle name="Note 5 70" xfId="47490" xr:uid="{00000000-0005-0000-0000-0000F5B90000}"/>
    <cellStyle name="Note 5 71" xfId="47491" xr:uid="{00000000-0005-0000-0000-0000F6B90000}"/>
    <cellStyle name="Note 5 72" xfId="47492" xr:uid="{00000000-0005-0000-0000-0000F7B90000}"/>
    <cellStyle name="Note 5 73" xfId="47493" xr:uid="{00000000-0005-0000-0000-0000F8B90000}"/>
    <cellStyle name="Note 5 74" xfId="47494" xr:uid="{00000000-0005-0000-0000-0000F9B90000}"/>
    <cellStyle name="Note 5 75" xfId="47495" xr:uid="{00000000-0005-0000-0000-0000FAB90000}"/>
    <cellStyle name="Note 5 76" xfId="47496" xr:uid="{00000000-0005-0000-0000-0000FBB90000}"/>
    <cellStyle name="Note 5 77" xfId="47497" xr:uid="{00000000-0005-0000-0000-0000FCB90000}"/>
    <cellStyle name="Note 5 78" xfId="47498" xr:uid="{00000000-0005-0000-0000-0000FDB90000}"/>
    <cellStyle name="Note 5 79" xfId="47499" xr:uid="{00000000-0005-0000-0000-0000FEB90000}"/>
    <cellStyle name="Note 5 8" xfId="47500" xr:uid="{00000000-0005-0000-0000-0000FFB90000}"/>
    <cellStyle name="Note 5 80" xfId="47501" xr:uid="{00000000-0005-0000-0000-000000BA0000}"/>
    <cellStyle name="Note 5 81" xfId="47502" xr:uid="{00000000-0005-0000-0000-000001BA0000}"/>
    <cellStyle name="Note 5 82" xfId="47503" xr:uid="{00000000-0005-0000-0000-000002BA0000}"/>
    <cellStyle name="Note 5 83" xfId="47504" xr:uid="{00000000-0005-0000-0000-000003BA0000}"/>
    <cellStyle name="Note 5 84" xfId="47505" xr:uid="{00000000-0005-0000-0000-000004BA0000}"/>
    <cellStyle name="Note 5 85" xfId="47506" xr:uid="{00000000-0005-0000-0000-000005BA0000}"/>
    <cellStyle name="Note 5 86" xfId="47507" xr:uid="{00000000-0005-0000-0000-000006BA0000}"/>
    <cellStyle name="Note 5 87" xfId="47508" xr:uid="{00000000-0005-0000-0000-000007BA0000}"/>
    <cellStyle name="Note 5 88" xfId="47509" xr:uid="{00000000-0005-0000-0000-000008BA0000}"/>
    <cellStyle name="Note 5 89" xfId="47510" xr:uid="{00000000-0005-0000-0000-000009BA0000}"/>
    <cellStyle name="Note 5 9" xfId="47511" xr:uid="{00000000-0005-0000-0000-00000ABA0000}"/>
    <cellStyle name="Note 5 90" xfId="47512" xr:uid="{00000000-0005-0000-0000-00000BBA0000}"/>
    <cellStyle name="Note 5 91" xfId="47513" xr:uid="{00000000-0005-0000-0000-00000CBA0000}"/>
    <cellStyle name="Note 5 92" xfId="47514" xr:uid="{00000000-0005-0000-0000-00000DBA0000}"/>
    <cellStyle name="Note 5 93" xfId="47515" xr:uid="{00000000-0005-0000-0000-00000EBA0000}"/>
    <cellStyle name="Note 5 94" xfId="47516" xr:uid="{00000000-0005-0000-0000-00000FBA0000}"/>
    <cellStyle name="Note 5 95" xfId="47517" xr:uid="{00000000-0005-0000-0000-000010BA0000}"/>
    <cellStyle name="Note 5 96" xfId="47518" xr:uid="{00000000-0005-0000-0000-000011BA0000}"/>
    <cellStyle name="Note 5 97" xfId="47519" xr:uid="{00000000-0005-0000-0000-000012BA0000}"/>
    <cellStyle name="Note 5 98" xfId="47520" xr:uid="{00000000-0005-0000-0000-000013BA0000}"/>
    <cellStyle name="Note 5 99" xfId="47521" xr:uid="{00000000-0005-0000-0000-000014BA0000}"/>
    <cellStyle name="Note 50" xfId="47522" xr:uid="{00000000-0005-0000-0000-000015BA0000}"/>
    <cellStyle name="Note 50 2" xfId="47523" xr:uid="{00000000-0005-0000-0000-000016BA0000}"/>
    <cellStyle name="Note 50 3" xfId="47524" xr:uid="{00000000-0005-0000-0000-000017BA0000}"/>
    <cellStyle name="Note 50 4" xfId="47525" xr:uid="{00000000-0005-0000-0000-000018BA0000}"/>
    <cellStyle name="Note 51" xfId="47526" xr:uid="{00000000-0005-0000-0000-000019BA0000}"/>
    <cellStyle name="Note 51 2" xfId="47527" xr:uid="{00000000-0005-0000-0000-00001ABA0000}"/>
    <cellStyle name="Note 51 3" xfId="47528" xr:uid="{00000000-0005-0000-0000-00001BBA0000}"/>
    <cellStyle name="Note 51 4" xfId="47529" xr:uid="{00000000-0005-0000-0000-00001CBA0000}"/>
    <cellStyle name="Note 52" xfId="47530" xr:uid="{00000000-0005-0000-0000-00001DBA0000}"/>
    <cellStyle name="Note 52 2" xfId="47531" xr:uid="{00000000-0005-0000-0000-00001EBA0000}"/>
    <cellStyle name="Note 52 3" xfId="47532" xr:uid="{00000000-0005-0000-0000-00001FBA0000}"/>
    <cellStyle name="Note 52 4" xfId="47533" xr:uid="{00000000-0005-0000-0000-000020BA0000}"/>
    <cellStyle name="Note 53" xfId="47534" xr:uid="{00000000-0005-0000-0000-000021BA0000}"/>
    <cellStyle name="Note 53 2" xfId="47535" xr:uid="{00000000-0005-0000-0000-000022BA0000}"/>
    <cellStyle name="Note 53 3" xfId="47536" xr:uid="{00000000-0005-0000-0000-000023BA0000}"/>
    <cellStyle name="Note 53 4" xfId="47537" xr:uid="{00000000-0005-0000-0000-000024BA0000}"/>
    <cellStyle name="Note 54" xfId="47538" xr:uid="{00000000-0005-0000-0000-000025BA0000}"/>
    <cellStyle name="Note 54 2" xfId="47539" xr:uid="{00000000-0005-0000-0000-000026BA0000}"/>
    <cellStyle name="Note 54 3" xfId="47540" xr:uid="{00000000-0005-0000-0000-000027BA0000}"/>
    <cellStyle name="Note 54 4" xfId="47541" xr:uid="{00000000-0005-0000-0000-000028BA0000}"/>
    <cellStyle name="Note 55" xfId="47542" xr:uid="{00000000-0005-0000-0000-000029BA0000}"/>
    <cellStyle name="Note 55 2" xfId="47543" xr:uid="{00000000-0005-0000-0000-00002ABA0000}"/>
    <cellStyle name="Note 55 3" xfId="47544" xr:uid="{00000000-0005-0000-0000-00002BBA0000}"/>
    <cellStyle name="Note 55 4" xfId="47545" xr:uid="{00000000-0005-0000-0000-00002CBA0000}"/>
    <cellStyle name="Note 56" xfId="47546" xr:uid="{00000000-0005-0000-0000-00002DBA0000}"/>
    <cellStyle name="Note 56 2" xfId="47547" xr:uid="{00000000-0005-0000-0000-00002EBA0000}"/>
    <cellStyle name="Note 56 3" xfId="47548" xr:uid="{00000000-0005-0000-0000-00002FBA0000}"/>
    <cellStyle name="Note 56 4" xfId="47549" xr:uid="{00000000-0005-0000-0000-000030BA0000}"/>
    <cellStyle name="Note 57" xfId="47550" xr:uid="{00000000-0005-0000-0000-000031BA0000}"/>
    <cellStyle name="Note 57 2" xfId="47551" xr:uid="{00000000-0005-0000-0000-000032BA0000}"/>
    <cellStyle name="Note 57 3" xfId="47552" xr:uid="{00000000-0005-0000-0000-000033BA0000}"/>
    <cellStyle name="Note 57 4" xfId="47553" xr:uid="{00000000-0005-0000-0000-000034BA0000}"/>
    <cellStyle name="Note 58" xfId="47554" xr:uid="{00000000-0005-0000-0000-000035BA0000}"/>
    <cellStyle name="Note 58 2" xfId="47555" xr:uid="{00000000-0005-0000-0000-000036BA0000}"/>
    <cellStyle name="Note 58 3" xfId="47556" xr:uid="{00000000-0005-0000-0000-000037BA0000}"/>
    <cellStyle name="Note 58 4" xfId="47557" xr:uid="{00000000-0005-0000-0000-000038BA0000}"/>
    <cellStyle name="Note 59" xfId="47558" xr:uid="{00000000-0005-0000-0000-000039BA0000}"/>
    <cellStyle name="Note 59 2" xfId="47559" xr:uid="{00000000-0005-0000-0000-00003ABA0000}"/>
    <cellStyle name="Note 59 3" xfId="47560" xr:uid="{00000000-0005-0000-0000-00003BBA0000}"/>
    <cellStyle name="Note 59 4" xfId="47561" xr:uid="{00000000-0005-0000-0000-00003CBA0000}"/>
    <cellStyle name="Note 6" xfId="47562" xr:uid="{00000000-0005-0000-0000-00003DBA0000}"/>
    <cellStyle name="Note 6 10" xfId="47563" xr:uid="{00000000-0005-0000-0000-00003EBA0000}"/>
    <cellStyle name="Note 6 100" xfId="47564" xr:uid="{00000000-0005-0000-0000-00003FBA0000}"/>
    <cellStyle name="Note 6 101" xfId="47565" xr:uid="{00000000-0005-0000-0000-000040BA0000}"/>
    <cellStyle name="Note 6 102" xfId="47566" xr:uid="{00000000-0005-0000-0000-000041BA0000}"/>
    <cellStyle name="Note 6 103" xfId="47567" xr:uid="{00000000-0005-0000-0000-000042BA0000}"/>
    <cellStyle name="Note 6 104" xfId="47568" xr:uid="{00000000-0005-0000-0000-000043BA0000}"/>
    <cellStyle name="Note 6 105" xfId="47569" xr:uid="{00000000-0005-0000-0000-000044BA0000}"/>
    <cellStyle name="Note 6 11" xfId="47570" xr:uid="{00000000-0005-0000-0000-000045BA0000}"/>
    <cellStyle name="Note 6 12" xfId="47571" xr:uid="{00000000-0005-0000-0000-000046BA0000}"/>
    <cellStyle name="Note 6 13" xfId="47572" xr:uid="{00000000-0005-0000-0000-000047BA0000}"/>
    <cellStyle name="Note 6 14" xfId="47573" xr:uid="{00000000-0005-0000-0000-000048BA0000}"/>
    <cellStyle name="Note 6 15" xfId="47574" xr:uid="{00000000-0005-0000-0000-000049BA0000}"/>
    <cellStyle name="Note 6 16" xfId="47575" xr:uid="{00000000-0005-0000-0000-00004ABA0000}"/>
    <cellStyle name="Note 6 17" xfId="47576" xr:uid="{00000000-0005-0000-0000-00004BBA0000}"/>
    <cellStyle name="Note 6 18" xfId="47577" xr:uid="{00000000-0005-0000-0000-00004CBA0000}"/>
    <cellStyle name="Note 6 19" xfId="47578" xr:uid="{00000000-0005-0000-0000-00004DBA0000}"/>
    <cellStyle name="Note 6 2" xfId="47579" xr:uid="{00000000-0005-0000-0000-00004EBA0000}"/>
    <cellStyle name="Note 6 2 2" xfId="47580" xr:uid="{00000000-0005-0000-0000-00004FBA0000}"/>
    <cellStyle name="Note 6 2 3" xfId="47581" xr:uid="{00000000-0005-0000-0000-000050BA0000}"/>
    <cellStyle name="Note 6 20" xfId="47582" xr:uid="{00000000-0005-0000-0000-000051BA0000}"/>
    <cellStyle name="Note 6 21" xfId="47583" xr:uid="{00000000-0005-0000-0000-000052BA0000}"/>
    <cellStyle name="Note 6 22" xfId="47584" xr:uid="{00000000-0005-0000-0000-000053BA0000}"/>
    <cellStyle name="Note 6 23" xfId="47585" xr:uid="{00000000-0005-0000-0000-000054BA0000}"/>
    <cellStyle name="Note 6 24" xfId="47586" xr:uid="{00000000-0005-0000-0000-000055BA0000}"/>
    <cellStyle name="Note 6 25" xfId="47587" xr:uid="{00000000-0005-0000-0000-000056BA0000}"/>
    <cellStyle name="Note 6 26" xfId="47588" xr:uid="{00000000-0005-0000-0000-000057BA0000}"/>
    <cellStyle name="Note 6 27" xfId="47589" xr:uid="{00000000-0005-0000-0000-000058BA0000}"/>
    <cellStyle name="Note 6 28" xfId="47590" xr:uid="{00000000-0005-0000-0000-000059BA0000}"/>
    <cellStyle name="Note 6 29" xfId="47591" xr:uid="{00000000-0005-0000-0000-00005ABA0000}"/>
    <cellStyle name="Note 6 3" xfId="47592" xr:uid="{00000000-0005-0000-0000-00005BBA0000}"/>
    <cellStyle name="Note 6 30" xfId="47593" xr:uid="{00000000-0005-0000-0000-00005CBA0000}"/>
    <cellStyle name="Note 6 31" xfId="47594" xr:uid="{00000000-0005-0000-0000-00005DBA0000}"/>
    <cellStyle name="Note 6 32" xfId="47595" xr:uid="{00000000-0005-0000-0000-00005EBA0000}"/>
    <cellStyle name="Note 6 33" xfId="47596" xr:uid="{00000000-0005-0000-0000-00005FBA0000}"/>
    <cellStyle name="Note 6 34" xfId="47597" xr:uid="{00000000-0005-0000-0000-000060BA0000}"/>
    <cellStyle name="Note 6 35" xfId="47598" xr:uid="{00000000-0005-0000-0000-000061BA0000}"/>
    <cellStyle name="Note 6 36" xfId="47599" xr:uid="{00000000-0005-0000-0000-000062BA0000}"/>
    <cellStyle name="Note 6 37" xfId="47600" xr:uid="{00000000-0005-0000-0000-000063BA0000}"/>
    <cellStyle name="Note 6 38" xfId="47601" xr:uid="{00000000-0005-0000-0000-000064BA0000}"/>
    <cellStyle name="Note 6 39" xfId="47602" xr:uid="{00000000-0005-0000-0000-000065BA0000}"/>
    <cellStyle name="Note 6 4" xfId="47603" xr:uid="{00000000-0005-0000-0000-000066BA0000}"/>
    <cellStyle name="Note 6 40" xfId="47604" xr:uid="{00000000-0005-0000-0000-000067BA0000}"/>
    <cellStyle name="Note 6 41" xfId="47605" xr:uid="{00000000-0005-0000-0000-000068BA0000}"/>
    <cellStyle name="Note 6 42" xfId="47606" xr:uid="{00000000-0005-0000-0000-000069BA0000}"/>
    <cellStyle name="Note 6 43" xfId="47607" xr:uid="{00000000-0005-0000-0000-00006ABA0000}"/>
    <cellStyle name="Note 6 44" xfId="47608" xr:uid="{00000000-0005-0000-0000-00006BBA0000}"/>
    <cellStyle name="Note 6 45" xfId="47609" xr:uid="{00000000-0005-0000-0000-00006CBA0000}"/>
    <cellStyle name="Note 6 46" xfId="47610" xr:uid="{00000000-0005-0000-0000-00006DBA0000}"/>
    <cellStyle name="Note 6 47" xfId="47611" xr:uid="{00000000-0005-0000-0000-00006EBA0000}"/>
    <cellStyle name="Note 6 48" xfId="47612" xr:uid="{00000000-0005-0000-0000-00006FBA0000}"/>
    <cellStyle name="Note 6 49" xfId="47613" xr:uid="{00000000-0005-0000-0000-000070BA0000}"/>
    <cellStyle name="Note 6 5" xfId="47614" xr:uid="{00000000-0005-0000-0000-000071BA0000}"/>
    <cellStyle name="Note 6 50" xfId="47615" xr:uid="{00000000-0005-0000-0000-000072BA0000}"/>
    <cellStyle name="Note 6 51" xfId="47616" xr:uid="{00000000-0005-0000-0000-000073BA0000}"/>
    <cellStyle name="Note 6 52" xfId="47617" xr:uid="{00000000-0005-0000-0000-000074BA0000}"/>
    <cellStyle name="Note 6 53" xfId="47618" xr:uid="{00000000-0005-0000-0000-000075BA0000}"/>
    <cellStyle name="Note 6 54" xfId="47619" xr:uid="{00000000-0005-0000-0000-000076BA0000}"/>
    <cellStyle name="Note 6 55" xfId="47620" xr:uid="{00000000-0005-0000-0000-000077BA0000}"/>
    <cellStyle name="Note 6 56" xfId="47621" xr:uid="{00000000-0005-0000-0000-000078BA0000}"/>
    <cellStyle name="Note 6 57" xfId="47622" xr:uid="{00000000-0005-0000-0000-000079BA0000}"/>
    <cellStyle name="Note 6 58" xfId="47623" xr:uid="{00000000-0005-0000-0000-00007ABA0000}"/>
    <cellStyle name="Note 6 59" xfId="47624" xr:uid="{00000000-0005-0000-0000-00007BBA0000}"/>
    <cellStyle name="Note 6 6" xfId="47625" xr:uid="{00000000-0005-0000-0000-00007CBA0000}"/>
    <cellStyle name="Note 6 60" xfId="47626" xr:uid="{00000000-0005-0000-0000-00007DBA0000}"/>
    <cellStyle name="Note 6 61" xfId="47627" xr:uid="{00000000-0005-0000-0000-00007EBA0000}"/>
    <cellStyle name="Note 6 62" xfId="47628" xr:uid="{00000000-0005-0000-0000-00007FBA0000}"/>
    <cellStyle name="Note 6 63" xfId="47629" xr:uid="{00000000-0005-0000-0000-000080BA0000}"/>
    <cellStyle name="Note 6 64" xfId="47630" xr:uid="{00000000-0005-0000-0000-000081BA0000}"/>
    <cellStyle name="Note 6 65" xfId="47631" xr:uid="{00000000-0005-0000-0000-000082BA0000}"/>
    <cellStyle name="Note 6 66" xfId="47632" xr:uid="{00000000-0005-0000-0000-000083BA0000}"/>
    <cellStyle name="Note 6 67" xfId="47633" xr:uid="{00000000-0005-0000-0000-000084BA0000}"/>
    <cellStyle name="Note 6 68" xfId="47634" xr:uid="{00000000-0005-0000-0000-000085BA0000}"/>
    <cellStyle name="Note 6 69" xfId="47635" xr:uid="{00000000-0005-0000-0000-000086BA0000}"/>
    <cellStyle name="Note 6 7" xfId="47636" xr:uid="{00000000-0005-0000-0000-000087BA0000}"/>
    <cellStyle name="Note 6 70" xfId="47637" xr:uid="{00000000-0005-0000-0000-000088BA0000}"/>
    <cellStyle name="Note 6 71" xfId="47638" xr:uid="{00000000-0005-0000-0000-000089BA0000}"/>
    <cellStyle name="Note 6 72" xfId="47639" xr:uid="{00000000-0005-0000-0000-00008ABA0000}"/>
    <cellStyle name="Note 6 73" xfId="47640" xr:uid="{00000000-0005-0000-0000-00008BBA0000}"/>
    <cellStyle name="Note 6 74" xfId="47641" xr:uid="{00000000-0005-0000-0000-00008CBA0000}"/>
    <cellStyle name="Note 6 75" xfId="47642" xr:uid="{00000000-0005-0000-0000-00008DBA0000}"/>
    <cellStyle name="Note 6 76" xfId="47643" xr:uid="{00000000-0005-0000-0000-00008EBA0000}"/>
    <cellStyle name="Note 6 77" xfId="47644" xr:uid="{00000000-0005-0000-0000-00008FBA0000}"/>
    <cellStyle name="Note 6 78" xfId="47645" xr:uid="{00000000-0005-0000-0000-000090BA0000}"/>
    <cellStyle name="Note 6 79" xfId="47646" xr:uid="{00000000-0005-0000-0000-000091BA0000}"/>
    <cellStyle name="Note 6 8" xfId="47647" xr:uid="{00000000-0005-0000-0000-000092BA0000}"/>
    <cellStyle name="Note 6 80" xfId="47648" xr:uid="{00000000-0005-0000-0000-000093BA0000}"/>
    <cellStyle name="Note 6 81" xfId="47649" xr:uid="{00000000-0005-0000-0000-000094BA0000}"/>
    <cellStyle name="Note 6 82" xfId="47650" xr:uid="{00000000-0005-0000-0000-000095BA0000}"/>
    <cellStyle name="Note 6 83" xfId="47651" xr:uid="{00000000-0005-0000-0000-000096BA0000}"/>
    <cellStyle name="Note 6 84" xfId="47652" xr:uid="{00000000-0005-0000-0000-000097BA0000}"/>
    <cellStyle name="Note 6 85" xfId="47653" xr:uid="{00000000-0005-0000-0000-000098BA0000}"/>
    <cellStyle name="Note 6 86" xfId="47654" xr:uid="{00000000-0005-0000-0000-000099BA0000}"/>
    <cellStyle name="Note 6 87" xfId="47655" xr:uid="{00000000-0005-0000-0000-00009ABA0000}"/>
    <cellStyle name="Note 6 88" xfId="47656" xr:uid="{00000000-0005-0000-0000-00009BBA0000}"/>
    <cellStyle name="Note 6 89" xfId="47657" xr:uid="{00000000-0005-0000-0000-00009CBA0000}"/>
    <cellStyle name="Note 6 9" xfId="47658" xr:uid="{00000000-0005-0000-0000-00009DBA0000}"/>
    <cellStyle name="Note 6 90" xfId="47659" xr:uid="{00000000-0005-0000-0000-00009EBA0000}"/>
    <cellStyle name="Note 6 91" xfId="47660" xr:uid="{00000000-0005-0000-0000-00009FBA0000}"/>
    <cellStyle name="Note 6 92" xfId="47661" xr:uid="{00000000-0005-0000-0000-0000A0BA0000}"/>
    <cellStyle name="Note 6 93" xfId="47662" xr:uid="{00000000-0005-0000-0000-0000A1BA0000}"/>
    <cellStyle name="Note 6 94" xfId="47663" xr:uid="{00000000-0005-0000-0000-0000A2BA0000}"/>
    <cellStyle name="Note 6 95" xfId="47664" xr:uid="{00000000-0005-0000-0000-0000A3BA0000}"/>
    <cellStyle name="Note 6 96" xfId="47665" xr:uid="{00000000-0005-0000-0000-0000A4BA0000}"/>
    <cellStyle name="Note 6 97" xfId="47666" xr:uid="{00000000-0005-0000-0000-0000A5BA0000}"/>
    <cellStyle name="Note 6 98" xfId="47667" xr:uid="{00000000-0005-0000-0000-0000A6BA0000}"/>
    <cellStyle name="Note 6 99" xfId="47668" xr:uid="{00000000-0005-0000-0000-0000A7BA0000}"/>
    <cellStyle name="Note 60" xfId="47669" xr:uid="{00000000-0005-0000-0000-0000A8BA0000}"/>
    <cellStyle name="Note 60 2" xfId="47670" xr:uid="{00000000-0005-0000-0000-0000A9BA0000}"/>
    <cellStyle name="Note 60 3" xfId="47671" xr:uid="{00000000-0005-0000-0000-0000AABA0000}"/>
    <cellStyle name="Note 60 4" xfId="47672" xr:uid="{00000000-0005-0000-0000-0000ABBA0000}"/>
    <cellStyle name="Note 61" xfId="47673" xr:uid="{00000000-0005-0000-0000-0000ACBA0000}"/>
    <cellStyle name="Note 61 2" xfId="47674" xr:uid="{00000000-0005-0000-0000-0000ADBA0000}"/>
    <cellStyle name="Note 61 3" xfId="47675" xr:uid="{00000000-0005-0000-0000-0000AEBA0000}"/>
    <cellStyle name="Note 61 4" xfId="47676" xr:uid="{00000000-0005-0000-0000-0000AFBA0000}"/>
    <cellStyle name="Note 62" xfId="47677" xr:uid="{00000000-0005-0000-0000-0000B0BA0000}"/>
    <cellStyle name="Note 62 2" xfId="47678" xr:uid="{00000000-0005-0000-0000-0000B1BA0000}"/>
    <cellStyle name="Note 62 3" xfId="47679" xr:uid="{00000000-0005-0000-0000-0000B2BA0000}"/>
    <cellStyle name="Note 62 4" xfId="47680" xr:uid="{00000000-0005-0000-0000-0000B3BA0000}"/>
    <cellStyle name="Note 63" xfId="47681" xr:uid="{00000000-0005-0000-0000-0000B4BA0000}"/>
    <cellStyle name="Note 63 2" xfId="47682" xr:uid="{00000000-0005-0000-0000-0000B5BA0000}"/>
    <cellStyle name="Note 63 3" xfId="47683" xr:uid="{00000000-0005-0000-0000-0000B6BA0000}"/>
    <cellStyle name="Note 63 4" xfId="47684" xr:uid="{00000000-0005-0000-0000-0000B7BA0000}"/>
    <cellStyle name="Note 64" xfId="47685" xr:uid="{00000000-0005-0000-0000-0000B8BA0000}"/>
    <cellStyle name="Note 64 2" xfId="47686" xr:uid="{00000000-0005-0000-0000-0000B9BA0000}"/>
    <cellStyle name="Note 64 3" xfId="47687" xr:uid="{00000000-0005-0000-0000-0000BABA0000}"/>
    <cellStyle name="Note 64 4" xfId="47688" xr:uid="{00000000-0005-0000-0000-0000BBBA0000}"/>
    <cellStyle name="Note 65" xfId="47689" xr:uid="{00000000-0005-0000-0000-0000BCBA0000}"/>
    <cellStyle name="Note 65 2" xfId="47690" xr:uid="{00000000-0005-0000-0000-0000BDBA0000}"/>
    <cellStyle name="Note 65 3" xfId="47691" xr:uid="{00000000-0005-0000-0000-0000BEBA0000}"/>
    <cellStyle name="Note 65 4" xfId="47692" xr:uid="{00000000-0005-0000-0000-0000BFBA0000}"/>
    <cellStyle name="Note 66" xfId="47693" xr:uid="{00000000-0005-0000-0000-0000C0BA0000}"/>
    <cellStyle name="Note 66 2" xfId="47694" xr:uid="{00000000-0005-0000-0000-0000C1BA0000}"/>
    <cellStyle name="Note 66 3" xfId="47695" xr:uid="{00000000-0005-0000-0000-0000C2BA0000}"/>
    <cellStyle name="Note 66 4" xfId="47696" xr:uid="{00000000-0005-0000-0000-0000C3BA0000}"/>
    <cellStyle name="Note 67" xfId="47697" xr:uid="{00000000-0005-0000-0000-0000C4BA0000}"/>
    <cellStyle name="Note 67 2" xfId="47698" xr:uid="{00000000-0005-0000-0000-0000C5BA0000}"/>
    <cellStyle name="Note 67 3" xfId="47699" xr:uid="{00000000-0005-0000-0000-0000C6BA0000}"/>
    <cellStyle name="Note 67 4" xfId="47700" xr:uid="{00000000-0005-0000-0000-0000C7BA0000}"/>
    <cellStyle name="Note 68" xfId="47701" xr:uid="{00000000-0005-0000-0000-0000C8BA0000}"/>
    <cellStyle name="Note 68 2" xfId="47702" xr:uid="{00000000-0005-0000-0000-0000C9BA0000}"/>
    <cellStyle name="Note 68 3" xfId="47703" xr:uid="{00000000-0005-0000-0000-0000CABA0000}"/>
    <cellStyle name="Note 68 4" xfId="47704" xr:uid="{00000000-0005-0000-0000-0000CBBA0000}"/>
    <cellStyle name="Note 69" xfId="47705" xr:uid="{00000000-0005-0000-0000-0000CCBA0000}"/>
    <cellStyle name="Note 69 2" xfId="47706" xr:uid="{00000000-0005-0000-0000-0000CDBA0000}"/>
    <cellStyle name="Note 69 3" xfId="47707" xr:uid="{00000000-0005-0000-0000-0000CEBA0000}"/>
    <cellStyle name="Note 7" xfId="47708" xr:uid="{00000000-0005-0000-0000-0000CFBA0000}"/>
    <cellStyle name="Note 7 10" xfId="47709" xr:uid="{00000000-0005-0000-0000-0000D0BA0000}"/>
    <cellStyle name="Note 7 100" xfId="47710" xr:uid="{00000000-0005-0000-0000-0000D1BA0000}"/>
    <cellStyle name="Note 7 101" xfId="47711" xr:uid="{00000000-0005-0000-0000-0000D2BA0000}"/>
    <cellStyle name="Note 7 102" xfId="47712" xr:uid="{00000000-0005-0000-0000-0000D3BA0000}"/>
    <cellStyle name="Note 7 103" xfId="47713" xr:uid="{00000000-0005-0000-0000-0000D4BA0000}"/>
    <cellStyle name="Note 7 104" xfId="47714" xr:uid="{00000000-0005-0000-0000-0000D5BA0000}"/>
    <cellStyle name="Note 7 105" xfId="47715" xr:uid="{00000000-0005-0000-0000-0000D6BA0000}"/>
    <cellStyle name="Note 7 11" xfId="47716" xr:uid="{00000000-0005-0000-0000-0000D7BA0000}"/>
    <cellStyle name="Note 7 12" xfId="47717" xr:uid="{00000000-0005-0000-0000-0000D8BA0000}"/>
    <cellStyle name="Note 7 13" xfId="47718" xr:uid="{00000000-0005-0000-0000-0000D9BA0000}"/>
    <cellStyle name="Note 7 14" xfId="47719" xr:uid="{00000000-0005-0000-0000-0000DABA0000}"/>
    <cellStyle name="Note 7 15" xfId="47720" xr:uid="{00000000-0005-0000-0000-0000DBBA0000}"/>
    <cellStyle name="Note 7 16" xfId="47721" xr:uid="{00000000-0005-0000-0000-0000DCBA0000}"/>
    <cellStyle name="Note 7 17" xfId="47722" xr:uid="{00000000-0005-0000-0000-0000DDBA0000}"/>
    <cellStyle name="Note 7 18" xfId="47723" xr:uid="{00000000-0005-0000-0000-0000DEBA0000}"/>
    <cellStyle name="Note 7 19" xfId="47724" xr:uid="{00000000-0005-0000-0000-0000DFBA0000}"/>
    <cellStyle name="Note 7 2" xfId="47725" xr:uid="{00000000-0005-0000-0000-0000E0BA0000}"/>
    <cellStyle name="Note 7 2 2" xfId="47726" xr:uid="{00000000-0005-0000-0000-0000E1BA0000}"/>
    <cellStyle name="Note 7 2 3" xfId="47727" xr:uid="{00000000-0005-0000-0000-0000E2BA0000}"/>
    <cellStyle name="Note 7 20" xfId="47728" xr:uid="{00000000-0005-0000-0000-0000E3BA0000}"/>
    <cellStyle name="Note 7 21" xfId="47729" xr:uid="{00000000-0005-0000-0000-0000E4BA0000}"/>
    <cellStyle name="Note 7 22" xfId="47730" xr:uid="{00000000-0005-0000-0000-0000E5BA0000}"/>
    <cellStyle name="Note 7 23" xfId="47731" xr:uid="{00000000-0005-0000-0000-0000E6BA0000}"/>
    <cellStyle name="Note 7 24" xfId="47732" xr:uid="{00000000-0005-0000-0000-0000E7BA0000}"/>
    <cellStyle name="Note 7 25" xfId="47733" xr:uid="{00000000-0005-0000-0000-0000E8BA0000}"/>
    <cellStyle name="Note 7 26" xfId="47734" xr:uid="{00000000-0005-0000-0000-0000E9BA0000}"/>
    <cellStyle name="Note 7 27" xfId="47735" xr:uid="{00000000-0005-0000-0000-0000EABA0000}"/>
    <cellStyle name="Note 7 28" xfId="47736" xr:uid="{00000000-0005-0000-0000-0000EBBA0000}"/>
    <cellStyle name="Note 7 29" xfId="47737" xr:uid="{00000000-0005-0000-0000-0000ECBA0000}"/>
    <cellStyle name="Note 7 3" xfId="47738" xr:uid="{00000000-0005-0000-0000-0000EDBA0000}"/>
    <cellStyle name="Note 7 30" xfId="47739" xr:uid="{00000000-0005-0000-0000-0000EEBA0000}"/>
    <cellStyle name="Note 7 31" xfId="47740" xr:uid="{00000000-0005-0000-0000-0000EFBA0000}"/>
    <cellStyle name="Note 7 32" xfId="47741" xr:uid="{00000000-0005-0000-0000-0000F0BA0000}"/>
    <cellStyle name="Note 7 33" xfId="47742" xr:uid="{00000000-0005-0000-0000-0000F1BA0000}"/>
    <cellStyle name="Note 7 34" xfId="47743" xr:uid="{00000000-0005-0000-0000-0000F2BA0000}"/>
    <cellStyle name="Note 7 35" xfId="47744" xr:uid="{00000000-0005-0000-0000-0000F3BA0000}"/>
    <cellStyle name="Note 7 36" xfId="47745" xr:uid="{00000000-0005-0000-0000-0000F4BA0000}"/>
    <cellStyle name="Note 7 37" xfId="47746" xr:uid="{00000000-0005-0000-0000-0000F5BA0000}"/>
    <cellStyle name="Note 7 38" xfId="47747" xr:uid="{00000000-0005-0000-0000-0000F6BA0000}"/>
    <cellStyle name="Note 7 39" xfId="47748" xr:uid="{00000000-0005-0000-0000-0000F7BA0000}"/>
    <cellStyle name="Note 7 4" xfId="47749" xr:uid="{00000000-0005-0000-0000-0000F8BA0000}"/>
    <cellStyle name="Note 7 40" xfId="47750" xr:uid="{00000000-0005-0000-0000-0000F9BA0000}"/>
    <cellStyle name="Note 7 41" xfId="47751" xr:uid="{00000000-0005-0000-0000-0000FABA0000}"/>
    <cellStyle name="Note 7 42" xfId="47752" xr:uid="{00000000-0005-0000-0000-0000FBBA0000}"/>
    <cellStyle name="Note 7 43" xfId="47753" xr:uid="{00000000-0005-0000-0000-0000FCBA0000}"/>
    <cellStyle name="Note 7 44" xfId="47754" xr:uid="{00000000-0005-0000-0000-0000FDBA0000}"/>
    <cellStyle name="Note 7 45" xfId="47755" xr:uid="{00000000-0005-0000-0000-0000FEBA0000}"/>
    <cellStyle name="Note 7 46" xfId="47756" xr:uid="{00000000-0005-0000-0000-0000FFBA0000}"/>
    <cellStyle name="Note 7 47" xfId="47757" xr:uid="{00000000-0005-0000-0000-000000BB0000}"/>
    <cellStyle name="Note 7 48" xfId="47758" xr:uid="{00000000-0005-0000-0000-000001BB0000}"/>
    <cellStyle name="Note 7 49" xfId="47759" xr:uid="{00000000-0005-0000-0000-000002BB0000}"/>
    <cellStyle name="Note 7 5" xfId="47760" xr:uid="{00000000-0005-0000-0000-000003BB0000}"/>
    <cellStyle name="Note 7 50" xfId="47761" xr:uid="{00000000-0005-0000-0000-000004BB0000}"/>
    <cellStyle name="Note 7 51" xfId="47762" xr:uid="{00000000-0005-0000-0000-000005BB0000}"/>
    <cellStyle name="Note 7 52" xfId="47763" xr:uid="{00000000-0005-0000-0000-000006BB0000}"/>
    <cellStyle name="Note 7 53" xfId="47764" xr:uid="{00000000-0005-0000-0000-000007BB0000}"/>
    <cellStyle name="Note 7 54" xfId="47765" xr:uid="{00000000-0005-0000-0000-000008BB0000}"/>
    <cellStyle name="Note 7 55" xfId="47766" xr:uid="{00000000-0005-0000-0000-000009BB0000}"/>
    <cellStyle name="Note 7 56" xfId="47767" xr:uid="{00000000-0005-0000-0000-00000ABB0000}"/>
    <cellStyle name="Note 7 57" xfId="47768" xr:uid="{00000000-0005-0000-0000-00000BBB0000}"/>
    <cellStyle name="Note 7 58" xfId="47769" xr:uid="{00000000-0005-0000-0000-00000CBB0000}"/>
    <cellStyle name="Note 7 59" xfId="47770" xr:uid="{00000000-0005-0000-0000-00000DBB0000}"/>
    <cellStyle name="Note 7 6" xfId="47771" xr:uid="{00000000-0005-0000-0000-00000EBB0000}"/>
    <cellStyle name="Note 7 60" xfId="47772" xr:uid="{00000000-0005-0000-0000-00000FBB0000}"/>
    <cellStyle name="Note 7 61" xfId="47773" xr:uid="{00000000-0005-0000-0000-000010BB0000}"/>
    <cellStyle name="Note 7 62" xfId="47774" xr:uid="{00000000-0005-0000-0000-000011BB0000}"/>
    <cellStyle name="Note 7 63" xfId="47775" xr:uid="{00000000-0005-0000-0000-000012BB0000}"/>
    <cellStyle name="Note 7 64" xfId="47776" xr:uid="{00000000-0005-0000-0000-000013BB0000}"/>
    <cellStyle name="Note 7 65" xfId="47777" xr:uid="{00000000-0005-0000-0000-000014BB0000}"/>
    <cellStyle name="Note 7 66" xfId="47778" xr:uid="{00000000-0005-0000-0000-000015BB0000}"/>
    <cellStyle name="Note 7 67" xfId="47779" xr:uid="{00000000-0005-0000-0000-000016BB0000}"/>
    <cellStyle name="Note 7 68" xfId="47780" xr:uid="{00000000-0005-0000-0000-000017BB0000}"/>
    <cellStyle name="Note 7 69" xfId="47781" xr:uid="{00000000-0005-0000-0000-000018BB0000}"/>
    <cellStyle name="Note 7 7" xfId="47782" xr:uid="{00000000-0005-0000-0000-000019BB0000}"/>
    <cellStyle name="Note 7 70" xfId="47783" xr:uid="{00000000-0005-0000-0000-00001ABB0000}"/>
    <cellStyle name="Note 7 71" xfId="47784" xr:uid="{00000000-0005-0000-0000-00001BBB0000}"/>
    <cellStyle name="Note 7 72" xfId="47785" xr:uid="{00000000-0005-0000-0000-00001CBB0000}"/>
    <cellStyle name="Note 7 73" xfId="47786" xr:uid="{00000000-0005-0000-0000-00001DBB0000}"/>
    <cellStyle name="Note 7 74" xfId="47787" xr:uid="{00000000-0005-0000-0000-00001EBB0000}"/>
    <cellStyle name="Note 7 75" xfId="47788" xr:uid="{00000000-0005-0000-0000-00001FBB0000}"/>
    <cellStyle name="Note 7 76" xfId="47789" xr:uid="{00000000-0005-0000-0000-000020BB0000}"/>
    <cellStyle name="Note 7 77" xfId="47790" xr:uid="{00000000-0005-0000-0000-000021BB0000}"/>
    <cellStyle name="Note 7 78" xfId="47791" xr:uid="{00000000-0005-0000-0000-000022BB0000}"/>
    <cellStyle name="Note 7 79" xfId="47792" xr:uid="{00000000-0005-0000-0000-000023BB0000}"/>
    <cellStyle name="Note 7 8" xfId="47793" xr:uid="{00000000-0005-0000-0000-000024BB0000}"/>
    <cellStyle name="Note 7 80" xfId="47794" xr:uid="{00000000-0005-0000-0000-000025BB0000}"/>
    <cellStyle name="Note 7 81" xfId="47795" xr:uid="{00000000-0005-0000-0000-000026BB0000}"/>
    <cellStyle name="Note 7 82" xfId="47796" xr:uid="{00000000-0005-0000-0000-000027BB0000}"/>
    <cellStyle name="Note 7 83" xfId="47797" xr:uid="{00000000-0005-0000-0000-000028BB0000}"/>
    <cellStyle name="Note 7 84" xfId="47798" xr:uid="{00000000-0005-0000-0000-000029BB0000}"/>
    <cellStyle name="Note 7 85" xfId="47799" xr:uid="{00000000-0005-0000-0000-00002ABB0000}"/>
    <cellStyle name="Note 7 86" xfId="47800" xr:uid="{00000000-0005-0000-0000-00002BBB0000}"/>
    <cellStyle name="Note 7 87" xfId="47801" xr:uid="{00000000-0005-0000-0000-00002CBB0000}"/>
    <cellStyle name="Note 7 88" xfId="47802" xr:uid="{00000000-0005-0000-0000-00002DBB0000}"/>
    <cellStyle name="Note 7 89" xfId="47803" xr:uid="{00000000-0005-0000-0000-00002EBB0000}"/>
    <cellStyle name="Note 7 9" xfId="47804" xr:uid="{00000000-0005-0000-0000-00002FBB0000}"/>
    <cellStyle name="Note 7 90" xfId="47805" xr:uid="{00000000-0005-0000-0000-000030BB0000}"/>
    <cellStyle name="Note 7 91" xfId="47806" xr:uid="{00000000-0005-0000-0000-000031BB0000}"/>
    <cellStyle name="Note 7 92" xfId="47807" xr:uid="{00000000-0005-0000-0000-000032BB0000}"/>
    <cellStyle name="Note 7 93" xfId="47808" xr:uid="{00000000-0005-0000-0000-000033BB0000}"/>
    <cellStyle name="Note 7 94" xfId="47809" xr:uid="{00000000-0005-0000-0000-000034BB0000}"/>
    <cellStyle name="Note 7 95" xfId="47810" xr:uid="{00000000-0005-0000-0000-000035BB0000}"/>
    <cellStyle name="Note 7 96" xfId="47811" xr:uid="{00000000-0005-0000-0000-000036BB0000}"/>
    <cellStyle name="Note 7 97" xfId="47812" xr:uid="{00000000-0005-0000-0000-000037BB0000}"/>
    <cellStyle name="Note 7 98" xfId="47813" xr:uid="{00000000-0005-0000-0000-000038BB0000}"/>
    <cellStyle name="Note 7 99" xfId="47814" xr:uid="{00000000-0005-0000-0000-000039BB0000}"/>
    <cellStyle name="Note 70" xfId="47815" xr:uid="{00000000-0005-0000-0000-00003ABB0000}"/>
    <cellStyle name="Note 70 2" xfId="47816" xr:uid="{00000000-0005-0000-0000-00003BBB0000}"/>
    <cellStyle name="Note 70 3" xfId="47817" xr:uid="{00000000-0005-0000-0000-00003CBB0000}"/>
    <cellStyle name="Note 71" xfId="47818" xr:uid="{00000000-0005-0000-0000-00003DBB0000}"/>
    <cellStyle name="Note 71 2" xfId="47819" xr:uid="{00000000-0005-0000-0000-00003EBB0000}"/>
    <cellStyle name="Note 71 3" xfId="47820" xr:uid="{00000000-0005-0000-0000-00003FBB0000}"/>
    <cellStyle name="Note 72" xfId="47821" xr:uid="{00000000-0005-0000-0000-000040BB0000}"/>
    <cellStyle name="Note 72 2" xfId="47822" xr:uid="{00000000-0005-0000-0000-000041BB0000}"/>
    <cellStyle name="Note 72 3" xfId="47823" xr:uid="{00000000-0005-0000-0000-000042BB0000}"/>
    <cellStyle name="Note 73" xfId="47824" xr:uid="{00000000-0005-0000-0000-000043BB0000}"/>
    <cellStyle name="Note 73 2" xfId="47825" xr:uid="{00000000-0005-0000-0000-000044BB0000}"/>
    <cellStyle name="Note 73 3" xfId="47826" xr:uid="{00000000-0005-0000-0000-000045BB0000}"/>
    <cellStyle name="Note 74" xfId="47827" xr:uid="{00000000-0005-0000-0000-000046BB0000}"/>
    <cellStyle name="Note 74 2" xfId="47828" xr:uid="{00000000-0005-0000-0000-000047BB0000}"/>
    <cellStyle name="Note 74 3" xfId="47829" xr:uid="{00000000-0005-0000-0000-000048BB0000}"/>
    <cellStyle name="Note 75" xfId="47830" xr:uid="{00000000-0005-0000-0000-000049BB0000}"/>
    <cellStyle name="Note 75 2" xfId="47831" xr:uid="{00000000-0005-0000-0000-00004ABB0000}"/>
    <cellStyle name="Note 75 3" xfId="47832" xr:uid="{00000000-0005-0000-0000-00004BBB0000}"/>
    <cellStyle name="Note 76" xfId="47833" xr:uid="{00000000-0005-0000-0000-00004CBB0000}"/>
    <cellStyle name="Note 76 2" xfId="47834" xr:uid="{00000000-0005-0000-0000-00004DBB0000}"/>
    <cellStyle name="Note 76 3" xfId="47835" xr:uid="{00000000-0005-0000-0000-00004EBB0000}"/>
    <cellStyle name="Note 77" xfId="47836" xr:uid="{00000000-0005-0000-0000-00004FBB0000}"/>
    <cellStyle name="Note 77 2" xfId="47837" xr:uid="{00000000-0005-0000-0000-000050BB0000}"/>
    <cellStyle name="Note 77 3" xfId="47838" xr:uid="{00000000-0005-0000-0000-000051BB0000}"/>
    <cellStyle name="Note 78" xfId="47839" xr:uid="{00000000-0005-0000-0000-000052BB0000}"/>
    <cellStyle name="Note 78 2" xfId="47840" xr:uid="{00000000-0005-0000-0000-000053BB0000}"/>
    <cellStyle name="Note 78 3" xfId="47841" xr:uid="{00000000-0005-0000-0000-000054BB0000}"/>
    <cellStyle name="Note 79" xfId="47842" xr:uid="{00000000-0005-0000-0000-000055BB0000}"/>
    <cellStyle name="Note 79 2" xfId="47843" xr:uid="{00000000-0005-0000-0000-000056BB0000}"/>
    <cellStyle name="Note 79 3" xfId="47844" xr:uid="{00000000-0005-0000-0000-000057BB0000}"/>
    <cellStyle name="Note 8" xfId="47845" xr:uid="{00000000-0005-0000-0000-000058BB0000}"/>
    <cellStyle name="Note 8 10" xfId="47846" xr:uid="{00000000-0005-0000-0000-000059BB0000}"/>
    <cellStyle name="Note 8 100" xfId="47847" xr:uid="{00000000-0005-0000-0000-00005ABB0000}"/>
    <cellStyle name="Note 8 101" xfId="47848" xr:uid="{00000000-0005-0000-0000-00005BBB0000}"/>
    <cellStyle name="Note 8 102" xfId="47849" xr:uid="{00000000-0005-0000-0000-00005CBB0000}"/>
    <cellStyle name="Note 8 103" xfId="47850" xr:uid="{00000000-0005-0000-0000-00005DBB0000}"/>
    <cellStyle name="Note 8 104" xfId="47851" xr:uid="{00000000-0005-0000-0000-00005EBB0000}"/>
    <cellStyle name="Note 8 105" xfId="47852" xr:uid="{00000000-0005-0000-0000-00005FBB0000}"/>
    <cellStyle name="Note 8 11" xfId="47853" xr:uid="{00000000-0005-0000-0000-000060BB0000}"/>
    <cellStyle name="Note 8 12" xfId="47854" xr:uid="{00000000-0005-0000-0000-000061BB0000}"/>
    <cellStyle name="Note 8 13" xfId="47855" xr:uid="{00000000-0005-0000-0000-000062BB0000}"/>
    <cellStyle name="Note 8 14" xfId="47856" xr:uid="{00000000-0005-0000-0000-000063BB0000}"/>
    <cellStyle name="Note 8 15" xfId="47857" xr:uid="{00000000-0005-0000-0000-000064BB0000}"/>
    <cellStyle name="Note 8 16" xfId="47858" xr:uid="{00000000-0005-0000-0000-000065BB0000}"/>
    <cellStyle name="Note 8 17" xfId="47859" xr:uid="{00000000-0005-0000-0000-000066BB0000}"/>
    <cellStyle name="Note 8 18" xfId="47860" xr:uid="{00000000-0005-0000-0000-000067BB0000}"/>
    <cellStyle name="Note 8 19" xfId="47861" xr:uid="{00000000-0005-0000-0000-000068BB0000}"/>
    <cellStyle name="Note 8 2" xfId="47862" xr:uid="{00000000-0005-0000-0000-000069BB0000}"/>
    <cellStyle name="Note 8 2 2" xfId="47863" xr:uid="{00000000-0005-0000-0000-00006ABB0000}"/>
    <cellStyle name="Note 8 2 3" xfId="47864" xr:uid="{00000000-0005-0000-0000-00006BBB0000}"/>
    <cellStyle name="Note 8 20" xfId="47865" xr:uid="{00000000-0005-0000-0000-00006CBB0000}"/>
    <cellStyle name="Note 8 21" xfId="47866" xr:uid="{00000000-0005-0000-0000-00006DBB0000}"/>
    <cellStyle name="Note 8 22" xfId="47867" xr:uid="{00000000-0005-0000-0000-00006EBB0000}"/>
    <cellStyle name="Note 8 23" xfId="47868" xr:uid="{00000000-0005-0000-0000-00006FBB0000}"/>
    <cellStyle name="Note 8 24" xfId="47869" xr:uid="{00000000-0005-0000-0000-000070BB0000}"/>
    <cellStyle name="Note 8 25" xfId="47870" xr:uid="{00000000-0005-0000-0000-000071BB0000}"/>
    <cellStyle name="Note 8 26" xfId="47871" xr:uid="{00000000-0005-0000-0000-000072BB0000}"/>
    <cellStyle name="Note 8 27" xfId="47872" xr:uid="{00000000-0005-0000-0000-000073BB0000}"/>
    <cellStyle name="Note 8 28" xfId="47873" xr:uid="{00000000-0005-0000-0000-000074BB0000}"/>
    <cellStyle name="Note 8 29" xfId="47874" xr:uid="{00000000-0005-0000-0000-000075BB0000}"/>
    <cellStyle name="Note 8 3" xfId="47875" xr:uid="{00000000-0005-0000-0000-000076BB0000}"/>
    <cellStyle name="Note 8 30" xfId="47876" xr:uid="{00000000-0005-0000-0000-000077BB0000}"/>
    <cellStyle name="Note 8 31" xfId="47877" xr:uid="{00000000-0005-0000-0000-000078BB0000}"/>
    <cellStyle name="Note 8 32" xfId="47878" xr:uid="{00000000-0005-0000-0000-000079BB0000}"/>
    <cellStyle name="Note 8 33" xfId="47879" xr:uid="{00000000-0005-0000-0000-00007ABB0000}"/>
    <cellStyle name="Note 8 34" xfId="47880" xr:uid="{00000000-0005-0000-0000-00007BBB0000}"/>
    <cellStyle name="Note 8 35" xfId="47881" xr:uid="{00000000-0005-0000-0000-00007CBB0000}"/>
    <cellStyle name="Note 8 36" xfId="47882" xr:uid="{00000000-0005-0000-0000-00007DBB0000}"/>
    <cellStyle name="Note 8 37" xfId="47883" xr:uid="{00000000-0005-0000-0000-00007EBB0000}"/>
    <cellStyle name="Note 8 38" xfId="47884" xr:uid="{00000000-0005-0000-0000-00007FBB0000}"/>
    <cellStyle name="Note 8 39" xfId="47885" xr:uid="{00000000-0005-0000-0000-000080BB0000}"/>
    <cellStyle name="Note 8 4" xfId="47886" xr:uid="{00000000-0005-0000-0000-000081BB0000}"/>
    <cellStyle name="Note 8 40" xfId="47887" xr:uid="{00000000-0005-0000-0000-000082BB0000}"/>
    <cellStyle name="Note 8 41" xfId="47888" xr:uid="{00000000-0005-0000-0000-000083BB0000}"/>
    <cellStyle name="Note 8 42" xfId="47889" xr:uid="{00000000-0005-0000-0000-000084BB0000}"/>
    <cellStyle name="Note 8 43" xfId="47890" xr:uid="{00000000-0005-0000-0000-000085BB0000}"/>
    <cellStyle name="Note 8 44" xfId="47891" xr:uid="{00000000-0005-0000-0000-000086BB0000}"/>
    <cellStyle name="Note 8 45" xfId="47892" xr:uid="{00000000-0005-0000-0000-000087BB0000}"/>
    <cellStyle name="Note 8 46" xfId="47893" xr:uid="{00000000-0005-0000-0000-000088BB0000}"/>
    <cellStyle name="Note 8 47" xfId="47894" xr:uid="{00000000-0005-0000-0000-000089BB0000}"/>
    <cellStyle name="Note 8 48" xfId="47895" xr:uid="{00000000-0005-0000-0000-00008ABB0000}"/>
    <cellStyle name="Note 8 49" xfId="47896" xr:uid="{00000000-0005-0000-0000-00008BBB0000}"/>
    <cellStyle name="Note 8 5" xfId="47897" xr:uid="{00000000-0005-0000-0000-00008CBB0000}"/>
    <cellStyle name="Note 8 50" xfId="47898" xr:uid="{00000000-0005-0000-0000-00008DBB0000}"/>
    <cellStyle name="Note 8 51" xfId="47899" xr:uid="{00000000-0005-0000-0000-00008EBB0000}"/>
    <cellStyle name="Note 8 52" xfId="47900" xr:uid="{00000000-0005-0000-0000-00008FBB0000}"/>
    <cellStyle name="Note 8 53" xfId="47901" xr:uid="{00000000-0005-0000-0000-000090BB0000}"/>
    <cellStyle name="Note 8 54" xfId="47902" xr:uid="{00000000-0005-0000-0000-000091BB0000}"/>
    <cellStyle name="Note 8 55" xfId="47903" xr:uid="{00000000-0005-0000-0000-000092BB0000}"/>
    <cellStyle name="Note 8 56" xfId="47904" xr:uid="{00000000-0005-0000-0000-000093BB0000}"/>
    <cellStyle name="Note 8 57" xfId="47905" xr:uid="{00000000-0005-0000-0000-000094BB0000}"/>
    <cellStyle name="Note 8 58" xfId="47906" xr:uid="{00000000-0005-0000-0000-000095BB0000}"/>
    <cellStyle name="Note 8 59" xfId="47907" xr:uid="{00000000-0005-0000-0000-000096BB0000}"/>
    <cellStyle name="Note 8 6" xfId="47908" xr:uid="{00000000-0005-0000-0000-000097BB0000}"/>
    <cellStyle name="Note 8 60" xfId="47909" xr:uid="{00000000-0005-0000-0000-000098BB0000}"/>
    <cellStyle name="Note 8 61" xfId="47910" xr:uid="{00000000-0005-0000-0000-000099BB0000}"/>
    <cellStyle name="Note 8 62" xfId="47911" xr:uid="{00000000-0005-0000-0000-00009ABB0000}"/>
    <cellStyle name="Note 8 63" xfId="47912" xr:uid="{00000000-0005-0000-0000-00009BBB0000}"/>
    <cellStyle name="Note 8 64" xfId="47913" xr:uid="{00000000-0005-0000-0000-00009CBB0000}"/>
    <cellStyle name="Note 8 65" xfId="47914" xr:uid="{00000000-0005-0000-0000-00009DBB0000}"/>
    <cellStyle name="Note 8 66" xfId="47915" xr:uid="{00000000-0005-0000-0000-00009EBB0000}"/>
    <cellStyle name="Note 8 67" xfId="47916" xr:uid="{00000000-0005-0000-0000-00009FBB0000}"/>
    <cellStyle name="Note 8 68" xfId="47917" xr:uid="{00000000-0005-0000-0000-0000A0BB0000}"/>
    <cellStyle name="Note 8 69" xfId="47918" xr:uid="{00000000-0005-0000-0000-0000A1BB0000}"/>
    <cellStyle name="Note 8 7" xfId="47919" xr:uid="{00000000-0005-0000-0000-0000A2BB0000}"/>
    <cellStyle name="Note 8 70" xfId="47920" xr:uid="{00000000-0005-0000-0000-0000A3BB0000}"/>
    <cellStyle name="Note 8 71" xfId="47921" xr:uid="{00000000-0005-0000-0000-0000A4BB0000}"/>
    <cellStyle name="Note 8 72" xfId="47922" xr:uid="{00000000-0005-0000-0000-0000A5BB0000}"/>
    <cellStyle name="Note 8 73" xfId="47923" xr:uid="{00000000-0005-0000-0000-0000A6BB0000}"/>
    <cellStyle name="Note 8 74" xfId="47924" xr:uid="{00000000-0005-0000-0000-0000A7BB0000}"/>
    <cellStyle name="Note 8 75" xfId="47925" xr:uid="{00000000-0005-0000-0000-0000A8BB0000}"/>
    <cellStyle name="Note 8 76" xfId="47926" xr:uid="{00000000-0005-0000-0000-0000A9BB0000}"/>
    <cellStyle name="Note 8 77" xfId="47927" xr:uid="{00000000-0005-0000-0000-0000AABB0000}"/>
    <cellStyle name="Note 8 78" xfId="47928" xr:uid="{00000000-0005-0000-0000-0000ABBB0000}"/>
    <cellStyle name="Note 8 79" xfId="47929" xr:uid="{00000000-0005-0000-0000-0000ACBB0000}"/>
    <cellStyle name="Note 8 8" xfId="47930" xr:uid="{00000000-0005-0000-0000-0000ADBB0000}"/>
    <cellStyle name="Note 8 80" xfId="47931" xr:uid="{00000000-0005-0000-0000-0000AEBB0000}"/>
    <cellStyle name="Note 8 81" xfId="47932" xr:uid="{00000000-0005-0000-0000-0000AFBB0000}"/>
    <cellStyle name="Note 8 82" xfId="47933" xr:uid="{00000000-0005-0000-0000-0000B0BB0000}"/>
    <cellStyle name="Note 8 83" xfId="47934" xr:uid="{00000000-0005-0000-0000-0000B1BB0000}"/>
    <cellStyle name="Note 8 84" xfId="47935" xr:uid="{00000000-0005-0000-0000-0000B2BB0000}"/>
    <cellStyle name="Note 8 85" xfId="47936" xr:uid="{00000000-0005-0000-0000-0000B3BB0000}"/>
    <cellStyle name="Note 8 86" xfId="47937" xr:uid="{00000000-0005-0000-0000-0000B4BB0000}"/>
    <cellStyle name="Note 8 87" xfId="47938" xr:uid="{00000000-0005-0000-0000-0000B5BB0000}"/>
    <cellStyle name="Note 8 88" xfId="47939" xr:uid="{00000000-0005-0000-0000-0000B6BB0000}"/>
    <cellStyle name="Note 8 89" xfId="47940" xr:uid="{00000000-0005-0000-0000-0000B7BB0000}"/>
    <cellStyle name="Note 8 9" xfId="47941" xr:uid="{00000000-0005-0000-0000-0000B8BB0000}"/>
    <cellStyle name="Note 8 90" xfId="47942" xr:uid="{00000000-0005-0000-0000-0000B9BB0000}"/>
    <cellStyle name="Note 8 91" xfId="47943" xr:uid="{00000000-0005-0000-0000-0000BABB0000}"/>
    <cellStyle name="Note 8 92" xfId="47944" xr:uid="{00000000-0005-0000-0000-0000BBBB0000}"/>
    <cellStyle name="Note 8 93" xfId="47945" xr:uid="{00000000-0005-0000-0000-0000BCBB0000}"/>
    <cellStyle name="Note 8 94" xfId="47946" xr:uid="{00000000-0005-0000-0000-0000BDBB0000}"/>
    <cellStyle name="Note 8 95" xfId="47947" xr:uid="{00000000-0005-0000-0000-0000BEBB0000}"/>
    <cellStyle name="Note 8 96" xfId="47948" xr:uid="{00000000-0005-0000-0000-0000BFBB0000}"/>
    <cellStyle name="Note 8 97" xfId="47949" xr:uid="{00000000-0005-0000-0000-0000C0BB0000}"/>
    <cellStyle name="Note 8 98" xfId="47950" xr:uid="{00000000-0005-0000-0000-0000C1BB0000}"/>
    <cellStyle name="Note 8 99" xfId="47951" xr:uid="{00000000-0005-0000-0000-0000C2BB0000}"/>
    <cellStyle name="Note 80" xfId="47952" xr:uid="{00000000-0005-0000-0000-0000C3BB0000}"/>
    <cellStyle name="Note 80 2" xfId="47953" xr:uid="{00000000-0005-0000-0000-0000C4BB0000}"/>
    <cellStyle name="Note 80 3" xfId="47954" xr:uid="{00000000-0005-0000-0000-0000C5BB0000}"/>
    <cellStyle name="Note 81" xfId="47955" xr:uid="{00000000-0005-0000-0000-0000C6BB0000}"/>
    <cellStyle name="Note 81 2" xfId="47956" xr:uid="{00000000-0005-0000-0000-0000C7BB0000}"/>
    <cellStyle name="Note 81 3" xfId="47957" xr:uid="{00000000-0005-0000-0000-0000C8BB0000}"/>
    <cellStyle name="Note 82" xfId="47958" xr:uid="{00000000-0005-0000-0000-0000C9BB0000}"/>
    <cellStyle name="Note 82 2" xfId="47959" xr:uid="{00000000-0005-0000-0000-0000CABB0000}"/>
    <cellStyle name="Note 82 3" xfId="47960" xr:uid="{00000000-0005-0000-0000-0000CBBB0000}"/>
    <cellStyle name="Note 83" xfId="47961" xr:uid="{00000000-0005-0000-0000-0000CCBB0000}"/>
    <cellStyle name="Note 83 2" xfId="47962" xr:uid="{00000000-0005-0000-0000-0000CDBB0000}"/>
    <cellStyle name="Note 83 3" xfId="47963" xr:uid="{00000000-0005-0000-0000-0000CEBB0000}"/>
    <cellStyle name="Note 84" xfId="47964" xr:uid="{00000000-0005-0000-0000-0000CFBB0000}"/>
    <cellStyle name="Note 84 2" xfId="47965" xr:uid="{00000000-0005-0000-0000-0000D0BB0000}"/>
    <cellStyle name="Note 84 3" xfId="47966" xr:uid="{00000000-0005-0000-0000-0000D1BB0000}"/>
    <cellStyle name="Note 85" xfId="47967" xr:uid="{00000000-0005-0000-0000-0000D2BB0000}"/>
    <cellStyle name="Note 85 2" xfId="47968" xr:uid="{00000000-0005-0000-0000-0000D3BB0000}"/>
    <cellStyle name="Note 85 3" xfId="47969" xr:uid="{00000000-0005-0000-0000-0000D4BB0000}"/>
    <cellStyle name="Note 86" xfId="47970" xr:uid="{00000000-0005-0000-0000-0000D5BB0000}"/>
    <cellStyle name="Note 86 2" xfId="47971" xr:uid="{00000000-0005-0000-0000-0000D6BB0000}"/>
    <cellStyle name="Note 86 3" xfId="47972" xr:uid="{00000000-0005-0000-0000-0000D7BB0000}"/>
    <cellStyle name="Note 87" xfId="47973" xr:uid="{00000000-0005-0000-0000-0000D8BB0000}"/>
    <cellStyle name="Note 87 2" xfId="47974" xr:uid="{00000000-0005-0000-0000-0000D9BB0000}"/>
    <cellStyle name="Note 87 3" xfId="47975" xr:uid="{00000000-0005-0000-0000-0000DABB0000}"/>
    <cellStyle name="Note 88" xfId="47976" xr:uid="{00000000-0005-0000-0000-0000DBBB0000}"/>
    <cellStyle name="Note 88 2" xfId="47977" xr:uid="{00000000-0005-0000-0000-0000DCBB0000}"/>
    <cellStyle name="Note 88 3" xfId="47978" xr:uid="{00000000-0005-0000-0000-0000DDBB0000}"/>
    <cellStyle name="Note 89" xfId="47979" xr:uid="{00000000-0005-0000-0000-0000DEBB0000}"/>
    <cellStyle name="Note 89 2" xfId="47980" xr:uid="{00000000-0005-0000-0000-0000DFBB0000}"/>
    <cellStyle name="Note 89 3" xfId="47981" xr:uid="{00000000-0005-0000-0000-0000E0BB0000}"/>
    <cellStyle name="Note 9" xfId="47982" xr:uid="{00000000-0005-0000-0000-0000E1BB0000}"/>
    <cellStyle name="Note 9 10" xfId="47983" xr:uid="{00000000-0005-0000-0000-0000E2BB0000}"/>
    <cellStyle name="Note 9 100" xfId="47984" xr:uid="{00000000-0005-0000-0000-0000E3BB0000}"/>
    <cellStyle name="Note 9 101" xfId="47985" xr:uid="{00000000-0005-0000-0000-0000E4BB0000}"/>
    <cellStyle name="Note 9 102" xfId="47986" xr:uid="{00000000-0005-0000-0000-0000E5BB0000}"/>
    <cellStyle name="Note 9 103" xfId="47987" xr:uid="{00000000-0005-0000-0000-0000E6BB0000}"/>
    <cellStyle name="Note 9 104" xfId="47988" xr:uid="{00000000-0005-0000-0000-0000E7BB0000}"/>
    <cellStyle name="Note 9 105" xfId="47989" xr:uid="{00000000-0005-0000-0000-0000E8BB0000}"/>
    <cellStyle name="Note 9 11" xfId="47990" xr:uid="{00000000-0005-0000-0000-0000E9BB0000}"/>
    <cellStyle name="Note 9 12" xfId="47991" xr:uid="{00000000-0005-0000-0000-0000EABB0000}"/>
    <cellStyle name="Note 9 13" xfId="47992" xr:uid="{00000000-0005-0000-0000-0000EBBB0000}"/>
    <cellStyle name="Note 9 14" xfId="47993" xr:uid="{00000000-0005-0000-0000-0000ECBB0000}"/>
    <cellStyle name="Note 9 15" xfId="47994" xr:uid="{00000000-0005-0000-0000-0000EDBB0000}"/>
    <cellStyle name="Note 9 16" xfId="47995" xr:uid="{00000000-0005-0000-0000-0000EEBB0000}"/>
    <cellStyle name="Note 9 17" xfId="47996" xr:uid="{00000000-0005-0000-0000-0000EFBB0000}"/>
    <cellStyle name="Note 9 18" xfId="47997" xr:uid="{00000000-0005-0000-0000-0000F0BB0000}"/>
    <cellStyle name="Note 9 19" xfId="47998" xr:uid="{00000000-0005-0000-0000-0000F1BB0000}"/>
    <cellStyle name="Note 9 2" xfId="47999" xr:uid="{00000000-0005-0000-0000-0000F2BB0000}"/>
    <cellStyle name="Note 9 2 2" xfId="48000" xr:uid="{00000000-0005-0000-0000-0000F3BB0000}"/>
    <cellStyle name="Note 9 2 3" xfId="48001" xr:uid="{00000000-0005-0000-0000-0000F4BB0000}"/>
    <cellStyle name="Note 9 20" xfId="48002" xr:uid="{00000000-0005-0000-0000-0000F5BB0000}"/>
    <cellStyle name="Note 9 21" xfId="48003" xr:uid="{00000000-0005-0000-0000-0000F6BB0000}"/>
    <cellStyle name="Note 9 22" xfId="48004" xr:uid="{00000000-0005-0000-0000-0000F7BB0000}"/>
    <cellStyle name="Note 9 23" xfId="48005" xr:uid="{00000000-0005-0000-0000-0000F8BB0000}"/>
    <cellStyle name="Note 9 24" xfId="48006" xr:uid="{00000000-0005-0000-0000-0000F9BB0000}"/>
    <cellStyle name="Note 9 25" xfId="48007" xr:uid="{00000000-0005-0000-0000-0000FABB0000}"/>
    <cellStyle name="Note 9 26" xfId="48008" xr:uid="{00000000-0005-0000-0000-0000FBBB0000}"/>
    <cellStyle name="Note 9 27" xfId="48009" xr:uid="{00000000-0005-0000-0000-0000FCBB0000}"/>
    <cellStyle name="Note 9 28" xfId="48010" xr:uid="{00000000-0005-0000-0000-0000FDBB0000}"/>
    <cellStyle name="Note 9 29" xfId="48011" xr:uid="{00000000-0005-0000-0000-0000FEBB0000}"/>
    <cellStyle name="Note 9 3" xfId="48012" xr:uid="{00000000-0005-0000-0000-0000FFBB0000}"/>
    <cellStyle name="Note 9 30" xfId="48013" xr:uid="{00000000-0005-0000-0000-000000BC0000}"/>
    <cellStyle name="Note 9 31" xfId="48014" xr:uid="{00000000-0005-0000-0000-000001BC0000}"/>
    <cellStyle name="Note 9 32" xfId="48015" xr:uid="{00000000-0005-0000-0000-000002BC0000}"/>
    <cellStyle name="Note 9 33" xfId="48016" xr:uid="{00000000-0005-0000-0000-000003BC0000}"/>
    <cellStyle name="Note 9 34" xfId="48017" xr:uid="{00000000-0005-0000-0000-000004BC0000}"/>
    <cellStyle name="Note 9 35" xfId="48018" xr:uid="{00000000-0005-0000-0000-000005BC0000}"/>
    <cellStyle name="Note 9 36" xfId="48019" xr:uid="{00000000-0005-0000-0000-000006BC0000}"/>
    <cellStyle name="Note 9 37" xfId="48020" xr:uid="{00000000-0005-0000-0000-000007BC0000}"/>
    <cellStyle name="Note 9 38" xfId="48021" xr:uid="{00000000-0005-0000-0000-000008BC0000}"/>
    <cellStyle name="Note 9 39" xfId="48022" xr:uid="{00000000-0005-0000-0000-000009BC0000}"/>
    <cellStyle name="Note 9 4" xfId="48023" xr:uid="{00000000-0005-0000-0000-00000ABC0000}"/>
    <cellStyle name="Note 9 40" xfId="48024" xr:uid="{00000000-0005-0000-0000-00000BBC0000}"/>
    <cellStyle name="Note 9 41" xfId="48025" xr:uid="{00000000-0005-0000-0000-00000CBC0000}"/>
    <cellStyle name="Note 9 42" xfId="48026" xr:uid="{00000000-0005-0000-0000-00000DBC0000}"/>
    <cellStyle name="Note 9 43" xfId="48027" xr:uid="{00000000-0005-0000-0000-00000EBC0000}"/>
    <cellStyle name="Note 9 44" xfId="48028" xr:uid="{00000000-0005-0000-0000-00000FBC0000}"/>
    <cellStyle name="Note 9 45" xfId="48029" xr:uid="{00000000-0005-0000-0000-000010BC0000}"/>
    <cellStyle name="Note 9 46" xfId="48030" xr:uid="{00000000-0005-0000-0000-000011BC0000}"/>
    <cellStyle name="Note 9 47" xfId="48031" xr:uid="{00000000-0005-0000-0000-000012BC0000}"/>
    <cellStyle name="Note 9 48" xfId="48032" xr:uid="{00000000-0005-0000-0000-000013BC0000}"/>
    <cellStyle name="Note 9 49" xfId="48033" xr:uid="{00000000-0005-0000-0000-000014BC0000}"/>
    <cellStyle name="Note 9 5" xfId="48034" xr:uid="{00000000-0005-0000-0000-000015BC0000}"/>
    <cellStyle name="Note 9 50" xfId="48035" xr:uid="{00000000-0005-0000-0000-000016BC0000}"/>
    <cellStyle name="Note 9 51" xfId="48036" xr:uid="{00000000-0005-0000-0000-000017BC0000}"/>
    <cellStyle name="Note 9 52" xfId="48037" xr:uid="{00000000-0005-0000-0000-000018BC0000}"/>
    <cellStyle name="Note 9 53" xfId="48038" xr:uid="{00000000-0005-0000-0000-000019BC0000}"/>
    <cellStyle name="Note 9 54" xfId="48039" xr:uid="{00000000-0005-0000-0000-00001ABC0000}"/>
    <cellStyle name="Note 9 55" xfId="48040" xr:uid="{00000000-0005-0000-0000-00001BBC0000}"/>
    <cellStyle name="Note 9 56" xfId="48041" xr:uid="{00000000-0005-0000-0000-00001CBC0000}"/>
    <cellStyle name="Note 9 57" xfId="48042" xr:uid="{00000000-0005-0000-0000-00001DBC0000}"/>
    <cellStyle name="Note 9 58" xfId="48043" xr:uid="{00000000-0005-0000-0000-00001EBC0000}"/>
    <cellStyle name="Note 9 59" xfId="48044" xr:uid="{00000000-0005-0000-0000-00001FBC0000}"/>
    <cellStyle name="Note 9 6" xfId="48045" xr:uid="{00000000-0005-0000-0000-000020BC0000}"/>
    <cellStyle name="Note 9 60" xfId="48046" xr:uid="{00000000-0005-0000-0000-000021BC0000}"/>
    <cellStyle name="Note 9 61" xfId="48047" xr:uid="{00000000-0005-0000-0000-000022BC0000}"/>
    <cellStyle name="Note 9 62" xfId="48048" xr:uid="{00000000-0005-0000-0000-000023BC0000}"/>
    <cellStyle name="Note 9 63" xfId="48049" xr:uid="{00000000-0005-0000-0000-000024BC0000}"/>
    <cellStyle name="Note 9 64" xfId="48050" xr:uid="{00000000-0005-0000-0000-000025BC0000}"/>
    <cellStyle name="Note 9 65" xfId="48051" xr:uid="{00000000-0005-0000-0000-000026BC0000}"/>
    <cellStyle name="Note 9 66" xfId="48052" xr:uid="{00000000-0005-0000-0000-000027BC0000}"/>
    <cellStyle name="Note 9 67" xfId="48053" xr:uid="{00000000-0005-0000-0000-000028BC0000}"/>
    <cellStyle name="Note 9 68" xfId="48054" xr:uid="{00000000-0005-0000-0000-000029BC0000}"/>
    <cellStyle name="Note 9 69" xfId="48055" xr:uid="{00000000-0005-0000-0000-00002ABC0000}"/>
    <cellStyle name="Note 9 7" xfId="48056" xr:uid="{00000000-0005-0000-0000-00002BBC0000}"/>
    <cellStyle name="Note 9 70" xfId="48057" xr:uid="{00000000-0005-0000-0000-00002CBC0000}"/>
    <cellStyle name="Note 9 71" xfId="48058" xr:uid="{00000000-0005-0000-0000-00002DBC0000}"/>
    <cellStyle name="Note 9 72" xfId="48059" xr:uid="{00000000-0005-0000-0000-00002EBC0000}"/>
    <cellStyle name="Note 9 73" xfId="48060" xr:uid="{00000000-0005-0000-0000-00002FBC0000}"/>
    <cellStyle name="Note 9 74" xfId="48061" xr:uid="{00000000-0005-0000-0000-000030BC0000}"/>
    <cellStyle name="Note 9 75" xfId="48062" xr:uid="{00000000-0005-0000-0000-000031BC0000}"/>
    <cellStyle name="Note 9 76" xfId="48063" xr:uid="{00000000-0005-0000-0000-000032BC0000}"/>
    <cellStyle name="Note 9 77" xfId="48064" xr:uid="{00000000-0005-0000-0000-000033BC0000}"/>
    <cellStyle name="Note 9 78" xfId="48065" xr:uid="{00000000-0005-0000-0000-000034BC0000}"/>
    <cellStyle name="Note 9 79" xfId="48066" xr:uid="{00000000-0005-0000-0000-000035BC0000}"/>
    <cellStyle name="Note 9 8" xfId="48067" xr:uid="{00000000-0005-0000-0000-000036BC0000}"/>
    <cellStyle name="Note 9 80" xfId="48068" xr:uid="{00000000-0005-0000-0000-000037BC0000}"/>
    <cellStyle name="Note 9 81" xfId="48069" xr:uid="{00000000-0005-0000-0000-000038BC0000}"/>
    <cellStyle name="Note 9 82" xfId="48070" xr:uid="{00000000-0005-0000-0000-000039BC0000}"/>
    <cellStyle name="Note 9 83" xfId="48071" xr:uid="{00000000-0005-0000-0000-00003ABC0000}"/>
    <cellStyle name="Note 9 84" xfId="48072" xr:uid="{00000000-0005-0000-0000-00003BBC0000}"/>
    <cellStyle name="Note 9 85" xfId="48073" xr:uid="{00000000-0005-0000-0000-00003CBC0000}"/>
    <cellStyle name="Note 9 86" xfId="48074" xr:uid="{00000000-0005-0000-0000-00003DBC0000}"/>
    <cellStyle name="Note 9 87" xfId="48075" xr:uid="{00000000-0005-0000-0000-00003EBC0000}"/>
    <cellStyle name="Note 9 88" xfId="48076" xr:uid="{00000000-0005-0000-0000-00003FBC0000}"/>
    <cellStyle name="Note 9 89" xfId="48077" xr:uid="{00000000-0005-0000-0000-000040BC0000}"/>
    <cellStyle name="Note 9 9" xfId="48078" xr:uid="{00000000-0005-0000-0000-000041BC0000}"/>
    <cellStyle name="Note 9 90" xfId="48079" xr:uid="{00000000-0005-0000-0000-000042BC0000}"/>
    <cellStyle name="Note 9 91" xfId="48080" xr:uid="{00000000-0005-0000-0000-000043BC0000}"/>
    <cellStyle name="Note 9 92" xfId="48081" xr:uid="{00000000-0005-0000-0000-000044BC0000}"/>
    <cellStyle name="Note 9 93" xfId="48082" xr:uid="{00000000-0005-0000-0000-000045BC0000}"/>
    <cellStyle name="Note 9 94" xfId="48083" xr:uid="{00000000-0005-0000-0000-000046BC0000}"/>
    <cellStyle name="Note 9 95" xfId="48084" xr:uid="{00000000-0005-0000-0000-000047BC0000}"/>
    <cellStyle name="Note 9 96" xfId="48085" xr:uid="{00000000-0005-0000-0000-000048BC0000}"/>
    <cellStyle name="Note 9 97" xfId="48086" xr:uid="{00000000-0005-0000-0000-000049BC0000}"/>
    <cellStyle name="Note 9 98" xfId="48087" xr:uid="{00000000-0005-0000-0000-00004ABC0000}"/>
    <cellStyle name="Note 9 99" xfId="48088" xr:uid="{00000000-0005-0000-0000-00004BBC0000}"/>
    <cellStyle name="Note 90" xfId="48089" xr:uid="{00000000-0005-0000-0000-00004CBC0000}"/>
    <cellStyle name="Note 90 2" xfId="48090" xr:uid="{00000000-0005-0000-0000-00004DBC0000}"/>
    <cellStyle name="Note 90 3" xfId="48091" xr:uid="{00000000-0005-0000-0000-00004EBC0000}"/>
    <cellStyle name="Note 91" xfId="48092" xr:uid="{00000000-0005-0000-0000-00004FBC0000}"/>
    <cellStyle name="Note 91 2" xfId="48093" xr:uid="{00000000-0005-0000-0000-000050BC0000}"/>
    <cellStyle name="Note 91 3" xfId="48094" xr:uid="{00000000-0005-0000-0000-000051BC0000}"/>
    <cellStyle name="Note 92" xfId="48095" xr:uid="{00000000-0005-0000-0000-000052BC0000}"/>
    <cellStyle name="Note 92 2" xfId="48096" xr:uid="{00000000-0005-0000-0000-000053BC0000}"/>
    <cellStyle name="Note 92 3" xfId="48097" xr:uid="{00000000-0005-0000-0000-000054BC0000}"/>
    <cellStyle name="Note 93" xfId="48098" xr:uid="{00000000-0005-0000-0000-000055BC0000}"/>
    <cellStyle name="Note 93 2" xfId="48099" xr:uid="{00000000-0005-0000-0000-000056BC0000}"/>
    <cellStyle name="Note 93 3" xfId="48100" xr:uid="{00000000-0005-0000-0000-000057BC0000}"/>
    <cellStyle name="Note 94" xfId="48101" xr:uid="{00000000-0005-0000-0000-000058BC0000}"/>
    <cellStyle name="Note 94 2" xfId="48102" xr:uid="{00000000-0005-0000-0000-000059BC0000}"/>
    <cellStyle name="Note 94 3" xfId="48103" xr:uid="{00000000-0005-0000-0000-00005ABC0000}"/>
    <cellStyle name="Note 95" xfId="48104" xr:uid="{00000000-0005-0000-0000-00005BBC0000}"/>
    <cellStyle name="Note 95 2" xfId="48105" xr:uid="{00000000-0005-0000-0000-00005CBC0000}"/>
    <cellStyle name="Note 95 3" xfId="48106" xr:uid="{00000000-0005-0000-0000-00005DBC0000}"/>
    <cellStyle name="Note 96" xfId="48107" xr:uid="{00000000-0005-0000-0000-00005EBC0000}"/>
    <cellStyle name="Note 96 2" xfId="48108" xr:uid="{00000000-0005-0000-0000-00005FBC0000}"/>
    <cellStyle name="Note 96 3" xfId="48109" xr:uid="{00000000-0005-0000-0000-000060BC0000}"/>
    <cellStyle name="Note 97" xfId="48110" xr:uid="{00000000-0005-0000-0000-000061BC0000}"/>
    <cellStyle name="Note 97 2" xfId="48111" xr:uid="{00000000-0005-0000-0000-000062BC0000}"/>
    <cellStyle name="Note 97 3" xfId="48112" xr:uid="{00000000-0005-0000-0000-000063BC0000}"/>
    <cellStyle name="Note 98" xfId="48113" xr:uid="{00000000-0005-0000-0000-000064BC0000}"/>
    <cellStyle name="Note 98 2" xfId="48114" xr:uid="{00000000-0005-0000-0000-000065BC0000}"/>
    <cellStyle name="Note 98 3" xfId="48115" xr:uid="{00000000-0005-0000-0000-000066BC0000}"/>
    <cellStyle name="Note 99" xfId="48116" xr:uid="{00000000-0005-0000-0000-000067BC0000}"/>
    <cellStyle name="Note 99 2" xfId="48117" xr:uid="{00000000-0005-0000-0000-000068BC0000}"/>
    <cellStyle name="Note 99 3" xfId="48118" xr:uid="{00000000-0005-0000-0000-000069BC0000}"/>
    <cellStyle name="Output 10" xfId="48119" xr:uid="{00000000-0005-0000-0000-00006ABC0000}"/>
    <cellStyle name="Output 10 10" xfId="48120" xr:uid="{00000000-0005-0000-0000-00006BBC0000}"/>
    <cellStyle name="Output 10 11" xfId="48121" xr:uid="{00000000-0005-0000-0000-00006CBC0000}"/>
    <cellStyle name="Output 10 12" xfId="48122" xr:uid="{00000000-0005-0000-0000-00006DBC0000}"/>
    <cellStyle name="Output 10 13" xfId="48123" xr:uid="{00000000-0005-0000-0000-00006EBC0000}"/>
    <cellStyle name="Output 10 14" xfId="48124" xr:uid="{00000000-0005-0000-0000-00006FBC0000}"/>
    <cellStyle name="Output 10 15" xfId="48125" xr:uid="{00000000-0005-0000-0000-000070BC0000}"/>
    <cellStyle name="Output 10 16" xfId="48126" xr:uid="{00000000-0005-0000-0000-000071BC0000}"/>
    <cellStyle name="Output 10 17" xfId="48127" xr:uid="{00000000-0005-0000-0000-000072BC0000}"/>
    <cellStyle name="Output 10 18" xfId="48128" xr:uid="{00000000-0005-0000-0000-000073BC0000}"/>
    <cellStyle name="Output 10 19" xfId="48129" xr:uid="{00000000-0005-0000-0000-000074BC0000}"/>
    <cellStyle name="Output 10 2" xfId="48130" xr:uid="{00000000-0005-0000-0000-000075BC0000}"/>
    <cellStyle name="Output 10 2 2" xfId="48131" xr:uid="{00000000-0005-0000-0000-000076BC0000}"/>
    <cellStyle name="Output 10 2 3" xfId="48132" xr:uid="{00000000-0005-0000-0000-000077BC0000}"/>
    <cellStyle name="Output 10 20" xfId="48133" xr:uid="{00000000-0005-0000-0000-000078BC0000}"/>
    <cellStyle name="Output 10 21" xfId="48134" xr:uid="{00000000-0005-0000-0000-000079BC0000}"/>
    <cellStyle name="Output 10 22" xfId="48135" xr:uid="{00000000-0005-0000-0000-00007ABC0000}"/>
    <cellStyle name="Output 10 23" xfId="48136" xr:uid="{00000000-0005-0000-0000-00007BBC0000}"/>
    <cellStyle name="Output 10 24" xfId="48137" xr:uid="{00000000-0005-0000-0000-00007CBC0000}"/>
    <cellStyle name="Output 10 25" xfId="48138" xr:uid="{00000000-0005-0000-0000-00007DBC0000}"/>
    <cellStyle name="Output 10 26" xfId="48139" xr:uid="{00000000-0005-0000-0000-00007EBC0000}"/>
    <cellStyle name="Output 10 27" xfId="48140" xr:uid="{00000000-0005-0000-0000-00007FBC0000}"/>
    <cellStyle name="Output 10 28" xfId="48141" xr:uid="{00000000-0005-0000-0000-000080BC0000}"/>
    <cellStyle name="Output 10 29" xfId="48142" xr:uid="{00000000-0005-0000-0000-000081BC0000}"/>
    <cellStyle name="Output 10 3" xfId="48143" xr:uid="{00000000-0005-0000-0000-000082BC0000}"/>
    <cellStyle name="Output 10 30" xfId="48144" xr:uid="{00000000-0005-0000-0000-000083BC0000}"/>
    <cellStyle name="Output 10 31" xfId="48145" xr:uid="{00000000-0005-0000-0000-000084BC0000}"/>
    <cellStyle name="Output 10 32" xfId="48146" xr:uid="{00000000-0005-0000-0000-000085BC0000}"/>
    <cellStyle name="Output 10 33" xfId="48147" xr:uid="{00000000-0005-0000-0000-000086BC0000}"/>
    <cellStyle name="Output 10 34" xfId="48148" xr:uid="{00000000-0005-0000-0000-000087BC0000}"/>
    <cellStyle name="Output 10 35" xfId="48149" xr:uid="{00000000-0005-0000-0000-000088BC0000}"/>
    <cellStyle name="Output 10 36" xfId="48150" xr:uid="{00000000-0005-0000-0000-000089BC0000}"/>
    <cellStyle name="Output 10 37" xfId="48151" xr:uid="{00000000-0005-0000-0000-00008ABC0000}"/>
    <cellStyle name="Output 10 38" xfId="48152" xr:uid="{00000000-0005-0000-0000-00008BBC0000}"/>
    <cellStyle name="Output 10 39" xfId="48153" xr:uid="{00000000-0005-0000-0000-00008CBC0000}"/>
    <cellStyle name="Output 10 4" xfId="48154" xr:uid="{00000000-0005-0000-0000-00008DBC0000}"/>
    <cellStyle name="Output 10 40" xfId="48155" xr:uid="{00000000-0005-0000-0000-00008EBC0000}"/>
    <cellStyle name="Output 10 41" xfId="48156" xr:uid="{00000000-0005-0000-0000-00008FBC0000}"/>
    <cellStyle name="Output 10 42" xfId="48157" xr:uid="{00000000-0005-0000-0000-000090BC0000}"/>
    <cellStyle name="Output 10 43" xfId="48158" xr:uid="{00000000-0005-0000-0000-000091BC0000}"/>
    <cellStyle name="Output 10 44" xfId="48159" xr:uid="{00000000-0005-0000-0000-000092BC0000}"/>
    <cellStyle name="Output 10 45" xfId="48160" xr:uid="{00000000-0005-0000-0000-000093BC0000}"/>
    <cellStyle name="Output 10 46" xfId="48161" xr:uid="{00000000-0005-0000-0000-000094BC0000}"/>
    <cellStyle name="Output 10 47" xfId="48162" xr:uid="{00000000-0005-0000-0000-000095BC0000}"/>
    <cellStyle name="Output 10 48" xfId="48163" xr:uid="{00000000-0005-0000-0000-000096BC0000}"/>
    <cellStyle name="Output 10 49" xfId="48164" xr:uid="{00000000-0005-0000-0000-000097BC0000}"/>
    <cellStyle name="Output 10 5" xfId="48165" xr:uid="{00000000-0005-0000-0000-000098BC0000}"/>
    <cellStyle name="Output 10 50" xfId="48166" xr:uid="{00000000-0005-0000-0000-000099BC0000}"/>
    <cellStyle name="Output 10 51" xfId="48167" xr:uid="{00000000-0005-0000-0000-00009ABC0000}"/>
    <cellStyle name="Output 10 52" xfId="48168" xr:uid="{00000000-0005-0000-0000-00009BBC0000}"/>
    <cellStyle name="Output 10 53" xfId="48169" xr:uid="{00000000-0005-0000-0000-00009CBC0000}"/>
    <cellStyle name="Output 10 54" xfId="48170" xr:uid="{00000000-0005-0000-0000-00009DBC0000}"/>
    <cellStyle name="Output 10 55" xfId="48171" xr:uid="{00000000-0005-0000-0000-00009EBC0000}"/>
    <cellStyle name="Output 10 56" xfId="48172" xr:uid="{00000000-0005-0000-0000-00009FBC0000}"/>
    <cellStyle name="Output 10 57" xfId="48173" xr:uid="{00000000-0005-0000-0000-0000A0BC0000}"/>
    <cellStyle name="Output 10 58" xfId="48174" xr:uid="{00000000-0005-0000-0000-0000A1BC0000}"/>
    <cellStyle name="Output 10 59" xfId="48175" xr:uid="{00000000-0005-0000-0000-0000A2BC0000}"/>
    <cellStyle name="Output 10 6" xfId="48176" xr:uid="{00000000-0005-0000-0000-0000A3BC0000}"/>
    <cellStyle name="Output 10 60" xfId="48177" xr:uid="{00000000-0005-0000-0000-0000A4BC0000}"/>
    <cellStyle name="Output 10 61" xfId="48178" xr:uid="{00000000-0005-0000-0000-0000A5BC0000}"/>
    <cellStyle name="Output 10 62" xfId="48179" xr:uid="{00000000-0005-0000-0000-0000A6BC0000}"/>
    <cellStyle name="Output 10 63" xfId="48180" xr:uid="{00000000-0005-0000-0000-0000A7BC0000}"/>
    <cellStyle name="Output 10 64" xfId="48181" xr:uid="{00000000-0005-0000-0000-0000A8BC0000}"/>
    <cellStyle name="Output 10 65" xfId="48182" xr:uid="{00000000-0005-0000-0000-0000A9BC0000}"/>
    <cellStyle name="Output 10 66" xfId="48183" xr:uid="{00000000-0005-0000-0000-0000AABC0000}"/>
    <cellStyle name="Output 10 67" xfId="48184" xr:uid="{00000000-0005-0000-0000-0000ABBC0000}"/>
    <cellStyle name="Output 10 68" xfId="48185" xr:uid="{00000000-0005-0000-0000-0000ACBC0000}"/>
    <cellStyle name="Output 10 69" xfId="48186" xr:uid="{00000000-0005-0000-0000-0000ADBC0000}"/>
    <cellStyle name="Output 10 7" xfId="48187" xr:uid="{00000000-0005-0000-0000-0000AEBC0000}"/>
    <cellStyle name="Output 10 70" xfId="48188" xr:uid="{00000000-0005-0000-0000-0000AFBC0000}"/>
    <cellStyle name="Output 10 71" xfId="48189" xr:uid="{00000000-0005-0000-0000-0000B0BC0000}"/>
    <cellStyle name="Output 10 72" xfId="48190" xr:uid="{00000000-0005-0000-0000-0000B1BC0000}"/>
    <cellStyle name="Output 10 73" xfId="48191" xr:uid="{00000000-0005-0000-0000-0000B2BC0000}"/>
    <cellStyle name="Output 10 74" xfId="48192" xr:uid="{00000000-0005-0000-0000-0000B3BC0000}"/>
    <cellStyle name="Output 10 75" xfId="48193" xr:uid="{00000000-0005-0000-0000-0000B4BC0000}"/>
    <cellStyle name="Output 10 76" xfId="48194" xr:uid="{00000000-0005-0000-0000-0000B5BC0000}"/>
    <cellStyle name="Output 10 77" xfId="48195" xr:uid="{00000000-0005-0000-0000-0000B6BC0000}"/>
    <cellStyle name="Output 10 78" xfId="48196" xr:uid="{00000000-0005-0000-0000-0000B7BC0000}"/>
    <cellStyle name="Output 10 79" xfId="48197" xr:uid="{00000000-0005-0000-0000-0000B8BC0000}"/>
    <cellStyle name="Output 10 8" xfId="48198" xr:uid="{00000000-0005-0000-0000-0000B9BC0000}"/>
    <cellStyle name="Output 10 80" xfId="48199" xr:uid="{00000000-0005-0000-0000-0000BABC0000}"/>
    <cellStyle name="Output 10 81" xfId="48200" xr:uid="{00000000-0005-0000-0000-0000BBBC0000}"/>
    <cellStyle name="Output 10 82" xfId="48201" xr:uid="{00000000-0005-0000-0000-0000BCBC0000}"/>
    <cellStyle name="Output 10 83" xfId="48202" xr:uid="{00000000-0005-0000-0000-0000BDBC0000}"/>
    <cellStyle name="Output 10 84" xfId="48203" xr:uid="{00000000-0005-0000-0000-0000BEBC0000}"/>
    <cellStyle name="Output 10 85" xfId="48204" xr:uid="{00000000-0005-0000-0000-0000BFBC0000}"/>
    <cellStyle name="Output 10 86" xfId="48205" xr:uid="{00000000-0005-0000-0000-0000C0BC0000}"/>
    <cellStyle name="Output 10 87" xfId="48206" xr:uid="{00000000-0005-0000-0000-0000C1BC0000}"/>
    <cellStyle name="Output 10 88" xfId="48207" xr:uid="{00000000-0005-0000-0000-0000C2BC0000}"/>
    <cellStyle name="Output 10 89" xfId="48208" xr:uid="{00000000-0005-0000-0000-0000C3BC0000}"/>
    <cellStyle name="Output 10 9" xfId="48209" xr:uid="{00000000-0005-0000-0000-0000C4BC0000}"/>
    <cellStyle name="Output 10 90" xfId="48210" xr:uid="{00000000-0005-0000-0000-0000C5BC0000}"/>
    <cellStyle name="Output 10 91" xfId="48211" xr:uid="{00000000-0005-0000-0000-0000C6BC0000}"/>
    <cellStyle name="Output 10 92" xfId="48212" xr:uid="{00000000-0005-0000-0000-0000C7BC0000}"/>
    <cellStyle name="Output 10 93" xfId="48213" xr:uid="{00000000-0005-0000-0000-0000C8BC0000}"/>
    <cellStyle name="Output 10 94" xfId="48214" xr:uid="{00000000-0005-0000-0000-0000C9BC0000}"/>
    <cellStyle name="Output 10 95" xfId="48215" xr:uid="{00000000-0005-0000-0000-0000CABC0000}"/>
    <cellStyle name="Output 100" xfId="48216" xr:uid="{00000000-0005-0000-0000-0000CBBC0000}"/>
    <cellStyle name="Output 100 2" xfId="48217" xr:uid="{00000000-0005-0000-0000-0000CCBC0000}"/>
    <cellStyle name="Output 100 3" xfId="48218" xr:uid="{00000000-0005-0000-0000-0000CDBC0000}"/>
    <cellStyle name="Output 101" xfId="48219" xr:uid="{00000000-0005-0000-0000-0000CEBC0000}"/>
    <cellStyle name="Output 101 2" xfId="48220" xr:uid="{00000000-0005-0000-0000-0000CFBC0000}"/>
    <cellStyle name="Output 101 3" xfId="48221" xr:uid="{00000000-0005-0000-0000-0000D0BC0000}"/>
    <cellStyle name="Output 102" xfId="48222" xr:uid="{00000000-0005-0000-0000-0000D1BC0000}"/>
    <cellStyle name="Output 102 2" xfId="48223" xr:uid="{00000000-0005-0000-0000-0000D2BC0000}"/>
    <cellStyle name="Output 102 3" xfId="48224" xr:uid="{00000000-0005-0000-0000-0000D3BC0000}"/>
    <cellStyle name="Output 103" xfId="48225" xr:uid="{00000000-0005-0000-0000-0000D4BC0000}"/>
    <cellStyle name="Output 103 2" xfId="48226" xr:uid="{00000000-0005-0000-0000-0000D5BC0000}"/>
    <cellStyle name="Output 103 3" xfId="48227" xr:uid="{00000000-0005-0000-0000-0000D6BC0000}"/>
    <cellStyle name="Output 104" xfId="48228" xr:uid="{00000000-0005-0000-0000-0000D7BC0000}"/>
    <cellStyle name="Output 104 2" xfId="48229" xr:uid="{00000000-0005-0000-0000-0000D8BC0000}"/>
    <cellStyle name="Output 104 3" xfId="48230" xr:uid="{00000000-0005-0000-0000-0000D9BC0000}"/>
    <cellStyle name="Output 105" xfId="48231" xr:uid="{00000000-0005-0000-0000-0000DABC0000}"/>
    <cellStyle name="Output 105 2" xfId="48232" xr:uid="{00000000-0005-0000-0000-0000DBBC0000}"/>
    <cellStyle name="Output 105 3" xfId="48233" xr:uid="{00000000-0005-0000-0000-0000DCBC0000}"/>
    <cellStyle name="Output 106" xfId="48234" xr:uid="{00000000-0005-0000-0000-0000DDBC0000}"/>
    <cellStyle name="Output 106 2" xfId="48235" xr:uid="{00000000-0005-0000-0000-0000DEBC0000}"/>
    <cellStyle name="Output 106 3" xfId="48236" xr:uid="{00000000-0005-0000-0000-0000DFBC0000}"/>
    <cellStyle name="Output 107" xfId="48237" xr:uid="{00000000-0005-0000-0000-0000E0BC0000}"/>
    <cellStyle name="Output 107 2" xfId="48238" xr:uid="{00000000-0005-0000-0000-0000E1BC0000}"/>
    <cellStyle name="Output 107 3" xfId="48239" xr:uid="{00000000-0005-0000-0000-0000E2BC0000}"/>
    <cellStyle name="Output 108" xfId="48240" xr:uid="{00000000-0005-0000-0000-0000E3BC0000}"/>
    <cellStyle name="Output 109" xfId="48241" xr:uid="{00000000-0005-0000-0000-0000E4BC0000}"/>
    <cellStyle name="Output 11" xfId="48242" xr:uid="{00000000-0005-0000-0000-0000E5BC0000}"/>
    <cellStyle name="Output 11 10" xfId="48243" xr:uid="{00000000-0005-0000-0000-0000E6BC0000}"/>
    <cellStyle name="Output 11 11" xfId="48244" xr:uid="{00000000-0005-0000-0000-0000E7BC0000}"/>
    <cellStyle name="Output 11 12" xfId="48245" xr:uid="{00000000-0005-0000-0000-0000E8BC0000}"/>
    <cellStyle name="Output 11 13" xfId="48246" xr:uid="{00000000-0005-0000-0000-0000E9BC0000}"/>
    <cellStyle name="Output 11 14" xfId="48247" xr:uid="{00000000-0005-0000-0000-0000EABC0000}"/>
    <cellStyle name="Output 11 15" xfId="48248" xr:uid="{00000000-0005-0000-0000-0000EBBC0000}"/>
    <cellStyle name="Output 11 16" xfId="48249" xr:uid="{00000000-0005-0000-0000-0000ECBC0000}"/>
    <cellStyle name="Output 11 17" xfId="48250" xr:uid="{00000000-0005-0000-0000-0000EDBC0000}"/>
    <cellStyle name="Output 11 18" xfId="48251" xr:uid="{00000000-0005-0000-0000-0000EEBC0000}"/>
    <cellStyle name="Output 11 19" xfId="48252" xr:uid="{00000000-0005-0000-0000-0000EFBC0000}"/>
    <cellStyle name="Output 11 2" xfId="48253" xr:uid="{00000000-0005-0000-0000-0000F0BC0000}"/>
    <cellStyle name="Output 11 2 2" xfId="48254" xr:uid="{00000000-0005-0000-0000-0000F1BC0000}"/>
    <cellStyle name="Output 11 2 3" xfId="48255" xr:uid="{00000000-0005-0000-0000-0000F2BC0000}"/>
    <cellStyle name="Output 11 20" xfId="48256" xr:uid="{00000000-0005-0000-0000-0000F3BC0000}"/>
    <cellStyle name="Output 11 21" xfId="48257" xr:uid="{00000000-0005-0000-0000-0000F4BC0000}"/>
    <cellStyle name="Output 11 22" xfId="48258" xr:uid="{00000000-0005-0000-0000-0000F5BC0000}"/>
    <cellStyle name="Output 11 23" xfId="48259" xr:uid="{00000000-0005-0000-0000-0000F6BC0000}"/>
    <cellStyle name="Output 11 24" xfId="48260" xr:uid="{00000000-0005-0000-0000-0000F7BC0000}"/>
    <cellStyle name="Output 11 25" xfId="48261" xr:uid="{00000000-0005-0000-0000-0000F8BC0000}"/>
    <cellStyle name="Output 11 26" xfId="48262" xr:uid="{00000000-0005-0000-0000-0000F9BC0000}"/>
    <cellStyle name="Output 11 27" xfId="48263" xr:uid="{00000000-0005-0000-0000-0000FABC0000}"/>
    <cellStyle name="Output 11 28" xfId="48264" xr:uid="{00000000-0005-0000-0000-0000FBBC0000}"/>
    <cellStyle name="Output 11 29" xfId="48265" xr:uid="{00000000-0005-0000-0000-0000FCBC0000}"/>
    <cellStyle name="Output 11 3" xfId="48266" xr:uid="{00000000-0005-0000-0000-0000FDBC0000}"/>
    <cellStyle name="Output 11 30" xfId="48267" xr:uid="{00000000-0005-0000-0000-0000FEBC0000}"/>
    <cellStyle name="Output 11 31" xfId="48268" xr:uid="{00000000-0005-0000-0000-0000FFBC0000}"/>
    <cellStyle name="Output 11 32" xfId="48269" xr:uid="{00000000-0005-0000-0000-000000BD0000}"/>
    <cellStyle name="Output 11 33" xfId="48270" xr:uid="{00000000-0005-0000-0000-000001BD0000}"/>
    <cellStyle name="Output 11 34" xfId="48271" xr:uid="{00000000-0005-0000-0000-000002BD0000}"/>
    <cellStyle name="Output 11 35" xfId="48272" xr:uid="{00000000-0005-0000-0000-000003BD0000}"/>
    <cellStyle name="Output 11 36" xfId="48273" xr:uid="{00000000-0005-0000-0000-000004BD0000}"/>
    <cellStyle name="Output 11 37" xfId="48274" xr:uid="{00000000-0005-0000-0000-000005BD0000}"/>
    <cellStyle name="Output 11 38" xfId="48275" xr:uid="{00000000-0005-0000-0000-000006BD0000}"/>
    <cellStyle name="Output 11 39" xfId="48276" xr:uid="{00000000-0005-0000-0000-000007BD0000}"/>
    <cellStyle name="Output 11 4" xfId="48277" xr:uid="{00000000-0005-0000-0000-000008BD0000}"/>
    <cellStyle name="Output 11 40" xfId="48278" xr:uid="{00000000-0005-0000-0000-000009BD0000}"/>
    <cellStyle name="Output 11 41" xfId="48279" xr:uid="{00000000-0005-0000-0000-00000ABD0000}"/>
    <cellStyle name="Output 11 42" xfId="48280" xr:uid="{00000000-0005-0000-0000-00000BBD0000}"/>
    <cellStyle name="Output 11 43" xfId="48281" xr:uid="{00000000-0005-0000-0000-00000CBD0000}"/>
    <cellStyle name="Output 11 44" xfId="48282" xr:uid="{00000000-0005-0000-0000-00000DBD0000}"/>
    <cellStyle name="Output 11 45" xfId="48283" xr:uid="{00000000-0005-0000-0000-00000EBD0000}"/>
    <cellStyle name="Output 11 46" xfId="48284" xr:uid="{00000000-0005-0000-0000-00000FBD0000}"/>
    <cellStyle name="Output 11 47" xfId="48285" xr:uid="{00000000-0005-0000-0000-000010BD0000}"/>
    <cellStyle name="Output 11 48" xfId="48286" xr:uid="{00000000-0005-0000-0000-000011BD0000}"/>
    <cellStyle name="Output 11 49" xfId="48287" xr:uid="{00000000-0005-0000-0000-000012BD0000}"/>
    <cellStyle name="Output 11 5" xfId="48288" xr:uid="{00000000-0005-0000-0000-000013BD0000}"/>
    <cellStyle name="Output 11 50" xfId="48289" xr:uid="{00000000-0005-0000-0000-000014BD0000}"/>
    <cellStyle name="Output 11 51" xfId="48290" xr:uid="{00000000-0005-0000-0000-000015BD0000}"/>
    <cellStyle name="Output 11 52" xfId="48291" xr:uid="{00000000-0005-0000-0000-000016BD0000}"/>
    <cellStyle name="Output 11 53" xfId="48292" xr:uid="{00000000-0005-0000-0000-000017BD0000}"/>
    <cellStyle name="Output 11 54" xfId="48293" xr:uid="{00000000-0005-0000-0000-000018BD0000}"/>
    <cellStyle name="Output 11 55" xfId="48294" xr:uid="{00000000-0005-0000-0000-000019BD0000}"/>
    <cellStyle name="Output 11 56" xfId="48295" xr:uid="{00000000-0005-0000-0000-00001ABD0000}"/>
    <cellStyle name="Output 11 57" xfId="48296" xr:uid="{00000000-0005-0000-0000-00001BBD0000}"/>
    <cellStyle name="Output 11 58" xfId="48297" xr:uid="{00000000-0005-0000-0000-00001CBD0000}"/>
    <cellStyle name="Output 11 59" xfId="48298" xr:uid="{00000000-0005-0000-0000-00001DBD0000}"/>
    <cellStyle name="Output 11 6" xfId="48299" xr:uid="{00000000-0005-0000-0000-00001EBD0000}"/>
    <cellStyle name="Output 11 60" xfId="48300" xr:uid="{00000000-0005-0000-0000-00001FBD0000}"/>
    <cellStyle name="Output 11 61" xfId="48301" xr:uid="{00000000-0005-0000-0000-000020BD0000}"/>
    <cellStyle name="Output 11 62" xfId="48302" xr:uid="{00000000-0005-0000-0000-000021BD0000}"/>
    <cellStyle name="Output 11 63" xfId="48303" xr:uid="{00000000-0005-0000-0000-000022BD0000}"/>
    <cellStyle name="Output 11 64" xfId="48304" xr:uid="{00000000-0005-0000-0000-000023BD0000}"/>
    <cellStyle name="Output 11 65" xfId="48305" xr:uid="{00000000-0005-0000-0000-000024BD0000}"/>
    <cellStyle name="Output 11 66" xfId="48306" xr:uid="{00000000-0005-0000-0000-000025BD0000}"/>
    <cellStyle name="Output 11 67" xfId="48307" xr:uid="{00000000-0005-0000-0000-000026BD0000}"/>
    <cellStyle name="Output 11 68" xfId="48308" xr:uid="{00000000-0005-0000-0000-000027BD0000}"/>
    <cellStyle name="Output 11 69" xfId="48309" xr:uid="{00000000-0005-0000-0000-000028BD0000}"/>
    <cellStyle name="Output 11 7" xfId="48310" xr:uid="{00000000-0005-0000-0000-000029BD0000}"/>
    <cellStyle name="Output 11 70" xfId="48311" xr:uid="{00000000-0005-0000-0000-00002ABD0000}"/>
    <cellStyle name="Output 11 71" xfId="48312" xr:uid="{00000000-0005-0000-0000-00002BBD0000}"/>
    <cellStyle name="Output 11 72" xfId="48313" xr:uid="{00000000-0005-0000-0000-00002CBD0000}"/>
    <cellStyle name="Output 11 73" xfId="48314" xr:uid="{00000000-0005-0000-0000-00002DBD0000}"/>
    <cellStyle name="Output 11 74" xfId="48315" xr:uid="{00000000-0005-0000-0000-00002EBD0000}"/>
    <cellStyle name="Output 11 75" xfId="48316" xr:uid="{00000000-0005-0000-0000-00002FBD0000}"/>
    <cellStyle name="Output 11 76" xfId="48317" xr:uid="{00000000-0005-0000-0000-000030BD0000}"/>
    <cellStyle name="Output 11 77" xfId="48318" xr:uid="{00000000-0005-0000-0000-000031BD0000}"/>
    <cellStyle name="Output 11 78" xfId="48319" xr:uid="{00000000-0005-0000-0000-000032BD0000}"/>
    <cellStyle name="Output 11 79" xfId="48320" xr:uid="{00000000-0005-0000-0000-000033BD0000}"/>
    <cellStyle name="Output 11 8" xfId="48321" xr:uid="{00000000-0005-0000-0000-000034BD0000}"/>
    <cellStyle name="Output 11 80" xfId="48322" xr:uid="{00000000-0005-0000-0000-000035BD0000}"/>
    <cellStyle name="Output 11 81" xfId="48323" xr:uid="{00000000-0005-0000-0000-000036BD0000}"/>
    <cellStyle name="Output 11 82" xfId="48324" xr:uid="{00000000-0005-0000-0000-000037BD0000}"/>
    <cellStyle name="Output 11 83" xfId="48325" xr:uid="{00000000-0005-0000-0000-000038BD0000}"/>
    <cellStyle name="Output 11 84" xfId="48326" xr:uid="{00000000-0005-0000-0000-000039BD0000}"/>
    <cellStyle name="Output 11 85" xfId="48327" xr:uid="{00000000-0005-0000-0000-00003ABD0000}"/>
    <cellStyle name="Output 11 86" xfId="48328" xr:uid="{00000000-0005-0000-0000-00003BBD0000}"/>
    <cellStyle name="Output 11 87" xfId="48329" xr:uid="{00000000-0005-0000-0000-00003CBD0000}"/>
    <cellStyle name="Output 11 88" xfId="48330" xr:uid="{00000000-0005-0000-0000-00003DBD0000}"/>
    <cellStyle name="Output 11 89" xfId="48331" xr:uid="{00000000-0005-0000-0000-00003EBD0000}"/>
    <cellStyle name="Output 11 9" xfId="48332" xr:uid="{00000000-0005-0000-0000-00003FBD0000}"/>
    <cellStyle name="Output 11 90" xfId="48333" xr:uid="{00000000-0005-0000-0000-000040BD0000}"/>
    <cellStyle name="Output 11 91" xfId="48334" xr:uid="{00000000-0005-0000-0000-000041BD0000}"/>
    <cellStyle name="Output 11 92" xfId="48335" xr:uid="{00000000-0005-0000-0000-000042BD0000}"/>
    <cellStyle name="Output 11 93" xfId="48336" xr:uid="{00000000-0005-0000-0000-000043BD0000}"/>
    <cellStyle name="Output 11 94" xfId="48337" xr:uid="{00000000-0005-0000-0000-000044BD0000}"/>
    <cellStyle name="Output 11 95" xfId="48338" xr:uid="{00000000-0005-0000-0000-000045BD0000}"/>
    <cellStyle name="Output 110" xfId="48339" xr:uid="{00000000-0005-0000-0000-000046BD0000}"/>
    <cellStyle name="Output 111" xfId="48340" xr:uid="{00000000-0005-0000-0000-000047BD0000}"/>
    <cellStyle name="Output 112" xfId="48341" xr:uid="{00000000-0005-0000-0000-000048BD0000}"/>
    <cellStyle name="Output 113" xfId="48342" xr:uid="{00000000-0005-0000-0000-000049BD0000}"/>
    <cellStyle name="Output 114" xfId="48343" xr:uid="{00000000-0005-0000-0000-00004ABD0000}"/>
    <cellStyle name="Output 115" xfId="48344" xr:uid="{00000000-0005-0000-0000-00004BBD0000}"/>
    <cellStyle name="Output 116" xfId="48345" xr:uid="{00000000-0005-0000-0000-00004CBD0000}"/>
    <cellStyle name="Output 117" xfId="48346" xr:uid="{00000000-0005-0000-0000-00004DBD0000}"/>
    <cellStyle name="Output 118" xfId="48347" xr:uid="{00000000-0005-0000-0000-00004EBD0000}"/>
    <cellStyle name="Output 119" xfId="48348" xr:uid="{00000000-0005-0000-0000-00004FBD0000}"/>
    <cellStyle name="Output 12" xfId="48349" xr:uid="{00000000-0005-0000-0000-000050BD0000}"/>
    <cellStyle name="Output 12 10" xfId="48350" xr:uid="{00000000-0005-0000-0000-000051BD0000}"/>
    <cellStyle name="Output 12 11" xfId="48351" xr:uid="{00000000-0005-0000-0000-000052BD0000}"/>
    <cellStyle name="Output 12 12" xfId="48352" xr:uid="{00000000-0005-0000-0000-000053BD0000}"/>
    <cellStyle name="Output 12 13" xfId="48353" xr:uid="{00000000-0005-0000-0000-000054BD0000}"/>
    <cellStyle name="Output 12 14" xfId="48354" xr:uid="{00000000-0005-0000-0000-000055BD0000}"/>
    <cellStyle name="Output 12 15" xfId="48355" xr:uid="{00000000-0005-0000-0000-000056BD0000}"/>
    <cellStyle name="Output 12 16" xfId="48356" xr:uid="{00000000-0005-0000-0000-000057BD0000}"/>
    <cellStyle name="Output 12 17" xfId="48357" xr:uid="{00000000-0005-0000-0000-000058BD0000}"/>
    <cellStyle name="Output 12 18" xfId="48358" xr:uid="{00000000-0005-0000-0000-000059BD0000}"/>
    <cellStyle name="Output 12 19" xfId="48359" xr:uid="{00000000-0005-0000-0000-00005ABD0000}"/>
    <cellStyle name="Output 12 2" xfId="48360" xr:uid="{00000000-0005-0000-0000-00005BBD0000}"/>
    <cellStyle name="Output 12 2 2" xfId="48361" xr:uid="{00000000-0005-0000-0000-00005CBD0000}"/>
    <cellStyle name="Output 12 2 3" xfId="48362" xr:uid="{00000000-0005-0000-0000-00005DBD0000}"/>
    <cellStyle name="Output 12 20" xfId="48363" xr:uid="{00000000-0005-0000-0000-00005EBD0000}"/>
    <cellStyle name="Output 12 21" xfId="48364" xr:uid="{00000000-0005-0000-0000-00005FBD0000}"/>
    <cellStyle name="Output 12 22" xfId="48365" xr:uid="{00000000-0005-0000-0000-000060BD0000}"/>
    <cellStyle name="Output 12 23" xfId="48366" xr:uid="{00000000-0005-0000-0000-000061BD0000}"/>
    <cellStyle name="Output 12 24" xfId="48367" xr:uid="{00000000-0005-0000-0000-000062BD0000}"/>
    <cellStyle name="Output 12 25" xfId="48368" xr:uid="{00000000-0005-0000-0000-000063BD0000}"/>
    <cellStyle name="Output 12 26" xfId="48369" xr:uid="{00000000-0005-0000-0000-000064BD0000}"/>
    <cellStyle name="Output 12 27" xfId="48370" xr:uid="{00000000-0005-0000-0000-000065BD0000}"/>
    <cellStyle name="Output 12 28" xfId="48371" xr:uid="{00000000-0005-0000-0000-000066BD0000}"/>
    <cellStyle name="Output 12 29" xfId="48372" xr:uid="{00000000-0005-0000-0000-000067BD0000}"/>
    <cellStyle name="Output 12 3" xfId="48373" xr:uid="{00000000-0005-0000-0000-000068BD0000}"/>
    <cellStyle name="Output 12 30" xfId="48374" xr:uid="{00000000-0005-0000-0000-000069BD0000}"/>
    <cellStyle name="Output 12 31" xfId="48375" xr:uid="{00000000-0005-0000-0000-00006ABD0000}"/>
    <cellStyle name="Output 12 32" xfId="48376" xr:uid="{00000000-0005-0000-0000-00006BBD0000}"/>
    <cellStyle name="Output 12 33" xfId="48377" xr:uid="{00000000-0005-0000-0000-00006CBD0000}"/>
    <cellStyle name="Output 12 34" xfId="48378" xr:uid="{00000000-0005-0000-0000-00006DBD0000}"/>
    <cellStyle name="Output 12 35" xfId="48379" xr:uid="{00000000-0005-0000-0000-00006EBD0000}"/>
    <cellStyle name="Output 12 36" xfId="48380" xr:uid="{00000000-0005-0000-0000-00006FBD0000}"/>
    <cellStyle name="Output 12 37" xfId="48381" xr:uid="{00000000-0005-0000-0000-000070BD0000}"/>
    <cellStyle name="Output 12 38" xfId="48382" xr:uid="{00000000-0005-0000-0000-000071BD0000}"/>
    <cellStyle name="Output 12 39" xfId="48383" xr:uid="{00000000-0005-0000-0000-000072BD0000}"/>
    <cellStyle name="Output 12 4" xfId="48384" xr:uid="{00000000-0005-0000-0000-000073BD0000}"/>
    <cellStyle name="Output 12 40" xfId="48385" xr:uid="{00000000-0005-0000-0000-000074BD0000}"/>
    <cellStyle name="Output 12 41" xfId="48386" xr:uid="{00000000-0005-0000-0000-000075BD0000}"/>
    <cellStyle name="Output 12 42" xfId="48387" xr:uid="{00000000-0005-0000-0000-000076BD0000}"/>
    <cellStyle name="Output 12 43" xfId="48388" xr:uid="{00000000-0005-0000-0000-000077BD0000}"/>
    <cellStyle name="Output 12 44" xfId="48389" xr:uid="{00000000-0005-0000-0000-000078BD0000}"/>
    <cellStyle name="Output 12 45" xfId="48390" xr:uid="{00000000-0005-0000-0000-000079BD0000}"/>
    <cellStyle name="Output 12 46" xfId="48391" xr:uid="{00000000-0005-0000-0000-00007ABD0000}"/>
    <cellStyle name="Output 12 47" xfId="48392" xr:uid="{00000000-0005-0000-0000-00007BBD0000}"/>
    <cellStyle name="Output 12 48" xfId="48393" xr:uid="{00000000-0005-0000-0000-00007CBD0000}"/>
    <cellStyle name="Output 12 49" xfId="48394" xr:uid="{00000000-0005-0000-0000-00007DBD0000}"/>
    <cellStyle name="Output 12 5" xfId="48395" xr:uid="{00000000-0005-0000-0000-00007EBD0000}"/>
    <cellStyle name="Output 12 50" xfId="48396" xr:uid="{00000000-0005-0000-0000-00007FBD0000}"/>
    <cellStyle name="Output 12 51" xfId="48397" xr:uid="{00000000-0005-0000-0000-000080BD0000}"/>
    <cellStyle name="Output 12 52" xfId="48398" xr:uid="{00000000-0005-0000-0000-000081BD0000}"/>
    <cellStyle name="Output 12 53" xfId="48399" xr:uid="{00000000-0005-0000-0000-000082BD0000}"/>
    <cellStyle name="Output 12 54" xfId="48400" xr:uid="{00000000-0005-0000-0000-000083BD0000}"/>
    <cellStyle name="Output 12 55" xfId="48401" xr:uid="{00000000-0005-0000-0000-000084BD0000}"/>
    <cellStyle name="Output 12 56" xfId="48402" xr:uid="{00000000-0005-0000-0000-000085BD0000}"/>
    <cellStyle name="Output 12 57" xfId="48403" xr:uid="{00000000-0005-0000-0000-000086BD0000}"/>
    <cellStyle name="Output 12 58" xfId="48404" xr:uid="{00000000-0005-0000-0000-000087BD0000}"/>
    <cellStyle name="Output 12 59" xfId="48405" xr:uid="{00000000-0005-0000-0000-000088BD0000}"/>
    <cellStyle name="Output 12 6" xfId="48406" xr:uid="{00000000-0005-0000-0000-000089BD0000}"/>
    <cellStyle name="Output 12 60" xfId="48407" xr:uid="{00000000-0005-0000-0000-00008ABD0000}"/>
    <cellStyle name="Output 12 61" xfId="48408" xr:uid="{00000000-0005-0000-0000-00008BBD0000}"/>
    <cellStyle name="Output 12 62" xfId="48409" xr:uid="{00000000-0005-0000-0000-00008CBD0000}"/>
    <cellStyle name="Output 12 63" xfId="48410" xr:uid="{00000000-0005-0000-0000-00008DBD0000}"/>
    <cellStyle name="Output 12 64" xfId="48411" xr:uid="{00000000-0005-0000-0000-00008EBD0000}"/>
    <cellStyle name="Output 12 65" xfId="48412" xr:uid="{00000000-0005-0000-0000-00008FBD0000}"/>
    <cellStyle name="Output 12 66" xfId="48413" xr:uid="{00000000-0005-0000-0000-000090BD0000}"/>
    <cellStyle name="Output 12 67" xfId="48414" xr:uid="{00000000-0005-0000-0000-000091BD0000}"/>
    <cellStyle name="Output 12 68" xfId="48415" xr:uid="{00000000-0005-0000-0000-000092BD0000}"/>
    <cellStyle name="Output 12 69" xfId="48416" xr:uid="{00000000-0005-0000-0000-000093BD0000}"/>
    <cellStyle name="Output 12 7" xfId="48417" xr:uid="{00000000-0005-0000-0000-000094BD0000}"/>
    <cellStyle name="Output 12 70" xfId="48418" xr:uid="{00000000-0005-0000-0000-000095BD0000}"/>
    <cellStyle name="Output 12 71" xfId="48419" xr:uid="{00000000-0005-0000-0000-000096BD0000}"/>
    <cellStyle name="Output 12 72" xfId="48420" xr:uid="{00000000-0005-0000-0000-000097BD0000}"/>
    <cellStyle name="Output 12 73" xfId="48421" xr:uid="{00000000-0005-0000-0000-000098BD0000}"/>
    <cellStyle name="Output 12 74" xfId="48422" xr:uid="{00000000-0005-0000-0000-000099BD0000}"/>
    <cellStyle name="Output 12 75" xfId="48423" xr:uid="{00000000-0005-0000-0000-00009ABD0000}"/>
    <cellStyle name="Output 12 76" xfId="48424" xr:uid="{00000000-0005-0000-0000-00009BBD0000}"/>
    <cellStyle name="Output 12 77" xfId="48425" xr:uid="{00000000-0005-0000-0000-00009CBD0000}"/>
    <cellStyle name="Output 12 78" xfId="48426" xr:uid="{00000000-0005-0000-0000-00009DBD0000}"/>
    <cellStyle name="Output 12 79" xfId="48427" xr:uid="{00000000-0005-0000-0000-00009EBD0000}"/>
    <cellStyle name="Output 12 8" xfId="48428" xr:uid="{00000000-0005-0000-0000-00009FBD0000}"/>
    <cellStyle name="Output 12 80" xfId="48429" xr:uid="{00000000-0005-0000-0000-0000A0BD0000}"/>
    <cellStyle name="Output 12 81" xfId="48430" xr:uid="{00000000-0005-0000-0000-0000A1BD0000}"/>
    <cellStyle name="Output 12 82" xfId="48431" xr:uid="{00000000-0005-0000-0000-0000A2BD0000}"/>
    <cellStyle name="Output 12 83" xfId="48432" xr:uid="{00000000-0005-0000-0000-0000A3BD0000}"/>
    <cellStyle name="Output 12 84" xfId="48433" xr:uid="{00000000-0005-0000-0000-0000A4BD0000}"/>
    <cellStyle name="Output 12 85" xfId="48434" xr:uid="{00000000-0005-0000-0000-0000A5BD0000}"/>
    <cellStyle name="Output 12 86" xfId="48435" xr:uid="{00000000-0005-0000-0000-0000A6BD0000}"/>
    <cellStyle name="Output 12 87" xfId="48436" xr:uid="{00000000-0005-0000-0000-0000A7BD0000}"/>
    <cellStyle name="Output 12 88" xfId="48437" xr:uid="{00000000-0005-0000-0000-0000A8BD0000}"/>
    <cellStyle name="Output 12 89" xfId="48438" xr:uid="{00000000-0005-0000-0000-0000A9BD0000}"/>
    <cellStyle name="Output 12 9" xfId="48439" xr:uid="{00000000-0005-0000-0000-0000AABD0000}"/>
    <cellStyle name="Output 12 90" xfId="48440" xr:uid="{00000000-0005-0000-0000-0000ABBD0000}"/>
    <cellStyle name="Output 12 91" xfId="48441" xr:uid="{00000000-0005-0000-0000-0000ACBD0000}"/>
    <cellStyle name="Output 12 92" xfId="48442" xr:uid="{00000000-0005-0000-0000-0000ADBD0000}"/>
    <cellStyle name="Output 12 93" xfId="48443" xr:uid="{00000000-0005-0000-0000-0000AEBD0000}"/>
    <cellStyle name="Output 12 94" xfId="48444" xr:uid="{00000000-0005-0000-0000-0000AFBD0000}"/>
    <cellStyle name="Output 12 95" xfId="48445" xr:uid="{00000000-0005-0000-0000-0000B0BD0000}"/>
    <cellStyle name="Output 120" xfId="48446" xr:uid="{00000000-0005-0000-0000-0000B1BD0000}"/>
    <cellStyle name="Output 121" xfId="48447" xr:uid="{00000000-0005-0000-0000-0000B2BD0000}"/>
    <cellStyle name="Output 122" xfId="48448" xr:uid="{00000000-0005-0000-0000-0000B3BD0000}"/>
    <cellStyle name="Output 123" xfId="48449" xr:uid="{00000000-0005-0000-0000-0000B4BD0000}"/>
    <cellStyle name="Output 124" xfId="48450" xr:uid="{00000000-0005-0000-0000-0000B5BD0000}"/>
    <cellStyle name="Output 125" xfId="48451" xr:uid="{00000000-0005-0000-0000-0000B6BD0000}"/>
    <cellStyle name="Output 126" xfId="48452" xr:uid="{00000000-0005-0000-0000-0000B7BD0000}"/>
    <cellStyle name="Output 127" xfId="48453" xr:uid="{00000000-0005-0000-0000-0000B8BD0000}"/>
    <cellStyle name="Output 128" xfId="48454" xr:uid="{00000000-0005-0000-0000-0000B9BD0000}"/>
    <cellStyle name="Output 129" xfId="48455" xr:uid="{00000000-0005-0000-0000-0000BABD0000}"/>
    <cellStyle name="Output 13" xfId="48456" xr:uid="{00000000-0005-0000-0000-0000BBBD0000}"/>
    <cellStyle name="Output 13 10" xfId="48457" xr:uid="{00000000-0005-0000-0000-0000BCBD0000}"/>
    <cellStyle name="Output 13 11" xfId="48458" xr:uid="{00000000-0005-0000-0000-0000BDBD0000}"/>
    <cellStyle name="Output 13 12" xfId="48459" xr:uid="{00000000-0005-0000-0000-0000BEBD0000}"/>
    <cellStyle name="Output 13 13" xfId="48460" xr:uid="{00000000-0005-0000-0000-0000BFBD0000}"/>
    <cellStyle name="Output 13 14" xfId="48461" xr:uid="{00000000-0005-0000-0000-0000C0BD0000}"/>
    <cellStyle name="Output 13 15" xfId="48462" xr:uid="{00000000-0005-0000-0000-0000C1BD0000}"/>
    <cellStyle name="Output 13 16" xfId="48463" xr:uid="{00000000-0005-0000-0000-0000C2BD0000}"/>
    <cellStyle name="Output 13 17" xfId="48464" xr:uid="{00000000-0005-0000-0000-0000C3BD0000}"/>
    <cellStyle name="Output 13 18" xfId="48465" xr:uid="{00000000-0005-0000-0000-0000C4BD0000}"/>
    <cellStyle name="Output 13 19" xfId="48466" xr:uid="{00000000-0005-0000-0000-0000C5BD0000}"/>
    <cellStyle name="Output 13 2" xfId="48467" xr:uid="{00000000-0005-0000-0000-0000C6BD0000}"/>
    <cellStyle name="Output 13 2 2" xfId="48468" xr:uid="{00000000-0005-0000-0000-0000C7BD0000}"/>
    <cellStyle name="Output 13 2 3" xfId="48469" xr:uid="{00000000-0005-0000-0000-0000C8BD0000}"/>
    <cellStyle name="Output 13 20" xfId="48470" xr:uid="{00000000-0005-0000-0000-0000C9BD0000}"/>
    <cellStyle name="Output 13 21" xfId="48471" xr:uid="{00000000-0005-0000-0000-0000CABD0000}"/>
    <cellStyle name="Output 13 22" xfId="48472" xr:uid="{00000000-0005-0000-0000-0000CBBD0000}"/>
    <cellStyle name="Output 13 23" xfId="48473" xr:uid="{00000000-0005-0000-0000-0000CCBD0000}"/>
    <cellStyle name="Output 13 24" xfId="48474" xr:uid="{00000000-0005-0000-0000-0000CDBD0000}"/>
    <cellStyle name="Output 13 25" xfId="48475" xr:uid="{00000000-0005-0000-0000-0000CEBD0000}"/>
    <cellStyle name="Output 13 26" xfId="48476" xr:uid="{00000000-0005-0000-0000-0000CFBD0000}"/>
    <cellStyle name="Output 13 27" xfId="48477" xr:uid="{00000000-0005-0000-0000-0000D0BD0000}"/>
    <cellStyle name="Output 13 28" xfId="48478" xr:uid="{00000000-0005-0000-0000-0000D1BD0000}"/>
    <cellStyle name="Output 13 29" xfId="48479" xr:uid="{00000000-0005-0000-0000-0000D2BD0000}"/>
    <cellStyle name="Output 13 3" xfId="48480" xr:uid="{00000000-0005-0000-0000-0000D3BD0000}"/>
    <cellStyle name="Output 13 30" xfId="48481" xr:uid="{00000000-0005-0000-0000-0000D4BD0000}"/>
    <cellStyle name="Output 13 31" xfId="48482" xr:uid="{00000000-0005-0000-0000-0000D5BD0000}"/>
    <cellStyle name="Output 13 32" xfId="48483" xr:uid="{00000000-0005-0000-0000-0000D6BD0000}"/>
    <cellStyle name="Output 13 33" xfId="48484" xr:uid="{00000000-0005-0000-0000-0000D7BD0000}"/>
    <cellStyle name="Output 13 34" xfId="48485" xr:uid="{00000000-0005-0000-0000-0000D8BD0000}"/>
    <cellStyle name="Output 13 35" xfId="48486" xr:uid="{00000000-0005-0000-0000-0000D9BD0000}"/>
    <cellStyle name="Output 13 36" xfId="48487" xr:uid="{00000000-0005-0000-0000-0000DABD0000}"/>
    <cellStyle name="Output 13 37" xfId="48488" xr:uid="{00000000-0005-0000-0000-0000DBBD0000}"/>
    <cellStyle name="Output 13 38" xfId="48489" xr:uid="{00000000-0005-0000-0000-0000DCBD0000}"/>
    <cellStyle name="Output 13 39" xfId="48490" xr:uid="{00000000-0005-0000-0000-0000DDBD0000}"/>
    <cellStyle name="Output 13 4" xfId="48491" xr:uid="{00000000-0005-0000-0000-0000DEBD0000}"/>
    <cellStyle name="Output 13 40" xfId="48492" xr:uid="{00000000-0005-0000-0000-0000DFBD0000}"/>
    <cellStyle name="Output 13 41" xfId="48493" xr:uid="{00000000-0005-0000-0000-0000E0BD0000}"/>
    <cellStyle name="Output 13 42" xfId="48494" xr:uid="{00000000-0005-0000-0000-0000E1BD0000}"/>
    <cellStyle name="Output 13 43" xfId="48495" xr:uid="{00000000-0005-0000-0000-0000E2BD0000}"/>
    <cellStyle name="Output 13 44" xfId="48496" xr:uid="{00000000-0005-0000-0000-0000E3BD0000}"/>
    <cellStyle name="Output 13 45" xfId="48497" xr:uid="{00000000-0005-0000-0000-0000E4BD0000}"/>
    <cellStyle name="Output 13 46" xfId="48498" xr:uid="{00000000-0005-0000-0000-0000E5BD0000}"/>
    <cellStyle name="Output 13 47" xfId="48499" xr:uid="{00000000-0005-0000-0000-0000E6BD0000}"/>
    <cellStyle name="Output 13 48" xfId="48500" xr:uid="{00000000-0005-0000-0000-0000E7BD0000}"/>
    <cellStyle name="Output 13 49" xfId="48501" xr:uid="{00000000-0005-0000-0000-0000E8BD0000}"/>
    <cellStyle name="Output 13 5" xfId="48502" xr:uid="{00000000-0005-0000-0000-0000E9BD0000}"/>
    <cellStyle name="Output 13 50" xfId="48503" xr:uid="{00000000-0005-0000-0000-0000EABD0000}"/>
    <cellStyle name="Output 13 51" xfId="48504" xr:uid="{00000000-0005-0000-0000-0000EBBD0000}"/>
    <cellStyle name="Output 13 52" xfId="48505" xr:uid="{00000000-0005-0000-0000-0000ECBD0000}"/>
    <cellStyle name="Output 13 53" xfId="48506" xr:uid="{00000000-0005-0000-0000-0000EDBD0000}"/>
    <cellStyle name="Output 13 54" xfId="48507" xr:uid="{00000000-0005-0000-0000-0000EEBD0000}"/>
    <cellStyle name="Output 13 55" xfId="48508" xr:uid="{00000000-0005-0000-0000-0000EFBD0000}"/>
    <cellStyle name="Output 13 56" xfId="48509" xr:uid="{00000000-0005-0000-0000-0000F0BD0000}"/>
    <cellStyle name="Output 13 57" xfId="48510" xr:uid="{00000000-0005-0000-0000-0000F1BD0000}"/>
    <cellStyle name="Output 13 58" xfId="48511" xr:uid="{00000000-0005-0000-0000-0000F2BD0000}"/>
    <cellStyle name="Output 13 59" xfId="48512" xr:uid="{00000000-0005-0000-0000-0000F3BD0000}"/>
    <cellStyle name="Output 13 6" xfId="48513" xr:uid="{00000000-0005-0000-0000-0000F4BD0000}"/>
    <cellStyle name="Output 13 60" xfId="48514" xr:uid="{00000000-0005-0000-0000-0000F5BD0000}"/>
    <cellStyle name="Output 13 61" xfId="48515" xr:uid="{00000000-0005-0000-0000-0000F6BD0000}"/>
    <cellStyle name="Output 13 62" xfId="48516" xr:uid="{00000000-0005-0000-0000-0000F7BD0000}"/>
    <cellStyle name="Output 13 63" xfId="48517" xr:uid="{00000000-0005-0000-0000-0000F8BD0000}"/>
    <cellStyle name="Output 13 64" xfId="48518" xr:uid="{00000000-0005-0000-0000-0000F9BD0000}"/>
    <cellStyle name="Output 13 65" xfId="48519" xr:uid="{00000000-0005-0000-0000-0000FABD0000}"/>
    <cellStyle name="Output 13 66" xfId="48520" xr:uid="{00000000-0005-0000-0000-0000FBBD0000}"/>
    <cellStyle name="Output 13 67" xfId="48521" xr:uid="{00000000-0005-0000-0000-0000FCBD0000}"/>
    <cellStyle name="Output 13 68" xfId="48522" xr:uid="{00000000-0005-0000-0000-0000FDBD0000}"/>
    <cellStyle name="Output 13 69" xfId="48523" xr:uid="{00000000-0005-0000-0000-0000FEBD0000}"/>
    <cellStyle name="Output 13 7" xfId="48524" xr:uid="{00000000-0005-0000-0000-0000FFBD0000}"/>
    <cellStyle name="Output 13 70" xfId="48525" xr:uid="{00000000-0005-0000-0000-000000BE0000}"/>
    <cellStyle name="Output 13 71" xfId="48526" xr:uid="{00000000-0005-0000-0000-000001BE0000}"/>
    <cellStyle name="Output 13 72" xfId="48527" xr:uid="{00000000-0005-0000-0000-000002BE0000}"/>
    <cellStyle name="Output 13 73" xfId="48528" xr:uid="{00000000-0005-0000-0000-000003BE0000}"/>
    <cellStyle name="Output 13 74" xfId="48529" xr:uid="{00000000-0005-0000-0000-000004BE0000}"/>
    <cellStyle name="Output 13 75" xfId="48530" xr:uid="{00000000-0005-0000-0000-000005BE0000}"/>
    <cellStyle name="Output 13 76" xfId="48531" xr:uid="{00000000-0005-0000-0000-000006BE0000}"/>
    <cellStyle name="Output 13 77" xfId="48532" xr:uid="{00000000-0005-0000-0000-000007BE0000}"/>
    <cellStyle name="Output 13 78" xfId="48533" xr:uid="{00000000-0005-0000-0000-000008BE0000}"/>
    <cellStyle name="Output 13 79" xfId="48534" xr:uid="{00000000-0005-0000-0000-000009BE0000}"/>
    <cellStyle name="Output 13 8" xfId="48535" xr:uid="{00000000-0005-0000-0000-00000ABE0000}"/>
    <cellStyle name="Output 13 80" xfId="48536" xr:uid="{00000000-0005-0000-0000-00000BBE0000}"/>
    <cellStyle name="Output 13 81" xfId="48537" xr:uid="{00000000-0005-0000-0000-00000CBE0000}"/>
    <cellStyle name="Output 13 82" xfId="48538" xr:uid="{00000000-0005-0000-0000-00000DBE0000}"/>
    <cellStyle name="Output 13 83" xfId="48539" xr:uid="{00000000-0005-0000-0000-00000EBE0000}"/>
    <cellStyle name="Output 13 84" xfId="48540" xr:uid="{00000000-0005-0000-0000-00000FBE0000}"/>
    <cellStyle name="Output 13 85" xfId="48541" xr:uid="{00000000-0005-0000-0000-000010BE0000}"/>
    <cellStyle name="Output 13 86" xfId="48542" xr:uid="{00000000-0005-0000-0000-000011BE0000}"/>
    <cellStyle name="Output 13 87" xfId="48543" xr:uid="{00000000-0005-0000-0000-000012BE0000}"/>
    <cellStyle name="Output 13 88" xfId="48544" xr:uid="{00000000-0005-0000-0000-000013BE0000}"/>
    <cellStyle name="Output 13 89" xfId="48545" xr:uid="{00000000-0005-0000-0000-000014BE0000}"/>
    <cellStyle name="Output 13 9" xfId="48546" xr:uid="{00000000-0005-0000-0000-000015BE0000}"/>
    <cellStyle name="Output 13 90" xfId="48547" xr:uid="{00000000-0005-0000-0000-000016BE0000}"/>
    <cellStyle name="Output 13 91" xfId="48548" xr:uid="{00000000-0005-0000-0000-000017BE0000}"/>
    <cellStyle name="Output 13 92" xfId="48549" xr:uid="{00000000-0005-0000-0000-000018BE0000}"/>
    <cellStyle name="Output 13 93" xfId="48550" xr:uid="{00000000-0005-0000-0000-000019BE0000}"/>
    <cellStyle name="Output 13 94" xfId="48551" xr:uid="{00000000-0005-0000-0000-00001ABE0000}"/>
    <cellStyle name="Output 13 95" xfId="48552" xr:uid="{00000000-0005-0000-0000-00001BBE0000}"/>
    <cellStyle name="Output 130" xfId="48553" xr:uid="{00000000-0005-0000-0000-00001CBE0000}"/>
    <cellStyle name="Output 131" xfId="48554" xr:uid="{00000000-0005-0000-0000-00001DBE0000}"/>
    <cellStyle name="Output 132" xfId="48555" xr:uid="{00000000-0005-0000-0000-00001EBE0000}"/>
    <cellStyle name="Output 133" xfId="48556" xr:uid="{00000000-0005-0000-0000-00001FBE0000}"/>
    <cellStyle name="Output 134" xfId="48557" xr:uid="{00000000-0005-0000-0000-000020BE0000}"/>
    <cellStyle name="Output 135" xfId="48558" xr:uid="{00000000-0005-0000-0000-000021BE0000}"/>
    <cellStyle name="Output 136" xfId="48559" xr:uid="{00000000-0005-0000-0000-000022BE0000}"/>
    <cellStyle name="Output 137" xfId="48560" xr:uid="{00000000-0005-0000-0000-000023BE0000}"/>
    <cellStyle name="Output 138" xfId="48561" xr:uid="{00000000-0005-0000-0000-000024BE0000}"/>
    <cellStyle name="Output 139" xfId="48562" xr:uid="{00000000-0005-0000-0000-000025BE0000}"/>
    <cellStyle name="Output 14" xfId="48563" xr:uid="{00000000-0005-0000-0000-000026BE0000}"/>
    <cellStyle name="Output 14 10" xfId="48564" xr:uid="{00000000-0005-0000-0000-000027BE0000}"/>
    <cellStyle name="Output 14 11" xfId="48565" xr:uid="{00000000-0005-0000-0000-000028BE0000}"/>
    <cellStyle name="Output 14 12" xfId="48566" xr:uid="{00000000-0005-0000-0000-000029BE0000}"/>
    <cellStyle name="Output 14 13" xfId="48567" xr:uid="{00000000-0005-0000-0000-00002ABE0000}"/>
    <cellStyle name="Output 14 14" xfId="48568" xr:uid="{00000000-0005-0000-0000-00002BBE0000}"/>
    <cellStyle name="Output 14 15" xfId="48569" xr:uid="{00000000-0005-0000-0000-00002CBE0000}"/>
    <cellStyle name="Output 14 16" xfId="48570" xr:uid="{00000000-0005-0000-0000-00002DBE0000}"/>
    <cellStyle name="Output 14 17" xfId="48571" xr:uid="{00000000-0005-0000-0000-00002EBE0000}"/>
    <cellStyle name="Output 14 18" xfId="48572" xr:uid="{00000000-0005-0000-0000-00002FBE0000}"/>
    <cellStyle name="Output 14 19" xfId="48573" xr:uid="{00000000-0005-0000-0000-000030BE0000}"/>
    <cellStyle name="Output 14 2" xfId="48574" xr:uid="{00000000-0005-0000-0000-000031BE0000}"/>
    <cellStyle name="Output 14 2 2" xfId="48575" xr:uid="{00000000-0005-0000-0000-000032BE0000}"/>
    <cellStyle name="Output 14 2 3" xfId="48576" xr:uid="{00000000-0005-0000-0000-000033BE0000}"/>
    <cellStyle name="Output 14 20" xfId="48577" xr:uid="{00000000-0005-0000-0000-000034BE0000}"/>
    <cellStyle name="Output 14 21" xfId="48578" xr:uid="{00000000-0005-0000-0000-000035BE0000}"/>
    <cellStyle name="Output 14 22" xfId="48579" xr:uid="{00000000-0005-0000-0000-000036BE0000}"/>
    <cellStyle name="Output 14 23" xfId="48580" xr:uid="{00000000-0005-0000-0000-000037BE0000}"/>
    <cellStyle name="Output 14 24" xfId="48581" xr:uid="{00000000-0005-0000-0000-000038BE0000}"/>
    <cellStyle name="Output 14 25" xfId="48582" xr:uid="{00000000-0005-0000-0000-000039BE0000}"/>
    <cellStyle name="Output 14 26" xfId="48583" xr:uid="{00000000-0005-0000-0000-00003ABE0000}"/>
    <cellStyle name="Output 14 27" xfId="48584" xr:uid="{00000000-0005-0000-0000-00003BBE0000}"/>
    <cellStyle name="Output 14 28" xfId="48585" xr:uid="{00000000-0005-0000-0000-00003CBE0000}"/>
    <cellStyle name="Output 14 29" xfId="48586" xr:uid="{00000000-0005-0000-0000-00003DBE0000}"/>
    <cellStyle name="Output 14 3" xfId="48587" xr:uid="{00000000-0005-0000-0000-00003EBE0000}"/>
    <cellStyle name="Output 14 30" xfId="48588" xr:uid="{00000000-0005-0000-0000-00003FBE0000}"/>
    <cellStyle name="Output 14 31" xfId="48589" xr:uid="{00000000-0005-0000-0000-000040BE0000}"/>
    <cellStyle name="Output 14 32" xfId="48590" xr:uid="{00000000-0005-0000-0000-000041BE0000}"/>
    <cellStyle name="Output 14 33" xfId="48591" xr:uid="{00000000-0005-0000-0000-000042BE0000}"/>
    <cellStyle name="Output 14 34" xfId="48592" xr:uid="{00000000-0005-0000-0000-000043BE0000}"/>
    <cellStyle name="Output 14 35" xfId="48593" xr:uid="{00000000-0005-0000-0000-000044BE0000}"/>
    <cellStyle name="Output 14 36" xfId="48594" xr:uid="{00000000-0005-0000-0000-000045BE0000}"/>
    <cellStyle name="Output 14 37" xfId="48595" xr:uid="{00000000-0005-0000-0000-000046BE0000}"/>
    <cellStyle name="Output 14 38" xfId="48596" xr:uid="{00000000-0005-0000-0000-000047BE0000}"/>
    <cellStyle name="Output 14 39" xfId="48597" xr:uid="{00000000-0005-0000-0000-000048BE0000}"/>
    <cellStyle name="Output 14 4" xfId="48598" xr:uid="{00000000-0005-0000-0000-000049BE0000}"/>
    <cellStyle name="Output 14 40" xfId="48599" xr:uid="{00000000-0005-0000-0000-00004ABE0000}"/>
    <cellStyle name="Output 14 41" xfId="48600" xr:uid="{00000000-0005-0000-0000-00004BBE0000}"/>
    <cellStyle name="Output 14 42" xfId="48601" xr:uid="{00000000-0005-0000-0000-00004CBE0000}"/>
    <cellStyle name="Output 14 43" xfId="48602" xr:uid="{00000000-0005-0000-0000-00004DBE0000}"/>
    <cellStyle name="Output 14 44" xfId="48603" xr:uid="{00000000-0005-0000-0000-00004EBE0000}"/>
    <cellStyle name="Output 14 45" xfId="48604" xr:uid="{00000000-0005-0000-0000-00004FBE0000}"/>
    <cellStyle name="Output 14 46" xfId="48605" xr:uid="{00000000-0005-0000-0000-000050BE0000}"/>
    <cellStyle name="Output 14 47" xfId="48606" xr:uid="{00000000-0005-0000-0000-000051BE0000}"/>
    <cellStyle name="Output 14 48" xfId="48607" xr:uid="{00000000-0005-0000-0000-000052BE0000}"/>
    <cellStyle name="Output 14 49" xfId="48608" xr:uid="{00000000-0005-0000-0000-000053BE0000}"/>
    <cellStyle name="Output 14 5" xfId="48609" xr:uid="{00000000-0005-0000-0000-000054BE0000}"/>
    <cellStyle name="Output 14 50" xfId="48610" xr:uid="{00000000-0005-0000-0000-000055BE0000}"/>
    <cellStyle name="Output 14 51" xfId="48611" xr:uid="{00000000-0005-0000-0000-000056BE0000}"/>
    <cellStyle name="Output 14 52" xfId="48612" xr:uid="{00000000-0005-0000-0000-000057BE0000}"/>
    <cellStyle name="Output 14 53" xfId="48613" xr:uid="{00000000-0005-0000-0000-000058BE0000}"/>
    <cellStyle name="Output 14 54" xfId="48614" xr:uid="{00000000-0005-0000-0000-000059BE0000}"/>
    <cellStyle name="Output 14 55" xfId="48615" xr:uid="{00000000-0005-0000-0000-00005ABE0000}"/>
    <cellStyle name="Output 14 56" xfId="48616" xr:uid="{00000000-0005-0000-0000-00005BBE0000}"/>
    <cellStyle name="Output 14 57" xfId="48617" xr:uid="{00000000-0005-0000-0000-00005CBE0000}"/>
    <cellStyle name="Output 14 58" xfId="48618" xr:uid="{00000000-0005-0000-0000-00005DBE0000}"/>
    <cellStyle name="Output 14 59" xfId="48619" xr:uid="{00000000-0005-0000-0000-00005EBE0000}"/>
    <cellStyle name="Output 14 6" xfId="48620" xr:uid="{00000000-0005-0000-0000-00005FBE0000}"/>
    <cellStyle name="Output 14 60" xfId="48621" xr:uid="{00000000-0005-0000-0000-000060BE0000}"/>
    <cellStyle name="Output 14 61" xfId="48622" xr:uid="{00000000-0005-0000-0000-000061BE0000}"/>
    <cellStyle name="Output 14 62" xfId="48623" xr:uid="{00000000-0005-0000-0000-000062BE0000}"/>
    <cellStyle name="Output 14 63" xfId="48624" xr:uid="{00000000-0005-0000-0000-000063BE0000}"/>
    <cellStyle name="Output 14 64" xfId="48625" xr:uid="{00000000-0005-0000-0000-000064BE0000}"/>
    <cellStyle name="Output 14 65" xfId="48626" xr:uid="{00000000-0005-0000-0000-000065BE0000}"/>
    <cellStyle name="Output 14 66" xfId="48627" xr:uid="{00000000-0005-0000-0000-000066BE0000}"/>
    <cellStyle name="Output 14 67" xfId="48628" xr:uid="{00000000-0005-0000-0000-000067BE0000}"/>
    <cellStyle name="Output 14 68" xfId="48629" xr:uid="{00000000-0005-0000-0000-000068BE0000}"/>
    <cellStyle name="Output 14 69" xfId="48630" xr:uid="{00000000-0005-0000-0000-000069BE0000}"/>
    <cellStyle name="Output 14 7" xfId="48631" xr:uid="{00000000-0005-0000-0000-00006ABE0000}"/>
    <cellStyle name="Output 14 70" xfId="48632" xr:uid="{00000000-0005-0000-0000-00006BBE0000}"/>
    <cellStyle name="Output 14 71" xfId="48633" xr:uid="{00000000-0005-0000-0000-00006CBE0000}"/>
    <cellStyle name="Output 14 72" xfId="48634" xr:uid="{00000000-0005-0000-0000-00006DBE0000}"/>
    <cellStyle name="Output 14 73" xfId="48635" xr:uid="{00000000-0005-0000-0000-00006EBE0000}"/>
    <cellStyle name="Output 14 74" xfId="48636" xr:uid="{00000000-0005-0000-0000-00006FBE0000}"/>
    <cellStyle name="Output 14 75" xfId="48637" xr:uid="{00000000-0005-0000-0000-000070BE0000}"/>
    <cellStyle name="Output 14 76" xfId="48638" xr:uid="{00000000-0005-0000-0000-000071BE0000}"/>
    <cellStyle name="Output 14 77" xfId="48639" xr:uid="{00000000-0005-0000-0000-000072BE0000}"/>
    <cellStyle name="Output 14 78" xfId="48640" xr:uid="{00000000-0005-0000-0000-000073BE0000}"/>
    <cellStyle name="Output 14 79" xfId="48641" xr:uid="{00000000-0005-0000-0000-000074BE0000}"/>
    <cellStyle name="Output 14 8" xfId="48642" xr:uid="{00000000-0005-0000-0000-000075BE0000}"/>
    <cellStyle name="Output 14 80" xfId="48643" xr:uid="{00000000-0005-0000-0000-000076BE0000}"/>
    <cellStyle name="Output 14 81" xfId="48644" xr:uid="{00000000-0005-0000-0000-000077BE0000}"/>
    <cellStyle name="Output 14 82" xfId="48645" xr:uid="{00000000-0005-0000-0000-000078BE0000}"/>
    <cellStyle name="Output 14 83" xfId="48646" xr:uid="{00000000-0005-0000-0000-000079BE0000}"/>
    <cellStyle name="Output 14 84" xfId="48647" xr:uid="{00000000-0005-0000-0000-00007ABE0000}"/>
    <cellStyle name="Output 14 85" xfId="48648" xr:uid="{00000000-0005-0000-0000-00007BBE0000}"/>
    <cellStyle name="Output 14 86" xfId="48649" xr:uid="{00000000-0005-0000-0000-00007CBE0000}"/>
    <cellStyle name="Output 14 87" xfId="48650" xr:uid="{00000000-0005-0000-0000-00007DBE0000}"/>
    <cellStyle name="Output 14 88" xfId="48651" xr:uid="{00000000-0005-0000-0000-00007EBE0000}"/>
    <cellStyle name="Output 14 89" xfId="48652" xr:uid="{00000000-0005-0000-0000-00007FBE0000}"/>
    <cellStyle name="Output 14 9" xfId="48653" xr:uid="{00000000-0005-0000-0000-000080BE0000}"/>
    <cellStyle name="Output 14 90" xfId="48654" xr:uid="{00000000-0005-0000-0000-000081BE0000}"/>
    <cellStyle name="Output 14 91" xfId="48655" xr:uid="{00000000-0005-0000-0000-000082BE0000}"/>
    <cellStyle name="Output 14 92" xfId="48656" xr:uid="{00000000-0005-0000-0000-000083BE0000}"/>
    <cellStyle name="Output 14 93" xfId="48657" xr:uid="{00000000-0005-0000-0000-000084BE0000}"/>
    <cellStyle name="Output 14 94" xfId="48658" xr:uid="{00000000-0005-0000-0000-000085BE0000}"/>
    <cellStyle name="Output 14 95" xfId="48659" xr:uid="{00000000-0005-0000-0000-000086BE0000}"/>
    <cellStyle name="Output 140" xfId="48660" xr:uid="{00000000-0005-0000-0000-000087BE0000}"/>
    <cellStyle name="Output 141" xfId="48661" xr:uid="{00000000-0005-0000-0000-000088BE0000}"/>
    <cellStyle name="Output 142" xfId="48662" xr:uid="{00000000-0005-0000-0000-000089BE0000}"/>
    <cellStyle name="Output 143" xfId="48663" xr:uid="{00000000-0005-0000-0000-00008ABE0000}"/>
    <cellStyle name="Output 144" xfId="48664" xr:uid="{00000000-0005-0000-0000-00008BBE0000}"/>
    <cellStyle name="Output 145" xfId="48665" xr:uid="{00000000-0005-0000-0000-00008CBE0000}"/>
    <cellStyle name="Output 146" xfId="48666" xr:uid="{00000000-0005-0000-0000-00008DBE0000}"/>
    <cellStyle name="Output 147" xfId="48667" xr:uid="{00000000-0005-0000-0000-00008EBE0000}"/>
    <cellStyle name="Output 148" xfId="48668" xr:uid="{00000000-0005-0000-0000-00008FBE0000}"/>
    <cellStyle name="Output 149" xfId="48669" xr:uid="{00000000-0005-0000-0000-000090BE0000}"/>
    <cellStyle name="Output 15" xfId="48670" xr:uid="{00000000-0005-0000-0000-000091BE0000}"/>
    <cellStyle name="Output 15 10" xfId="48671" xr:uid="{00000000-0005-0000-0000-000092BE0000}"/>
    <cellStyle name="Output 15 11" xfId="48672" xr:uid="{00000000-0005-0000-0000-000093BE0000}"/>
    <cellStyle name="Output 15 12" xfId="48673" xr:uid="{00000000-0005-0000-0000-000094BE0000}"/>
    <cellStyle name="Output 15 13" xfId="48674" xr:uid="{00000000-0005-0000-0000-000095BE0000}"/>
    <cellStyle name="Output 15 14" xfId="48675" xr:uid="{00000000-0005-0000-0000-000096BE0000}"/>
    <cellStyle name="Output 15 15" xfId="48676" xr:uid="{00000000-0005-0000-0000-000097BE0000}"/>
    <cellStyle name="Output 15 16" xfId="48677" xr:uid="{00000000-0005-0000-0000-000098BE0000}"/>
    <cellStyle name="Output 15 17" xfId="48678" xr:uid="{00000000-0005-0000-0000-000099BE0000}"/>
    <cellStyle name="Output 15 18" xfId="48679" xr:uid="{00000000-0005-0000-0000-00009ABE0000}"/>
    <cellStyle name="Output 15 19" xfId="48680" xr:uid="{00000000-0005-0000-0000-00009BBE0000}"/>
    <cellStyle name="Output 15 2" xfId="48681" xr:uid="{00000000-0005-0000-0000-00009CBE0000}"/>
    <cellStyle name="Output 15 2 2" xfId="48682" xr:uid="{00000000-0005-0000-0000-00009DBE0000}"/>
    <cellStyle name="Output 15 2 3" xfId="48683" xr:uid="{00000000-0005-0000-0000-00009EBE0000}"/>
    <cellStyle name="Output 15 20" xfId="48684" xr:uid="{00000000-0005-0000-0000-00009FBE0000}"/>
    <cellStyle name="Output 15 21" xfId="48685" xr:uid="{00000000-0005-0000-0000-0000A0BE0000}"/>
    <cellStyle name="Output 15 22" xfId="48686" xr:uid="{00000000-0005-0000-0000-0000A1BE0000}"/>
    <cellStyle name="Output 15 23" xfId="48687" xr:uid="{00000000-0005-0000-0000-0000A2BE0000}"/>
    <cellStyle name="Output 15 24" xfId="48688" xr:uid="{00000000-0005-0000-0000-0000A3BE0000}"/>
    <cellStyle name="Output 15 25" xfId="48689" xr:uid="{00000000-0005-0000-0000-0000A4BE0000}"/>
    <cellStyle name="Output 15 26" xfId="48690" xr:uid="{00000000-0005-0000-0000-0000A5BE0000}"/>
    <cellStyle name="Output 15 27" xfId="48691" xr:uid="{00000000-0005-0000-0000-0000A6BE0000}"/>
    <cellStyle name="Output 15 28" xfId="48692" xr:uid="{00000000-0005-0000-0000-0000A7BE0000}"/>
    <cellStyle name="Output 15 29" xfId="48693" xr:uid="{00000000-0005-0000-0000-0000A8BE0000}"/>
    <cellStyle name="Output 15 3" xfId="48694" xr:uid="{00000000-0005-0000-0000-0000A9BE0000}"/>
    <cellStyle name="Output 15 30" xfId="48695" xr:uid="{00000000-0005-0000-0000-0000AABE0000}"/>
    <cellStyle name="Output 15 31" xfId="48696" xr:uid="{00000000-0005-0000-0000-0000ABBE0000}"/>
    <cellStyle name="Output 15 32" xfId="48697" xr:uid="{00000000-0005-0000-0000-0000ACBE0000}"/>
    <cellStyle name="Output 15 33" xfId="48698" xr:uid="{00000000-0005-0000-0000-0000ADBE0000}"/>
    <cellStyle name="Output 15 34" xfId="48699" xr:uid="{00000000-0005-0000-0000-0000AEBE0000}"/>
    <cellStyle name="Output 15 35" xfId="48700" xr:uid="{00000000-0005-0000-0000-0000AFBE0000}"/>
    <cellStyle name="Output 15 36" xfId="48701" xr:uid="{00000000-0005-0000-0000-0000B0BE0000}"/>
    <cellStyle name="Output 15 37" xfId="48702" xr:uid="{00000000-0005-0000-0000-0000B1BE0000}"/>
    <cellStyle name="Output 15 38" xfId="48703" xr:uid="{00000000-0005-0000-0000-0000B2BE0000}"/>
    <cellStyle name="Output 15 39" xfId="48704" xr:uid="{00000000-0005-0000-0000-0000B3BE0000}"/>
    <cellStyle name="Output 15 4" xfId="48705" xr:uid="{00000000-0005-0000-0000-0000B4BE0000}"/>
    <cellStyle name="Output 15 40" xfId="48706" xr:uid="{00000000-0005-0000-0000-0000B5BE0000}"/>
    <cellStyle name="Output 15 41" xfId="48707" xr:uid="{00000000-0005-0000-0000-0000B6BE0000}"/>
    <cellStyle name="Output 15 42" xfId="48708" xr:uid="{00000000-0005-0000-0000-0000B7BE0000}"/>
    <cellStyle name="Output 15 43" xfId="48709" xr:uid="{00000000-0005-0000-0000-0000B8BE0000}"/>
    <cellStyle name="Output 15 44" xfId="48710" xr:uid="{00000000-0005-0000-0000-0000B9BE0000}"/>
    <cellStyle name="Output 15 45" xfId="48711" xr:uid="{00000000-0005-0000-0000-0000BABE0000}"/>
    <cellStyle name="Output 15 46" xfId="48712" xr:uid="{00000000-0005-0000-0000-0000BBBE0000}"/>
    <cellStyle name="Output 15 47" xfId="48713" xr:uid="{00000000-0005-0000-0000-0000BCBE0000}"/>
    <cellStyle name="Output 15 48" xfId="48714" xr:uid="{00000000-0005-0000-0000-0000BDBE0000}"/>
    <cellStyle name="Output 15 49" xfId="48715" xr:uid="{00000000-0005-0000-0000-0000BEBE0000}"/>
    <cellStyle name="Output 15 5" xfId="48716" xr:uid="{00000000-0005-0000-0000-0000BFBE0000}"/>
    <cellStyle name="Output 15 50" xfId="48717" xr:uid="{00000000-0005-0000-0000-0000C0BE0000}"/>
    <cellStyle name="Output 15 51" xfId="48718" xr:uid="{00000000-0005-0000-0000-0000C1BE0000}"/>
    <cellStyle name="Output 15 52" xfId="48719" xr:uid="{00000000-0005-0000-0000-0000C2BE0000}"/>
    <cellStyle name="Output 15 53" xfId="48720" xr:uid="{00000000-0005-0000-0000-0000C3BE0000}"/>
    <cellStyle name="Output 15 54" xfId="48721" xr:uid="{00000000-0005-0000-0000-0000C4BE0000}"/>
    <cellStyle name="Output 15 55" xfId="48722" xr:uid="{00000000-0005-0000-0000-0000C5BE0000}"/>
    <cellStyle name="Output 15 56" xfId="48723" xr:uid="{00000000-0005-0000-0000-0000C6BE0000}"/>
    <cellStyle name="Output 15 57" xfId="48724" xr:uid="{00000000-0005-0000-0000-0000C7BE0000}"/>
    <cellStyle name="Output 15 58" xfId="48725" xr:uid="{00000000-0005-0000-0000-0000C8BE0000}"/>
    <cellStyle name="Output 15 59" xfId="48726" xr:uid="{00000000-0005-0000-0000-0000C9BE0000}"/>
    <cellStyle name="Output 15 6" xfId="48727" xr:uid="{00000000-0005-0000-0000-0000CABE0000}"/>
    <cellStyle name="Output 15 60" xfId="48728" xr:uid="{00000000-0005-0000-0000-0000CBBE0000}"/>
    <cellStyle name="Output 15 61" xfId="48729" xr:uid="{00000000-0005-0000-0000-0000CCBE0000}"/>
    <cellStyle name="Output 15 62" xfId="48730" xr:uid="{00000000-0005-0000-0000-0000CDBE0000}"/>
    <cellStyle name="Output 15 63" xfId="48731" xr:uid="{00000000-0005-0000-0000-0000CEBE0000}"/>
    <cellStyle name="Output 15 64" xfId="48732" xr:uid="{00000000-0005-0000-0000-0000CFBE0000}"/>
    <cellStyle name="Output 15 65" xfId="48733" xr:uid="{00000000-0005-0000-0000-0000D0BE0000}"/>
    <cellStyle name="Output 15 66" xfId="48734" xr:uid="{00000000-0005-0000-0000-0000D1BE0000}"/>
    <cellStyle name="Output 15 67" xfId="48735" xr:uid="{00000000-0005-0000-0000-0000D2BE0000}"/>
    <cellStyle name="Output 15 68" xfId="48736" xr:uid="{00000000-0005-0000-0000-0000D3BE0000}"/>
    <cellStyle name="Output 15 69" xfId="48737" xr:uid="{00000000-0005-0000-0000-0000D4BE0000}"/>
    <cellStyle name="Output 15 7" xfId="48738" xr:uid="{00000000-0005-0000-0000-0000D5BE0000}"/>
    <cellStyle name="Output 15 70" xfId="48739" xr:uid="{00000000-0005-0000-0000-0000D6BE0000}"/>
    <cellStyle name="Output 15 71" xfId="48740" xr:uid="{00000000-0005-0000-0000-0000D7BE0000}"/>
    <cellStyle name="Output 15 72" xfId="48741" xr:uid="{00000000-0005-0000-0000-0000D8BE0000}"/>
    <cellStyle name="Output 15 73" xfId="48742" xr:uid="{00000000-0005-0000-0000-0000D9BE0000}"/>
    <cellStyle name="Output 15 74" xfId="48743" xr:uid="{00000000-0005-0000-0000-0000DABE0000}"/>
    <cellStyle name="Output 15 75" xfId="48744" xr:uid="{00000000-0005-0000-0000-0000DBBE0000}"/>
    <cellStyle name="Output 15 76" xfId="48745" xr:uid="{00000000-0005-0000-0000-0000DCBE0000}"/>
    <cellStyle name="Output 15 77" xfId="48746" xr:uid="{00000000-0005-0000-0000-0000DDBE0000}"/>
    <cellStyle name="Output 15 78" xfId="48747" xr:uid="{00000000-0005-0000-0000-0000DEBE0000}"/>
    <cellStyle name="Output 15 79" xfId="48748" xr:uid="{00000000-0005-0000-0000-0000DFBE0000}"/>
    <cellStyle name="Output 15 8" xfId="48749" xr:uid="{00000000-0005-0000-0000-0000E0BE0000}"/>
    <cellStyle name="Output 15 80" xfId="48750" xr:uid="{00000000-0005-0000-0000-0000E1BE0000}"/>
    <cellStyle name="Output 15 81" xfId="48751" xr:uid="{00000000-0005-0000-0000-0000E2BE0000}"/>
    <cellStyle name="Output 15 82" xfId="48752" xr:uid="{00000000-0005-0000-0000-0000E3BE0000}"/>
    <cellStyle name="Output 15 83" xfId="48753" xr:uid="{00000000-0005-0000-0000-0000E4BE0000}"/>
    <cellStyle name="Output 15 84" xfId="48754" xr:uid="{00000000-0005-0000-0000-0000E5BE0000}"/>
    <cellStyle name="Output 15 85" xfId="48755" xr:uid="{00000000-0005-0000-0000-0000E6BE0000}"/>
    <cellStyle name="Output 15 86" xfId="48756" xr:uid="{00000000-0005-0000-0000-0000E7BE0000}"/>
    <cellStyle name="Output 15 87" xfId="48757" xr:uid="{00000000-0005-0000-0000-0000E8BE0000}"/>
    <cellStyle name="Output 15 88" xfId="48758" xr:uid="{00000000-0005-0000-0000-0000E9BE0000}"/>
    <cellStyle name="Output 15 89" xfId="48759" xr:uid="{00000000-0005-0000-0000-0000EABE0000}"/>
    <cellStyle name="Output 15 9" xfId="48760" xr:uid="{00000000-0005-0000-0000-0000EBBE0000}"/>
    <cellStyle name="Output 15 90" xfId="48761" xr:uid="{00000000-0005-0000-0000-0000ECBE0000}"/>
    <cellStyle name="Output 15 91" xfId="48762" xr:uid="{00000000-0005-0000-0000-0000EDBE0000}"/>
    <cellStyle name="Output 15 92" xfId="48763" xr:uid="{00000000-0005-0000-0000-0000EEBE0000}"/>
    <cellStyle name="Output 15 93" xfId="48764" xr:uid="{00000000-0005-0000-0000-0000EFBE0000}"/>
    <cellStyle name="Output 15 94" xfId="48765" xr:uid="{00000000-0005-0000-0000-0000F0BE0000}"/>
    <cellStyle name="Output 15 95" xfId="48766" xr:uid="{00000000-0005-0000-0000-0000F1BE0000}"/>
    <cellStyle name="Output 150" xfId="48767" xr:uid="{00000000-0005-0000-0000-0000F2BE0000}"/>
    <cellStyle name="Output 151" xfId="48768" xr:uid="{00000000-0005-0000-0000-0000F3BE0000}"/>
    <cellStyle name="Output 152" xfId="48769" xr:uid="{00000000-0005-0000-0000-0000F4BE0000}"/>
    <cellStyle name="Output 153" xfId="48770" xr:uid="{00000000-0005-0000-0000-0000F5BE0000}"/>
    <cellStyle name="Output 154" xfId="48771" xr:uid="{00000000-0005-0000-0000-0000F6BE0000}"/>
    <cellStyle name="Output 155" xfId="48772" xr:uid="{00000000-0005-0000-0000-0000F7BE0000}"/>
    <cellStyle name="Output 156" xfId="48773" xr:uid="{00000000-0005-0000-0000-0000F8BE0000}"/>
    <cellStyle name="Output 157" xfId="48774" xr:uid="{00000000-0005-0000-0000-0000F9BE0000}"/>
    <cellStyle name="Output 158" xfId="48775" xr:uid="{00000000-0005-0000-0000-0000FABE0000}"/>
    <cellStyle name="Output 159" xfId="48776" xr:uid="{00000000-0005-0000-0000-0000FBBE0000}"/>
    <cellStyle name="Output 16" xfId="48777" xr:uid="{00000000-0005-0000-0000-0000FCBE0000}"/>
    <cellStyle name="Output 16 10" xfId="48778" xr:uid="{00000000-0005-0000-0000-0000FDBE0000}"/>
    <cellStyle name="Output 16 11" xfId="48779" xr:uid="{00000000-0005-0000-0000-0000FEBE0000}"/>
    <cellStyle name="Output 16 12" xfId="48780" xr:uid="{00000000-0005-0000-0000-0000FFBE0000}"/>
    <cellStyle name="Output 16 13" xfId="48781" xr:uid="{00000000-0005-0000-0000-000000BF0000}"/>
    <cellStyle name="Output 16 14" xfId="48782" xr:uid="{00000000-0005-0000-0000-000001BF0000}"/>
    <cellStyle name="Output 16 15" xfId="48783" xr:uid="{00000000-0005-0000-0000-000002BF0000}"/>
    <cellStyle name="Output 16 16" xfId="48784" xr:uid="{00000000-0005-0000-0000-000003BF0000}"/>
    <cellStyle name="Output 16 17" xfId="48785" xr:uid="{00000000-0005-0000-0000-000004BF0000}"/>
    <cellStyle name="Output 16 18" xfId="48786" xr:uid="{00000000-0005-0000-0000-000005BF0000}"/>
    <cellStyle name="Output 16 19" xfId="48787" xr:uid="{00000000-0005-0000-0000-000006BF0000}"/>
    <cellStyle name="Output 16 2" xfId="48788" xr:uid="{00000000-0005-0000-0000-000007BF0000}"/>
    <cellStyle name="Output 16 2 2" xfId="48789" xr:uid="{00000000-0005-0000-0000-000008BF0000}"/>
    <cellStyle name="Output 16 2 3" xfId="48790" xr:uid="{00000000-0005-0000-0000-000009BF0000}"/>
    <cellStyle name="Output 16 20" xfId="48791" xr:uid="{00000000-0005-0000-0000-00000ABF0000}"/>
    <cellStyle name="Output 16 21" xfId="48792" xr:uid="{00000000-0005-0000-0000-00000BBF0000}"/>
    <cellStyle name="Output 16 22" xfId="48793" xr:uid="{00000000-0005-0000-0000-00000CBF0000}"/>
    <cellStyle name="Output 16 23" xfId="48794" xr:uid="{00000000-0005-0000-0000-00000DBF0000}"/>
    <cellStyle name="Output 16 24" xfId="48795" xr:uid="{00000000-0005-0000-0000-00000EBF0000}"/>
    <cellStyle name="Output 16 25" xfId="48796" xr:uid="{00000000-0005-0000-0000-00000FBF0000}"/>
    <cellStyle name="Output 16 26" xfId="48797" xr:uid="{00000000-0005-0000-0000-000010BF0000}"/>
    <cellStyle name="Output 16 27" xfId="48798" xr:uid="{00000000-0005-0000-0000-000011BF0000}"/>
    <cellStyle name="Output 16 28" xfId="48799" xr:uid="{00000000-0005-0000-0000-000012BF0000}"/>
    <cellStyle name="Output 16 29" xfId="48800" xr:uid="{00000000-0005-0000-0000-000013BF0000}"/>
    <cellStyle name="Output 16 3" xfId="48801" xr:uid="{00000000-0005-0000-0000-000014BF0000}"/>
    <cellStyle name="Output 16 30" xfId="48802" xr:uid="{00000000-0005-0000-0000-000015BF0000}"/>
    <cellStyle name="Output 16 31" xfId="48803" xr:uid="{00000000-0005-0000-0000-000016BF0000}"/>
    <cellStyle name="Output 16 32" xfId="48804" xr:uid="{00000000-0005-0000-0000-000017BF0000}"/>
    <cellStyle name="Output 16 33" xfId="48805" xr:uid="{00000000-0005-0000-0000-000018BF0000}"/>
    <cellStyle name="Output 16 34" xfId="48806" xr:uid="{00000000-0005-0000-0000-000019BF0000}"/>
    <cellStyle name="Output 16 35" xfId="48807" xr:uid="{00000000-0005-0000-0000-00001ABF0000}"/>
    <cellStyle name="Output 16 36" xfId="48808" xr:uid="{00000000-0005-0000-0000-00001BBF0000}"/>
    <cellStyle name="Output 16 37" xfId="48809" xr:uid="{00000000-0005-0000-0000-00001CBF0000}"/>
    <cellStyle name="Output 16 38" xfId="48810" xr:uid="{00000000-0005-0000-0000-00001DBF0000}"/>
    <cellStyle name="Output 16 39" xfId="48811" xr:uid="{00000000-0005-0000-0000-00001EBF0000}"/>
    <cellStyle name="Output 16 4" xfId="48812" xr:uid="{00000000-0005-0000-0000-00001FBF0000}"/>
    <cellStyle name="Output 16 40" xfId="48813" xr:uid="{00000000-0005-0000-0000-000020BF0000}"/>
    <cellStyle name="Output 16 41" xfId="48814" xr:uid="{00000000-0005-0000-0000-000021BF0000}"/>
    <cellStyle name="Output 16 42" xfId="48815" xr:uid="{00000000-0005-0000-0000-000022BF0000}"/>
    <cellStyle name="Output 16 43" xfId="48816" xr:uid="{00000000-0005-0000-0000-000023BF0000}"/>
    <cellStyle name="Output 16 44" xfId="48817" xr:uid="{00000000-0005-0000-0000-000024BF0000}"/>
    <cellStyle name="Output 16 45" xfId="48818" xr:uid="{00000000-0005-0000-0000-000025BF0000}"/>
    <cellStyle name="Output 16 46" xfId="48819" xr:uid="{00000000-0005-0000-0000-000026BF0000}"/>
    <cellStyle name="Output 16 47" xfId="48820" xr:uid="{00000000-0005-0000-0000-000027BF0000}"/>
    <cellStyle name="Output 16 48" xfId="48821" xr:uid="{00000000-0005-0000-0000-000028BF0000}"/>
    <cellStyle name="Output 16 49" xfId="48822" xr:uid="{00000000-0005-0000-0000-000029BF0000}"/>
    <cellStyle name="Output 16 5" xfId="48823" xr:uid="{00000000-0005-0000-0000-00002ABF0000}"/>
    <cellStyle name="Output 16 50" xfId="48824" xr:uid="{00000000-0005-0000-0000-00002BBF0000}"/>
    <cellStyle name="Output 16 51" xfId="48825" xr:uid="{00000000-0005-0000-0000-00002CBF0000}"/>
    <cellStyle name="Output 16 52" xfId="48826" xr:uid="{00000000-0005-0000-0000-00002DBF0000}"/>
    <cellStyle name="Output 16 53" xfId="48827" xr:uid="{00000000-0005-0000-0000-00002EBF0000}"/>
    <cellStyle name="Output 16 54" xfId="48828" xr:uid="{00000000-0005-0000-0000-00002FBF0000}"/>
    <cellStyle name="Output 16 55" xfId="48829" xr:uid="{00000000-0005-0000-0000-000030BF0000}"/>
    <cellStyle name="Output 16 56" xfId="48830" xr:uid="{00000000-0005-0000-0000-000031BF0000}"/>
    <cellStyle name="Output 16 57" xfId="48831" xr:uid="{00000000-0005-0000-0000-000032BF0000}"/>
    <cellStyle name="Output 16 58" xfId="48832" xr:uid="{00000000-0005-0000-0000-000033BF0000}"/>
    <cellStyle name="Output 16 59" xfId="48833" xr:uid="{00000000-0005-0000-0000-000034BF0000}"/>
    <cellStyle name="Output 16 6" xfId="48834" xr:uid="{00000000-0005-0000-0000-000035BF0000}"/>
    <cellStyle name="Output 16 60" xfId="48835" xr:uid="{00000000-0005-0000-0000-000036BF0000}"/>
    <cellStyle name="Output 16 61" xfId="48836" xr:uid="{00000000-0005-0000-0000-000037BF0000}"/>
    <cellStyle name="Output 16 62" xfId="48837" xr:uid="{00000000-0005-0000-0000-000038BF0000}"/>
    <cellStyle name="Output 16 63" xfId="48838" xr:uid="{00000000-0005-0000-0000-000039BF0000}"/>
    <cellStyle name="Output 16 64" xfId="48839" xr:uid="{00000000-0005-0000-0000-00003ABF0000}"/>
    <cellStyle name="Output 16 65" xfId="48840" xr:uid="{00000000-0005-0000-0000-00003BBF0000}"/>
    <cellStyle name="Output 16 66" xfId="48841" xr:uid="{00000000-0005-0000-0000-00003CBF0000}"/>
    <cellStyle name="Output 16 67" xfId="48842" xr:uid="{00000000-0005-0000-0000-00003DBF0000}"/>
    <cellStyle name="Output 16 68" xfId="48843" xr:uid="{00000000-0005-0000-0000-00003EBF0000}"/>
    <cellStyle name="Output 16 69" xfId="48844" xr:uid="{00000000-0005-0000-0000-00003FBF0000}"/>
    <cellStyle name="Output 16 7" xfId="48845" xr:uid="{00000000-0005-0000-0000-000040BF0000}"/>
    <cellStyle name="Output 16 70" xfId="48846" xr:uid="{00000000-0005-0000-0000-000041BF0000}"/>
    <cellStyle name="Output 16 71" xfId="48847" xr:uid="{00000000-0005-0000-0000-000042BF0000}"/>
    <cellStyle name="Output 16 72" xfId="48848" xr:uid="{00000000-0005-0000-0000-000043BF0000}"/>
    <cellStyle name="Output 16 73" xfId="48849" xr:uid="{00000000-0005-0000-0000-000044BF0000}"/>
    <cellStyle name="Output 16 74" xfId="48850" xr:uid="{00000000-0005-0000-0000-000045BF0000}"/>
    <cellStyle name="Output 16 75" xfId="48851" xr:uid="{00000000-0005-0000-0000-000046BF0000}"/>
    <cellStyle name="Output 16 76" xfId="48852" xr:uid="{00000000-0005-0000-0000-000047BF0000}"/>
    <cellStyle name="Output 16 77" xfId="48853" xr:uid="{00000000-0005-0000-0000-000048BF0000}"/>
    <cellStyle name="Output 16 78" xfId="48854" xr:uid="{00000000-0005-0000-0000-000049BF0000}"/>
    <cellStyle name="Output 16 79" xfId="48855" xr:uid="{00000000-0005-0000-0000-00004ABF0000}"/>
    <cellStyle name="Output 16 8" xfId="48856" xr:uid="{00000000-0005-0000-0000-00004BBF0000}"/>
    <cellStyle name="Output 16 80" xfId="48857" xr:uid="{00000000-0005-0000-0000-00004CBF0000}"/>
    <cellStyle name="Output 16 81" xfId="48858" xr:uid="{00000000-0005-0000-0000-00004DBF0000}"/>
    <cellStyle name="Output 16 82" xfId="48859" xr:uid="{00000000-0005-0000-0000-00004EBF0000}"/>
    <cellStyle name="Output 16 83" xfId="48860" xr:uid="{00000000-0005-0000-0000-00004FBF0000}"/>
    <cellStyle name="Output 16 84" xfId="48861" xr:uid="{00000000-0005-0000-0000-000050BF0000}"/>
    <cellStyle name="Output 16 85" xfId="48862" xr:uid="{00000000-0005-0000-0000-000051BF0000}"/>
    <cellStyle name="Output 16 86" xfId="48863" xr:uid="{00000000-0005-0000-0000-000052BF0000}"/>
    <cellStyle name="Output 16 87" xfId="48864" xr:uid="{00000000-0005-0000-0000-000053BF0000}"/>
    <cellStyle name="Output 16 88" xfId="48865" xr:uid="{00000000-0005-0000-0000-000054BF0000}"/>
    <cellStyle name="Output 16 89" xfId="48866" xr:uid="{00000000-0005-0000-0000-000055BF0000}"/>
    <cellStyle name="Output 16 9" xfId="48867" xr:uid="{00000000-0005-0000-0000-000056BF0000}"/>
    <cellStyle name="Output 16 90" xfId="48868" xr:uid="{00000000-0005-0000-0000-000057BF0000}"/>
    <cellStyle name="Output 16 91" xfId="48869" xr:uid="{00000000-0005-0000-0000-000058BF0000}"/>
    <cellStyle name="Output 16 92" xfId="48870" xr:uid="{00000000-0005-0000-0000-000059BF0000}"/>
    <cellStyle name="Output 16 93" xfId="48871" xr:uid="{00000000-0005-0000-0000-00005ABF0000}"/>
    <cellStyle name="Output 16 94" xfId="48872" xr:uid="{00000000-0005-0000-0000-00005BBF0000}"/>
    <cellStyle name="Output 16 95" xfId="48873" xr:uid="{00000000-0005-0000-0000-00005CBF0000}"/>
    <cellStyle name="Output 160" xfId="48874" xr:uid="{00000000-0005-0000-0000-00005DBF0000}"/>
    <cellStyle name="Output 161" xfId="48875" xr:uid="{00000000-0005-0000-0000-00005EBF0000}"/>
    <cellStyle name="Output 162" xfId="48876" xr:uid="{00000000-0005-0000-0000-00005FBF0000}"/>
    <cellStyle name="Output 163" xfId="48877" xr:uid="{00000000-0005-0000-0000-000060BF0000}"/>
    <cellStyle name="Output 164" xfId="48878" xr:uid="{00000000-0005-0000-0000-000061BF0000}"/>
    <cellStyle name="Output 165" xfId="48879" xr:uid="{00000000-0005-0000-0000-000062BF0000}"/>
    <cellStyle name="Output 166" xfId="48880" xr:uid="{00000000-0005-0000-0000-000063BF0000}"/>
    <cellStyle name="Output 167" xfId="48881" xr:uid="{00000000-0005-0000-0000-000064BF0000}"/>
    <cellStyle name="Output 168" xfId="48882" xr:uid="{00000000-0005-0000-0000-000065BF0000}"/>
    <cellStyle name="Output 169" xfId="48883" xr:uid="{00000000-0005-0000-0000-000066BF0000}"/>
    <cellStyle name="Output 17" xfId="48884" xr:uid="{00000000-0005-0000-0000-000067BF0000}"/>
    <cellStyle name="Output 17 10" xfId="48885" xr:uid="{00000000-0005-0000-0000-000068BF0000}"/>
    <cellStyle name="Output 17 11" xfId="48886" xr:uid="{00000000-0005-0000-0000-000069BF0000}"/>
    <cellStyle name="Output 17 12" xfId="48887" xr:uid="{00000000-0005-0000-0000-00006ABF0000}"/>
    <cellStyle name="Output 17 13" xfId="48888" xr:uid="{00000000-0005-0000-0000-00006BBF0000}"/>
    <cellStyle name="Output 17 14" xfId="48889" xr:uid="{00000000-0005-0000-0000-00006CBF0000}"/>
    <cellStyle name="Output 17 15" xfId="48890" xr:uid="{00000000-0005-0000-0000-00006DBF0000}"/>
    <cellStyle name="Output 17 16" xfId="48891" xr:uid="{00000000-0005-0000-0000-00006EBF0000}"/>
    <cellStyle name="Output 17 17" xfId="48892" xr:uid="{00000000-0005-0000-0000-00006FBF0000}"/>
    <cellStyle name="Output 17 18" xfId="48893" xr:uid="{00000000-0005-0000-0000-000070BF0000}"/>
    <cellStyle name="Output 17 19" xfId="48894" xr:uid="{00000000-0005-0000-0000-000071BF0000}"/>
    <cellStyle name="Output 17 2" xfId="48895" xr:uid="{00000000-0005-0000-0000-000072BF0000}"/>
    <cellStyle name="Output 17 2 2" xfId="48896" xr:uid="{00000000-0005-0000-0000-000073BF0000}"/>
    <cellStyle name="Output 17 2 3" xfId="48897" xr:uid="{00000000-0005-0000-0000-000074BF0000}"/>
    <cellStyle name="Output 17 20" xfId="48898" xr:uid="{00000000-0005-0000-0000-000075BF0000}"/>
    <cellStyle name="Output 17 21" xfId="48899" xr:uid="{00000000-0005-0000-0000-000076BF0000}"/>
    <cellStyle name="Output 17 22" xfId="48900" xr:uid="{00000000-0005-0000-0000-000077BF0000}"/>
    <cellStyle name="Output 17 23" xfId="48901" xr:uid="{00000000-0005-0000-0000-000078BF0000}"/>
    <cellStyle name="Output 17 24" xfId="48902" xr:uid="{00000000-0005-0000-0000-000079BF0000}"/>
    <cellStyle name="Output 17 25" xfId="48903" xr:uid="{00000000-0005-0000-0000-00007ABF0000}"/>
    <cellStyle name="Output 17 26" xfId="48904" xr:uid="{00000000-0005-0000-0000-00007BBF0000}"/>
    <cellStyle name="Output 17 27" xfId="48905" xr:uid="{00000000-0005-0000-0000-00007CBF0000}"/>
    <cellStyle name="Output 17 28" xfId="48906" xr:uid="{00000000-0005-0000-0000-00007DBF0000}"/>
    <cellStyle name="Output 17 29" xfId="48907" xr:uid="{00000000-0005-0000-0000-00007EBF0000}"/>
    <cellStyle name="Output 17 3" xfId="48908" xr:uid="{00000000-0005-0000-0000-00007FBF0000}"/>
    <cellStyle name="Output 17 30" xfId="48909" xr:uid="{00000000-0005-0000-0000-000080BF0000}"/>
    <cellStyle name="Output 17 31" xfId="48910" xr:uid="{00000000-0005-0000-0000-000081BF0000}"/>
    <cellStyle name="Output 17 32" xfId="48911" xr:uid="{00000000-0005-0000-0000-000082BF0000}"/>
    <cellStyle name="Output 17 33" xfId="48912" xr:uid="{00000000-0005-0000-0000-000083BF0000}"/>
    <cellStyle name="Output 17 34" xfId="48913" xr:uid="{00000000-0005-0000-0000-000084BF0000}"/>
    <cellStyle name="Output 17 35" xfId="48914" xr:uid="{00000000-0005-0000-0000-000085BF0000}"/>
    <cellStyle name="Output 17 36" xfId="48915" xr:uid="{00000000-0005-0000-0000-000086BF0000}"/>
    <cellStyle name="Output 17 37" xfId="48916" xr:uid="{00000000-0005-0000-0000-000087BF0000}"/>
    <cellStyle name="Output 17 38" xfId="48917" xr:uid="{00000000-0005-0000-0000-000088BF0000}"/>
    <cellStyle name="Output 17 39" xfId="48918" xr:uid="{00000000-0005-0000-0000-000089BF0000}"/>
    <cellStyle name="Output 17 4" xfId="48919" xr:uid="{00000000-0005-0000-0000-00008ABF0000}"/>
    <cellStyle name="Output 17 40" xfId="48920" xr:uid="{00000000-0005-0000-0000-00008BBF0000}"/>
    <cellStyle name="Output 17 41" xfId="48921" xr:uid="{00000000-0005-0000-0000-00008CBF0000}"/>
    <cellStyle name="Output 17 42" xfId="48922" xr:uid="{00000000-0005-0000-0000-00008DBF0000}"/>
    <cellStyle name="Output 17 43" xfId="48923" xr:uid="{00000000-0005-0000-0000-00008EBF0000}"/>
    <cellStyle name="Output 17 44" xfId="48924" xr:uid="{00000000-0005-0000-0000-00008FBF0000}"/>
    <cellStyle name="Output 17 45" xfId="48925" xr:uid="{00000000-0005-0000-0000-000090BF0000}"/>
    <cellStyle name="Output 17 46" xfId="48926" xr:uid="{00000000-0005-0000-0000-000091BF0000}"/>
    <cellStyle name="Output 17 47" xfId="48927" xr:uid="{00000000-0005-0000-0000-000092BF0000}"/>
    <cellStyle name="Output 17 48" xfId="48928" xr:uid="{00000000-0005-0000-0000-000093BF0000}"/>
    <cellStyle name="Output 17 49" xfId="48929" xr:uid="{00000000-0005-0000-0000-000094BF0000}"/>
    <cellStyle name="Output 17 5" xfId="48930" xr:uid="{00000000-0005-0000-0000-000095BF0000}"/>
    <cellStyle name="Output 17 50" xfId="48931" xr:uid="{00000000-0005-0000-0000-000096BF0000}"/>
    <cellStyle name="Output 17 51" xfId="48932" xr:uid="{00000000-0005-0000-0000-000097BF0000}"/>
    <cellStyle name="Output 17 52" xfId="48933" xr:uid="{00000000-0005-0000-0000-000098BF0000}"/>
    <cellStyle name="Output 17 53" xfId="48934" xr:uid="{00000000-0005-0000-0000-000099BF0000}"/>
    <cellStyle name="Output 17 54" xfId="48935" xr:uid="{00000000-0005-0000-0000-00009ABF0000}"/>
    <cellStyle name="Output 17 55" xfId="48936" xr:uid="{00000000-0005-0000-0000-00009BBF0000}"/>
    <cellStyle name="Output 17 56" xfId="48937" xr:uid="{00000000-0005-0000-0000-00009CBF0000}"/>
    <cellStyle name="Output 17 57" xfId="48938" xr:uid="{00000000-0005-0000-0000-00009DBF0000}"/>
    <cellStyle name="Output 17 58" xfId="48939" xr:uid="{00000000-0005-0000-0000-00009EBF0000}"/>
    <cellStyle name="Output 17 59" xfId="48940" xr:uid="{00000000-0005-0000-0000-00009FBF0000}"/>
    <cellStyle name="Output 17 6" xfId="48941" xr:uid="{00000000-0005-0000-0000-0000A0BF0000}"/>
    <cellStyle name="Output 17 60" xfId="48942" xr:uid="{00000000-0005-0000-0000-0000A1BF0000}"/>
    <cellStyle name="Output 17 61" xfId="48943" xr:uid="{00000000-0005-0000-0000-0000A2BF0000}"/>
    <cellStyle name="Output 17 62" xfId="48944" xr:uid="{00000000-0005-0000-0000-0000A3BF0000}"/>
    <cellStyle name="Output 17 63" xfId="48945" xr:uid="{00000000-0005-0000-0000-0000A4BF0000}"/>
    <cellStyle name="Output 17 64" xfId="48946" xr:uid="{00000000-0005-0000-0000-0000A5BF0000}"/>
    <cellStyle name="Output 17 65" xfId="48947" xr:uid="{00000000-0005-0000-0000-0000A6BF0000}"/>
    <cellStyle name="Output 17 66" xfId="48948" xr:uid="{00000000-0005-0000-0000-0000A7BF0000}"/>
    <cellStyle name="Output 17 67" xfId="48949" xr:uid="{00000000-0005-0000-0000-0000A8BF0000}"/>
    <cellStyle name="Output 17 68" xfId="48950" xr:uid="{00000000-0005-0000-0000-0000A9BF0000}"/>
    <cellStyle name="Output 17 69" xfId="48951" xr:uid="{00000000-0005-0000-0000-0000AABF0000}"/>
    <cellStyle name="Output 17 7" xfId="48952" xr:uid="{00000000-0005-0000-0000-0000ABBF0000}"/>
    <cellStyle name="Output 17 70" xfId="48953" xr:uid="{00000000-0005-0000-0000-0000ACBF0000}"/>
    <cellStyle name="Output 17 71" xfId="48954" xr:uid="{00000000-0005-0000-0000-0000ADBF0000}"/>
    <cellStyle name="Output 17 72" xfId="48955" xr:uid="{00000000-0005-0000-0000-0000AEBF0000}"/>
    <cellStyle name="Output 17 73" xfId="48956" xr:uid="{00000000-0005-0000-0000-0000AFBF0000}"/>
    <cellStyle name="Output 17 74" xfId="48957" xr:uid="{00000000-0005-0000-0000-0000B0BF0000}"/>
    <cellStyle name="Output 17 75" xfId="48958" xr:uid="{00000000-0005-0000-0000-0000B1BF0000}"/>
    <cellStyle name="Output 17 76" xfId="48959" xr:uid="{00000000-0005-0000-0000-0000B2BF0000}"/>
    <cellStyle name="Output 17 77" xfId="48960" xr:uid="{00000000-0005-0000-0000-0000B3BF0000}"/>
    <cellStyle name="Output 17 78" xfId="48961" xr:uid="{00000000-0005-0000-0000-0000B4BF0000}"/>
    <cellStyle name="Output 17 79" xfId="48962" xr:uid="{00000000-0005-0000-0000-0000B5BF0000}"/>
    <cellStyle name="Output 17 8" xfId="48963" xr:uid="{00000000-0005-0000-0000-0000B6BF0000}"/>
    <cellStyle name="Output 17 80" xfId="48964" xr:uid="{00000000-0005-0000-0000-0000B7BF0000}"/>
    <cellStyle name="Output 17 81" xfId="48965" xr:uid="{00000000-0005-0000-0000-0000B8BF0000}"/>
    <cellStyle name="Output 17 82" xfId="48966" xr:uid="{00000000-0005-0000-0000-0000B9BF0000}"/>
    <cellStyle name="Output 17 83" xfId="48967" xr:uid="{00000000-0005-0000-0000-0000BABF0000}"/>
    <cellStyle name="Output 17 84" xfId="48968" xr:uid="{00000000-0005-0000-0000-0000BBBF0000}"/>
    <cellStyle name="Output 17 85" xfId="48969" xr:uid="{00000000-0005-0000-0000-0000BCBF0000}"/>
    <cellStyle name="Output 17 86" xfId="48970" xr:uid="{00000000-0005-0000-0000-0000BDBF0000}"/>
    <cellStyle name="Output 17 87" xfId="48971" xr:uid="{00000000-0005-0000-0000-0000BEBF0000}"/>
    <cellStyle name="Output 17 88" xfId="48972" xr:uid="{00000000-0005-0000-0000-0000BFBF0000}"/>
    <cellStyle name="Output 17 89" xfId="48973" xr:uid="{00000000-0005-0000-0000-0000C0BF0000}"/>
    <cellStyle name="Output 17 9" xfId="48974" xr:uid="{00000000-0005-0000-0000-0000C1BF0000}"/>
    <cellStyle name="Output 17 90" xfId="48975" xr:uid="{00000000-0005-0000-0000-0000C2BF0000}"/>
    <cellStyle name="Output 17 91" xfId="48976" xr:uid="{00000000-0005-0000-0000-0000C3BF0000}"/>
    <cellStyle name="Output 17 92" xfId="48977" xr:uid="{00000000-0005-0000-0000-0000C4BF0000}"/>
    <cellStyle name="Output 17 93" xfId="48978" xr:uid="{00000000-0005-0000-0000-0000C5BF0000}"/>
    <cellStyle name="Output 17 94" xfId="48979" xr:uid="{00000000-0005-0000-0000-0000C6BF0000}"/>
    <cellStyle name="Output 17 95" xfId="48980" xr:uid="{00000000-0005-0000-0000-0000C7BF0000}"/>
    <cellStyle name="Output 170" xfId="48981" xr:uid="{00000000-0005-0000-0000-0000C8BF0000}"/>
    <cellStyle name="Output 171" xfId="48982" xr:uid="{00000000-0005-0000-0000-0000C9BF0000}"/>
    <cellStyle name="Output 172" xfId="48983" xr:uid="{00000000-0005-0000-0000-0000CABF0000}"/>
    <cellStyle name="Output 173" xfId="48984" xr:uid="{00000000-0005-0000-0000-0000CBBF0000}"/>
    <cellStyle name="Output 174" xfId="48985" xr:uid="{00000000-0005-0000-0000-0000CCBF0000}"/>
    <cellStyle name="Output 175" xfId="48986" xr:uid="{00000000-0005-0000-0000-0000CDBF0000}"/>
    <cellStyle name="Output 176" xfId="48987" xr:uid="{00000000-0005-0000-0000-0000CEBF0000}"/>
    <cellStyle name="Output 177" xfId="48988" xr:uid="{00000000-0005-0000-0000-0000CFBF0000}"/>
    <cellStyle name="Output 178" xfId="48989" xr:uid="{00000000-0005-0000-0000-0000D0BF0000}"/>
    <cellStyle name="Output 179" xfId="48990" xr:uid="{00000000-0005-0000-0000-0000D1BF0000}"/>
    <cellStyle name="Output 18" xfId="48991" xr:uid="{00000000-0005-0000-0000-0000D2BF0000}"/>
    <cellStyle name="Output 18 10" xfId="48992" xr:uid="{00000000-0005-0000-0000-0000D3BF0000}"/>
    <cellStyle name="Output 18 11" xfId="48993" xr:uid="{00000000-0005-0000-0000-0000D4BF0000}"/>
    <cellStyle name="Output 18 12" xfId="48994" xr:uid="{00000000-0005-0000-0000-0000D5BF0000}"/>
    <cellStyle name="Output 18 13" xfId="48995" xr:uid="{00000000-0005-0000-0000-0000D6BF0000}"/>
    <cellStyle name="Output 18 14" xfId="48996" xr:uid="{00000000-0005-0000-0000-0000D7BF0000}"/>
    <cellStyle name="Output 18 15" xfId="48997" xr:uid="{00000000-0005-0000-0000-0000D8BF0000}"/>
    <cellStyle name="Output 18 16" xfId="48998" xr:uid="{00000000-0005-0000-0000-0000D9BF0000}"/>
    <cellStyle name="Output 18 17" xfId="48999" xr:uid="{00000000-0005-0000-0000-0000DABF0000}"/>
    <cellStyle name="Output 18 18" xfId="49000" xr:uid="{00000000-0005-0000-0000-0000DBBF0000}"/>
    <cellStyle name="Output 18 19" xfId="49001" xr:uid="{00000000-0005-0000-0000-0000DCBF0000}"/>
    <cellStyle name="Output 18 2" xfId="49002" xr:uid="{00000000-0005-0000-0000-0000DDBF0000}"/>
    <cellStyle name="Output 18 2 2" xfId="49003" xr:uid="{00000000-0005-0000-0000-0000DEBF0000}"/>
    <cellStyle name="Output 18 2 3" xfId="49004" xr:uid="{00000000-0005-0000-0000-0000DFBF0000}"/>
    <cellStyle name="Output 18 20" xfId="49005" xr:uid="{00000000-0005-0000-0000-0000E0BF0000}"/>
    <cellStyle name="Output 18 21" xfId="49006" xr:uid="{00000000-0005-0000-0000-0000E1BF0000}"/>
    <cellStyle name="Output 18 22" xfId="49007" xr:uid="{00000000-0005-0000-0000-0000E2BF0000}"/>
    <cellStyle name="Output 18 23" xfId="49008" xr:uid="{00000000-0005-0000-0000-0000E3BF0000}"/>
    <cellStyle name="Output 18 24" xfId="49009" xr:uid="{00000000-0005-0000-0000-0000E4BF0000}"/>
    <cellStyle name="Output 18 25" xfId="49010" xr:uid="{00000000-0005-0000-0000-0000E5BF0000}"/>
    <cellStyle name="Output 18 26" xfId="49011" xr:uid="{00000000-0005-0000-0000-0000E6BF0000}"/>
    <cellStyle name="Output 18 27" xfId="49012" xr:uid="{00000000-0005-0000-0000-0000E7BF0000}"/>
    <cellStyle name="Output 18 28" xfId="49013" xr:uid="{00000000-0005-0000-0000-0000E8BF0000}"/>
    <cellStyle name="Output 18 29" xfId="49014" xr:uid="{00000000-0005-0000-0000-0000E9BF0000}"/>
    <cellStyle name="Output 18 3" xfId="49015" xr:uid="{00000000-0005-0000-0000-0000EABF0000}"/>
    <cellStyle name="Output 18 30" xfId="49016" xr:uid="{00000000-0005-0000-0000-0000EBBF0000}"/>
    <cellStyle name="Output 18 31" xfId="49017" xr:uid="{00000000-0005-0000-0000-0000ECBF0000}"/>
    <cellStyle name="Output 18 32" xfId="49018" xr:uid="{00000000-0005-0000-0000-0000EDBF0000}"/>
    <cellStyle name="Output 18 33" xfId="49019" xr:uid="{00000000-0005-0000-0000-0000EEBF0000}"/>
    <cellStyle name="Output 18 34" xfId="49020" xr:uid="{00000000-0005-0000-0000-0000EFBF0000}"/>
    <cellStyle name="Output 18 35" xfId="49021" xr:uid="{00000000-0005-0000-0000-0000F0BF0000}"/>
    <cellStyle name="Output 18 36" xfId="49022" xr:uid="{00000000-0005-0000-0000-0000F1BF0000}"/>
    <cellStyle name="Output 18 37" xfId="49023" xr:uid="{00000000-0005-0000-0000-0000F2BF0000}"/>
    <cellStyle name="Output 18 38" xfId="49024" xr:uid="{00000000-0005-0000-0000-0000F3BF0000}"/>
    <cellStyle name="Output 18 39" xfId="49025" xr:uid="{00000000-0005-0000-0000-0000F4BF0000}"/>
    <cellStyle name="Output 18 4" xfId="49026" xr:uid="{00000000-0005-0000-0000-0000F5BF0000}"/>
    <cellStyle name="Output 18 40" xfId="49027" xr:uid="{00000000-0005-0000-0000-0000F6BF0000}"/>
    <cellStyle name="Output 18 41" xfId="49028" xr:uid="{00000000-0005-0000-0000-0000F7BF0000}"/>
    <cellStyle name="Output 18 42" xfId="49029" xr:uid="{00000000-0005-0000-0000-0000F8BF0000}"/>
    <cellStyle name="Output 18 43" xfId="49030" xr:uid="{00000000-0005-0000-0000-0000F9BF0000}"/>
    <cellStyle name="Output 18 44" xfId="49031" xr:uid="{00000000-0005-0000-0000-0000FABF0000}"/>
    <cellStyle name="Output 18 45" xfId="49032" xr:uid="{00000000-0005-0000-0000-0000FBBF0000}"/>
    <cellStyle name="Output 18 46" xfId="49033" xr:uid="{00000000-0005-0000-0000-0000FCBF0000}"/>
    <cellStyle name="Output 18 47" xfId="49034" xr:uid="{00000000-0005-0000-0000-0000FDBF0000}"/>
    <cellStyle name="Output 18 48" xfId="49035" xr:uid="{00000000-0005-0000-0000-0000FEBF0000}"/>
    <cellStyle name="Output 18 49" xfId="49036" xr:uid="{00000000-0005-0000-0000-0000FFBF0000}"/>
    <cellStyle name="Output 18 5" xfId="49037" xr:uid="{00000000-0005-0000-0000-000000C00000}"/>
    <cellStyle name="Output 18 50" xfId="49038" xr:uid="{00000000-0005-0000-0000-000001C00000}"/>
    <cellStyle name="Output 18 51" xfId="49039" xr:uid="{00000000-0005-0000-0000-000002C00000}"/>
    <cellStyle name="Output 18 52" xfId="49040" xr:uid="{00000000-0005-0000-0000-000003C00000}"/>
    <cellStyle name="Output 18 53" xfId="49041" xr:uid="{00000000-0005-0000-0000-000004C00000}"/>
    <cellStyle name="Output 18 54" xfId="49042" xr:uid="{00000000-0005-0000-0000-000005C00000}"/>
    <cellStyle name="Output 18 55" xfId="49043" xr:uid="{00000000-0005-0000-0000-000006C00000}"/>
    <cellStyle name="Output 18 56" xfId="49044" xr:uid="{00000000-0005-0000-0000-000007C00000}"/>
    <cellStyle name="Output 18 57" xfId="49045" xr:uid="{00000000-0005-0000-0000-000008C00000}"/>
    <cellStyle name="Output 18 58" xfId="49046" xr:uid="{00000000-0005-0000-0000-000009C00000}"/>
    <cellStyle name="Output 18 59" xfId="49047" xr:uid="{00000000-0005-0000-0000-00000AC00000}"/>
    <cellStyle name="Output 18 6" xfId="49048" xr:uid="{00000000-0005-0000-0000-00000BC00000}"/>
    <cellStyle name="Output 18 60" xfId="49049" xr:uid="{00000000-0005-0000-0000-00000CC00000}"/>
    <cellStyle name="Output 18 61" xfId="49050" xr:uid="{00000000-0005-0000-0000-00000DC00000}"/>
    <cellStyle name="Output 18 62" xfId="49051" xr:uid="{00000000-0005-0000-0000-00000EC00000}"/>
    <cellStyle name="Output 18 63" xfId="49052" xr:uid="{00000000-0005-0000-0000-00000FC00000}"/>
    <cellStyle name="Output 18 64" xfId="49053" xr:uid="{00000000-0005-0000-0000-000010C00000}"/>
    <cellStyle name="Output 18 65" xfId="49054" xr:uid="{00000000-0005-0000-0000-000011C00000}"/>
    <cellStyle name="Output 18 66" xfId="49055" xr:uid="{00000000-0005-0000-0000-000012C00000}"/>
    <cellStyle name="Output 18 67" xfId="49056" xr:uid="{00000000-0005-0000-0000-000013C00000}"/>
    <cellStyle name="Output 18 68" xfId="49057" xr:uid="{00000000-0005-0000-0000-000014C00000}"/>
    <cellStyle name="Output 18 69" xfId="49058" xr:uid="{00000000-0005-0000-0000-000015C00000}"/>
    <cellStyle name="Output 18 7" xfId="49059" xr:uid="{00000000-0005-0000-0000-000016C00000}"/>
    <cellStyle name="Output 18 70" xfId="49060" xr:uid="{00000000-0005-0000-0000-000017C00000}"/>
    <cellStyle name="Output 18 71" xfId="49061" xr:uid="{00000000-0005-0000-0000-000018C00000}"/>
    <cellStyle name="Output 18 72" xfId="49062" xr:uid="{00000000-0005-0000-0000-000019C00000}"/>
    <cellStyle name="Output 18 73" xfId="49063" xr:uid="{00000000-0005-0000-0000-00001AC00000}"/>
    <cellStyle name="Output 18 74" xfId="49064" xr:uid="{00000000-0005-0000-0000-00001BC00000}"/>
    <cellStyle name="Output 18 75" xfId="49065" xr:uid="{00000000-0005-0000-0000-00001CC00000}"/>
    <cellStyle name="Output 18 76" xfId="49066" xr:uid="{00000000-0005-0000-0000-00001DC00000}"/>
    <cellStyle name="Output 18 77" xfId="49067" xr:uid="{00000000-0005-0000-0000-00001EC00000}"/>
    <cellStyle name="Output 18 78" xfId="49068" xr:uid="{00000000-0005-0000-0000-00001FC00000}"/>
    <cellStyle name="Output 18 79" xfId="49069" xr:uid="{00000000-0005-0000-0000-000020C00000}"/>
    <cellStyle name="Output 18 8" xfId="49070" xr:uid="{00000000-0005-0000-0000-000021C00000}"/>
    <cellStyle name="Output 18 80" xfId="49071" xr:uid="{00000000-0005-0000-0000-000022C00000}"/>
    <cellStyle name="Output 18 81" xfId="49072" xr:uid="{00000000-0005-0000-0000-000023C00000}"/>
    <cellStyle name="Output 18 82" xfId="49073" xr:uid="{00000000-0005-0000-0000-000024C00000}"/>
    <cellStyle name="Output 18 83" xfId="49074" xr:uid="{00000000-0005-0000-0000-000025C00000}"/>
    <cellStyle name="Output 18 84" xfId="49075" xr:uid="{00000000-0005-0000-0000-000026C00000}"/>
    <cellStyle name="Output 18 85" xfId="49076" xr:uid="{00000000-0005-0000-0000-000027C00000}"/>
    <cellStyle name="Output 18 86" xfId="49077" xr:uid="{00000000-0005-0000-0000-000028C00000}"/>
    <cellStyle name="Output 18 87" xfId="49078" xr:uid="{00000000-0005-0000-0000-000029C00000}"/>
    <cellStyle name="Output 18 88" xfId="49079" xr:uid="{00000000-0005-0000-0000-00002AC00000}"/>
    <cellStyle name="Output 18 89" xfId="49080" xr:uid="{00000000-0005-0000-0000-00002BC00000}"/>
    <cellStyle name="Output 18 9" xfId="49081" xr:uid="{00000000-0005-0000-0000-00002CC00000}"/>
    <cellStyle name="Output 18 90" xfId="49082" xr:uid="{00000000-0005-0000-0000-00002DC00000}"/>
    <cellStyle name="Output 18 91" xfId="49083" xr:uid="{00000000-0005-0000-0000-00002EC00000}"/>
    <cellStyle name="Output 18 92" xfId="49084" xr:uid="{00000000-0005-0000-0000-00002FC00000}"/>
    <cellStyle name="Output 18 93" xfId="49085" xr:uid="{00000000-0005-0000-0000-000030C00000}"/>
    <cellStyle name="Output 18 94" xfId="49086" xr:uid="{00000000-0005-0000-0000-000031C00000}"/>
    <cellStyle name="Output 18 95" xfId="49087" xr:uid="{00000000-0005-0000-0000-000032C00000}"/>
    <cellStyle name="Output 180" xfId="49088" xr:uid="{00000000-0005-0000-0000-000033C00000}"/>
    <cellStyle name="Output 181" xfId="49089" xr:uid="{00000000-0005-0000-0000-000034C00000}"/>
    <cellStyle name="Output 182" xfId="49090" xr:uid="{00000000-0005-0000-0000-000035C00000}"/>
    <cellStyle name="Output 183" xfId="53588" xr:uid="{00000000-0005-0000-0000-000036C00000}"/>
    <cellStyle name="Output 19" xfId="49091" xr:uid="{00000000-0005-0000-0000-000037C00000}"/>
    <cellStyle name="Output 19 2" xfId="49092" xr:uid="{00000000-0005-0000-0000-000038C00000}"/>
    <cellStyle name="Output 19 2 2" xfId="49093" xr:uid="{00000000-0005-0000-0000-000039C00000}"/>
    <cellStyle name="Output 19 2 3" xfId="49094" xr:uid="{00000000-0005-0000-0000-00003AC00000}"/>
    <cellStyle name="Output 19 2 4" xfId="49095" xr:uid="{00000000-0005-0000-0000-00003BC00000}"/>
    <cellStyle name="Output 19 3" xfId="49096" xr:uid="{00000000-0005-0000-0000-00003CC00000}"/>
    <cellStyle name="Output 19 3 2" xfId="49097" xr:uid="{00000000-0005-0000-0000-00003DC00000}"/>
    <cellStyle name="Output 19 3 3" xfId="49098" xr:uid="{00000000-0005-0000-0000-00003EC00000}"/>
    <cellStyle name="Output 19 3 4" xfId="49099" xr:uid="{00000000-0005-0000-0000-00003FC00000}"/>
    <cellStyle name="Output 19 4" xfId="49100" xr:uid="{00000000-0005-0000-0000-000040C00000}"/>
    <cellStyle name="Output 19 4 2" xfId="49101" xr:uid="{00000000-0005-0000-0000-000041C00000}"/>
    <cellStyle name="Output 19 4 3" xfId="49102" xr:uid="{00000000-0005-0000-0000-000042C00000}"/>
    <cellStyle name="Output 19 4 4" xfId="49103" xr:uid="{00000000-0005-0000-0000-000043C00000}"/>
    <cellStyle name="Output 19 5" xfId="49104" xr:uid="{00000000-0005-0000-0000-000044C00000}"/>
    <cellStyle name="Output 19 5 2" xfId="49105" xr:uid="{00000000-0005-0000-0000-000045C00000}"/>
    <cellStyle name="Output 19 5 3" xfId="49106" xr:uid="{00000000-0005-0000-0000-000046C00000}"/>
    <cellStyle name="Output 19 5 4" xfId="49107" xr:uid="{00000000-0005-0000-0000-000047C00000}"/>
    <cellStyle name="Output 19 6" xfId="49108" xr:uid="{00000000-0005-0000-0000-000048C00000}"/>
    <cellStyle name="Output 19 6 2" xfId="49109" xr:uid="{00000000-0005-0000-0000-000049C00000}"/>
    <cellStyle name="Output 19 6 3" xfId="49110" xr:uid="{00000000-0005-0000-0000-00004AC00000}"/>
    <cellStyle name="Output 19 6 4" xfId="49111" xr:uid="{00000000-0005-0000-0000-00004BC00000}"/>
    <cellStyle name="Output 19 7" xfId="49112" xr:uid="{00000000-0005-0000-0000-00004CC00000}"/>
    <cellStyle name="Output 19 8" xfId="49113" xr:uid="{00000000-0005-0000-0000-00004DC00000}"/>
    <cellStyle name="Output 19 9" xfId="49114" xr:uid="{00000000-0005-0000-0000-00004EC00000}"/>
    <cellStyle name="Output 2" xfId="49115" xr:uid="{00000000-0005-0000-0000-00004FC00000}"/>
    <cellStyle name="Output 2 10" xfId="49116" xr:uid="{00000000-0005-0000-0000-000050C00000}"/>
    <cellStyle name="Output 2 100" xfId="49117" xr:uid="{00000000-0005-0000-0000-000051C00000}"/>
    <cellStyle name="Output 2 101" xfId="49118" xr:uid="{00000000-0005-0000-0000-000052C00000}"/>
    <cellStyle name="Output 2 102" xfId="49119" xr:uid="{00000000-0005-0000-0000-000053C00000}"/>
    <cellStyle name="Output 2 103" xfId="49120" xr:uid="{00000000-0005-0000-0000-000054C00000}"/>
    <cellStyle name="Output 2 104" xfId="49121" xr:uid="{00000000-0005-0000-0000-000055C00000}"/>
    <cellStyle name="Output 2 105" xfId="49122" xr:uid="{00000000-0005-0000-0000-000056C00000}"/>
    <cellStyle name="Output 2 106" xfId="49123" xr:uid="{00000000-0005-0000-0000-000057C00000}"/>
    <cellStyle name="Output 2 107" xfId="49124" xr:uid="{00000000-0005-0000-0000-000058C00000}"/>
    <cellStyle name="Output 2 108" xfId="49125" xr:uid="{00000000-0005-0000-0000-000059C00000}"/>
    <cellStyle name="Output 2 109" xfId="49126" xr:uid="{00000000-0005-0000-0000-00005AC00000}"/>
    <cellStyle name="Output 2 11" xfId="49127" xr:uid="{00000000-0005-0000-0000-00005BC00000}"/>
    <cellStyle name="Output 2 110" xfId="49128" xr:uid="{00000000-0005-0000-0000-00005CC00000}"/>
    <cellStyle name="Output 2 111" xfId="49129" xr:uid="{00000000-0005-0000-0000-00005DC00000}"/>
    <cellStyle name="Output 2 112" xfId="49130" xr:uid="{00000000-0005-0000-0000-00005EC00000}"/>
    <cellStyle name="Output 2 113" xfId="49131" xr:uid="{00000000-0005-0000-0000-00005FC00000}"/>
    <cellStyle name="Output 2 114" xfId="49132" xr:uid="{00000000-0005-0000-0000-000060C00000}"/>
    <cellStyle name="Output 2 115" xfId="49133" xr:uid="{00000000-0005-0000-0000-000061C00000}"/>
    <cellStyle name="Output 2 116" xfId="49134" xr:uid="{00000000-0005-0000-0000-000062C00000}"/>
    <cellStyle name="Output 2 117" xfId="49135" xr:uid="{00000000-0005-0000-0000-000063C00000}"/>
    <cellStyle name="Output 2 118" xfId="49136" xr:uid="{00000000-0005-0000-0000-000064C00000}"/>
    <cellStyle name="Output 2 119" xfId="49137" xr:uid="{00000000-0005-0000-0000-000065C00000}"/>
    <cellStyle name="Output 2 12" xfId="49138" xr:uid="{00000000-0005-0000-0000-000066C00000}"/>
    <cellStyle name="Output 2 120" xfId="49139" xr:uid="{00000000-0005-0000-0000-000067C00000}"/>
    <cellStyle name="Output 2 121" xfId="49140" xr:uid="{00000000-0005-0000-0000-000068C00000}"/>
    <cellStyle name="Output 2 122" xfId="49141" xr:uid="{00000000-0005-0000-0000-000069C00000}"/>
    <cellStyle name="Output 2 123" xfId="49142" xr:uid="{00000000-0005-0000-0000-00006AC00000}"/>
    <cellStyle name="Output 2 124" xfId="49143" xr:uid="{00000000-0005-0000-0000-00006BC00000}"/>
    <cellStyle name="Output 2 125" xfId="49144" xr:uid="{00000000-0005-0000-0000-00006CC00000}"/>
    <cellStyle name="Output 2 126" xfId="49145" xr:uid="{00000000-0005-0000-0000-00006DC00000}"/>
    <cellStyle name="Output 2 127" xfId="49146" xr:uid="{00000000-0005-0000-0000-00006EC00000}"/>
    <cellStyle name="Output 2 128" xfId="49147" xr:uid="{00000000-0005-0000-0000-00006FC00000}"/>
    <cellStyle name="Output 2 129" xfId="49148" xr:uid="{00000000-0005-0000-0000-000070C00000}"/>
    <cellStyle name="Output 2 13" xfId="49149" xr:uid="{00000000-0005-0000-0000-000071C00000}"/>
    <cellStyle name="Output 2 130" xfId="49150" xr:uid="{00000000-0005-0000-0000-000072C00000}"/>
    <cellStyle name="Output 2 131" xfId="49151" xr:uid="{00000000-0005-0000-0000-000073C00000}"/>
    <cellStyle name="Output 2 132" xfId="49152" xr:uid="{00000000-0005-0000-0000-000074C00000}"/>
    <cellStyle name="Output 2 133" xfId="49153" xr:uid="{00000000-0005-0000-0000-000075C00000}"/>
    <cellStyle name="Output 2 134" xfId="49154" xr:uid="{00000000-0005-0000-0000-000076C00000}"/>
    <cellStyle name="Output 2 135" xfId="49155" xr:uid="{00000000-0005-0000-0000-000077C00000}"/>
    <cellStyle name="Output 2 136" xfId="49156" xr:uid="{00000000-0005-0000-0000-000078C00000}"/>
    <cellStyle name="Output 2 137" xfId="49157" xr:uid="{00000000-0005-0000-0000-000079C00000}"/>
    <cellStyle name="Output 2 138" xfId="49158" xr:uid="{00000000-0005-0000-0000-00007AC00000}"/>
    <cellStyle name="Output 2 139" xfId="49159" xr:uid="{00000000-0005-0000-0000-00007BC00000}"/>
    <cellStyle name="Output 2 14" xfId="49160" xr:uid="{00000000-0005-0000-0000-00007CC00000}"/>
    <cellStyle name="Output 2 140" xfId="49161" xr:uid="{00000000-0005-0000-0000-00007DC00000}"/>
    <cellStyle name="Output 2 141" xfId="49162" xr:uid="{00000000-0005-0000-0000-00007EC00000}"/>
    <cellStyle name="Output 2 142" xfId="49163" xr:uid="{00000000-0005-0000-0000-00007FC00000}"/>
    <cellStyle name="Output 2 143" xfId="49164" xr:uid="{00000000-0005-0000-0000-000080C00000}"/>
    <cellStyle name="Output 2 144" xfId="49165" xr:uid="{00000000-0005-0000-0000-000081C00000}"/>
    <cellStyle name="Output 2 145" xfId="49166" xr:uid="{00000000-0005-0000-0000-000082C00000}"/>
    <cellStyle name="Output 2 146" xfId="49167" xr:uid="{00000000-0005-0000-0000-000083C00000}"/>
    <cellStyle name="Output 2 147" xfId="49168" xr:uid="{00000000-0005-0000-0000-000084C00000}"/>
    <cellStyle name="Output 2 148" xfId="49169" xr:uid="{00000000-0005-0000-0000-000085C00000}"/>
    <cellStyle name="Output 2 149" xfId="49170" xr:uid="{00000000-0005-0000-0000-000086C00000}"/>
    <cellStyle name="Output 2 15" xfId="49171" xr:uid="{00000000-0005-0000-0000-000087C00000}"/>
    <cellStyle name="Output 2 150" xfId="49172" xr:uid="{00000000-0005-0000-0000-000088C00000}"/>
    <cellStyle name="Output 2 151" xfId="49173" xr:uid="{00000000-0005-0000-0000-000089C00000}"/>
    <cellStyle name="Output 2 152" xfId="49174" xr:uid="{00000000-0005-0000-0000-00008AC00000}"/>
    <cellStyle name="Output 2 153" xfId="49175" xr:uid="{00000000-0005-0000-0000-00008BC00000}"/>
    <cellStyle name="Output 2 154" xfId="49176" xr:uid="{00000000-0005-0000-0000-00008CC00000}"/>
    <cellStyle name="Output 2 155" xfId="49177" xr:uid="{00000000-0005-0000-0000-00008DC00000}"/>
    <cellStyle name="Output 2 156" xfId="49178" xr:uid="{00000000-0005-0000-0000-00008EC00000}"/>
    <cellStyle name="Output 2 157" xfId="49179" xr:uid="{00000000-0005-0000-0000-00008FC00000}"/>
    <cellStyle name="Output 2 158" xfId="49180" xr:uid="{00000000-0005-0000-0000-000090C00000}"/>
    <cellStyle name="Output 2 159" xfId="49181" xr:uid="{00000000-0005-0000-0000-000091C00000}"/>
    <cellStyle name="Output 2 16" xfId="49182" xr:uid="{00000000-0005-0000-0000-000092C00000}"/>
    <cellStyle name="Output 2 160" xfId="49183" xr:uid="{00000000-0005-0000-0000-000093C00000}"/>
    <cellStyle name="Output 2 161" xfId="49184" xr:uid="{00000000-0005-0000-0000-000094C00000}"/>
    <cellStyle name="Output 2 162" xfId="49185" xr:uid="{00000000-0005-0000-0000-000095C00000}"/>
    <cellStyle name="Output 2 163" xfId="49186" xr:uid="{00000000-0005-0000-0000-000096C00000}"/>
    <cellStyle name="Output 2 164" xfId="49187" xr:uid="{00000000-0005-0000-0000-000097C00000}"/>
    <cellStyle name="Output 2 165" xfId="49188" xr:uid="{00000000-0005-0000-0000-000098C00000}"/>
    <cellStyle name="Output 2 166" xfId="49189" xr:uid="{00000000-0005-0000-0000-000099C00000}"/>
    <cellStyle name="Output 2 167" xfId="49190" xr:uid="{00000000-0005-0000-0000-00009AC00000}"/>
    <cellStyle name="Output 2 168" xfId="49191" xr:uid="{00000000-0005-0000-0000-00009BC00000}"/>
    <cellStyle name="Output 2 169" xfId="49192" xr:uid="{00000000-0005-0000-0000-00009CC00000}"/>
    <cellStyle name="Output 2 17" xfId="49193" xr:uid="{00000000-0005-0000-0000-00009DC00000}"/>
    <cellStyle name="Output 2 170" xfId="49194" xr:uid="{00000000-0005-0000-0000-00009EC00000}"/>
    <cellStyle name="Output 2 171" xfId="49195" xr:uid="{00000000-0005-0000-0000-00009FC00000}"/>
    <cellStyle name="Output 2 172" xfId="49196" xr:uid="{00000000-0005-0000-0000-0000A0C00000}"/>
    <cellStyle name="Output 2 173" xfId="49197" xr:uid="{00000000-0005-0000-0000-0000A1C00000}"/>
    <cellStyle name="Output 2 174" xfId="49198" xr:uid="{00000000-0005-0000-0000-0000A2C00000}"/>
    <cellStyle name="Output 2 175" xfId="49199" xr:uid="{00000000-0005-0000-0000-0000A3C00000}"/>
    <cellStyle name="Output 2 176" xfId="49200" xr:uid="{00000000-0005-0000-0000-0000A4C00000}"/>
    <cellStyle name="Output 2 177" xfId="49201" xr:uid="{00000000-0005-0000-0000-0000A5C00000}"/>
    <cellStyle name="Output 2 178" xfId="49202" xr:uid="{00000000-0005-0000-0000-0000A6C00000}"/>
    <cellStyle name="Output 2 179" xfId="49203" xr:uid="{00000000-0005-0000-0000-0000A7C00000}"/>
    <cellStyle name="Output 2 18" xfId="49204" xr:uid="{00000000-0005-0000-0000-0000A8C00000}"/>
    <cellStyle name="Output 2 180" xfId="49205" xr:uid="{00000000-0005-0000-0000-0000A9C00000}"/>
    <cellStyle name="Output 2 181" xfId="49206" xr:uid="{00000000-0005-0000-0000-0000AAC00000}"/>
    <cellStyle name="Output 2 182" xfId="49207" xr:uid="{00000000-0005-0000-0000-0000ABC00000}"/>
    <cellStyle name="Output 2 183" xfId="49208" xr:uid="{00000000-0005-0000-0000-0000ACC00000}"/>
    <cellStyle name="Output 2 184" xfId="49209" xr:uid="{00000000-0005-0000-0000-0000ADC00000}"/>
    <cellStyle name="Output 2 185" xfId="49210" xr:uid="{00000000-0005-0000-0000-0000AEC00000}"/>
    <cellStyle name="Output 2 186" xfId="49211" xr:uid="{00000000-0005-0000-0000-0000AFC00000}"/>
    <cellStyle name="Output 2 187" xfId="49212" xr:uid="{00000000-0005-0000-0000-0000B0C00000}"/>
    <cellStyle name="Output 2 188" xfId="49213" xr:uid="{00000000-0005-0000-0000-0000B1C00000}"/>
    <cellStyle name="Output 2 189" xfId="49214" xr:uid="{00000000-0005-0000-0000-0000B2C00000}"/>
    <cellStyle name="Output 2 19" xfId="49215" xr:uid="{00000000-0005-0000-0000-0000B3C00000}"/>
    <cellStyle name="Output 2 190" xfId="49216" xr:uid="{00000000-0005-0000-0000-0000B4C00000}"/>
    <cellStyle name="Output 2 191" xfId="49217" xr:uid="{00000000-0005-0000-0000-0000B5C00000}"/>
    <cellStyle name="Output 2 192" xfId="49218" xr:uid="{00000000-0005-0000-0000-0000B6C00000}"/>
    <cellStyle name="Output 2 193" xfId="49219" xr:uid="{00000000-0005-0000-0000-0000B7C00000}"/>
    <cellStyle name="Output 2 194" xfId="49220" xr:uid="{00000000-0005-0000-0000-0000B8C00000}"/>
    <cellStyle name="Output 2 195" xfId="49221" xr:uid="{00000000-0005-0000-0000-0000B9C00000}"/>
    <cellStyle name="Output 2 196" xfId="49222" xr:uid="{00000000-0005-0000-0000-0000BAC00000}"/>
    <cellStyle name="Output 2 197" xfId="49223" xr:uid="{00000000-0005-0000-0000-0000BBC00000}"/>
    <cellStyle name="Output 2 198" xfId="49224" xr:uid="{00000000-0005-0000-0000-0000BCC00000}"/>
    <cellStyle name="Output 2 199" xfId="49225" xr:uid="{00000000-0005-0000-0000-0000BDC00000}"/>
    <cellStyle name="Output 2 2" xfId="49226" xr:uid="{00000000-0005-0000-0000-0000BEC00000}"/>
    <cellStyle name="Output 2 2 10" xfId="49227" xr:uid="{00000000-0005-0000-0000-0000BFC00000}"/>
    <cellStyle name="Output 2 2 11" xfId="49228" xr:uid="{00000000-0005-0000-0000-0000C0C00000}"/>
    <cellStyle name="Output 2 2 12" xfId="49229" xr:uid="{00000000-0005-0000-0000-0000C1C00000}"/>
    <cellStyle name="Output 2 2 13" xfId="49230" xr:uid="{00000000-0005-0000-0000-0000C2C00000}"/>
    <cellStyle name="Output 2 2 14" xfId="49231" xr:uid="{00000000-0005-0000-0000-0000C3C00000}"/>
    <cellStyle name="Output 2 2 15" xfId="49232" xr:uid="{00000000-0005-0000-0000-0000C4C00000}"/>
    <cellStyle name="Output 2 2 16" xfId="49233" xr:uid="{00000000-0005-0000-0000-0000C5C00000}"/>
    <cellStyle name="Output 2 2 17" xfId="49234" xr:uid="{00000000-0005-0000-0000-0000C6C00000}"/>
    <cellStyle name="Output 2 2 18" xfId="49235" xr:uid="{00000000-0005-0000-0000-0000C7C00000}"/>
    <cellStyle name="Output 2 2 19" xfId="49236" xr:uid="{00000000-0005-0000-0000-0000C8C00000}"/>
    <cellStyle name="Output 2 2 2" xfId="49237" xr:uid="{00000000-0005-0000-0000-0000C9C00000}"/>
    <cellStyle name="Output 2 2 2 2" xfId="49238" xr:uid="{00000000-0005-0000-0000-0000CAC00000}"/>
    <cellStyle name="Output 2 2 2 3" xfId="49239" xr:uid="{00000000-0005-0000-0000-0000CBC00000}"/>
    <cellStyle name="Output 2 2 20" xfId="49240" xr:uid="{00000000-0005-0000-0000-0000CCC00000}"/>
    <cellStyle name="Output 2 2 21" xfId="49241" xr:uid="{00000000-0005-0000-0000-0000CDC00000}"/>
    <cellStyle name="Output 2 2 22" xfId="49242" xr:uid="{00000000-0005-0000-0000-0000CEC00000}"/>
    <cellStyle name="Output 2 2 23" xfId="49243" xr:uid="{00000000-0005-0000-0000-0000CFC00000}"/>
    <cellStyle name="Output 2 2 24" xfId="49244" xr:uid="{00000000-0005-0000-0000-0000D0C00000}"/>
    <cellStyle name="Output 2 2 25" xfId="49245" xr:uid="{00000000-0005-0000-0000-0000D1C00000}"/>
    <cellStyle name="Output 2 2 26" xfId="49246" xr:uid="{00000000-0005-0000-0000-0000D2C00000}"/>
    <cellStyle name="Output 2 2 27" xfId="49247" xr:uid="{00000000-0005-0000-0000-0000D3C00000}"/>
    <cellStyle name="Output 2 2 28" xfId="49248" xr:uid="{00000000-0005-0000-0000-0000D4C00000}"/>
    <cellStyle name="Output 2 2 29" xfId="49249" xr:uid="{00000000-0005-0000-0000-0000D5C00000}"/>
    <cellStyle name="Output 2 2 3" xfId="49250" xr:uid="{00000000-0005-0000-0000-0000D6C00000}"/>
    <cellStyle name="Output 2 2 30" xfId="49251" xr:uid="{00000000-0005-0000-0000-0000D7C00000}"/>
    <cellStyle name="Output 2 2 31" xfId="49252" xr:uid="{00000000-0005-0000-0000-0000D8C00000}"/>
    <cellStyle name="Output 2 2 32" xfId="49253" xr:uid="{00000000-0005-0000-0000-0000D9C00000}"/>
    <cellStyle name="Output 2 2 33" xfId="49254" xr:uid="{00000000-0005-0000-0000-0000DAC00000}"/>
    <cellStyle name="Output 2 2 34" xfId="49255" xr:uid="{00000000-0005-0000-0000-0000DBC00000}"/>
    <cellStyle name="Output 2 2 35" xfId="49256" xr:uid="{00000000-0005-0000-0000-0000DCC00000}"/>
    <cellStyle name="Output 2 2 36" xfId="49257" xr:uid="{00000000-0005-0000-0000-0000DDC00000}"/>
    <cellStyle name="Output 2 2 37" xfId="49258" xr:uid="{00000000-0005-0000-0000-0000DEC00000}"/>
    <cellStyle name="Output 2 2 38" xfId="49259" xr:uid="{00000000-0005-0000-0000-0000DFC00000}"/>
    <cellStyle name="Output 2 2 39" xfId="49260" xr:uid="{00000000-0005-0000-0000-0000E0C00000}"/>
    <cellStyle name="Output 2 2 4" xfId="49261" xr:uid="{00000000-0005-0000-0000-0000E1C00000}"/>
    <cellStyle name="Output 2 2 40" xfId="49262" xr:uid="{00000000-0005-0000-0000-0000E2C00000}"/>
    <cellStyle name="Output 2 2 41" xfId="49263" xr:uid="{00000000-0005-0000-0000-0000E3C00000}"/>
    <cellStyle name="Output 2 2 42" xfId="49264" xr:uid="{00000000-0005-0000-0000-0000E4C00000}"/>
    <cellStyle name="Output 2 2 43" xfId="49265" xr:uid="{00000000-0005-0000-0000-0000E5C00000}"/>
    <cellStyle name="Output 2 2 44" xfId="49266" xr:uid="{00000000-0005-0000-0000-0000E6C00000}"/>
    <cellStyle name="Output 2 2 45" xfId="49267" xr:uid="{00000000-0005-0000-0000-0000E7C00000}"/>
    <cellStyle name="Output 2 2 46" xfId="49268" xr:uid="{00000000-0005-0000-0000-0000E8C00000}"/>
    <cellStyle name="Output 2 2 47" xfId="49269" xr:uid="{00000000-0005-0000-0000-0000E9C00000}"/>
    <cellStyle name="Output 2 2 48" xfId="49270" xr:uid="{00000000-0005-0000-0000-0000EAC00000}"/>
    <cellStyle name="Output 2 2 49" xfId="49271" xr:uid="{00000000-0005-0000-0000-0000EBC00000}"/>
    <cellStyle name="Output 2 2 5" xfId="49272" xr:uid="{00000000-0005-0000-0000-0000ECC00000}"/>
    <cellStyle name="Output 2 2 50" xfId="49273" xr:uid="{00000000-0005-0000-0000-0000EDC00000}"/>
    <cellStyle name="Output 2 2 51" xfId="49274" xr:uid="{00000000-0005-0000-0000-0000EEC00000}"/>
    <cellStyle name="Output 2 2 52" xfId="49275" xr:uid="{00000000-0005-0000-0000-0000EFC00000}"/>
    <cellStyle name="Output 2 2 53" xfId="49276" xr:uid="{00000000-0005-0000-0000-0000F0C00000}"/>
    <cellStyle name="Output 2 2 54" xfId="49277" xr:uid="{00000000-0005-0000-0000-0000F1C00000}"/>
    <cellStyle name="Output 2 2 55" xfId="49278" xr:uid="{00000000-0005-0000-0000-0000F2C00000}"/>
    <cellStyle name="Output 2 2 56" xfId="49279" xr:uid="{00000000-0005-0000-0000-0000F3C00000}"/>
    <cellStyle name="Output 2 2 57" xfId="49280" xr:uid="{00000000-0005-0000-0000-0000F4C00000}"/>
    <cellStyle name="Output 2 2 58" xfId="49281" xr:uid="{00000000-0005-0000-0000-0000F5C00000}"/>
    <cellStyle name="Output 2 2 59" xfId="49282" xr:uid="{00000000-0005-0000-0000-0000F6C00000}"/>
    <cellStyle name="Output 2 2 6" xfId="49283" xr:uid="{00000000-0005-0000-0000-0000F7C00000}"/>
    <cellStyle name="Output 2 2 60" xfId="49284" xr:uid="{00000000-0005-0000-0000-0000F8C00000}"/>
    <cellStyle name="Output 2 2 61" xfId="49285" xr:uid="{00000000-0005-0000-0000-0000F9C00000}"/>
    <cellStyle name="Output 2 2 62" xfId="49286" xr:uid="{00000000-0005-0000-0000-0000FAC00000}"/>
    <cellStyle name="Output 2 2 63" xfId="49287" xr:uid="{00000000-0005-0000-0000-0000FBC00000}"/>
    <cellStyle name="Output 2 2 64" xfId="49288" xr:uid="{00000000-0005-0000-0000-0000FCC00000}"/>
    <cellStyle name="Output 2 2 65" xfId="49289" xr:uid="{00000000-0005-0000-0000-0000FDC00000}"/>
    <cellStyle name="Output 2 2 66" xfId="49290" xr:uid="{00000000-0005-0000-0000-0000FEC00000}"/>
    <cellStyle name="Output 2 2 67" xfId="49291" xr:uid="{00000000-0005-0000-0000-0000FFC00000}"/>
    <cellStyle name="Output 2 2 68" xfId="49292" xr:uid="{00000000-0005-0000-0000-000000C10000}"/>
    <cellStyle name="Output 2 2 69" xfId="49293" xr:uid="{00000000-0005-0000-0000-000001C10000}"/>
    <cellStyle name="Output 2 2 7" xfId="49294" xr:uid="{00000000-0005-0000-0000-000002C10000}"/>
    <cellStyle name="Output 2 2 70" xfId="49295" xr:uid="{00000000-0005-0000-0000-000003C10000}"/>
    <cellStyle name="Output 2 2 71" xfId="49296" xr:uid="{00000000-0005-0000-0000-000004C10000}"/>
    <cellStyle name="Output 2 2 72" xfId="49297" xr:uid="{00000000-0005-0000-0000-000005C10000}"/>
    <cellStyle name="Output 2 2 73" xfId="49298" xr:uid="{00000000-0005-0000-0000-000006C10000}"/>
    <cellStyle name="Output 2 2 74" xfId="49299" xr:uid="{00000000-0005-0000-0000-000007C10000}"/>
    <cellStyle name="Output 2 2 75" xfId="49300" xr:uid="{00000000-0005-0000-0000-000008C10000}"/>
    <cellStyle name="Output 2 2 76" xfId="49301" xr:uid="{00000000-0005-0000-0000-000009C10000}"/>
    <cellStyle name="Output 2 2 77" xfId="49302" xr:uid="{00000000-0005-0000-0000-00000AC10000}"/>
    <cellStyle name="Output 2 2 78" xfId="49303" xr:uid="{00000000-0005-0000-0000-00000BC10000}"/>
    <cellStyle name="Output 2 2 79" xfId="49304" xr:uid="{00000000-0005-0000-0000-00000CC10000}"/>
    <cellStyle name="Output 2 2 8" xfId="49305" xr:uid="{00000000-0005-0000-0000-00000DC10000}"/>
    <cellStyle name="Output 2 2 80" xfId="49306" xr:uid="{00000000-0005-0000-0000-00000EC10000}"/>
    <cellStyle name="Output 2 2 81" xfId="49307" xr:uid="{00000000-0005-0000-0000-00000FC10000}"/>
    <cellStyle name="Output 2 2 82" xfId="49308" xr:uid="{00000000-0005-0000-0000-000010C10000}"/>
    <cellStyle name="Output 2 2 83" xfId="49309" xr:uid="{00000000-0005-0000-0000-000011C10000}"/>
    <cellStyle name="Output 2 2 84" xfId="49310" xr:uid="{00000000-0005-0000-0000-000012C10000}"/>
    <cellStyle name="Output 2 2 85" xfId="49311" xr:uid="{00000000-0005-0000-0000-000013C10000}"/>
    <cellStyle name="Output 2 2 86" xfId="49312" xr:uid="{00000000-0005-0000-0000-000014C10000}"/>
    <cellStyle name="Output 2 2 87" xfId="49313" xr:uid="{00000000-0005-0000-0000-000015C10000}"/>
    <cellStyle name="Output 2 2 88" xfId="49314" xr:uid="{00000000-0005-0000-0000-000016C10000}"/>
    <cellStyle name="Output 2 2 89" xfId="49315" xr:uid="{00000000-0005-0000-0000-000017C10000}"/>
    <cellStyle name="Output 2 2 9" xfId="49316" xr:uid="{00000000-0005-0000-0000-000018C10000}"/>
    <cellStyle name="Output 2 2 90" xfId="49317" xr:uid="{00000000-0005-0000-0000-000019C10000}"/>
    <cellStyle name="Output 2 2 91" xfId="49318" xr:uid="{00000000-0005-0000-0000-00001AC10000}"/>
    <cellStyle name="Output 2 2 92" xfId="49319" xr:uid="{00000000-0005-0000-0000-00001BC10000}"/>
    <cellStyle name="Output 2 2 93" xfId="49320" xr:uid="{00000000-0005-0000-0000-00001CC10000}"/>
    <cellStyle name="Output 2 2 94" xfId="49321" xr:uid="{00000000-0005-0000-0000-00001DC10000}"/>
    <cellStyle name="Output 2 2 95" xfId="49322" xr:uid="{00000000-0005-0000-0000-00001EC10000}"/>
    <cellStyle name="Output 2 20" xfId="49323" xr:uid="{00000000-0005-0000-0000-00001FC10000}"/>
    <cellStyle name="Output 2 200" xfId="49324" xr:uid="{00000000-0005-0000-0000-000020C10000}"/>
    <cellStyle name="Output 2 201" xfId="49325" xr:uid="{00000000-0005-0000-0000-000021C10000}"/>
    <cellStyle name="Output 2 202" xfId="49326" xr:uid="{00000000-0005-0000-0000-000022C10000}"/>
    <cellStyle name="Output 2 203" xfId="49327" xr:uid="{00000000-0005-0000-0000-000023C10000}"/>
    <cellStyle name="Output 2 204" xfId="49328" xr:uid="{00000000-0005-0000-0000-000024C10000}"/>
    <cellStyle name="Output 2 205" xfId="49329" xr:uid="{00000000-0005-0000-0000-000025C10000}"/>
    <cellStyle name="Output 2 206" xfId="49330" xr:uid="{00000000-0005-0000-0000-000026C10000}"/>
    <cellStyle name="Output 2 21" xfId="49331" xr:uid="{00000000-0005-0000-0000-000027C10000}"/>
    <cellStyle name="Output 2 22" xfId="49332" xr:uid="{00000000-0005-0000-0000-000028C10000}"/>
    <cellStyle name="Output 2 23" xfId="49333" xr:uid="{00000000-0005-0000-0000-000029C10000}"/>
    <cellStyle name="Output 2 24" xfId="49334" xr:uid="{00000000-0005-0000-0000-00002AC10000}"/>
    <cellStyle name="Output 2 25" xfId="49335" xr:uid="{00000000-0005-0000-0000-00002BC10000}"/>
    <cellStyle name="Output 2 26" xfId="49336" xr:uid="{00000000-0005-0000-0000-00002CC10000}"/>
    <cellStyle name="Output 2 27" xfId="49337" xr:uid="{00000000-0005-0000-0000-00002DC10000}"/>
    <cellStyle name="Output 2 28" xfId="49338" xr:uid="{00000000-0005-0000-0000-00002EC10000}"/>
    <cellStyle name="Output 2 29" xfId="49339" xr:uid="{00000000-0005-0000-0000-00002FC10000}"/>
    <cellStyle name="Output 2 3" xfId="49340" xr:uid="{00000000-0005-0000-0000-000030C10000}"/>
    <cellStyle name="Output 2 3 2" xfId="49341" xr:uid="{00000000-0005-0000-0000-000031C10000}"/>
    <cellStyle name="Output 2 3 3" xfId="49342" xr:uid="{00000000-0005-0000-0000-000032C10000}"/>
    <cellStyle name="Output 2 30" xfId="49343" xr:uid="{00000000-0005-0000-0000-000033C10000}"/>
    <cellStyle name="Output 2 31" xfId="49344" xr:uid="{00000000-0005-0000-0000-000034C10000}"/>
    <cellStyle name="Output 2 32" xfId="49345" xr:uid="{00000000-0005-0000-0000-000035C10000}"/>
    <cellStyle name="Output 2 33" xfId="49346" xr:uid="{00000000-0005-0000-0000-000036C10000}"/>
    <cellStyle name="Output 2 34" xfId="49347" xr:uid="{00000000-0005-0000-0000-000037C10000}"/>
    <cellStyle name="Output 2 35" xfId="49348" xr:uid="{00000000-0005-0000-0000-000038C10000}"/>
    <cellStyle name="Output 2 36" xfId="49349" xr:uid="{00000000-0005-0000-0000-000039C10000}"/>
    <cellStyle name="Output 2 37" xfId="49350" xr:uid="{00000000-0005-0000-0000-00003AC10000}"/>
    <cellStyle name="Output 2 38" xfId="49351" xr:uid="{00000000-0005-0000-0000-00003BC10000}"/>
    <cellStyle name="Output 2 39" xfId="49352" xr:uid="{00000000-0005-0000-0000-00003CC10000}"/>
    <cellStyle name="Output 2 4" xfId="49353" xr:uid="{00000000-0005-0000-0000-00003DC10000}"/>
    <cellStyle name="Output 2 40" xfId="49354" xr:uid="{00000000-0005-0000-0000-00003EC10000}"/>
    <cellStyle name="Output 2 41" xfId="49355" xr:uid="{00000000-0005-0000-0000-00003FC10000}"/>
    <cellStyle name="Output 2 42" xfId="49356" xr:uid="{00000000-0005-0000-0000-000040C10000}"/>
    <cellStyle name="Output 2 43" xfId="49357" xr:uid="{00000000-0005-0000-0000-000041C10000}"/>
    <cellStyle name="Output 2 44" xfId="49358" xr:uid="{00000000-0005-0000-0000-000042C10000}"/>
    <cellStyle name="Output 2 45" xfId="49359" xr:uid="{00000000-0005-0000-0000-000043C10000}"/>
    <cellStyle name="Output 2 46" xfId="49360" xr:uid="{00000000-0005-0000-0000-000044C10000}"/>
    <cellStyle name="Output 2 47" xfId="49361" xr:uid="{00000000-0005-0000-0000-000045C10000}"/>
    <cellStyle name="Output 2 48" xfId="49362" xr:uid="{00000000-0005-0000-0000-000046C10000}"/>
    <cellStyle name="Output 2 49" xfId="49363" xr:uid="{00000000-0005-0000-0000-000047C10000}"/>
    <cellStyle name="Output 2 5" xfId="49364" xr:uid="{00000000-0005-0000-0000-000048C10000}"/>
    <cellStyle name="Output 2 50" xfId="49365" xr:uid="{00000000-0005-0000-0000-000049C10000}"/>
    <cellStyle name="Output 2 51" xfId="49366" xr:uid="{00000000-0005-0000-0000-00004AC10000}"/>
    <cellStyle name="Output 2 52" xfId="49367" xr:uid="{00000000-0005-0000-0000-00004BC10000}"/>
    <cellStyle name="Output 2 53" xfId="49368" xr:uid="{00000000-0005-0000-0000-00004CC10000}"/>
    <cellStyle name="Output 2 54" xfId="49369" xr:uid="{00000000-0005-0000-0000-00004DC10000}"/>
    <cellStyle name="Output 2 55" xfId="49370" xr:uid="{00000000-0005-0000-0000-00004EC10000}"/>
    <cellStyle name="Output 2 56" xfId="49371" xr:uid="{00000000-0005-0000-0000-00004FC10000}"/>
    <cellStyle name="Output 2 57" xfId="49372" xr:uid="{00000000-0005-0000-0000-000050C10000}"/>
    <cellStyle name="Output 2 58" xfId="49373" xr:uid="{00000000-0005-0000-0000-000051C10000}"/>
    <cellStyle name="Output 2 59" xfId="49374" xr:uid="{00000000-0005-0000-0000-000052C10000}"/>
    <cellStyle name="Output 2 6" xfId="49375" xr:uid="{00000000-0005-0000-0000-000053C10000}"/>
    <cellStyle name="Output 2 60" xfId="49376" xr:uid="{00000000-0005-0000-0000-000054C10000}"/>
    <cellStyle name="Output 2 61" xfId="49377" xr:uid="{00000000-0005-0000-0000-000055C10000}"/>
    <cellStyle name="Output 2 62" xfId="49378" xr:uid="{00000000-0005-0000-0000-000056C10000}"/>
    <cellStyle name="Output 2 63" xfId="49379" xr:uid="{00000000-0005-0000-0000-000057C10000}"/>
    <cellStyle name="Output 2 64" xfId="49380" xr:uid="{00000000-0005-0000-0000-000058C10000}"/>
    <cellStyle name="Output 2 65" xfId="49381" xr:uid="{00000000-0005-0000-0000-000059C10000}"/>
    <cellStyle name="Output 2 66" xfId="49382" xr:uid="{00000000-0005-0000-0000-00005AC10000}"/>
    <cellStyle name="Output 2 67" xfId="49383" xr:uid="{00000000-0005-0000-0000-00005BC10000}"/>
    <cellStyle name="Output 2 68" xfId="49384" xr:uid="{00000000-0005-0000-0000-00005CC10000}"/>
    <cellStyle name="Output 2 69" xfId="49385" xr:uid="{00000000-0005-0000-0000-00005DC10000}"/>
    <cellStyle name="Output 2 7" xfId="49386" xr:uid="{00000000-0005-0000-0000-00005EC10000}"/>
    <cellStyle name="Output 2 70" xfId="49387" xr:uid="{00000000-0005-0000-0000-00005FC10000}"/>
    <cellStyle name="Output 2 71" xfId="49388" xr:uid="{00000000-0005-0000-0000-000060C10000}"/>
    <cellStyle name="Output 2 72" xfId="49389" xr:uid="{00000000-0005-0000-0000-000061C10000}"/>
    <cellStyle name="Output 2 73" xfId="49390" xr:uid="{00000000-0005-0000-0000-000062C10000}"/>
    <cellStyle name="Output 2 74" xfId="49391" xr:uid="{00000000-0005-0000-0000-000063C10000}"/>
    <cellStyle name="Output 2 75" xfId="49392" xr:uid="{00000000-0005-0000-0000-000064C10000}"/>
    <cellStyle name="Output 2 76" xfId="49393" xr:uid="{00000000-0005-0000-0000-000065C10000}"/>
    <cellStyle name="Output 2 77" xfId="49394" xr:uid="{00000000-0005-0000-0000-000066C10000}"/>
    <cellStyle name="Output 2 78" xfId="49395" xr:uid="{00000000-0005-0000-0000-000067C10000}"/>
    <cellStyle name="Output 2 79" xfId="49396" xr:uid="{00000000-0005-0000-0000-000068C10000}"/>
    <cellStyle name="Output 2 8" xfId="49397" xr:uid="{00000000-0005-0000-0000-000069C10000}"/>
    <cellStyle name="Output 2 80" xfId="49398" xr:uid="{00000000-0005-0000-0000-00006AC10000}"/>
    <cellStyle name="Output 2 81" xfId="49399" xr:uid="{00000000-0005-0000-0000-00006BC10000}"/>
    <cellStyle name="Output 2 82" xfId="49400" xr:uid="{00000000-0005-0000-0000-00006CC10000}"/>
    <cellStyle name="Output 2 83" xfId="49401" xr:uid="{00000000-0005-0000-0000-00006DC10000}"/>
    <cellStyle name="Output 2 84" xfId="49402" xr:uid="{00000000-0005-0000-0000-00006EC10000}"/>
    <cellStyle name="Output 2 85" xfId="49403" xr:uid="{00000000-0005-0000-0000-00006FC10000}"/>
    <cellStyle name="Output 2 86" xfId="49404" xr:uid="{00000000-0005-0000-0000-000070C10000}"/>
    <cellStyle name="Output 2 87" xfId="49405" xr:uid="{00000000-0005-0000-0000-000071C10000}"/>
    <cellStyle name="Output 2 88" xfId="49406" xr:uid="{00000000-0005-0000-0000-000072C10000}"/>
    <cellStyle name="Output 2 89" xfId="49407" xr:uid="{00000000-0005-0000-0000-000073C10000}"/>
    <cellStyle name="Output 2 9" xfId="49408" xr:uid="{00000000-0005-0000-0000-000074C10000}"/>
    <cellStyle name="Output 2 90" xfId="49409" xr:uid="{00000000-0005-0000-0000-000075C10000}"/>
    <cellStyle name="Output 2 91" xfId="49410" xr:uid="{00000000-0005-0000-0000-000076C10000}"/>
    <cellStyle name="Output 2 92" xfId="49411" xr:uid="{00000000-0005-0000-0000-000077C10000}"/>
    <cellStyle name="Output 2 93" xfId="49412" xr:uid="{00000000-0005-0000-0000-000078C10000}"/>
    <cellStyle name="Output 2 94" xfId="49413" xr:uid="{00000000-0005-0000-0000-000079C10000}"/>
    <cellStyle name="Output 2 95" xfId="49414" xr:uid="{00000000-0005-0000-0000-00007AC10000}"/>
    <cellStyle name="Output 2 96" xfId="49415" xr:uid="{00000000-0005-0000-0000-00007BC10000}"/>
    <cellStyle name="Output 2 97" xfId="49416" xr:uid="{00000000-0005-0000-0000-00007CC10000}"/>
    <cellStyle name="Output 2 98" xfId="49417" xr:uid="{00000000-0005-0000-0000-00007DC10000}"/>
    <cellStyle name="Output 2 99" xfId="49418" xr:uid="{00000000-0005-0000-0000-00007EC10000}"/>
    <cellStyle name="Output 20" xfId="49419" xr:uid="{00000000-0005-0000-0000-00007FC10000}"/>
    <cellStyle name="Output 20 2" xfId="49420" xr:uid="{00000000-0005-0000-0000-000080C10000}"/>
    <cellStyle name="Output 20 2 2" xfId="49421" xr:uid="{00000000-0005-0000-0000-000081C10000}"/>
    <cellStyle name="Output 20 2 3" xfId="49422" xr:uid="{00000000-0005-0000-0000-000082C10000}"/>
    <cellStyle name="Output 20 2 4" xfId="49423" xr:uid="{00000000-0005-0000-0000-000083C10000}"/>
    <cellStyle name="Output 20 3" xfId="49424" xr:uid="{00000000-0005-0000-0000-000084C10000}"/>
    <cellStyle name="Output 20 3 2" xfId="49425" xr:uid="{00000000-0005-0000-0000-000085C10000}"/>
    <cellStyle name="Output 20 3 3" xfId="49426" xr:uid="{00000000-0005-0000-0000-000086C10000}"/>
    <cellStyle name="Output 20 3 4" xfId="49427" xr:uid="{00000000-0005-0000-0000-000087C10000}"/>
    <cellStyle name="Output 20 4" xfId="49428" xr:uid="{00000000-0005-0000-0000-000088C10000}"/>
    <cellStyle name="Output 20 4 2" xfId="49429" xr:uid="{00000000-0005-0000-0000-000089C10000}"/>
    <cellStyle name="Output 20 4 3" xfId="49430" xr:uid="{00000000-0005-0000-0000-00008AC10000}"/>
    <cellStyle name="Output 20 4 4" xfId="49431" xr:uid="{00000000-0005-0000-0000-00008BC10000}"/>
    <cellStyle name="Output 20 5" xfId="49432" xr:uid="{00000000-0005-0000-0000-00008CC10000}"/>
    <cellStyle name="Output 20 5 2" xfId="49433" xr:uid="{00000000-0005-0000-0000-00008DC10000}"/>
    <cellStyle name="Output 20 5 3" xfId="49434" xr:uid="{00000000-0005-0000-0000-00008EC10000}"/>
    <cellStyle name="Output 20 5 4" xfId="49435" xr:uid="{00000000-0005-0000-0000-00008FC10000}"/>
    <cellStyle name="Output 20 6" xfId="49436" xr:uid="{00000000-0005-0000-0000-000090C10000}"/>
    <cellStyle name="Output 20 6 2" xfId="49437" xr:uid="{00000000-0005-0000-0000-000091C10000}"/>
    <cellStyle name="Output 20 6 3" xfId="49438" xr:uid="{00000000-0005-0000-0000-000092C10000}"/>
    <cellStyle name="Output 20 6 4" xfId="49439" xr:uid="{00000000-0005-0000-0000-000093C10000}"/>
    <cellStyle name="Output 20 7" xfId="49440" xr:uid="{00000000-0005-0000-0000-000094C10000}"/>
    <cellStyle name="Output 20 8" xfId="49441" xr:uid="{00000000-0005-0000-0000-000095C10000}"/>
    <cellStyle name="Output 20 9" xfId="49442" xr:uid="{00000000-0005-0000-0000-000096C10000}"/>
    <cellStyle name="Output 21" xfId="49443" xr:uid="{00000000-0005-0000-0000-000097C10000}"/>
    <cellStyle name="Output 21 2" xfId="49444" xr:uid="{00000000-0005-0000-0000-000098C10000}"/>
    <cellStyle name="Output 21 3" xfId="49445" xr:uid="{00000000-0005-0000-0000-000099C10000}"/>
    <cellStyle name="Output 21 4" xfId="49446" xr:uid="{00000000-0005-0000-0000-00009AC10000}"/>
    <cellStyle name="Output 22" xfId="49447" xr:uid="{00000000-0005-0000-0000-00009BC10000}"/>
    <cellStyle name="Output 22 2" xfId="49448" xr:uid="{00000000-0005-0000-0000-00009CC10000}"/>
    <cellStyle name="Output 22 3" xfId="49449" xr:uid="{00000000-0005-0000-0000-00009DC10000}"/>
    <cellStyle name="Output 22 4" xfId="49450" xr:uid="{00000000-0005-0000-0000-00009EC10000}"/>
    <cellStyle name="Output 23" xfId="49451" xr:uid="{00000000-0005-0000-0000-00009FC10000}"/>
    <cellStyle name="Output 23 2" xfId="49452" xr:uid="{00000000-0005-0000-0000-0000A0C10000}"/>
    <cellStyle name="Output 23 3" xfId="49453" xr:uid="{00000000-0005-0000-0000-0000A1C10000}"/>
    <cellStyle name="Output 23 4" xfId="49454" xr:uid="{00000000-0005-0000-0000-0000A2C10000}"/>
    <cellStyle name="Output 24" xfId="49455" xr:uid="{00000000-0005-0000-0000-0000A3C10000}"/>
    <cellStyle name="Output 24 2" xfId="49456" xr:uid="{00000000-0005-0000-0000-0000A4C10000}"/>
    <cellStyle name="Output 24 3" xfId="49457" xr:uid="{00000000-0005-0000-0000-0000A5C10000}"/>
    <cellStyle name="Output 24 4" xfId="49458" xr:uid="{00000000-0005-0000-0000-0000A6C10000}"/>
    <cellStyle name="Output 25" xfId="49459" xr:uid="{00000000-0005-0000-0000-0000A7C10000}"/>
    <cellStyle name="Output 25 2" xfId="49460" xr:uid="{00000000-0005-0000-0000-0000A8C10000}"/>
    <cellStyle name="Output 25 3" xfId="49461" xr:uid="{00000000-0005-0000-0000-0000A9C10000}"/>
    <cellStyle name="Output 25 4" xfId="49462" xr:uid="{00000000-0005-0000-0000-0000AAC10000}"/>
    <cellStyle name="Output 26" xfId="49463" xr:uid="{00000000-0005-0000-0000-0000ABC10000}"/>
    <cellStyle name="Output 26 2" xfId="49464" xr:uid="{00000000-0005-0000-0000-0000ACC10000}"/>
    <cellStyle name="Output 26 3" xfId="49465" xr:uid="{00000000-0005-0000-0000-0000ADC10000}"/>
    <cellStyle name="Output 26 4" xfId="49466" xr:uid="{00000000-0005-0000-0000-0000AEC10000}"/>
    <cellStyle name="Output 27" xfId="49467" xr:uid="{00000000-0005-0000-0000-0000AFC10000}"/>
    <cellStyle name="Output 27 2" xfId="49468" xr:uid="{00000000-0005-0000-0000-0000B0C10000}"/>
    <cellStyle name="Output 27 3" xfId="49469" xr:uid="{00000000-0005-0000-0000-0000B1C10000}"/>
    <cellStyle name="Output 27 4" xfId="49470" xr:uid="{00000000-0005-0000-0000-0000B2C10000}"/>
    <cellStyle name="Output 28" xfId="49471" xr:uid="{00000000-0005-0000-0000-0000B3C10000}"/>
    <cellStyle name="Output 28 2" xfId="49472" xr:uid="{00000000-0005-0000-0000-0000B4C10000}"/>
    <cellStyle name="Output 28 3" xfId="49473" xr:uid="{00000000-0005-0000-0000-0000B5C10000}"/>
    <cellStyle name="Output 28 4" xfId="49474" xr:uid="{00000000-0005-0000-0000-0000B6C10000}"/>
    <cellStyle name="Output 29" xfId="49475" xr:uid="{00000000-0005-0000-0000-0000B7C10000}"/>
    <cellStyle name="Output 29 2" xfId="49476" xr:uid="{00000000-0005-0000-0000-0000B8C10000}"/>
    <cellStyle name="Output 29 3" xfId="49477" xr:uid="{00000000-0005-0000-0000-0000B9C10000}"/>
    <cellStyle name="Output 29 4" xfId="49478" xr:uid="{00000000-0005-0000-0000-0000BAC10000}"/>
    <cellStyle name="Output 3" xfId="49479" xr:uid="{00000000-0005-0000-0000-0000BBC10000}"/>
    <cellStyle name="Output 3 10" xfId="49480" xr:uid="{00000000-0005-0000-0000-0000BCC10000}"/>
    <cellStyle name="Output 3 11" xfId="49481" xr:uid="{00000000-0005-0000-0000-0000BDC10000}"/>
    <cellStyle name="Output 3 12" xfId="49482" xr:uid="{00000000-0005-0000-0000-0000BEC10000}"/>
    <cellStyle name="Output 3 13" xfId="49483" xr:uid="{00000000-0005-0000-0000-0000BFC10000}"/>
    <cellStyle name="Output 3 14" xfId="49484" xr:uid="{00000000-0005-0000-0000-0000C0C10000}"/>
    <cellStyle name="Output 3 15" xfId="49485" xr:uid="{00000000-0005-0000-0000-0000C1C10000}"/>
    <cellStyle name="Output 3 16" xfId="49486" xr:uid="{00000000-0005-0000-0000-0000C2C10000}"/>
    <cellStyle name="Output 3 17" xfId="49487" xr:uid="{00000000-0005-0000-0000-0000C3C10000}"/>
    <cellStyle name="Output 3 18" xfId="49488" xr:uid="{00000000-0005-0000-0000-0000C4C10000}"/>
    <cellStyle name="Output 3 19" xfId="49489" xr:uid="{00000000-0005-0000-0000-0000C5C10000}"/>
    <cellStyle name="Output 3 2" xfId="49490" xr:uid="{00000000-0005-0000-0000-0000C6C10000}"/>
    <cellStyle name="Output 3 2 2" xfId="49491" xr:uid="{00000000-0005-0000-0000-0000C7C10000}"/>
    <cellStyle name="Output 3 2 3" xfId="49492" xr:uid="{00000000-0005-0000-0000-0000C8C10000}"/>
    <cellStyle name="Output 3 20" xfId="49493" xr:uid="{00000000-0005-0000-0000-0000C9C10000}"/>
    <cellStyle name="Output 3 21" xfId="49494" xr:uid="{00000000-0005-0000-0000-0000CAC10000}"/>
    <cellStyle name="Output 3 22" xfId="49495" xr:uid="{00000000-0005-0000-0000-0000CBC10000}"/>
    <cellStyle name="Output 3 23" xfId="49496" xr:uid="{00000000-0005-0000-0000-0000CCC10000}"/>
    <cellStyle name="Output 3 24" xfId="49497" xr:uid="{00000000-0005-0000-0000-0000CDC10000}"/>
    <cellStyle name="Output 3 25" xfId="49498" xr:uid="{00000000-0005-0000-0000-0000CEC10000}"/>
    <cellStyle name="Output 3 26" xfId="49499" xr:uid="{00000000-0005-0000-0000-0000CFC10000}"/>
    <cellStyle name="Output 3 27" xfId="49500" xr:uid="{00000000-0005-0000-0000-0000D0C10000}"/>
    <cellStyle name="Output 3 28" xfId="49501" xr:uid="{00000000-0005-0000-0000-0000D1C10000}"/>
    <cellStyle name="Output 3 29" xfId="49502" xr:uid="{00000000-0005-0000-0000-0000D2C10000}"/>
    <cellStyle name="Output 3 3" xfId="49503" xr:uid="{00000000-0005-0000-0000-0000D3C10000}"/>
    <cellStyle name="Output 3 30" xfId="49504" xr:uid="{00000000-0005-0000-0000-0000D4C10000}"/>
    <cellStyle name="Output 3 31" xfId="49505" xr:uid="{00000000-0005-0000-0000-0000D5C10000}"/>
    <cellStyle name="Output 3 32" xfId="49506" xr:uid="{00000000-0005-0000-0000-0000D6C10000}"/>
    <cellStyle name="Output 3 33" xfId="49507" xr:uid="{00000000-0005-0000-0000-0000D7C10000}"/>
    <cellStyle name="Output 3 34" xfId="49508" xr:uid="{00000000-0005-0000-0000-0000D8C10000}"/>
    <cellStyle name="Output 3 35" xfId="49509" xr:uid="{00000000-0005-0000-0000-0000D9C10000}"/>
    <cellStyle name="Output 3 36" xfId="49510" xr:uid="{00000000-0005-0000-0000-0000DAC10000}"/>
    <cellStyle name="Output 3 37" xfId="49511" xr:uid="{00000000-0005-0000-0000-0000DBC10000}"/>
    <cellStyle name="Output 3 38" xfId="49512" xr:uid="{00000000-0005-0000-0000-0000DCC10000}"/>
    <cellStyle name="Output 3 39" xfId="49513" xr:uid="{00000000-0005-0000-0000-0000DDC10000}"/>
    <cellStyle name="Output 3 4" xfId="49514" xr:uid="{00000000-0005-0000-0000-0000DEC10000}"/>
    <cellStyle name="Output 3 40" xfId="49515" xr:uid="{00000000-0005-0000-0000-0000DFC10000}"/>
    <cellStyle name="Output 3 41" xfId="49516" xr:uid="{00000000-0005-0000-0000-0000E0C10000}"/>
    <cellStyle name="Output 3 42" xfId="49517" xr:uid="{00000000-0005-0000-0000-0000E1C10000}"/>
    <cellStyle name="Output 3 43" xfId="49518" xr:uid="{00000000-0005-0000-0000-0000E2C10000}"/>
    <cellStyle name="Output 3 44" xfId="49519" xr:uid="{00000000-0005-0000-0000-0000E3C10000}"/>
    <cellStyle name="Output 3 45" xfId="49520" xr:uid="{00000000-0005-0000-0000-0000E4C10000}"/>
    <cellStyle name="Output 3 46" xfId="49521" xr:uid="{00000000-0005-0000-0000-0000E5C10000}"/>
    <cellStyle name="Output 3 47" xfId="49522" xr:uid="{00000000-0005-0000-0000-0000E6C10000}"/>
    <cellStyle name="Output 3 48" xfId="49523" xr:uid="{00000000-0005-0000-0000-0000E7C10000}"/>
    <cellStyle name="Output 3 49" xfId="49524" xr:uid="{00000000-0005-0000-0000-0000E8C10000}"/>
    <cellStyle name="Output 3 5" xfId="49525" xr:uid="{00000000-0005-0000-0000-0000E9C10000}"/>
    <cellStyle name="Output 3 50" xfId="49526" xr:uid="{00000000-0005-0000-0000-0000EAC10000}"/>
    <cellStyle name="Output 3 51" xfId="49527" xr:uid="{00000000-0005-0000-0000-0000EBC10000}"/>
    <cellStyle name="Output 3 52" xfId="49528" xr:uid="{00000000-0005-0000-0000-0000ECC10000}"/>
    <cellStyle name="Output 3 53" xfId="49529" xr:uid="{00000000-0005-0000-0000-0000EDC10000}"/>
    <cellStyle name="Output 3 54" xfId="49530" xr:uid="{00000000-0005-0000-0000-0000EEC10000}"/>
    <cellStyle name="Output 3 55" xfId="49531" xr:uid="{00000000-0005-0000-0000-0000EFC10000}"/>
    <cellStyle name="Output 3 56" xfId="49532" xr:uid="{00000000-0005-0000-0000-0000F0C10000}"/>
    <cellStyle name="Output 3 57" xfId="49533" xr:uid="{00000000-0005-0000-0000-0000F1C10000}"/>
    <cellStyle name="Output 3 58" xfId="49534" xr:uid="{00000000-0005-0000-0000-0000F2C10000}"/>
    <cellStyle name="Output 3 59" xfId="49535" xr:uid="{00000000-0005-0000-0000-0000F3C10000}"/>
    <cellStyle name="Output 3 6" xfId="49536" xr:uid="{00000000-0005-0000-0000-0000F4C10000}"/>
    <cellStyle name="Output 3 60" xfId="49537" xr:uid="{00000000-0005-0000-0000-0000F5C10000}"/>
    <cellStyle name="Output 3 61" xfId="49538" xr:uid="{00000000-0005-0000-0000-0000F6C10000}"/>
    <cellStyle name="Output 3 62" xfId="49539" xr:uid="{00000000-0005-0000-0000-0000F7C10000}"/>
    <cellStyle name="Output 3 63" xfId="49540" xr:uid="{00000000-0005-0000-0000-0000F8C10000}"/>
    <cellStyle name="Output 3 64" xfId="49541" xr:uid="{00000000-0005-0000-0000-0000F9C10000}"/>
    <cellStyle name="Output 3 65" xfId="49542" xr:uid="{00000000-0005-0000-0000-0000FAC10000}"/>
    <cellStyle name="Output 3 66" xfId="49543" xr:uid="{00000000-0005-0000-0000-0000FBC10000}"/>
    <cellStyle name="Output 3 67" xfId="49544" xr:uid="{00000000-0005-0000-0000-0000FCC10000}"/>
    <cellStyle name="Output 3 68" xfId="49545" xr:uid="{00000000-0005-0000-0000-0000FDC10000}"/>
    <cellStyle name="Output 3 69" xfId="49546" xr:uid="{00000000-0005-0000-0000-0000FEC10000}"/>
    <cellStyle name="Output 3 7" xfId="49547" xr:uid="{00000000-0005-0000-0000-0000FFC10000}"/>
    <cellStyle name="Output 3 70" xfId="49548" xr:uid="{00000000-0005-0000-0000-000000C20000}"/>
    <cellStyle name="Output 3 71" xfId="49549" xr:uid="{00000000-0005-0000-0000-000001C20000}"/>
    <cellStyle name="Output 3 72" xfId="49550" xr:uid="{00000000-0005-0000-0000-000002C20000}"/>
    <cellStyle name="Output 3 73" xfId="49551" xr:uid="{00000000-0005-0000-0000-000003C20000}"/>
    <cellStyle name="Output 3 74" xfId="49552" xr:uid="{00000000-0005-0000-0000-000004C20000}"/>
    <cellStyle name="Output 3 75" xfId="49553" xr:uid="{00000000-0005-0000-0000-000005C20000}"/>
    <cellStyle name="Output 3 76" xfId="49554" xr:uid="{00000000-0005-0000-0000-000006C20000}"/>
    <cellStyle name="Output 3 77" xfId="49555" xr:uid="{00000000-0005-0000-0000-000007C20000}"/>
    <cellStyle name="Output 3 78" xfId="49556" xr:uid="{00000000-0005-0000-0000-000008C20000}"/>
    <cellStyle name="Output 3 79" xfId="49557" xr:uid="{00000000-0005-0000-0000-000009C20000}"/>
    <cellStyle name="Output 3 8" xfId="49558" xr:uid="{00000000-0005-0000-0000-00000AC20000}"/>
    <cellStyle name="Output 3 80" xfId="49559" xr:uid="{00000000-0005-0000-0000-00000BC20000}"/>
    <cellStyle name="Output 3 81" xfId="49560" xr:uid="{00000000-0005-0000-0000-00000CC20000}"/>
    <cellStyle name="Output 3 82" xfId="49561" xr:uid="{00000000-0005-0000-0000-00000DC20000}"/>
    <cellStyle name="Output 3 83" xfId="49562" xr:uid="{00000000-0005-0000-0000-00000EC20000}"/>
    <cellStyle name="Output 3 84" xfId="49563" xr:uid="{00000000-0005-0000-0000-00000FC20000}"/>
    <cellStyle name="Output 3 85" xfId="49564" xr:uid="{00000000-0005-0000-0000-000010C20000}"/>
    <cellStyle name="Output 3 86" xfId="49565" xr:uid="{00000000-0005-0000-0000-000011C20000}"/>
    <cellStyle name="Output 3 87" xfId="49566" xr:uid="{00000000-0005-0000-0000-000012C20000}"/>
    <cellStyle name="Output 3 88" xfId="49567" xr:uid="{00000000-0005-0000-0000-000013C20000}"/>
    <cellStyle name="Output 3 89" xfId="49568" xr:uid="{00000000-0005-0000-0000-000014C20000}"/>
    <cellStyle name="Output 3 9" xfId="49569" xr:uid="{00000000-0005-0000-0000-000015C20000}"/>
    <cellStyle name="Output 3 90" xfId="49570" xr:uid="{00000000-0005-0000-0000-000016C20000}"/>
    <cellStyle name="Output 3 91" xfId="49571" xr:uid="{00000000-0005-0000-0000-000017C20000}"/>
    <cellStyle name="Output 3 92" xfId="49572" xr:uid="{00000000-0005-0000-0000-000018C20000}"/>
    <cellStyle name="Output 3 93" xfId="49573" xr:uid="{00000000-0005-0000-0000-000019C20000}"/>
    <cellStyle name="Output 3 94" xfId="49574" xr:uid="{00000000-0005-0000-0000-00001AC20000}"/>
    <cellStyle name="Output 3 95" xfId="49575" xr:uid="{00000000-0005-0000-0000-00001BC20000}"/>
    <cellStyle name="Output 30" xfId="49576" xr:uid="{00000000-0005-0000-0000-00001CC20000}"/>
    <cellStyle name="Output 30 2" xfId="49577" xr:uid="{00000000-0005-0000-0000-00001DC20000}"/>
    <cellStyle name="Output 30 3" xfId="49578" xr:uid="{00000000-0005-0000-0000-00001EC20000}"/>
    <cellStyle name="Output 30 4" xfId="49579" xr:uid="{00000000-0005-0000-0000-00001FC20000}"/>
    <cellStyle name="Output 31" xfId="49580" xr:uid="{00000000-0005-0000-0000-000020C20000}"/>
    <cellStyle name="Output 31 2" xfId="49581" xr:uid="{00000000-0005-0000-0000-000021C20000}"/>
    <cellStyle name="Output 31 3" xfId="49582" xr:uid="{00000000-0005-0000-0000-000022C20000}"/>
    <cellStyle name="Output 31 4" xfId="49583" xr:uid="{00000000-0005-0000-0000-000023C20000}"/>
    <cellStyle name="Output 32" xfId="49584" xr:uid="{00000000-0005-0000-0000-000024C20000}"/>
    <cellStyle name="Output 32 2" xfId="49585" xr:uid="{00000000-0005-0000-0000-000025C20000}"/>
    <cellStyle name="Output 32 3" xfId="49586" xr:uid="{00000000-0005-0000-0000-000026C20000}"/>
    <cellStyle name="Output 32 4" xfId="49587" xr:uid="{00000000-0005-0000-0000-000027C20000}"/>
    <cellStyle name="Output 33" xfId="49588" xr:uid="{00000000-0005-0000-0000-000028C20000}"/>
    <cellStyle name="Output 33 2" xfId="49589" xr:uid="{00000000-0005-0000-0000-000029C20000}"/>
    <cellStyle name="Output 33 3" xfId="49590" xr:uid="{00000000-0005-0000-0000-00002AC20000}"/>
    <cellStyle name="Output 33 4" xfId="49591" xr:uid="{00000000-0005-0000-0000-00002BC20000}"/>
    <cellStyle name="Output 34" xfId="49592" xr:uid="{00000000-0005-0000-0000-00002CC20000}"/>
    <cellStyle name="Output 34 2" xfId="49593" xr:uid="{00000000-0005-0000-0000-00002DC20000}"/>
    <cellStyle name="Output 34 3" xfId="49594" xr:uid="{00000000-0005-0000-0000-00002EC20000}"/>
    <cellStyle name="Output 34 4" xfId="49595" xr:uid="{00000000-0005-0000-0000-00002FC20000}"/>
    <cellStyle name="Output 35" xfId="49596" xr:uid="{00000000-0005-0000-0000-000030C20000}"/>
    <cellStyle name="Output 35 2" xfId="49597" xr:uid="{00000000-0005-0000-0000-000031C20000}"/>
    <cellStyle name="Output 35 3" xfId="49598" xr:uid="{00000000-0005-0000-0000-000032C20000}"/>
    <cellStyle name="Output 35 4" xfId="49599" xr:uid="{00000000-0005-0000-0000-000033C20000}"/>
    <cellStyle name="Output 36" xfId="49600" xr:uid="{00000000-0005-0000-0000-000034C20000}"/>
    <cellStyle name="Output 36 2" xfId="49601" xr:uid="{00000000-0005-0000-0000-000035C20000}"/>
    <cellStyle name="Output 36 3" xfId="49602" xr:uid="{00000000-0005-0000-0000-000036C20000}"/>
    <cellStyle name="Output 36 4" xfId="49603" xr:uid="{00000000-0005-0000-0000-000037C20000}"/>
    <cellStyle name="Output 37" xfId="49604" xr:uid="{00000000-0005-0000-0000-000038C20000}"/>
    <cellStyle name="Output 37 2" xfId="49605" xr:uid="{00000000-0005-0000-0000-000039C20000}"/>
    <cellStyle name="Output 37 3" xfId="49606" xr:uid="{00000000-0005-0000-0000-00003AC20000}"/>
    <cellStyle name="Output 37 4" xfId="49607" xr:uid="{00000000-0005-0000-0000-00003BC20000}"/>
    <cellStyle name="Output 38" xfId="49608" xr:uid="{00000000-0005-0000-0000-00003CC20000}"/>
    <cellStyle name="Output 38 2" xfId="49609" xr:uid="{00000000-0005-0000-0000-00003DC20000}"/>
    <cellStyle name="Output 38 3" xfId="49610" xr:uid="{00000000-0005-0000-0000-00003EC20000}"/>
    <cellStyle name="Output 38 4" xfId="49611" xr:uid="{00000000-0005-0000-0000-00003FC20000}"/>
    <cellStyle name="Output 39" xfId="49612" xr:uid="{00000000-0005-0000-0000-000040C20000}"/>
    <cellStyle name="Output 39 2" xfId="49613" xr:uid="{00000000-0005-0000-0000-000041C20000}"/>
    <cellStyle name="Output 39 3" xfId="49614" xr:uid="{00000000-0005-0000-0000-000042C20000}"/>
    <cellStyle name="Output 39 4" xfId="49615" xr:uid="{00000000-0005-0000-0000-000043C20000}"/>
    <cellStyle name="Output 4" xfId="49616" xr:uid="{00000000-0005-0000-0000-000044C20000}"/>
    <cellStyle name="Output 4 10" xfId="49617" xr:uid="{00000000-0005-0000-0000-000045C20000}"/>
    <cellStyle name="Output 4 11" xfId="49618" xr:uid="{00000000-0005-0000-0000-000046C20000}"/>
    <cellStyle name="Output 4 12" xfId="49619" xr:uid="{00000000-0005-0000-0000-000047C20000}"/>
    <cellStyle name="Output 4 13" xfId="49620" xr:uid="{00000000-0005-0000-0000-000048C20000}"/>
    <cellStyle name="Output 4 14" xfId="49621" xr:uid="{00000000-0005-0000-0000-000049C20000}"/>
    <cellStyle name="Output 4 15" xfId="49622" xr:uid="{00000000-0005-0000-0000-00004AC20000}"/>
    <cellStyle name="Output 4 16" xfId="49623" xr:uid="{00000000-0005-0000-0000-00004BC20000}"/>
    <cellStyle name="Output 4 17" xfId="49624" xr:uid="{00000000-0005-0000-0000-00004CC20000}"/>
    <cellStyle name="Output 4 18" xfId="49625" xr:uid="{00000000-0005-0000-0000-00004DC20000}"/>
    <cellStyle name="Output 4 19" xfId="49626" xr:uid="{00000000-0005-0000-0000-00004EC20000}"/>
    <cellStyle name="Output 4 2" xfId="49627" xr:uid="{00000000-0005-0000-0000-00004FC20000}"/>
    <cellStyle name="Output 4 2 2" xfId="49628" xr:uid="{00000000-0005-0000-0000-000050C20000}"/>
    <cellStyle name="Output 4 2 3" xfId="49629" xr:uid="{00000000-0005-0000-0000-000051C20000}"/>
    <cellStyle name="Output 4 20" xfId="49630" xr:uid="{00000000-0005-0000-0000-000052C20000}"/>
    <cellStyle name="Output 4 21" xfId="49631" xr:uid="{00000000-0005-0000-0000-000053C20000}"/>
    <cellStyle name="Output 4 22" xfId="49632" xr:uid="{00000000-0005-0000-0000-000054C20000}"/>
    <cellStyle name="Output 4 23" xfId="49633" xr:uid="{00000000-0005-0000-0000-000055C20000}"/>
    <cellStyle name="Output 4 24" xfId="49634" xr:uid="{00000000-0005-0000-0000-000056C20000}"/>
    <cellStyle name="Output 4 25" xfId="49635" xr:uid="{00000000-0005-0000-0000-000057C20000}"/>
    <cellStyle name="Output 4 26" xfId="49636" xr:uid="{00000000-0005-0000-0000-000058C20000}"/>
    <cellStyle name="Output 4 27" xfId="49637" xr:uid="{00000000-0005-0000-0000-000059C20000}"/>
    <cellStyle name="Output 4 28" xfId="49638" xr:uid="{00000000-0005-0000-0000-00005AC20000}"/>
    <cellStyle name="Output 4 29" xfId="49639" xr:uid="{00000000-0005-0000-0000-00005BC20000}"/>
    <cellStyle name="Output 4 3" xfId="49640" xr:uid="{00000000-0005-0000-0000-00005CC20000}"/>
    <cellStyle name="Output 4 30" xfId="49641" xr:uid="{00000000-0005-0000-0000-00005DC20000}"/>
    <cellStyle name="Output 4 31" xfId="49642" xr:uid="{00000000-0005-0000-0000-00005EC20000}"/>
    <cellStyle name="Output 4 32" xfId="49643" xr:uid="{00000000-0005-0000-0000-00005FC20000}"/>
    <cellStyle name="Output 4 33" xfId="49644" xr:uid="{00000000-0005-0000-0000-000060C20000}"/>
    <cellStyle name="Output 4 34" xfId="49645" xr:uid="{00000000-0005-0000-0000-000061C20000}"/>
    <cellStyle name="Output 4 35" xfId="49646" xr:uid="{00000000-0005-0000-0000-000062C20000}"/>
    <cellStyle name="Output 4 36" xfId="49647" xr:uid="{00000000-0005-0000-0000-000063C20000}"/>
    <cellStyle name="Output 4 37" xfId="49648" xr:uid="{00000000-0005-0000-0000-000064C20000}"/>
    <cellStyle name="Output 4 38" xfId="49649" xr:uid="{00000000-0005-0000-0000-000065C20000}"/>
    <cellStyle name="Output 4 39" xfId="49650" xr:uid="{00000000-0005-0000-0000-000066C20000}"/>
    <cellStyle name="Output 4 4" xfId="49651" xr:uid="{00000000-0005-0000-0000-000067C20000}"/>
    <cellStyle name="Output 4 40" xfId="49652" xr:uid="{00000000-0005-0000-0000-000068C20000}"/>
    <cellStyle name="Output 4 41" xfId="49653" xr:uid="{00000000-0005-0000-0000-000069C20000}"/>
    <cellStyle name="Output 4 42" xfId="49654" xr:uid="{00000000-0005-0000-0000-00006AC20000}"/>
    <cellStyle name="Output 4 43" xfId="49655" xr:uid="{00000000-0005-0000-0000-00006BC20000}"/>
    <cellStyle name="Output 4 44" xfId="49656" xr:uid="{00000000-0005-0000-0000-00006CC20000}"/>
    <cellStyle name="Output 4 45" xfId="49657" xr:uid="{00000000-0005-0000-0000-00006DC20000}"/>
    <cellStyle name="Output 4 46" xfId="49658" xr:uid="{00000000-0005-0000-0000-00006EC20000}"/>
    <cellStyle name="Output 4 47" xfId="49659" xr:uid="{00000000-0005-0000-0000-00006FC20000}"/>
    <cellStyle name="Output 4 48" xfId="49660" xr:uid="{00000000-0005-0000-0000-000070C20000}"/>
    <cellStyle name="Output 4 49" xfId="49661" xr:uid="{00000000-0005-0000-0000-000071C20000}"/>
    <cellStyle name="Output 4 5" xfId="49662" xr:uid="{00000000-0005-0000-0000-000072C20000}"/>
    <cellStyle name="Output 4 50" xfId="49663" xr:uid="{00000000-0005-0000-0000-000073C20000}"/>
    <cellStyle name="Output 4 51" xfId="49664" xr:uid="{00000000-0005-0000-0000-000074C20000}"/>
    <cellStyle name="Output 4 52" xfId="49665" xr:uid="{00000000-0005-0000-0000-000075C20000}"/>
    <cellStyle name="Output 4 53" xfId="49666" xr:uid="{00000000-0005-0000-0000-000076C20000}"/>
    <cellStyle name="Output 4 54" xfId="49667" xr:uid="{00000000-0005-0000-0000-000077C20000}"/>
    <cellStyle name="Output 4 55" xfId="49668" xr:uid="{00000000-0005-0000-0000-000078C20000}"/>
    <cellStyle name="Output 4 56" xfId="49669" xr:uid="{00000000-0005-0000-0000-000079C20000}"/>
    <cellStyle name="Output 4 57" xfId="49670" xr:uid="{00000000-0005-0000-0000-00007AC20000}"/>
    <cellStyle name="Output 4 58" xfId="49671" xr:uid="{00000000-0005-0000-0000-00007BC20000}"/>
    <cellStyle name="Output 4 59" xfId="49672" xr:uid="{00000000-0005-0000-0000-00007CC20000}"/>
    <cellStyle name="Output 4 6" xfId="49673" xr:uid="{00000000-0005-0000-0000-00007DC20000}"/>
    <cellStyle name="Output 4 60" xfId="49674" xr:uid="{00000000-0005-0000-0000-00007EC20000}"/>
    <cellStyle name="Output 4 61" xfId="49675" xr:uid="{00000000-0005-0000-0000-00007FC20000}"/>
    <cellStyle name="Output 4 62" xfId="49676" xr:uid="{00000000-0005-0000-0000-000080C20000}"/>
    <cellStyle name="Output 4 63" xfId="49677" xr:uid="{00000000-0005-0000-0000-000081C20000}"/>
    <cellStyle name="Output 4 64" xfId="49678" xr:uid="{00000000-0005-0000-0000-000082C20000}"/>
    <cellStyle name="Output 4 65" xfId="49679" xr:uid="{00000000-0005-0000-0000-000083C20000}"/>
    <cellStyle name="Output 4 66" xfId="49680" xr:uid="{00000000-0005-0000-0000-000084C20000}"/>
    <cellStyle name="Output 4 67" xfId="49681" xr:uid="{00000000-0005-0000-0000-000085C20000}"/>
    <cellStyle name="Output 4 68" xfId="49682" xr:uid="{00000000-0005-0000-0000-000086C20000}"/>
    <cellStyle name="Output 4 69" xfId="49683" xr:uid="{00000000-0005-0000-0000-000087C20000}"/>
    <cellStyle name="Output 4 7" xfId="49684" xr:uid="{00000000-0005-0000-0000-000088C20000}"/>
    <cellStyle name="Output 4 70" xfId="49685" xr:uid="{00000000-0005-0000-0000-000089C20000}"/>
    <cellStyle name="Output 4 71" xfId="49686" xr:uid="{00000000-0005-0000-0000-00008AC20000}"/>
    <cellStyle name="Output 4 72" xfId="49687" xr:uid="{00000000-0005-0000-0000-00008BC20000}"/>
    <cellStyle name="Output 4 73" xfId="49688" xr:uid="{00000000-0005-0000-0000-00008CC20000}"/>
    <cellStyle name="Output 4 74" xfId="49689" xr:uid="{00000000-0005-0000-0000-00008DC20000}"/>
    <cellStyle name="Output 4 75" xfId="49690" xr:uid="{00000000-0005-0000-0000-00008EC20000}"/>
    <cellStyle name="Output 4 76" xfId="49691" xr:uid="{00000000-0005-0000-0000-00008FC20000}"/>
    <cellStyle name="Output 4 77" xfId="49692" xr:uid="{00000000-0005-0000-0000-000090C20000}"/>
    <cellStyle name="Output 4 78" xfId="49693" xr:uid="{00000000-0005-0000-0000-000091C20000}"/>
    <cellStyle name="Output 4 79" xfId="49694" xr:uid="{00000000-0005-0000-0000-000092C20000}"/>
    <cellStyle name="Output 4 8" xfId="49695" xr:uid="{00000000-0005-0000-0000-000093C20000}"/>
    <cellStyle name="Output 4 80" xfId="49696" xr:uid="{00000000-0005-0000-0000-000094C20000}"/>
    <cellStyle name="Output 4 81" xfId="49697" xr:uid="{00000000-0005-0000-0000-000095C20000}"/>
    <cellStyle name="Output 4 82" xfId="49698" xr:uid="{00000000-0005-0000-0000-000096C20000}"/>
    <cellStyle name="Output 4 83" xfId="49699" xr:uid="{00000000-0005-0000-0000-000097C20000}"/>
    <cellStyle name="Output 4 84" xfId="49700" xr:uid="{00000000-0005-0000-0000-000098C20000}"/>
    <cellStyle name="Output 4 85" xfId="49701" xr:uid="{00000000-0005-0000-0000-000099C20000}"/>
    <cellStyle name="Output 4 86" xfId="49702" xr:uid="{00000000-0005-0000-0000-00009AC20000}"/>
    <cellStyle name="Output 4 87" xfId="49703" xr:uid="{00000000-0005-0000-0000-00009BC20000}"/>
    <cellStyle name="Output 4 88" xfId="49704" xr:uid="{00000000-0005-0000-0000-00009CC20000}"/>
    <cellStyle name="Output 4 89" xfId="49705" xr:uid="{00000000-0005-0000-0000-00009DC20000}"/>
    <cellStyle name="Output 4 9" xfId="49706" xr:uid="{00000000-0005-0000-0000-00009EC20000}"/>
    <cellStyle name="Output 4 90" xfId="49707" xr:uid="{00000000-0005-0000-0000-00009FC20000}"/>
    <cellStyle name="Output 4 91" xfId="49708" xr:uid="{00000000-0005-0000-0000-0000A0C20000}"/>
    <cellStyle name="Output 4 92" xfId="49709" xr:uid="{00000000-0005-0000-0000-0000A1C20000}"/>
    <cellStyle name="Output 4 93" xfId="49710" xr:uid="{00000000-0005-0000-0000-0000A2C20000}"/>
    <cellStyle name="Output 4 94" xfId="49711" xr:uid="{00000000-0005-0000-0000-0000A3C20000}"/>
    <cellStyle name="Output 4 95" xfId="49712" xr:uid="{00000000-0005-0000-0000-0000A4C20000}"/>
    <cellStyle name="Output 40" xfId="49713" xr:uid="{00000000-0005-0000-0000-0000A5C20000}"/>
    <cellStyle name="Output 40 2" xfId="49714" xr:uid="{00000000-0005-0000-0000-0000A6C20000}"/>
    <cellStyle name="Output 40 3" xfId="49715" xr:uid="{00000000-0005-0000-0000-0000A7C20000}"/>
    <cellStyle name="Output 40 4" xfId="49716" xr:uid="{00000000-0005-0000-0000-0000A8C20000}"/>
    <cellStyle name="Output 41" xfId="49717" xr:uid="{00000000-0005-0000-0000-0000A9C20000}"/>
    <cellStyle name="Output 41 2" xfId="49718" xr:uid="{00000000-0005-0000-0000-0000AAC20000}"/>
    <cellStyle name="Output 41 3" xfId="49719" xr:uid="{00000000-0005-0000-0000-0000ABC20000}"/>
    <cellStyle name="Output 41 4" xfId="49720" xr:uid="{00000000-0005-0000-0000-0000ACC20000}"/>
    <cellStyle name="Output 42" xfId="49721" xr:uid="{00000000-0005-0000-0000-0000ADC20000}"/>
    <cellStyle name="Output 42 2" xfId="49722" xr:uid="{00000000-0005-0000-0000-0000AEC20000}"/>
    <cellStyle name="Output 42 3" xfId="49723" xr:uid="{00000000-0005-0000-0000-0000AFC20000}"/>
    <cellStyle name="Output 42 4" xfId="49724" xr:uid="{00000000-0005-0000-0000-0000B0C20000}"/>
    <cellStyle name="Output 43" xfId="49725" xr:uid="{00000000-0005-0000-0000-0000B1C20000}"/>
    <cellStyle name="Output 43 2" xfId="49726" xr:uid="{00000000-0005-0000-0000-0000B2C20000}"/>
    <cellStyle name="Output 43 3" xfId="49727" xr:uid="{00000000-0005-0000-0000-0000B3C20000}"/>
    <cellStyle name="Output 43 4" xfId="49728" xr:uid="{00000000-0005-0000-0000-0000B4C20000}"/>
    <cellStyle name="Output 44" xfId="49729" xr:uid="{00000000-0005-0000-0000-0000B5C20000}"/>
    <cellStyle name="Output 44 2" xfId="49730" xr:uid="{00000000-0005-0000-0000-0000B6C20000}"/>
    <cellStyle name="Output 44 3" xfId="49731" xr:uid="{00000000-0005-0000-0000-0000B7C20000}"/>
    <cellStyle name="Output 44 4" xfId="49732" xr:uid="{00000000-0005-0000-0000-0000B8C20000}"/>
    <cellStyle name="Output 45" xfId="49733" xr:uid="{00000000-0005-0000-0000-0000B9C20000}"/>
    <cellStyle name="Output 45 2" xfId="49734" xr:uid="{00000000-0005-0000-0000-0000BAC20000}"/>
    <cellStyle name="Output 45 3" xfId="49735" xr:uid="{00000000-0005-0000-0000-0000BBC20000}"/>
    <cellStyle name="Output 45 4" xfId="49736" xr:uid="{00000000-0005-0000-0000-0000BCC20000}"/>
    <cellStyle name="Output 46" xfId="49737" xr:uid="{00000000-0005-0000-0000-0000BDC20000}"/>
    <cellStyle name="Output 46 2" xfId="49738" xr:uid="{00000000-0005-0000-0000-0000BEC20000}"/>
    <cellStyle name="Output 46 3" xfId="49739" xr:uid="{00000000-0005-0000-0000-0000BFC20000}"/>
    <cellStyle name="Output 46 4" xfId="49740" xr:uid="{00000000-0005-0000-0000-0000C0C20000}"/>
    <cellStyle name="Output 47" xfId="49741" xr:uid="{00000000-0005-0000-0000-0000C1C20000}"/>
    <cellStyle name="Output 47 2" xfId="49742" xr:uid="{00000000-0005-0000-0000-0000C2C20000}"/>
    <cellStyle name="Output 47 3" xfId="49743" xr:uid="{00000000-0005-0000-0000-0000C3C20000}"/>
    <cellStyle name="Output 47 4" xfId="49744" xr:uid="{00000000-0005-0000-0000-0000C4C20000}"/>
    <cellStyle name="Output 48" xfId="49745" xr:uid="{00000000-0005-0000-0000-0000C5C20000}"/>
    <cellStyle name="Output 48 2" xfId="49746" xr:uid="{00000000-0005-0000-0000-0000C6C20000}"/>
    <cellStyle name="Output 48 3" xfId="49747" xr:uid="{00000000-0005-0000-0000-0000C7C20000}"/>
    <cellStyle name="Output 48 4" xfId="49748" xr:uid="{00000000-0005-0000-0000-0000C8C20000}"/>
    <cellStyle name="Output 49" xfId="49749" xr:uid="{00000000-0005-0000-0000-0000C9C20000}"/>
    <cellStyle name="Output 49 2" xfId="49750" xr:uid="{00000000-0005-0000-0000-0000CAC20000}"/>
    <cellStyle name="Output 49 3" xfId="49751" xr:uid="{00000000-0005-0000-0000-0000CBC20000}"/>
    <cellStyle name="Output 49 4" xfId="49752" xr:uid="{00000000-0005-0000-0000-0000CCC20000}"/>
    <cellStyle name="Output 5" xfId="49753" xr:uid="{00000000-0005-0000-0000-0000CDC20000}"/>
    <cellStyle name="Output 5 10" xfId="49754" xr:uid="{00000000-0005-0000-0000-0000CEC20000}"/>
    <cellStyle name="Output 5 11" xfId="49755" xr:uid="{00000000-0005-0000-0000-0000CFC20000}"/>
    <cellStyle name="Output 5 12" xfId="49756" xr:uid="{00000000-0005-0000-0000-0000D0C20000}"/>
    <cellStyle name="Output 5 13" xfId="49757" xr:uid="{00000000-0005-0000-0000-0000D1C20000}"/>
    <cellStyle name="Output 5 14" xfId="49758" xr:uid="{00000000-0005-0000-0000-0000D2C20000}"/>
    <cellStyle name="Output 5 15" xfId="49759" xr:uid="{00000000-0005-0000-0000-0000D3C20000}"/>
    <cellStyle name="Output 5 16" xfId="49760" xr:uid="{00000000-0005-0000-0000-0000D4C20000}"/>
    <cellStyle name="Output 5 17" xfId="49761" xr:uid="{00000000-0005-0000-0000-0000D5C20000}"/>
    <cellStyle name="Output 5 18" xfId="49762" xr:uid="{00000000-0005-0000-0000-0000D6C20000}"/>
    <cellStyle name="Output 5 19" xfId="49763" xr:uid="{00000000-0005-0000-0000-0000D7C20000}"/>
    <cellStyle name="Output 5 2" xfId="49764" xr:uid="{00000000-0005-0000-0000-0000D8C20000}"/>
    <cellStyle name="Output 5 2 2" xfId="49765" xr:uid="{00000000-0005-0000-0000-0000D9C20000}"/>
    <cellStyle name="Output 5 2 3" xfId="49766" xr:uid="{00000000-0005-0000-0000-0000DAC20000}"/>
    <cellStyle name="Output 5 20" xfId="49767" xr:uid="{00000000-0005-0000-0000-0000DBC20000}"/>
    <cellStyle name="Output 5 21" xfId="49768" xr:uid="{00000000-0005-0000-0000-0000DCC20000}"/>
    <cellStyle name="Output 5 22" xfId="49769" xr:uid="{00000000-0005-0000-0000-0000DDC20000}"/>
    <cellStyle name="Output 5 23" xfId="49770" xr:uid="{00000000-0005-0000-0000-0000DEC20000}"/>
    <cellStyle name="Output 5 24" xfId="49771" xr:uid="{00000000-0005-0000-0000-0000DFC20000}"/>
    <cellStyle name="Output 5 25" xfId="49772" xr:uid="{00000000-0005-0000-0000-0000E0C20000}"/>
    <cellStyle name="Output 5 26" xfId="49773" xr:uid="{00000000-0005-0000-0000-0000E1C20000}"/>
    <cellStyle name="Output 5 27" xfId="49774" xr:uid="{00000000-0005-0000-0000-0000E2C20000}"/>
    <cellStyle name="Output 5 28" xfId="49775" xr:uid="{00000000-0005-0000-0000-0000E3C20000}"/>
    <cellStyle name="Output 5 29" xfId="49776" xr:uid="{00000000-0005-0000-0000-0000E4C20000}"/>
    <cellStyle name="Output 5 3" xfId="49777" xr:uid="{00000000-0005-0000-0000-0000E5C20000}"/>
    <cellStyle name="Output 5 30" xfId="49778" xr:uid="{00000000-0005-0000-0000-0000E6C20000}"/>
    <cellStyle name="Output 5 31" xfId="49779" xr:uid="{00000000-0005-0000-0000-0000E7C20000}"/>
    <cellStyle name="Output 5 32" xfId="49780" xr:uid="{00000000-0005-0000-0000-0000E8C20000}"/>
    <cellStyle name="Output 5 33" xfId="49781" xr:uid="{00000000-0005-0000-0000-0000E9C20000}"/>
    <cellStyle name="Output 5 34" xfId="49782" xr:uid="{00000000-0005-0000-0000-0000EAC20000}"/>
    <cellStyle name="Output 5 35" xfId="49783" xr:uid="{00000000-0005-0000-0000-0000EBC20000}"/>
    <cellStyle name="Output 5 36" xfId="49784" xr:uid="{00000000-0005-0000-0000-0000ECC20000}"/>
    <cellStyle name="Output 5 37" xfId="49785" xr:uid="{00000000-0005-0000-0000-0000EDC20000}"/>
    <cellStyle name="Output 5 38" xfId="49786" xr:uid="{00000000-0005-0000-0000-0000EEC20000}"/>
    <cellStyle name="Output 5 39" xfId="49787" xr:uid="{00000000-0005-0000-0000-0000EFC20000}"/>
    <cellStyle name="Output 5 4" xfId="49788" xr:uid="{00000000-0005-0000-0000-0000F0C20000}"/>
    <cellStyle name="Output 5 40" xfId="49789" xr:uid="{00000000-0005-0000-0000-0000F1C20000}"/>
    <cellStyle name="Output 5 41" xfId="49790" xr:uid="{00000000-0005-0000-0000-0000F2C20000}"/>
    <cellStyle name="Output 5 42" xfId="49791" xr:uid="{00000000-0005-0000-0000-0000F3C20000}"/>
    <cellStyle name="Output 5 43" xfId="49792" xr:uid="{00000000-0005-0000-0000-0000F4C20000}"/>
    <cellStyle name="Output 5 44" xfId="49793" xr:uid="{00000000-0005-0000-0000-0000F5C20000}"/>
    <cellStyle name="Output 5 45" xfId="49794" xr:uid="{00000000-0005-0000-0000-0000F6C20000}"/>
    <cellStyle name="Output 5 46" xfId="49795" xr:uid="{00000000-0005-0000-0000-0000F7C20000}"/>
    <cellStyle name="Output 5 47" xfId="49796" xr:uid="{00000000-0005-0000-0000-0000F8C20000}"/>
    <cellStyle name="Output 5 48" xfId="49797" xr:uid="{00000000-0005-0000-0000-0000F9C20000}"/>
    <cellStyle name="Output 5 49" xfId="49798" xr:uid="{00000000-0005-0000-0000-0000FAC20000}"/>
    <cellStyle name="Output 5 5" xfId="49799" xr:uid="{00000000-0005-0000-0000-0000FBC20000}"/>
    <cellStyle name="Output 5 50" xfId="49800" xr:uid="{00000000-0005-0000-0000-0000FCC20000}"/>
    <cellStyle name="Output 5 51" xfId="49801" xr:uid="{00000000-0005-0000-0000-0000FDC20000}"/>
    <cellStyle name="Output 5 52" xfId="49802" xr:uid="{00000000-0005-0000-0000-0000FEC20000}"/>
    <cellStyle name="Output 5 53" xfId="49803" xr:uid="{00000000-0005-0000-0000-0000FFC20000}"/>
    <cellStyle name="Output 5 54" xfId="49804" xr:uid="{00000000-0005-0000-0000-000000C30000}"/>
    <cellStyle name="Output 5 55" xfId="49805" xr:uid="{00000000-0005-0000-0000-000001C30000}"/>
    <cellStyle name="Output 5 56" xfId="49806" xr:uid="{00000000-0005-0000-0000-000002C30000}"/>
    <cellStyle name="Output 5 57" xfId="49807" xr:uid="{00000000-0005-0000-0000-000003C30000}"/>
    <cellStyle name="Output 5 58" xfId="49808" xr:uid="{00000000-0005-0000-0000-000004C30000}"/>
    <cellStyle name="Output 5 59" xfId="49809" xr:uid="{00000000-0005-0000-0000-000005C30000}"/>
    <cellStyle name="Output 5 6" xfId="49810" xr:uid="{00000000-0005-0000-0000-000006C30000}"/>
    <cellStyle name="Output 5 60" xfId="49811" xr:uid="{00000000-0005-0000-0000-000007C30000}"/>
    <cellStyle name="Output 5 61" xfId="49812" xr:uid="{00000000-0005-0000-0000-000008C30000}"/>
    <cellStyle name="Output 5 62" xfId="49813" xr:uid="{00000000-0005-0000-0000-000009C30000}"/>
    <cellStyle name="Output 5 63" xfId="49814" xr:uid="{00000000-0005-0000-0000-00000AC30000}"/>
    <cellStyle name="Output 5 64" xfId="49815" xr:uid="{00000000-0005-0000-0000-00000BC30000}"/>
    <cellStyle name="Output 5 65" xfId="49816" xr:uid="{00000000-0005-0000-0000-00000CC30000}"/>
    <cellStyle name="Output 5 66" xfId="49817" xr:uid="{00000000-0005-0000-0000-00000DC30000}"/>
    <cellStyle name="Output 5 67" xfId="49818" xr:uid="{00000000-0005-0000-0000-00000EC30000}"/>
    <cellStyle name="Output 5 68" xfId="49819" xr:uid="{00000000-0005-0000-0000-00000FC30000}"/>
    <cellStyle name="Output 5 69" xfId="49820" xr:uid="{00000000-0005-0000-0000-000010C30000}"/>
    <cellStyle name="Output 5 7" xfId="49821" xr:uid="{00000000-0005-0000-0000-000011C30000}"/>
    <cellStyle name="Output 5 70" xfId="49822" xr:uid="{00000000-0005-0000-0000-000012C30000}"/>
    <cellStyle name="Output 5 71" xfId="49823" xr:uid="{00000000-0005-0000-0000-000013C30000}"/>
    <cellStyle name="Output 5 72" xfId="49824" xr:uid="{00000000-0005-0000-0000-000014C30000}"/>
    <cellStyle name="Output 5 73" xfId="49825" xr:uid="{00000000-0005-0000-0000-000015C30000}"/>
    <cellStyle name="Output 5 74" xfId="49826" xr:uid="{00000000-0005-0000-0000-000016C30000}"/>
    <cellStyle name="Output 5 75" xfId="49827" xr:uid="{00000000-0005-0000-0000-000017C30000}"/>
    <cellStyle name="Output 5 76" xfId="49828" xr:uid="{00000000-0005-0000-0000-000018C30000}"/>
    <cellStyle name="Output 5 77" xfId="49829" xr:uid="{00000000-0005-0000-0000-000019C30000}"/>
    <cellStyle name="Output 5 78" xfId="49830" xr:uid="{00000000-0005-0000-0000-00001AC30000}"/>
    <cellStyle name="Output 5 79" xfId="49831" xr:uid="{00000000-0005-0000-0000-00001BC30000}"/>
    <cellStyle name="Output 5 8" xfId="49832" xr:uid="{00000000-0005-0000-0000-00001CC30000}"/>
    <cellStyle name="Output 5 80" xfId="49833" xr:uid="{00000000-0005-0000-0000-00001DC30000}"/>
    <cellStyle name="Output 5 81" xfId="49834" xr:uid="{00000000-0005-0000-0000-00001EC30000}"/>
    <cellStyle name="Output 5 82" xfId="49835" xr:uid="{00000000-0005-0000-0000-00001FC30000}"/>
    <cellStyle name="Output 5 83" xfId="49836" xr:uid="{00000000-0005-0000-0000-000020C30000}"/>
    <cellStyle name="Output 5 84" xfId="49837" xr:uid="{00000000-0005-0000-0000-000021C30000}"/>
    <cellStyle name="Output 5 85" xfId="49838" xr:uid="{00000000-0005-0000-0000-000022C30000}"/>
    <cellStyle name="Output 5 86" xfId="49839" xr:uid="{00000000-0005-0000-0000-000023C30000}"/>
    <cellStyle name="Output 5 87" xfId="49840" xr:uid="{00000000-0005-0000-0000-000024C30000}"/>
    <cellStyle name="Output 5 88" xfId="49841" xr:uid="{00000000-0005-0000-0000-000025C30000}"/>
    <cellStyle name="Output 5 89" xfId="49842" xr:uid="{00000000-0005-0000-0000-000026C30000}"/>
    <cellStyle name="Output 5 9" xfId="49843" xr:uid="{00000000-0005-0000-0000-000027C30000}"/>
    <cellStyle name="Output 5 90" xfId="49844" xr:uid="{00000000-0005-0000-0000-000028C30000}"/>
    <cellStyle name="Output 5 91" xfId="49845" xr:uid="{00000000-0005-0000-0000-000029C30000}"/>
    <cellStyle name="Output 5 92" xfId="49846" xr:uid="{00000000-0005-0000-0000-00002AC30000}"/>
    <cellStyle name="Output 5 93" xfId="49847" xr:uid="{00000000-0005-0000-0000-00002BC30000}"/>
    <cellStyle name="Output 5 94" xfId="49848" xr:uid="{00000000-0005-0000-0000-00002CC30000}"/>
    <cellStyle name="Output 5 95" xfId="49849" xr:uid="{00000000-0005-0000-0000-00002DC30000}"/>
    <cellStyle name="Output 50" xfId="49850" xr:uid="{00000000-0005-0000-0000-00002EC30000}"/>
    <cellStyle name="Output 50 2" xfId="49851" xr:uid="{00000000-0005-0000-0000-00002FC30000}"/>
    <cellStyle name="Output 50 3" xfId="49852" xr:uid="{00000000-0005-0000-0000-000030C30000}"/>
    <cellStyle name="Output 50 4" xfId="49853" xr:uid="{00000000-0005-0000-0000-000031C30000}"/>
    <cellStyle name="Output 51" xfId="49854" xr:uid="{00000000-0005-0000-0000-000032C30000}"/>
    <cellStyle name="Output 51 2" xfId="49855" xr:uid="{00000000-0005-0000-0000-000033C30000}"/>
    <cellStyle name="Output 51 3" xfId="49856" xr:uid="{00000000-0005-0000-0000-000034C30000}"/>
    <cellStyle name="Output 51 4" xfId="49857" xr:uid="{00000000-0005-0000-0000-000035C30000}"/>
    <cellStyle name="Output 52" xfId="49858" xr:uid="{00000000-0005-0000-0000-000036C30000}"/>
    <cellStyle name="Output 52 2" xfId="49859" xr:uid="{00000000-0005-0000-0000-000037C30000}"/>
    <cellStyle name="Output 52 3" xfId="49860" xr:uid="{00000000-0005-0000-0000-000038C30000}"/>
    <cellStyle name="Output 52 4" xfId="49861" xr:uid="{00000000-0005-0000-0000-000039C30000}"/>
    <cellStyle name="Output 53" xfId="49862" xr:uid="{00000000-0005-0000-0000-00003AC30000}"/>
    <cellStyle name="Output 53 2" xfId="49863" xr:uid="{00000000-0005-0000-0000-00003BC30000}"/>
    <cellStyle name="Output 53 3" xfId="49864" xr:uid="{00000000-0005-0000-0000-00003CC30000}"/>
    <cellStyle name="Output 53 4" xfId="49865" xr:uid="{00000000-0005-0000-0000-00003DC30000}"/>
    <cellStyle name="Output 54" xfId="49866" xr:uid="{00000000-0005-0000-0000-00003EC30000}"/>
    <cellStyle name="Output 54 2" xfId="49867" xr:uid="{00000000-0005-0000-0000-00003FC30000}"/>
    <cellStyle name="Output 54 3" xfId="49868" xr:uid="{00000000-0005-0000-0000-000040C30000}"/>
    <cellStyle name="Output 54 4" xfId="49869" xr:uid="{00000000-0005-0000-0000-000041C30000}"/>
    <cellStyle name="Output 55" xfId="49870" xr:uid="{00000000-0005-0000-0000-000042C30000}"/>
    <cellStyle name="Output 55 2" xfId="49871" xr:uid="{00000000-0005-0000-0000-000043C30000}"/>
    <cellStyle name="Output 55 3" xfId="49872" xr:uid="{00000000-0005-0000-0000-000044C30000}"/>
    <cellStyle name="Output 55 4" xfId="49873" xr:uid="{00000000-0005-0000-0000-000045C30000}"/>
    <cellStyle name="Output 56" xfId="49874" xr:uid="{00000000-0005-0000-0000-000046C30000}"/>
    <cellStyle name="Output 56 2" xfId="49875" xr:uid="{00000000-0005-0000-0000-000047C30000}"/>
    <cellStyle name="Output 56 3" xfId="49876" xr:uid="{00000000-0005-0000-0000-000048C30000}"/>
    <cellStyle name="Output 56 4" xfId="49877" xr:uid="{00000000-0005-0000-0000-000049C30000}"/>
    <cellStyle name="Output 57" xfId="49878" xr:uid="{00000000-0005-0000-0000-00004AC30000}"/>
    <cellStyle name="Output 57 2" xfId="49879" xr:uid="{00000000-0005-0000-0000-00004BC30000}"/>
    <cellStyle name="Output 57 3" xfId="49880" xr:uid="{00000000-0005-0000-0000-00004CC30000}"/>
    <cellStyle name="Output 57 4" xfId="49881" xr:uid="{00000000-0005-0000-0000-00004DC30000}"/>
    <cellStyle name="Output 58" xfId="49882" xr:uid="{00000000-0005-0000-0000-00004EC30000}"/>
    <cellStyle name="Output 58 2" xfId="49883" xr:uid="{00000000-0005-0000-0000-00004FC30000}"/>
    <cellStyle name="Output 58 3" xfId="49884" xr:uid="{00000000-0005-0000-0000-000050C30000}"/>
    <cellStyle name="Output 58 4" xfId="49885" xr:uid="{00000000-0005-0000-0000-000051C30000}"/>
    <cellStyle name="Output 59" xfId="49886" xr:uid="{00000000-0005-0000-0000-000052C30000}"/>
    <cellStyle name="Output 59 2" xfId="49887" xr:uid="{00000000-0005-0000-0000-000053C30000}"/>
    <cellStyle name="Output 59 3" xfId="49888" xr:uid="{00000000-0005-0000-0000-000054C30000}"/>
    <cellStyle name="Output 59 4" xfId="49889" xr:uid="{00000000-0005-0000-0000-000055C30000}"/>
    <cellStyle name="Output 6" xfId="49890" xr:uid="{00000000-0005-0000-0000-000056C30000}"/>
    <cellStyle name="Output 6 10" xfId="49891" xr:uid="{00000000-0005-0000-0000-000057C30000}"/>
    <cellStyle name="Output 6 11" xfId="49892" xr:uid="{00000000-0005-0000-0000-000058C30000}"/>
    <cellStyle name="Output 6 12" xfId="49893" xr:uid="{00000000-0005-0000-0000-000059C30000}"/>
    <cellStyle name="Output 6 13" xfId="49894" xr:uid="{00000000-0005-0000-0000-00005AC30000}"/>
    <cellStyle name="Output 6 14" xfId="49895" xr:uid="{00000000-0005-0000-0000-00005BC30000}"/>
    <cellStyle name="Output 6 15" xfId="49896" xr:uid="{00000000-0005-0000-0000-00005CC30000}"/>
    <cellStyle name="Output 6 16" xfId="49897" xr:uid="{00000000-0005-0000-0000-00005DC30000}"/>
    <cellStyle name="Output 6 17" xfId="49898" xr:uid="{00000000-0005-0000-0000-00005EC30000}"/>
    <cellStyle name="Output 6 18" xfId="49899" xr:uid="{00000000-0005-0000-0000-00005FC30000}"/>
    <cellStyle name="Output 6 19" xfId="49900" xr:uid="{00000000-0005-0000-0000-000060C30000}"/>
    <cellStyle name="Output 6 2" xfId="49901" xr:uid="{00000000-0005-0000-0000-000061C30000}"/>
    <cellStyle name="Output 6 2 2" xfId="49902" xr:uid="{00000000-0005-0000-0000-000062C30000}"/>
    <cellStyle name="Output 6 2 3" xfId="49903" xr:uid="{00000000-0005-0000-0000-000063C30000}"/>
    <cellStyle name="Output 6 20" xfId="49904" xr:uid="{00000000-0005-0000-0000-000064C30000}"/>
    <cellStyle name="Output 6 21" xfId="49905" xr:uid="{00000000-0005-0000-0000-000065C30000}"/>
    <cellStyle name="Output 6 22" xfId="49906" xr:uid="{00000000-0005-0000-0000-000066C30000}"/>
    <cellStyle name="Output 6 23" xfId="49907" xr:uid="{00000000-0005-0000-0000-000067C30000}"/>
    <cellStyle name="Output 6 24" xfId="49908" xr:uid="{00000000-0005-0000-0000-000068C30000}"/>
    <cellStyle name="Output 6 25" xfId="49909" xr:uid="{00000000-0005-0000-0000-000069C30000}"/>
    <cellStyle name="Output 6 26" xfId="49910" xr:uid="{00000000-0005-0000-0000-00006AC30000}"/>
    <cellStyle name="Output 6 27" xfId="49911" xr:uid="{00000000-0005-0000-0000-00006BC30000}"/>
    <cellStyle name="Output 6 28" xfId="49912" xr:uid="{00000000-0005-0000-0000-00006CC30000}"/>
    <cellStyle name="Output 6 29" xfId="49913" xr:uid="{00000000-0005-0000-0000-00006DC30000}"/>
    <cellStyle name="Output 6 3" xfId="49914" xr:uid="{00000000-0005-0000-0000-00006EC30000}"/>
    <cellStyle name="Output 6 30" xfId="49915" xr:uid="{00000000-0005-0000-0000-00006FC30000}"/>
    <cellStyle name="Output 6 31" xfId="49916" xr:uid="{00000000-0005-0000-0000-000070C30000}"/>
    <cellStyle name="Output 6 32" xfId="49917" xr:uid="{00000000-0005-0000-0000-000071C30000}"/>
    <cellStyle name="Output 6 33" xfId="49918" xr:uid="{00000000-0005-0000-0000-000072C30000}"/>
    <cellStyle name="Output 6 34" xfId="49919" xr:uid="{00000000-0005-0000-0000-000073C30000}"/>
    <cellStyle name="Output 6 35" xfId="49920" xr:uid="{00000000-0005-0000-0000-000074C30000}"/>
    <cellStyle name="Output 6 36" xfId="49921" xr:uid="{00000000-0005-0000-0000-000075C30000}"/>
    <cellStyle name="Output 6 37" xfId="49922" xr:uid="{00000000-0005-0000-0000-000076C30000}"/>
    <cellStyle name="Output 6 38" xfId="49923" xr:uid="{00000000-0005-0000-0000-000077C30000}"/>
    <cellStyle name="Output 6 39" xfId="49924" xr:uid="{00000000-0005-0000-0000-000078C30000}"/>
    <cellStyle name="Output 6 4" xfId="49925" xr:uid="{00000000-0005-0000-0000-000079C30000}"/>
    <cellStyle name="Output 6 40" xfId="49926" xr:uid="{00000000-0005-0000-0000-00007AC30000}"/>
    <cellStyle name="Output 6 41" xfId="49927" xr:uid="{00000000-0005-0000-0000-00007BC30000}"/>
    <cellStyle name="Output 6 42" xfId="49928" xr:uid="{00000000-0005-0000-0000-00007CC30000}"/>
    <cellStyle name="Output 6 43" xfId="49929" xr:uid="{00000000-0005-0000-0000-00007DC30000}"/>
    <cellStyle name="Output 6 44" xfId="49930" xr:uid="{00000000-0005-0000-0000-00007EC30000}"/>
    <cellStyle name="Output 6 45" xfId="49931" xr:uid="{00000000-0005-0000-0000-00007FC30000}"/>
    <cellStyle name="Output 6 46" xfId="49932" xr:uid="{00000000-0005-0000-0000-000080C30000}"/>
    <cellStyle name="Output 6 47" xfId="49933" xr:uid="{00000000-0005-0000-0000-000081C30000}"/>
    <cellStyle name="Output 6 48" xfId="49934" xr:uid="{00000000-0005-0000-0000-000082C30000}"/>
    <cellStyle name="Output 6 49" xfId="49935" xr:uid="{00000000-0005-0000-0000-000083C30000}"/>
    <cellStyle name="Output 6 5" xfId="49936" xr:uid="{00000000-0005-0000-0000-000084C30000}"/>
    <cellStyle name="Output 6 50" xfId="49937" xr:uid="{00000000-0005-0000-0000-000085C30000}"/>
    <cellStyle name="Output 6 51" xfId="49938" xr:uid="{00000000-0005-0000-0000-000086C30000}"/>
    <cellStyle name="Output 6 52" xfId="49939" xr:uid="{00000000-0005-0000-0000-000087C30000}"/>
    <cellStyle name="Output 6 53" xfId="49940" xr:uid="{00000000-0005-0000-0000-000088C30000}"/>
    <cellStyle name="Output 6 54" xfId="49941" xr:uid="{00000000-0005-0000-0000-000089C30000}"/>
    <cellStyle name="Output 6 55" xfId="49942" xr:uid="{00000000-0005-0000-0000-00008AC30000}"/>
    <cellStyle name="Output 6 56" xfId="49943" xr:uid="{00000000-0005-0000-0000-00008BC30000}"/>
    <cellStyle name="Output 6 57" xfId="49944" xr:uid="{00000000-0005-0000-0000-00008CC30000}"/>
    <cellStyle name="Output 6 58" xfId="49945" xr:uid="{00000000-0005-0000-0000-00008DC30000}"/>
    <cellStyle name="Output 6 59" xfId="49946" xr:uid="{00000000-0005-0000-0000-00008EC30000}"/>
    <cellStyle name="Output 6 6" xfId="49947" xr:uid="{00000000-0005-0000-0000-00008FC30000}"/>
    <cellStyle name="Output 6 60" xfId="49948" xr:uid="{00000000-0005-0000-0000-000090C30000}"/>
    <cellStyle name="Output 6 61" xfId="49949" xr:uid="{00000000-0005-0000-0000-000091C30000}"/>
    <cellStyle name="Output 6 62" xfId="49950" xr:uid="{00000000-0005-0000-0000-000092C30000}"/>
    <cellStyle name="Output 6 63" xfId="49951" xr:uid="{00000000-0005-0000-0000-000093C30000}"/>
    <cellStyle name="Output 6 64" xfId="49952" xr:uid="{00000000-0005-0000-0000-000094C30000}"/>
    <cellStyle name="Output 6 65" xfId="49953" xr:uid="{00000000-0005-0000-0000-000095C30000}"/>
    <cellStyle name="Output 6 66" xfId="49954" xr:uid="{00000000-0005-0000-0000-000096C30000}"/>
    <cellStyle name="Output 6 67" xfId="49955" xr:uid="{00000000-0005-0000-0000-000097C30000}"/>
    <cellStyle name="Output 6 68" xfId="49956" xr:uid="{00000000-0005-0000-0000-000098C30000}"/>
    <cellStyle name="Output 6 69" xfId="49957" xr:uid="{00000000-0005-0000-0000-000099C30000}"/>
    <cellStyle name="Output 6 7" xfId="49958" xr:uid="{00000000-0005-0000-0000-00009AC30000}"/>
    <cellStyle name="Output 6 70" xfId="49959" xr:uid="{00000000-0005-0000-0000-00009BC30000}"/>
    <cellStyle name="Output 6 71" xfId="49960" xr:uid="{00000000-0005-0000-0000-00009CC30000}"/>
    <cellStyle name="Output 6 72" xfId="49961" xr:uid="{00000000-0005-0000-0000-00009DC30000}"/>
    <cellStyle name="Output 6 73" xfId="49962" xr:uid="{00000000-0005-0000-0000-00009EC30000}"/>
    <cellStyle name="Output 6 74" xfId="49963" xr:uid="{00000000-0005-0000-0000-00009FC30000}"/>
    <cellStyle name="Output 6 75" xfId="49964" xr:uid="{00000000-0005-0000-0000-0000A0C30000}"/>
    <cellStyle name="Output 6 76" xfId="49965" xr:uid="{00000000-0005-0000-0000-0000A1C30000}"/>
    <cellStyle name="Output 6 77" xfId="49966" xr:uid="{00000000-0005-0000-0000-0000A2C30000}"/>
    <cellStyle name="Output 6 78" xfId="49967" xr:uid="{00000000-0005-0000-0000-0000A3C30000}"/>
    <cellStyle name="Output 6 79" xfId="49968" xr:uid="{00000000-0005-0000-0000-0000A4C30000}"/>
    <cellStyle name="Output 6 8" xfId="49969" xr:uid="{00000000-0005-0000-0000-0000A5C30000}"/>
    <cellStyle name="Output 6 80" xfId="49970" xr:uid="{00000000-0005-0000-0000-0000A6C30000}"/>
    <cellStyle name="Output 6 81" xfId="49971" xr:uid="{00000000-0005-0000-0000-0000A7C30000}"/>
    <cellStyle name="Output 6 82" xfId="49972" xr:uid="{00000000-0005-0000-0000-0000A8C30000}"/>
    <cellStyle name="Output 6 83" xfId="49973" xr:uid="{00000000-0005-0000-0000-0000A9C30000}"/>
    <cellStyle name="Output 6 84" xfId="49974" xr:uid="{00000000-0005-0000-0000-0000AAC30000}"/>
    <cellStyle name="Output 6 85" xfId="49975" xr:uid="{00000000-0005-0000-0000-0000ABC30000}"/>
    <cellStyle name="Output 6 86" xfId="49976" xr:uid="{00000000-0005-0000-0000-0000ACC30000}"/>
    <cellStyle name="Output 6 87" xfId="49977" xr:uid="{00000000-0005-0000-0000-0000ADC30000}"/>
    <cellStyle name="Output 6 88" xfId="49978" xr:uid="{00000000-0005-0000-0000-0000AEC30000}"/>
    <cellStyle name="Output 6 89" xfId="49979" xr:uid="{00000000-0005-0000-0000-0000AFC30000}"/>
    <cellStyle name="Output 6 9" xfId="49980" xr:uid="{00000000-0005-0000-0000-0000B0C30000}"/>
    <cellStyle name="Output 6 90" xfId="49981" xr:uid="{00000000-0005-0000-0000-0000B1C30000}"/>
    <cellStyle name="Output 6 91" xfId="49982" xr:uid="{00000000-0005-0000-0000-0000B2C30000}"/>
    <cellStyle name="Output 6 92" xfId="49983" xr:uid="{00000000-0005-0000-0000-0000B3C30000}"/>
    <cellStyle name="Output 6 93" xfId="49984" xr:uid="{00000000-0005-0000-0000-0000B4C30000}"/>
    <cellStyle name="Output 6 94" xfId="49985" xr:uid="{00000000-0005-0000-0000-0000B5C30000}"/>
    <cellStyle name="Output 6 95" xfId="49986" xr:uid="{00000000-0005-0000-0000-0000B6C30000}"/>
    <cellStyle name="Output 60" xfId="49987" xr:uid="{00000000-0005-0000-0000-0000B7C30000}"/>
    <cellStyle name="Output 60 2" xfId="49988" xr:uid="{00000000-0005-0000-0000-0000B8C30000}"/>
    <cellStyle name="Output 60 3" xfId="49989" xr:uid="{00000000-0005-0000-0000-0000B9C30000}"/>
    <cellStyle name="Output 60 4" xfId="49990" xr:uid="{00000000-0005-0000-0000-0000BAC30000}"/>
    <cellStyle name="Output 61" xfId="49991" xr:uid="{00000000-0005-0000-0000-0000BBC30000}"/>
    <cellStyle name="Output 61 2" xfId="49992" xr:uid="{00000000-0005-0000-0000-0000BCC30000}"/>
    <cellStyle name="Output 61 3" xfId="49993" xr:uid="{00000000-0005-0000-0000-0000BDC30000}"/>
    <cellStyle name="Output 61 4" xfId="49994" xr:uid="{00000000-0005-0000-0000-0000BEC30000}"/>
    <cellStyle name="Output 62" xfId="49995" xr:uid="{00000000-0005-0000-0000-0000BFC30000}"/>
    <cellStyle name="Output 62 2" xfId="49996" xr:uid="{00000000-0005-0000-0000-0000C0C30000}"/>
    <cellStyle name="Output 62 3" xfId="49997" xr:uid="{00000000-0005-0000-0000-0000C1C30000}"/>
    <cellStyle name="Output 62 4" xfId="49998" xr:uid="{00000000-0005-0000-0000-0000C2C30000}"/>
    <cellStyle name="Output 63" xfId="49999" xr:uid="{00000000-0005-0000-0000-0000C3C30000}"/>
    <cellStyle name="Output 63 2" xfId="50000" xr:uid="{00000000-0005-0000-0000-0000C4C30000}"/>
    <cellStyle name="Output 63 3" xfId="50001" xr:uid="{00000000-0005-0000-0000-0000C5C30000}"/>
    <cellStyle name="Output 63 4" xfId="50002" xr:uid="{00000000-0005-0000-0000-0000C6C30000}"/>
    <cellStyle name="Output 64" xfId="50003" xr:uid="{00000000-0005-0000-0000-0000C7C30000}"/>
    <cellStyle name="Output 64 2" xfId="50004" xr:uid="{00000000-0005-0000-0000-0000C8C30000}"/>
    <cellStyle name="Output 64 3" xfId="50005" xr:uid="{00000000-0005-0000-0000-0000C9C30000}"/>
    <cellStyle name="Output 64 4" xfId="50006" xr:uid="{00000000-0005-0000-0000-0000CAC30000}"/>
    <cellStyle name="Output 65" xfId="50007" xr:uid="{00000000-0005-0000-0000-0000CBC30000}"/>
    <cellStyle name="Output 65 2" xfId="50008" xr:uid="{00000000-0005-0000-0000-0000CCC30000}"/>
    <cellStyle name="Output 65 3" xfId="50009" xr:uid="{00000000-0005-0000-0000-0000CDC30000}"/>
    <cellStyle name="Output 65 4" xfId="50010" xr:uid="{00000000-0005-0000-0000-0000CEC30000}"/>
    <cellStyle name="Output 66" xfId="50011" xr:uid="{00000000-0005-0000-0000-0000CFC30000}"/>
    <cellStyle name="Output 66 2" xfId="50012" xr:uid="{00000000-0005-0000-0000-0000D0C30000}"/>
    <cellStyle name="Output 66 3" xfId="50013" xr:uid="{00000000-0005-0000-0000-0000D1C30000}"/>
    <cellStyle name="Output 66 4" xfId="50014" xr:uid="{00000000-0005-0000-0000-0000D2C30000}"/>
    <cellStyle name="Output 67" xfId="50015" xr:uid="{00000000-0005-0000-0000-0000D3C30000}"/>
    <cellStyle name="Output 67 2" xfId="50016" xr:uid="{00000000-0005-0000-0000-0000D4C30000}"/>
    <cellStyle name="Output 67 3" xfId="50017" xr:uid="{00000000-0005-0000-0000-0000D5C30000}"/>
    <cellStyle name="Output 67 4" xfId="50018" xr:uid="{00000000-0005-0000-0000-0000D6C30000}"/>
    <cellStyle name="Output 68" xfId="50019" xr:uid="{00000000-0005-0000-0000-0000D7C30000}"/>
    <cellStyle name="Output 68 2" xfId="50020" xr:uid="{00000000-0005-0000-0000-0000D8C30000}"/>
    <cellStyle name="Output 68 3" xfId="50021" xr:uid="{00000000-0005-0000-0000-0000D9C30000}"/>
    <cellStyle name="Output 68 4" xfId="50022" xr:uid="{00000000-0005-0000-0000-0000DAC30000}"/>
    <cellStyle name="Output 69" xfId="50023" xr:uid="{00000000-0005-0000-0000-0000DBC30000}"/>
    <cellStyle name="Output 69 2" xfId="50024" xr:uid="{00000000-0005-0000-0000-0000DCC30000}"/>
    <cellStyle name="Output 69 3" xfId="50025" xr:uid="{00000000-0005-0000-0000-0000DDC30000}"/>
    <cellStyle name="Output 7" xfId="50026" xr:uid="{00000000-0005-0000-0000-0000DEC30000}"/>
    <cellStyle name="Output 7 10" xfId="50027" xr:uid="{00000000-0005-0000-0000-0000DFC30000}"/>
    <cellStyle name="Output 7 11" xfId="50028" xr:uid="{00000000-0005-0000-0000-0000E0C30000}"/>
    <cellStyle name="Output 7 12" xfId="50029" xr:uid="{00000000-0005-0000-0000-0000E1C30000}"/>
    <cellStyle name="Output 7 13" xfId="50030" xr:uid="{00000000-0005-0000-0000-0000E2C30000}"/>
    <cellStyle name="Output 7 14" xfId="50031" xr:uid="{00000000-0005-0000-0000-0000E3C30000}"/>
    <cellStyle name="Output 7 15" xfId="50032" xr:uid="{00000000-0005-0000-0000-0000E4C30000}"/>
    <cellStyle name="Output 7 16" xfId="50033" xr:uid="{00000000-0005-0000-0000-0000E5C30000}"/>
    <cellStyle name="Output 7 17" xfId="50034" xr:uid="{00000000-0005-0000-0000-0000E6C30000}"/>
    <cellStyle name="Output 7 18" xfId="50035" xr:uid="{00000000-0005-0000-0000-0000E7C30000}"/>
    <cellStyle name="Output 7 19" xfId="50036" xr:uid="{00000000-0005-0000-0000-0000E8C30000}"/>
    <cellStyle name="Output 7 2" xfId="50037" xr:uid="{00000000-0005-0000-0000-0000E9C30000}"/>
    <cellStyle name="Output 7 2 2" xfId="50038" xr:uid="{00000000-0005-0000-0000-0000EAC30000}"/>
    <cellStyle name="Output 7 2 3" xfId="50039" xr:uid="{00000000-0005-0000-0000-0000EBC30000}"/>
    <cellStyle name="Output 7 20" xfId="50040" xr:uid="{00000000-0005-0000-0000-0000ECC30000}"/>
    <cellStyle name="Output 7 21" xfId="50041" xr:uid="{00000000-0005-0000-0000-0000EDC30000}"/>
    <cellStyle name="Output 7 22" xfId="50042" xr:uid="{00000000-0005-0000-0000-0000EEC30000}"/>
    <cellStyle name="Output 7 23" xfId="50043" xr:uid="{00000000-0005-0000-0000-0000EFC30000}"/>
    <cellStyle name="Output 7 24" xfId="50044" xr:uid="{00000000-0005-0000-0000-0000F0C30000}"/>
    <cellStyle name="Output 7 25" xfId="50045" xr:uid="{00000000-0005-0000-0000-0000F1C30000}"/>
    <cellStyle name="Output 7 26" xfId="50046" xr:uid="{00000000-0005-0000-0000-0000F2C30000}"/>
    <cellStyle name="Output 7 27" xfId="50047" xr:uid="{00000000-0005-0000-0000-0000F3C30000}"/>
    <cellStyle name="Output 7 28" xfId="50048" xr:uid="{00000000-0005-0000-0000-0000F4C30000}"/>
    <cellStyle name="Output 7 29" xfId="50049" xr:uid="{00000000-0005-0000-0000-0000F5C30000}"/>
    <cellStyle name="Output 7 3" xfId="50050" xr:uid="{00000000-0005-0000-0000-0000F6C30000}"/>
    <cellStyle name="Output 7 30" xfId="50051" xr:uid="{00000000-0005-0000-0000-0000F7C30000}"/>
    <cellStyle name="Output 7 31" xfId="50052" xr:uid="{00000000-0005-0000-0000-0000F8C30000}"/>
    <cellStyle name="Output 7 32" xfId="50053" xr:uid="{00000000-0005-0000-0000-0000F9C30000}"/>
    <cellStyle name="Output 7 33" xfId="50054" xr:uid="{00000000-0005-0000-0000-0000FAC30000}"/>
    <cellStyle name="Output 7 34" xfId="50055" xr:uid="{00000000-0005-0000-0000-0000FBC30000}"/>
    <cellStyle name="Output 7 35" xfId="50056" xr:uid="{00000000-0005-0000-0000-0000FCC30000}"/>
    <cellStyle name="Output 7 36" xfId="50057" xr:uid="{00000000-0005-0000-0000-0000FDC30000}"/>
    <cellStyle name="Output 7 37" xfId="50058" xr:uid="{00000000-0005-0000-0000-0000FEC30000}"/>
    <cellStyle name="Output 7 38" xfId="50059" xr:uid="{00000000-0005-0000-0000-0000FFC30000}"/>
    <cellStyle name="Output 7 39" xfId="50060" xr:uid="{00000000-0005-0000-0000-000000C40000}"/>
    <cellStyle name="Output 7 4" xfId="50061" xr:uid="{00000000-0005-0000-0000-000001C40000}"/>
    <cellStyle name="Output 7 40" xfId="50062" xr:uid="{00000000-0005-0000-0000-000002C40000}"/>
    <cellStyle name="Output 7 41" xfId="50063" xr:uid="{00000000-0005-0000-0000-000003C40000}"/>
    <cellStyle name="Output 7 42" xfId="50064" xr:uid="{00000000-0005-0000-0000-000004C40000}"/>
    <cellStyle name="Output 7 43" xfId="50065" xr:uid="{00000000-0005-0000-0000-000005C40000}"/>
    <cellStyle name="Output 7 44" xfId="50066" xr:uid="{00000000-0005-0000-0000-000006C40000}"/>
    <cellStyle name="Output 7 45" xfId="50067" xr:uid="{00000000-0005-0000-0000-000007C40000}"/>
    <cellStyle name="Output 7 46" xfId="50068" xr:uid="{00000000-0005-0000-0000-000008C40000}"/>
    <cellStyle name="Output 7 47" xfId="50069" xr:uid="{00000000-0005-0000-0000-000009C40000}"/>
    <cellStyle name="Output 7 48" xfId="50070" xr:uid="{00000000-0005-0000-0000-00000AC40000}"/>
    <cellStyle name="Output 7 49" xfId="50071" xr:uid="{00000000-0005-0000-0000-00000BC40000}"/>
    <cellStyle name="Output 7 5" xfId="50072" xr:uid="{00000000-0005-0000-0000-00000CC40000}"/>
    <cellStyle name="Output 7 50" xfId="50073" xr:uid="{00000000-0005-0000-0000-00000DC40000}"/>
    <cellStyle name="Output 7 51" xfId="50074" xr:uid="{00000000-0005-0000-0000-00000EC40000}"/>
    <cellStyle name="Output 7 52" xfId="50075" xr:uid="{00000000-0005-0000-0000-00000FC40000}"/>
    <cellStyle name="Output 7 53" xfId="50076" xr:uid="{00000000-0005-0000-0000-000010C40000}"/>
    <cellStyle name="Output 7 54" xfId="50077" xr:uid="{00000000-0005-0000-0000-000011C40000}"/>
    <cellStyle name="Output 7 55" xfId="50078" xr:uid="{00000000-0005-0000-0000-000012C40000}"/>
    <cellStyle name="Output 7 56" xfId="50079" xr:uid="{00000000-0005-0000-0000-000013C40000}"/>
    <cellStyle name="Output 7 57" xfId="50080" xr:uid="{00000000-0005-0000-0000-000014C40000}"/>
    <cellStyle name="Output 7 58" xfId="50081" xr:uid="{00000000-0005-0000-0000-000015C40000}"/>
    <cellStyle name="Output 7 59" xfId="50082" xr:uid="{00000000-0005-0000-0000-000016C40000}"/>
    <cellStyle name="Output 7 6" xfId="50083" xr:uid="{00000000-0005-0000-0000-000017C40000}"/>
    <cellStyle name="Output 7 60" xfId="50084" xr:uid="{00000000-0005-0000-0000-000018C40000}"/>
    <cellStyle name="Output 7 61" xfId="50085" xr:uid="{00000000-0005-0000-0000-000019C40000}"/>
    <cellStyle name="Output 7 62" xfId="50086" xr:uid="{00000000-0005-0000-0000-00001AC40000}"/>
    <cellStyle name="Output 7 63" xfId="50087" xr:uid="{00000000-0005-0000-0000-00001BC40000}"/>
    <cellStyle name="Output 7 64" xfId="50088" xr:uid="{00000000-0005-0000-0000-00001CC40000}"/>
    <cellStyle name="Output 7 65" xfId="50089" xr:uid="{00000000-0005-0000-0000-00001DC40000}"/>
    <cellStyle name="Output 7 66" xfId="50090" xr:uid="{00000000-0005-0000-0000-00001EC40000}"/>
    <cellStyle name="Output 7 67" xfId="50091" xr:uid="{00000000-0005-0000-0000-00001FC40000}"/>
    <cellStyle name="Output 7 68" xfId="50092" xr:uid="{00000000-0005-0000-0000-000020C40000}"/>
    <cellStyle name="Output 7 69" xfId="50093" xr:uid="{00000000-0005-0000-0000-000021C40000}"/>
    <cellStyle name="Output 7 7" xfId="50094" xr:uid="{00000000-0005-0000-0000-000022C40000}"/>
    <cellStyle name="Output 7 70" xfId="50095" xr:uid="{00000000-0005-0000-0000-000023C40000}"/>
    <cellStyle name="Output 7 71" xfId="50096" xr:uid="{00000000-0005-0000-0000-000024C40000}"/>
    <cellStyle name="Output 7 72" xfId="50097" xr:uid="{00000000-0005-0000-0000-000025C40000}"/>
    <cellStyle name="Output 7 73" xfId="50098" xr:uid="{00000000-0005-0000-0000-000026C40000}"/>
    <cellStyle name="Output 7 74" xfId="50099" xr:uid="{00000000-0005-0000-0000-000027C40000}"/>
    <cellStyle name="Output 7 75" xfId="50100" xr:uid="{00000000-0005-0000-0000-000028C40000}"/>
    <cellStyle name="Output 7 76" xfId="50101" xr:uid="{00000000-0005-0000-0000-000029C40000}"/>
    <cellStyle name="Output 7 77" xfId="50102" xr:uid="{00000000-0005-0000-0000-00002AC40000}"/>
    <cellStyle name="Output 7 78" xfId="50103" xr:uid="{00000000-0005-0000-0000-00002BC40000}"/>
    <cellStyle name="Output 7 79" xfId="50104" xr:uid="{00000000-0005-0000-0000-00002CC40000}"/>
    <cellStyle name="Output 7 8" xfId="50105" xr:uid="{00000000-0005-0000-0000-00002DC40000}"/>
    <cellStyle name="Output 7 80" xfId="50106" xr:uid="{00000000-0005-0000-0000-00002EC40000}"/>
    <cellStyle name="Output 7 81" xfId="50107" xr:uid="{00000000-0005-0000-0000-00002FC40000}"/>
    <cellStyle name="Output 7 82" xfId="50108" xr:uid="{00000000-0005-0000-0000-000030C40000}"/>
    <cellStyle name="Output 7 83" xfId="50109" xr:uid="{00000000-0005-0000-0000-000031C40000}"/>
    <cellStyle name="Output 7 84" xfId="50110" xr:uid="{00000000-0005-0000-0000-000032C40000}"/>
    <cellStyle name="Output 7 85" xfId="50111" xr:uid="{00000000-0005-0000-0000-000033C40000}"/>
    <cellStyle name="Output 7 86" xfId="50112" xr:uid="{00000000-0005-0000-0000-000034C40000}"/>
    <cellStyle name="Output 7 87" xfId="50113" xr:uid="{00000000-0005-0000-0000-000035C40000}"/>
    <cellStyle name="Output 7 88" xfId="50114" xr:uid="{00000000-0005-0000-0000-000036C40000}"/>
    <cellStyle name="Output 7 89" xfId="50115" xr:uid="{00000000-0005-0000-0000-000037C40000}"/>
    <cellStyle name="Output 7 9" xfId="50116" xr:uid="{00000000-0005-0000-0000-000038C40000}"/>
    <cellStyle name="Output 7 90" xfId="50117" xr:uid="{00000000-0005-0000-0000-000039C40000}"/>
    <cellStyle name="Output 7 91" xfId="50118" xr:uid="{00000000-0005-0000-0000-00003AC40000}"/>
    <cellStyle name="Output 7 92" xfId="50119" xr:uid="{00000000-0005-0000-0000-00003BC40000}"/>
    <cellStyle name="Output 7 93" xfId="50120" xr:uid="{00000000-0005-0000-0000-00003CC40000}"/>
    <cellStyle name="Output 7 94" xfId="50121" xr:uid="{00000000-0005-0000-0000-00003DC40000}"/>
    <cellStyle name="Output 7 95" xfId="50122" xr:uid="{00000000-0005-0000-0000-00003EC40000}"/>
    <cellStyle name="Output 70" xfId="50123" xr:uid="{00000000-0005-0000-0000-00003FC40000}"/>
    <cellStyle name="Output 70 2" xfId="50124" xr:uid="{00000000-0005-0000-0000-000040C40000}"/>
    <cellStyle name="Output 70 3" xfId="50125" xr:uid="{00000000-0005-0000-0000-000041C40000}"/>
    <cellStyle name="Output 71" xfId="50126" xr:uid="{00000000-0005-0000-0000-000042C40000}"/>
    <cellStyle name="Output 71 2" xfId="50127" xr:uid="{00000000-0005-0000-0000-000043C40000}"/>
    <cellStyle name="Output 71 3" xfId="50128" xr:uid="{00000000-0005-0000-0000-000044C40000}"/>
    <cellStyle name="Output 72" xfId="50129" xr:uid="{00000000-0005-0000-0000-000045C40000}"/>
    <cellStyle name="Output 72 2" xfId="50130" xr:uid="{00000000-0005-0000-0000-000046C40000}"/>
    <cellStyle name="Output 72 3" xfId="50131" xr:uid="{00000000-0005-0000-0000-000047C40000}"/>
    <cellStyle name="Output 73" xfId="50132" xr:uid="{00000000-0005-0000-0000-000048C40000}"/>
    <cellStyle name="Output 73 2" xfId="50133" xr:uid="{00000000-0005-0000-0000-000049C40000}"/>
    <cellStyle name="Output 73 3" xfId="50134" xr:uid="{00000000-0005-0000-0000-00004AC40000}"/>
    <cellStyle name="Output 74" xfId="50135" xr:uid="{00000000-0005-0000-0000-00004BC40000}"/>
    <cellStyle name="Output 74 2" xfId="50136" xr:uid="{00000000-0005-0000-0000-00004CC40000}"/>
    <cellStyle name="Output 74 3" xfId="50137" xr:uid="{00000000-0005-0000-0000-00004DC40000}"/>
    <cellStyle name="Output 75" xfId="50138" xr:uid="{00000000-0005-0000-0000-00004EC40000}"/>
    <cellStyle name="Output 75 2" xfId="50139" xr:uid="{00000000-0005-0000-0000-00004FC40000}"/>
    <cellStyle name="Output 75 3" xfId="50140" xr:uid="{00000000-0005-0000-0000-000050C40000}"/>
    <cellStyle name="Output 76" xfId="50141" xr:uid="{00000000-0005-0000-0000-000051C40000}"/>
    <cellStyle name="Output 76 2" xfId="50142" xr:uid="{00000000-0005-0000-0000-000052C40000}"/>
    <cellStyle name="Output 76 3" xfId="50143" xr:uid="{00000000-0005-0000-0000-000053C40000}"/>
    <cellStyle name="Output 77" xfId="50144" xr:uid="{00000000-0005-0000-0000-000054C40000}"/>
    <cellStyle name="Output 77 2" xfId="50145" xr:uid="{00000000-0005-0000-0000-000055C40000}"/>
    <cellStyle name="Output 77 3" xfId="50146" xr:uid="{00000000-0005-0000-0000-000056C40000}"/>
    <cellStyle name="Output 78" xfId="50147" xr:uid="{00000000-0005-0000-0000-000057C40000}"/>
    <cellStyle name="Output 78 2" xfId="50148" xr:uid="{00000000-0005-0000-0000-000058C40000}"/>
    <cellStyle name="Output 78 3" xfId="50149" xr:uid="{00000000-0005-0000-0000-000059C40000}"/>
    <cellStyle name="Output 79" xfId="50150" xr:uid="{00000000-0005-0000-0000-00005AC40000}"/>
    <cellStyle name="Output 79 2" xfId="50151" xr:uid="{00000000-0005-0000-0000-00005BC40000}"/>
    <cellStyle name="Output 79 3" xfId="50152" xr:uid="{00000000-0005-0000-0000-00005CC40000}"/>
    <cellStyle name="Output 8" xfId="50153" xr:uid="{00000000-0005-0000-0000-00005DC40000}"/>
    <cellStyle name="Output 8 10" xfId="50154" xr:uid="{00000000-0005-0000-0000-00005EC40000}"/>
    <cellStyle name="Output 8 11" xfId="50155" xr:uid="{00000000-0005-0000-0000-00005FC40000}"/>
    <cellStyle name="Output 8 12" xfId="50156" xr:uid="{00000000-0005-0000-0000-000060C40000}"/>
    <cellStyle name="Output 8 13" xfId="50157" xr:uid="{00000000-0005-0000-0000-000061C40000}"/>
    <cellStyle name="Output 8 14" xfId="50158" xr:uid="{00000000-0005-0000-0000-000062C40000}"/>
    <cellStyle name="Output 8 15" xfId="50159" xr:uid="{00000000-0005-0000-0000-000063C40000}"/>
    <cellStyle name="Output 8 16" xfId="50160" xr:uid="{00000000-0005-0000-0000-000064C40000}"/>
    <cellStyle name="Output 8 17" xfId="50161" xr:uid="{00000000-0005-0000-0000-000065C40000}"/>
    <cellStyle name="Output 8 18" xfId="50162" xr:uid="{00000000-0005-0000-0000-000066C40000}"/>
    <cellStyle name="Output 8 19" xfId="50163" xr:uid="{00000000-0005-0000-0000-000067C40000}"/>
    <cellStyle name="Output 8 2" xfId="50164" xr:uid="{00000000-0005-0000-0000-000068C40000}"/>
    <cellStyle name="Output 8 2 2" xfId="50165" xr:uid="{00000000-0005-0000-0000-000069C40000}"/>
    <cellStyle name="Output 8 2 3" xfId="50166" xr:uid="{00000000-0005-0000-0000-00006AC40000}"/>
    <cellStyle name="Output 8 20" xfId="50167" xr:uid="{00000000-0005-0000-0000-00006BC40000}"/>
    <cellStyle name="Output 8 21" xfId="50168" xr:uid="{00000000-0005-0000-0000-00006CC40000}"/>
    <cellStyle name="Output 8 22" xfId="50169" xr:uid="{00000000-0005-0000-0000-00006DC40000}"/>
    <cellStyle name="Output 8 23" xfId="50170" xr:uid="{00000000-0005-0000-0000-00006EC40000}"/>
    <cellStyle name="Output 8 24" xfId="50171" xr:uid="{00000000-0005-0000-0000-00006FC40000}"/>
    <cellStyle name="Output 8 25" xfId="50172" xr:uid="{00000000-0005-0000-0000-000070C40000}"/>
    <cellStyle name="Output 8 26" xfId="50173" xr:uid="{00000000-0005-0000-0000-000071C40000}"/>
    <cellStyle name="Output 8 27" xfId="50174" xr:uid="{00000000-0005-0000-0000-000072C40000}"/>
    <cellStyle name="Output 8 28" xfId="50175" xr:uid="{00000000-0005-0000-0000-000073C40000}"/>
    <cellStyle name="Output 8 29" xfId="50176" xr:uid="{00000000-0005-0000-0000-000074C40000}"/>
    <cellStyle name="Output 8 3" xfId="50177" xr:uid="{00000000-0005-0000-0000-000075C40000}"/>
    <cellStyle name="Output 8 30" xfId="50178" xr:uid="{00000000-0005-0000-0000-000076C40000}"/>
    <cellStyle name="Output 8 31" xfId="50179" xr:uid="{00000000-0005-0000-0000-000077C40000}"/>
    <cellStyle name="Output 8 32" xfId="50180" xr:uid="{00000000-0005-0000-0000-000078C40000}"/>
    <cellStyle name="Output 8 33" xfId="50181" xr:uid="{00000000-0005-0000-0000-000079C40000}"/>
    <cellStyle name="Output 8 34" xfId="50182" xr:uid="{00000000-0005-0000-0000-00007AC40000}"/>
    <cellStyle name="Output 8 35" xfId="50183" xr:uid="{00000000-0005-0000-0000-00007BC40000}"/>
    <cellStyle name="Output 8 36" xfId="50184" xr:uid="{00000000-0005-0000-0000-00007CC40000}"/>
    <cellStyle name="Output 8 37" xfId="50185" xr:uid="{00000000-0005-0000-0000-00007DC40000}"/>
    <cellStyle name="Output 8 38" xfId="50186" xr:uid="{00000000-0005-0000-0000-00007EC40000}"/>
    <cellStyle name="Output 8 39" xfId="50187" xr:uid="{00000000-0005-0000-0000-00007FC40000}"/>
    <cellStyle name="Output 8 4" xfId="50188" xr:uid="{00000000-0005-0000-0000-000080C40000}"/>
    <cellStyle name="Output 8 40" xfId="50189" xr:uid="{00000000-0005-0000-0000-000081C40000}"/>
    <cellStyle name="Output 8 41" xfId="50190" xr:uid="{00000000-0005-0000-0000-000082C40000}"/>
    <cellStyle name="Output 8 42" xfId="50191" xr:uid="{00000000-0005-0000-0000-000083C40000}"/>
    <cellStyle name="Output 8 43" xfId="50192" xr:uid="{00000000-0005-0000-0000-000084C40000}"/>
    <cellStyle name="Output 8 44" xfId="50193" xr:uid="{00000000-0005-0000-0000-000085C40000}"/>
    <cellStyle name="Output 8 45" xfId="50194" xr:uid="{00000000-0005-0000-0000-000086C40000}"/>
    <cellStyle name="Output 8 46" xfId="50195" xr:uid="{00000000-0005-0000-0000-000087C40000}"/>
    <cellStyle name="Output 8 47" xfId="50196" xr:uid="{00000000-0005-0000-0000-000088C40000}"/>
    <cellStyle name="Output 8 48" xfId="50197" xr:uid="{00000000-0005-0000-0000-000089C40000}"/>
    <cellStyle name="Output 8 49" xfId="50198" xr:uid="{00000000-0005-0000-0000-00008AC40000}"/>
    <cellStyle name="Output 8 5" xfId="50199" xr:uid="{00000000-0005-0000-0000-00008BC40000}"/>
    <cellStyle name="Output 8 50" xfId="50200" xr:uid="{00000000-0005-0000-0000-00008CC40000}"/>
    <cellStyle name="Output 8 51" xfId="50201" xr:uid="{00000000-0005-0000-0000-00008DC40000}"/>
    <cellStyle name="Output 8 52" xfId="50202" xr:uid="{00000000-0005-0000-0000-00008EC40000}"/>
    <cellStyle name="Output 8 53" xfId="50203" xr:uid="{00000000-0005-0000-0000-00008FC40000}"/>
    <cellStyle name="Output 8 54" xfId="50204" xr:uid="{00000000-0005-0000-0000-000090C40000}"/>
    <cellStyle name="Output 8 55" xfId="50205" xr:uid="{00000000-0005-0000-0000-000091C40000}"/>
    <cellStyle name="Output 8 56" xfId="50206" xr:uid="{00000000-0005-0000-0000-000092C40000}"/>
    <cellStyle name="Output 8 57" xfId="50207" xr:uid="{00000000-0005-0000-0000-000093C40000}"/>
    <cellStyle name="Output 8 58" xfId="50208" xr:uid="{00000000-0005-0000-0000-000094C40000}"/>
    <cellStyle name="Output 8 59" xfId="50209" xr:uid="{00000000-0005-0000-0000-000095C40000}"/>
    <cellStyle name="Output 8 6" xfId="50210" xr:uid="{00000000-0005-0000-0000-000096C40000}"/>
    <cellStyle name="Output 8 60" xfId="50211" xr:uid="{00000000-0005-0000-0000-000097C40000}"/>
    <cellStyle name="Output 8 61" xfId="50212" xr:uid="{00000000-0005-0000-0000-000098C40000}"/>
    <cellStyle name="Output 8 62" xfId="50213" xr:uid="{00000000-0005-0000-0000-000099C40000}"/>
    <cellStyle name="Output 8 63" xfId="50214" xr:uid="{00000000-0005-0000-0000-00009AC40000}"/>
    <cellStyle name="Output 8 64" xfId="50215" xr:uid="{00000000-0005-0000-0000-00009BC40000}"/>
    <cellStyle name="Output 8 65" xfId="50216" xr:uid="{00000000-0005-0000-0000-00009CC40000}"/>
    <cellStyle name="Output 8 66" xfId="50217" xr:uid="{00000000-0005-0000-0000-00009DC40000}"/>
    <cellStyle name="Output 8 67" xfId="50218" xr:uid="{00000000-0005-0000-0000-00009EC40000}"/>
    <cellStyle name="Output 8 68" xfId="50219" xr:uid="{00000000-0005-0000-0000-00009FC40000}"/>
    <cellStyle name="Output 8 69" xfId="50220" xr:uid="{00000000-0005-0000-0000-0000A0C40000}"/>
    <cellStyle name="Output 8 7" xfId="50221" xr:uid="{00000000-0005-0000-0000-0000A1C40000}"/>
    <cellStyle name="Output 8 70" xfId="50222" xr:uid="{00000000-0005-0000-0000-0000A2C40000}"/>
    <cellStyle name="Output 8 71" xfId="50223" xr:uid="{00000000-0005-0000-0000-0000A3C40000}"/>
    <cellStyle name="Output 8 72" xfId="50224" xr:uid="{00000000-0005-0000-0000-0000A4C40000}"/>
    <cellStyle name="Output 8 73" xfId="50225" xr:uid="{00000000-0005-0000-0000-0000A5C40000}"/>
    <cellStyle name="Output 8 74" xfId="50226" xr:uid="{00000000-0005-0000-0000-0000A6C40000}"/>
    <cellStyle name="Output 8 75" xfId="50227" xr:uid="{00000000-0005-0000-0000-0000A7C40000}"/>
    <cellStyle name="Output 8 76" xfId="50228" xr:uid="{00000000-0005-0000-0000-0000A8C40000}"/>
    <cellStyle name="Output 8 77" xfId="50229" xr:uid="{00000000-0005-0000-0000-0000A9C40000}"/>
    <cellStyle name="Output 8 78" xfId="50230" xr:uid="{00000000-0005-0000-0000-0000AAC40000}"/>
    <cellStyle name="Output 8 79" xfId="50231" xr:uid="{00000000-0005-0000-0000-0000ABC40000}"/>
    <cellStyle name="Output 8 8" xfId="50232" xr:uid="{00000000-0005-0000-0000-0000ACC40000}"/>
    <cellStyle name="Output 8 80" xfId="50233" xr:uid="{00000000-0005-0000-0000-0000ADC40000}"/>
    <cellStyle name="Output 8 81" xfId="50234" xr:uid="{00000000-0005-0000-0000-0000AEC40000}"/>
    <cellStyle name="Output 8 82" xfId="50235" xr:uid="{00000000-0005-0000-0000-0000AFC40000}"/>
    <cellStyle name="Output 8 83" xfId="50236" xr:uid="{00000000-0005-0000-0000-0000B0C40000}"/>
    <cellStyle name="Output 8 84" xfId="50237" xr:uid="{00000000-0005-0000-0000-0000B1C40000}"/>
    <cellStyle name="Output 8 85" xfId="50238" xr:uid="{00000000-0005-0000-0000-0000B2C40000}"/>
    <cellStyle name="Output 8 86" xfId="50239" xr:uid="{00000000-0005-0000-0000-0000B3C40000}"/>
    <cellStyle name="Output 8 87" xfId="50240" xr:uid="{00000000-0005-0000-0000-0000B4C40000}"/>
    <cellStyle name="Output 8 88" xfId="50241" xr:uid="{00000000-0005-0000-0000-0000B5C40000}"/>
    <cellStyle name="Output 8 89" xfId="50242" xr:uid="{00000000-0005-0000-0000-0000B6C40000}"/>
    <cellStyle name="Output 8 9" xfId="50243" xr:uid="{00000000-0005-0000-0000-0000B7C40000}"/>
    <cellStyle name="Output 8 90" xfId="50244" xr:uid="{00000000-0005-0000-0000-0000B8C40000}"/>
    <cellStyle name="Output 8 91" xfId="50245" xr:uid="{00000000-0005-0000-0000-0000B9C40000}"/>
    <cellStyle name="Output 8 92" xfId="50246" xr:uid="{00000000-0005-0000-0000-0000BAC40000}"/>
    <cellStyle name="Output 8 93" xfId="50247" xr:uid="{00000000-0005-0000-0000-0000BBC40000}"/>
    <cellStyle name="Output 8 94" xfId="50248" xr:uid="{00000000-0005-0000-0000-0000BCC40000}"/>
    <cellStyle name="Output 8 95" xfId="50249" xr:uid="{00000000-0005-0000-0000-0000BDC40000}"/>
    <cellStyle name="Output 80" xfId="50250" xr:uid="{00000000-0005-0000-0000-0000BEC40000}"/>
    <cellStyle name="Output 80 2" xfId="50251" xr:uid="{00000000-0005-0000-0000-0000BFC40000}"/>
    <cellStyle name="Output 80 3" xfId="50252" xr:uid="{00000000-0005-0000-0000-0000C0C40000}"/>
    <cellStyle name="Output 81" xfId="50253" xr:uid="{00000000-0005-0000-0000-0000C1C40000}"/>
    <cellStyle name="Output 81 2" xfId="50254" xr:uid="{00000000-0005-0000-0000-0000C2C40000}"/>
    <cellStyle name="Output 81 3" xfId="50255" xr:uid="{00000000-0005-0000-0000-0000C3C40000}"/>
    <cellStyle name="Output 82" xfId="50256" xr:uid="{00000000-0005-0000-0000-0000C4C40000}"/>
    <cellStyle name="Output 82 2" xfId="50257" xr:uid="{00000000-0005-0000-0000-0000C5C40000}"/>
    <cellStyle name="Output 82 3" xfId="50258" xr:uid="{00000000-0005-0000-0000-0000C6C40000}"/>
    <cellStyle name="Output 83" xfId="50259" xr:uid="{00000000-0005-0000-0000-0000C7C40000}"/>
    <cellStyle name="Output 83 2" xfId="50260" xr:uid="{00000000-0005-0000-0000-0000C8C40000}"/>
    <cellStyle name="Output 83 3" xfId="50261" xr:uid="{00000000-0005-0000-0000-0000C9C40000}"/>
    <cellStyle name="Output 84" xfId="50262" xr:uid="{00000000-0005-0000-0000-0000CAC40000}"/>
    <cellStyle name="Output 84 2" xfId="50263" xr:uid="{00000000-0005-0000-0000-0000CBC40000}"/>
    <cellStyle name="Output 84 3" xfId="50264" xr:uid="{00000000-0005-0000-0000-0000CCC40000}"/>
    <cellStyle name="Output 85" xfId="50265" xr:uid="{00000000-0005-0000-0000-0000CDC40000}"/>
    <cellStyle name="Output 85 2" xfId="50266" xr:uid="{00000000-0005-0000-0000-0000CEC40000}"/>
    <cellStyle name="Output 85 3" xfId="50267" xr:uid="{00000000-0005-0000-0000-0000CFC40000}"/>
    <cellStyle name="Output 86" xfId="50268" xr:uid="{00000000-0005-0000-0000-0000D0C40000}"/>
    <cellStyle name="Output 86 2" xfId="50269" xr:uid="{00000000-0005-0000-0000-0000D1C40000}"/>
    <cellStyle name="Output 86 3" xfId="50270" xr:uid="{00000000-0005-0000-0000-0000D2C40000}"/>
    <cellStyle name="Output 87" xfId="50271" xr:uid="{00000000-0005-0000-0000-0000D3C40000}"/>
    <cellStyle name="Output 87 2" xfId="50272" xr:uid="{00000000-0005-0000-0000-0000D4C40000}"/>
    <cellStyle name="Output 87 3" xfId="50273" xr:uid="{00000000-0005-0000-0000-0000D5C40000}"/>
    <cellStyle name="Output 88" xfId="50274" xr:uid="{00000000-0005-0000-0000-0000D6C40000}"/>
    <cellStyle name="Output 88 2" xfId="50275" xr:uid="{00000000-0005-0000-0000-0000D7C40000}"/>
    <cellStyle name="Output 88 3" xfId="50276" xr:uid="{00000000-0005-0000-0000-0000D8C40000}"/>
    <cellStyle name="Output 89" xfId="50277" xr:uid="{00000000-0005-0000-0000-0000D9C40000}"/>
    <cellStyle name="Output 89 2" xfId="50278" xr:uid="{00000000-0005-0000-0000-0000DAC40000}"/>
    <cellStyle name="Output 89 3" xfId="50279" xr:uid="{00000000-0005-0000-0000-0000DBC40000}"/>
    <cellStyle name="Output 9" xfId="50280" xr:uid="{00000000-0005-0000-0000-0000DCC40000}"/>
    <cellStyle name="Output 9 10" xfId="50281" xr:uid="{00000000-0005-0000-0000-0000DDC40000}"/>
    <cellStyle name="Output 9 11" xfId="50282" xr:uid="{00000000-0005-0000-0000-0000DEC40000}"/>
    <cellStyle name="Output 9 12" xfId="50283" xr:uid="{00000000-0005-0000-0000-0000DFC40000}"/>
    <cellStyle name="Output 9 13" xfId="50284" xr:uid="{00000000-0005-0000-0000-0000E0C40000}"/>
    <cellStyle name="Output 9 14" xfId="50285" xr:uid="{00000000-0005-0000-0000-0000E1C40000}"/>
    <cellStyle name="Output 9 15" xfId="50286" xr:uid="{00000000-0005-0000-0000-0000E2C40000}"/>
    <cellStyle name="Output 9 16" xfId="50287" xr:uid="{00000000-0005-0000-0000-0000E3C40000}"/>
    <cellStyle name="Output 9 17" xfId="50288" xr:uid="{00000000-0005-0000-0000-0000E4C40000}"/>
    <cellStyle name="Output 9 18" xfId="50289" xr:uid="{00000000-0005-0000-0000-0000E5C40000}"/>
    <cellStyle name="Output 9 19" xfId="50290" xr:uid="{00000000-0005-0000-0000-0000E6C40000}"/>
    <cellStyle name="Output 9 2" xfId="50291" xr:uid="{00000000-0005-0000-0000-0000E7C40000}"/>
    <cellStyle name="Output 9 2 2" xfId="50292" xr:uid="{00000000-0005-0000-0000-0000E8C40000}"/>
    <cellStyle name="Output 9 2 3" xfId="50293" xr:uid="{00000000-0005-0000-0000-0000E9C40000}"/>
    <cellStyle name="Output 9 20" xfId="50294" xr:uid="{00000000-0005-0000-0000-0000EAC40000}"/>
    <cellStyle name="Output 9 21" xfId="50295" xr:uid="{00000000-0005-0000-0000-0000EBC40000}"/>
    <cellStyle name="Output 9 22" xfId="50296" xr:uid="{00000000-0005-0000-0000-0000ECC40000}"/>
    <cellStyle name="Output 9 23" xfId="50297" xr:uid="{00000000-0005-0000-0000-0000EDC40000}"/>
    <cellStyle name="Output 9 24" xfId="50298" xr:uid="{00000000-0005-0000-0000-0000EEC40000}"/>
    <cellStyle name="Output 9 25" xfId="50299" xr:uid="{00000000-0005-0000-0000-0000EFC40000}"/>
    <cellStyle name="Output 9 26" xfId="50300" xr:uid="{00000000-0005-0000-0000-0000F0C40000}"/>
    <cellStyle name="Output 9 27" xfId="50301" xr:uid="{00000000-0005-0000-0000-0000F1C40000}"/>
    <cellStyle name="Output 9 28" xfId="50302" xr:uid="{00000000-0005-0000-0000-0000F2C40000}"/>
    <cellStyle name="Output 9 29" xfId="50303" xr:uid="{00000000-0005-0000-0000-0000F3C40000}"/>
    <cellStyle name="Output 9 3" xfId="50304" xr:uid="{00000000-0005-0000-0000-0000F4C40000}"/>
    <cellStyle name="Output 9 30" xfId="50305" xr:uid="{00000000-0005-0000-0000-0000F5C40000}"/>
    <cellStyle name="Output 9 31" xfId="50306" xr:uid="{00000000-0005-0000-0000-0000F6C40000}"/>
    <cellStyle name="Output 9 32" xfId="50307" xr:uid="{00000000-0005-0000-0000-0000F7C40000}"/>
    <cellStyle name="Output 9 33" xfId="50308" xr:uid="{00000000-0005-0000-0000-0000F8C40000}"/>
    <cellStyle name="Output 9 34" xfId="50309" xr:uid="{00000000-0005-0000-0000-0000F9C40000}"/>
    <cellStyle name="Output 9 35" xfId="50310" xr:uid="{00000000-0005-0000-0000-0000FAC40000}"/>
    <cellStyle name="Output 9 36" xfId="50311" xr:uid="{00000000-0005-0000-0000-0000FBC40000}"/>
    <cellStyle name="Output 9 37" xfId="50312" xr:uid="{00000000-0005-0000-0000-0000FCC40000}"/>
    <cellStyle name="Output 9 38" xfId="50313" xr:uid="{00000000-0005-0000-0000-0000FDC40000}"/>
    <cellStyle name="Output 9 39" xfId="50314" xr:uid="{00000000-0005-0000-0000-0000FEC40000}"/>
    <cellStyle name="Output 9 4" xfId="50315" xr:uid="{00000000-0005-0000-0000-0000FFC40000}"/>
    <cellStyle name="Output 9 40" xfId="50316" xr:uid="{00000000-0005-0000-0000-000000C50000}"/>
    <cellStyle name="Output 9 41" xfId="50317" xr:uid="{00000000-0005-0000-0000-000001C50000}"/>
    <cellStyle name="Output 9 42" xfId="50318" xr:uid="{00000000-0005-0000-0000-000002C50000}"/>
    <cellStyle name="Output 9 43" xfId="50319" xr:uid="{00000000-0005-0000-0000-000003C50000}"/>
    <cellStyle name="Output 9 44" xfId="50320" xr:uid="{00000000-0005-0000-0000-000004C50000}"/>
    <cellStyle name="Output 9 45" xfId="50321" xr:uid="{00000000-0005-0000-0000-000005C50000}"/>
    <cellStyle name="Output 9 46" xfId="50322" xr:uid="{00000000-0005-0000-0000-000006C50000}"/>
    <cellStyle name="Output 9 47" xfId="50323" xr:uid="{00000000-0005-0000-0000-000007C50000}"/>
    <cellStyle name="Output 9 48" xfId="50324" xr:uid="{00000000-0005-0000-0000-000008C50000}"/>
    <cellStyle name="Output 9 49" xfId="50325" xr:uid="{00000000-0005-0000-0000-000009C50000}"/>
    <cellStyle name="Output 9 5" xfId="50326" xr:uid="{00000000-0005-0000-0000-00000AC50000}"/>
    <cellStyle name="Output 9 50" xfId="50327" xr:uid="{00000000-0005-0000-0000-00000BC50000}"/>
    <cellStyle name="Output 9 51" xfId="50328" xr:uid="{00000000-0005-0000-0000-00000CC50000}"/>
    <cellStyle name="Output 9 52" xfId="50329" xr:uid="{00000000-0005-0000-0000-00000DC50000}"/>
    <cellStyle name="Output 9 53" xfId="50330" xr:uid="{00000000-0005-0000-0000-00000EC50000}"/>
    <cellStyle name="Output 9 54" xfId="50331" xr:uid="{00000000-0005-0000-0000-00000FC50000}"/>
    <cellStyle name="Output 9 55" xfId="50332" xr:uid="{00000000-0005-0000-0000-000010C50000}"/>
    <cellStyle name="Output 9 56" xfId="50333" xr:uid="{00000000-0005-0000-0000-000011C50000}"/>
    <cellStyle name="Output 9 57" xfId="50334" xr:uid="{00000000-0005-0000-0000-000012C50000}"/>
    <cellStyle name="Output 9 58" xfId="50335" xr:uid="{00000000-0005-0000-0000-000013C50000}"/>
    <cellStyle name="Output 9 59" xfId="50336" xr:uid="{00000000-0005-0000-0000-000014C50000}"/>
    <cellStyle name="Output 9 6" xfId="50337" xr:uid="{00000000-0005-0000-0000-000015C50000}"/>
    <cellStyle name="Output 9 60" xfId="50338" xr:uid="{00000000-0005-0000-0000-000016C50000}"/>
    <cellStyle name="Output 9 61" xfId="50339" xr:uid="{00000000-0005-0000-0000-000017C50000}"/>
    <cellStyle name="Output 9 62" xfId="50340" xr:uid="{00000000-0005-0000-0000-000018C50000}"/>
    <cellStyle name="Output 9 63" xfId="50341" xr:uid="{00000000-0005-0000-0000-000019C50000}"/>
    <cellStyle name="Output 9 64" xfId="50342" xr:uid="{00000000-0005-0000-0000-00001AC50000}"/>
    <cellStyle name="Output 9 65" xfId="50343" xr:uid="{00000000-0005-0000-0000-00001BC50000}"/>
    <cellStyle name="Output 9 66" xfId="50344" xr:uid="{00000000-0005-0000-0000-00001CC50000}"/>
    <cellStyle name="Output 9 67" xfId="50345" xr:uid="{00000000-0005-0000-0000-00001DC50000}"/>
    <cellStyle name="Output 9 68" xfId="50346" xr:uid="{00000000-0005-0000-0000-00001EC50000}"/>
    <cellStyle name="Output 9 69" xfId="50347" xr:uid="{00000000-0005-0000-0000-00001FC50000}"/>
    <cellStyle name="Output 9 7" xfId="50348" xr:uid="{00000000-0005-0000-0000-000020C50000}"/>
    <cellStyle name="Output 9 70" xfId="50349" xr:uid="{00000000-0005-0000-0000-000021C50000}"/>
    <cellStyle name="Output 9 71" xfId="50350" xr:uid="{00000000-0005-0000-0000-000022C50000}"/>
    <cellStyle name="Output 9 72" xfId="50351" xr:uid="{00000000-0005-0000-0000-000023C50000}"/>
    <cellStyle name="Output 9 73" xfId="50352" xr:uid="{00000000-0005-0000-0000-000024C50000}"/>
    <cellStyle name="Output 9 74" xfId="50353" xr:uid="{00000000-0005-0000-0000-000025C50000}"/>
    <cellStyle name="Output 9 75" xfId="50354" xr:uid="{00000000-0005-0000-0000-000026C50000}"/>
    <cellStyle name="Output 9 76" xfId="50355" xr:uid="{00000000-0005-0000-0000-000027C50000}"/>
    <cellStyle name="Output 9 77" xfId="50356" xr:uid="{00000000-0005-0000-0000-000028C50000}"/>
    <cellStyle name="Output 9 78" xfId="50357" xr:uid="{00000000-0005-0000-0000-000029C50000}"/>
    <cellStyle name="Output 9 79" xfId="50358" xr:uid="{00000000-0005-0000-0000-00002AC50000}"/>
    <cellStyle name="Output 9 8" xfId="50359" xr:uid="{00000000-0005-0000-0000-00002BC50000}"/>
    <cellStyle name="Output 9 80" xfId="50360" xr:uid="{00000000-0005-0000-0000-00002CC50000}"/>
    <cellStyle name="Output 9 81" xfId="50361" xr:uid="{00000000-0005-0000-0000-00002DC50000}"/>
    <cellStyle name="Output 9 82" xfId="50362" xr:uid="{00000000-0005-0000-0000-00002EC50000}"/>
    <cellStyle name="Output 9 83" xfId="50363" xr:uid="{00000000-0005-0000-0000-00002FC50000}"/>
    <cellStyle name="Output 9 84" xfId="50364" xr:uid="{00000000-0005-0000-0000-000030C50000}"/>
    <cellStyle name="Output 9 85" xfId="50365" xr:uid="{00000000-0005-0000-0000-000031C50000}"/>
    <cellStyle name="Output 9 86" xfId="50366" xr:uid="{00000000-0005-0000-0000-000032C50000}"/>
    <cellStyle name="Output 9 87" xfId="50367" xr:uid="{00000000-0005-0000-0000-000033C50000}"/>
    <cellStyle name="Output 9 88" xfId="50368" xr:uid="{00000000-0005-0000-0000-000034C50000}"/>
    <cellStyle name="Output 9 89" xfId="50369" xr:uid="{00000000-0005-0000-0000-000035C50000}"/>
    <cellStyle name="Output 9 9" xfId="50370" xr:uid="{00000000-0005-0000-0000-000036C50000}"/>
    <cellStyle name="Output 9 90" xfId="50371" xr:uid="{00000000-0005-0000-0000-000037C50000}"/>
    <cellStyle name="Output 9 91" xfId="50372" xr:uid="{00000000-0005-0000-0000-000038C50000}"/>
    <cellStyle name="Output 9 92" xfId="50373" xr:uid="{00000000-0005-0000-0000-000039C50000}"/>
    <cellStyle name="Output 9 93" xfId="50374" xr:uid="{00000000-0005-0000-0000-00003AC50000}"/>
    <cellStyle name="Output 9 94" xfId="50375" xr:uid="{00000000-0005-0000-0000-00003BC50000}"/>
    <cellStyle name="Output 9 95" xfId="50376" xr:uid="{00000000-0005-0000-0000-00003CC50000}"/>
    <cellStyle name="Output 90" xfId="50377" xr:uid="{00000000-0005-0000-0000-00003DC50000}"/>
    <cellStyle name="Output 90 2" xfId="50378" xr:uid="{00000000-0005-0000-0000-00003EC50000}"/>
    <cellStyle name="Output 90 3" xfId="50379" xr:uid="{00000000-0005-0000-0000-00003FC50000}"/>
    <cellStyle name="Output 91" xfId="50380" xr:uid="{00000000-0005-0000-0000-000040C50000}"/>
    <cellStyle name="Output 91 2" xfId="50381" xr:uid="{00000000-0005-0000-0000-000041C50000}"/>
    <cellStyle name="Output 91 3" xfId="50382" xr:uid="{00000000-0005-0000-0000-000042C50000}"/>
    <cellStyle name="Output 92" xfId="50383" xr:uid="{00000000-0005-0000-0000-000043C50000}"/>
    <cellStyle name="Output 92 2" xfId="50384" xr:uid="{00000000-0005-0000-0000-000044C50000}"/>
    <cellStyle name="Output 92 3" xfId="50385" xr:uid="{00000000-0005-0000-0000-000045C50000}"/>
    <cellStyle name="Output 93" xfId="50386" xr:uid="{00000000-0005-0000-0000-000046C50000}"/>
    <cellStyle name="Output 93 2" xfId="50387" xr:uid="{00000000-0005-0000-0000-000047C50000}"/>
    <cellStyle name="Output 93 3" xfId="50388" xr:uid="{00000000-0005-0000-0000-000048C50000}"/>
    <cellStyle name="Output 94" xfId="50389" xr:uid="{00000000-0005-0000-0000-000049C50000}"/>
    <cellStyle name="Output 94 2" xfId="50390" xr:uid="{00000000-0005-0000-0000-00004AC50000}"/>
    <cellStyle name="Output 94 3" xfId="50391" xr:uid="{00000000-0005-0000-0000-00004BC50000}"/>
    <cellStyle name="Output 95" xfId="50392" xr:uid="{00000000-0005-0000-0000-00004CC50000}"/>
    <cellStyle name="Output 95 2" xfId="50393" xr:uid="{00000000-0005-0000-0000-00004DC50000}"/>
    <cellStyle name="Output 95 3" xfId="50394" xr:uid="{00000000-0005-0000-0000-00004EC50000}"/>
    <cellStyle name="Output 96" xfId="50395" xr:uid="{00000000-0005-0000-0000-00004FC50000}"/>
    <cellStyle name="Output 96 2" xfId="50396" xr:uid="{00000000-0005-0000-0000-000050C50000}"/>
    <cellStyle name="Output 96 3" xfId="50397" xr:uid="{00000000-0005-0000-0000-000051C50000}"/>
    <cellStyle name="Output 97" xfId="50398" xr:uid="{00000000-0005-0000-0000-000052C50000}"/>
    <cellStyle name="Output 97 2" xfId="50399" xr:uid="{00000000-0005-0000-0000-000053C50000}"/>
    <cellStyle name="Output 97 3" xfId="50400" xr:uid="{00000000-0005-0000-0000-000054C50000}"/>
    <cellStyle name="Output 98" xfId="50401" xr:uid="{00000000-0005-0000-0000-000055C50000}"/>
    <cellStyle name="Output 98 2" xfId="50402" xr:uid="{00000000-0005-0000-0000-000056C50000}"/>
    <cellStyle name="Output 98 3" xfId="50403" xr:uid="{00000000-0005-0000-0000-000057C50000}"/>
    <cellStyle name="Output 99" xfId="50404" xr:uid="{00000000-0005-0000-0000-000058C50000}"/>
    <cellStyle name="Output 99 2" xfId="50405" xr:uid="{00000000-0005-0000-0000-000059C50000}"/>
    <cellStyle name="Output 99 3" xfId="50406" xr:uid="{00000000-0005-0000-0000-00005AC50000}"/>
    <cellStyle name="Percent 10" xfId="53695" xr:uid="{00000000-0005-0000-0000-00005BC50000}"/>
    <cellStyle name="Percent 2" xfId="22" xr:uid="{00000000-0005-0000-0000-00005CC50000}"/>
    <cellStyle name="Percent 2 10" xfId="50407" xr:uid="{00000000-0005-0000-0000-00005DC50000}"/>
    <cellStyle name="Percent 2 100" xfId="50408" xr:uid="{00000000-0005-0000-0000-00005EC50000}"/>
    <cellStyle name="Percent 2 101" xfId="50409" xr:uid="{00000000-0005-0000-0000-00005FC50000}"/>
    <cellStyle name="Percent 2 102" xfId="50410" xr:uid="{00000000-0005-0000-0000-000060C50000}"/>
    <cellStyle name="Percent 2 103" xfId="50411" xr:uid="{00000000-0005-0000-0000-000061C50000}"/>
    <cellStyle name="Percent 2 104" xfId="50412" xr:uid="{00000000-0005-0000-0000-000062C50000}"/>
    <cellStyle name="Percent 2 105" xfId="50413" xr:uid="{00000000-0005-0000-0000-000063C50000}"/>
    <cellStyle name="Percent 2 106" xfId="50414" xr:uid="{00000000-0005-0000-0000-000064C50000}"/>
    <cellStyle name="Percent 2 107" xfId="50415" xr:uid="{00000000-0005-0000-0000-000065C50000}"/>
    <cellStyle name="Percent 2 108" xfId="50416" xr:uid="{00000000-0005-0000-0000-000066C50000}"/>
    <cellStyle name="Percent 2 109" xfId="50417" xr:uid="{00000000-0005-0000-0000-000067C50000}"/>
    <cellStyle name="Percent 2 11" xfId="50418" xr:uid="{00000000-0005-0000-0000-000068C50000}"/>
    <cellStyle name="Percent 2 110" xfId="50419" xr:uid="{00000000-0005-0000-0000-000069C50000}"/>
    <cellStyle name="Percent 2 111" xfId="50420" xr:uid="{00000000-0005-0000-0000-00006AC50000}"/>
    <cellStyle name="Percent 2 112" xfId="50421" xr:uid="{00000000-0005-0000-0000-00006BC50000}"/>
    <cellStyle name="Percent 2 113" xfId="50422" xr:uid="{00000000-0005-0000-0000-00006CC50000}"/>
    <cellStyle name="Percent 2 114" xfId="50423" xr:uid="{00000000-0005-0000-0000-00006DC50000}"/>
    <cellStyle name="Percent 2 115" xfId="50424" xr:uid="{00000000-0005-0000-0000-00006EC50000}"/>
    <cellStyle name="Percent 2 116" xfId="50425" xr:uid="{00000000-0005-0000-0000-00006FC50000}"/>
    <cellStyle name="Percent 2 117" xfId="50426" xr:uid="{00000000-0005-0000-0000-000070C50000}"/>
    <cellStyle name="Percent 2 118" xfId="50427" xr:uid="{00000000-0005-0000-0000-000071C50000}"/>
    <cellStyle name="Percent 2 119" xfId="50428" xr:uid="{00000000-0005-0000-0000-000072C50000}"/>
    <cellStyle name="Percent 2 12" xfId="50429" xr:uid="{00000000-0005-0000-0000-000073C50000}"/>
    <cellStyle name="Percent 2 120" xfId="50430" xr:uid="{00000000-0005-0000-0000-000074C50000}"/>
    <cellStyle name="Percent 2 121" xfId="50431" xr:uid="{00000000-0005-0000-0000-000075C50000}"/>
    <cellStyle name="Percent 2 122" xfId="50432" xr:uid="{00000000-0005-0000-0000-000076C50000}"/>
    <cellStyle name="Percent 2 123" xfId="50433" xr:uid="{00000000-0005-0000-0000-000077C50000}"/>
    <cellStyle name="Percent 2 124" xfId="50434" xr:uid="{00000000-0005-0000-0000-000078C50000}"/>
    <cellStyle name="Percent 2 125" xfId="50435" xr:uid="{00000000-0005-0000-0000-000079C50000}"/>
    <cellStyle name="Percent 2 126" xfId="30" xr:uid="{00000000-0005-0000-0000-00007AC50000}"/>
    <cellStyle name="Percent 2 13" xfId="50436" xr:uid="{00000000-0005-0000-0000-00007BC50000}"/>
    <cellStyle name="Percent 2 14" xfId="50437" xr:uid="{00000000-0005-0000-0000-00007CC50000}"/>
    <cellStyle name="Percent 2 15" xfId="50438" xr:uid="{00000000-0005-0000-0000-00007DC50000}"/>
    <cellStyle name="Percent 2 16" xfId="50439" xr:uid="{00000000-0005-0000-0000-00007EC50000}"/>
    <cellStyle name="Percent 2 17" xfId="50440" xr:uid="{00000000-0005-0000-0000-00007FC50000}"/>
    <cellStyle name="Percent 2 18" xfId="50441" xr:uid="{00000000-0005-0000-0000-000080C50000}"/>
    <cellStyle name="Percent 2 19" xfId="50442" xr:uid="{00000000-0005-0000-0000-000081C50000}"/>
    <cellStyle name="Percent 2 2" xfId="50443" xr:uid="{00000000-0005-0000-0000-000082C50000}"/>
    <cellStyle name="Percent 2 20" xfId="50444" xr:uid="{00000000-0005-0000-0000-000083C50000}"/>
    <cellStyle name="Percent 2 21" xfId="50445" xr:uid="{00000000-0005-0000-0000-000084C50000}"/>
    <cellStyle name="Percent 2 22" xfId="50446" xr:uid="{00000000-0005-0000-0000-000085C50000}"/>
    <cellStyle name="Percent 2 23" xfId="50447" xr:uid="{00000000-0005-0000-0000-000086C50000}"/>
    <cellStyle name="Percent 2 24" xfId="50448" xr:uid="{00000000-0005-0000-0000-000087C50000}"/>
    <cellStyle name="Percent 2 25" xfId="50449" xr:uid="{00000000-0005-0000-0000-000088C50000}"/>
    <cellStyle name="Percent 2 26" xfId="50450" xr:uid="{00000000-0005-0000-0000-000089C50000}"/>
    <cellStyle name="Percent 2 27" xfId="50451" xr:uid="{00000000-0005-0000-0000-00008AC50000}"/>
    <cellStyle name="Percent 2 28" xfId="50452" xr:uid="{00000000-0005-0000-0000-00008BC50000}"/>
    <cellStyle name="Percent 2 29" xfId="50453" xr:uid="{00000000-0005-0000-0000-00008CC50000}"/>
    <cellStyle name="Percent 2 3" xfId="50454" xr:uid="{00000000-0005-0000-0000-00008DC50000}"/>
    <cellStyle name="Percent 2 30" xfId="50455" xr:uid="{00000000-0005-0000-0000-00008EC50000}"/>
    <cellStyle name="Percent 2 31" xfId="50456" xr:uid="{00000000-0005-0000-0000-00008FC50000}"/>
    <cellStyle name="Percent 2 32" xfId="50457" xr:uid="{00000000-0005-0000-0000-000090C50000}"/>
    <cellStyle name="Percent 2 33" xfId="50458" xr:uid="{00000000-0005-0000-0000-000091C50000}"/>
    <cellStyle name="Percent 2 34" xfId="50459" xr:uid="{00000000-0005-0000-0000-000092C50000}"/>
    <cellStyle name="Percent 2 35" xfId="50460" xr:uid="{00000000-0005-0000-0000-000093C50000}"/>
    <cellStyle name="Percent 2 36" xfId="50461" xr:uid="{00000000-0005-0000-0000-000094C50000}"/>
    <cellStyle name="Percent 2 37" xfId="50462" xr:uid="{00000000-0005-0000-0000-000095C50000}"/>
    <cellStyle name="Percent 2 38" xfId="50463" xr:uid="{00000000-0005-0000-0000-000096C50000}"/>
    <cellStyle name="Percent 2 39" xfId="50464" xr:uid="{00000000-0005-0000-0000-000097C50000}"/>
    <cellStyle name="Percent 2 4" xfId="50465" xr:uid="{00000000-0005-0000-0000-000098C50000}"/>
    <cellStyle name="Percent 2 40" xfId="50466" xr:uid="{00000000-0005-0000-0000-000099C50000}"/>
    <cellStyle name="Percent 2 41" xfId="50467" xr:uid="{00000000-0005-0000-0000-00009AC50000}"/>
    <cellStyle name="Percent 2 42" xfId="50468" xr:uid="{00000000-0005-0000-0000-00009BC50000}"/>
    <cellStyle name="Percent 2 43" xfId="50469" xr:uid="{00000000-0005-0000-0000-00009CC50000}"/>
    <cellStyle name="Percent 2 44" xfId="50470" xr:uid="{00000000-0005-0000-0000-00009DC50000}"/>
    <cellStyle name="Percent 2 45" xfId="50471" xr:uid="{00000000-0005-0000-0000-00009EC50000}"/>
    <cellStyle name="Percent 2 46" xfId="50472" xr:uid="{00000000-0005-0000-0000-00009FC50000}"/>
    <cellStyle name="Percent 2 47" xfId="50473" xr:uid="{00000000-0005-0000-0000-0000A0C50000}"/>
    <cellStyle name="Percent 2 48" xfId="50474" xr:uid="{00000000-0005-0000-0000-0000A1C50000}"/>
    <cellStyle name="Percent 2 49" xfId="50475" xr:uid="{00000000-0005-0000-0000-0000A2C50000}"/>
    <cellStyle name="Percent 2 5" xfId="50476" xr:uid="{00000000-0005-0000-0000-0000A3C50000}"/>
    <cellStyle name="Percent 2 50" xfId="50477" xr:uid="{00000000-0005-0000-0000-0000A4C50000}"/>
    <cellStyle name="Percent 2 51" xfId="50478" xr:uid="{00000000-0005-0000-0000-0000A5C50000}"/>
    <cellStyle name="Percent 2 52" xfId="50479" xr:uid="{00000000-0005-0000-0000-0000A6C50000}"/>
    <cellStyle name="Percent 2 53" xfId="50480" xr:uid="{00000000-0005-0000-0000-0000A7C50000}"/>
    <cellStyle name="Percent 2 54" xfId="50481" xr:uid="{00000000-0005-0000-0000-0000A8C50000}"/>
    <cellStyle name="Percent 2 55" xfId="50482" xr:uid="{00000000-0005-0000-0000-0000A9C50000}"/>
    <cellStyle name="Percent 2 56" xfId="50483" xr:uid="{00000000-0005-0000-0000-0000AAC50000}"/>
    <cellStyle name="Percent 2 57" xfId="50484" xr:uid="{00000000-0005-0000-0000-0000ABC50000}"/>
    <cellStyle name="Percent 2 58" xfId="50485" xr:uid="{00000000-0005-0000-0000-0000ACC50000}"/>
    <cellStyle name="Percent 2 59" xfId="50486" xr:uid="{00000000-0005-0000-0000-0000ADC50000}"/>
    <cellStyle name="Percent 2 6" xfId="50487" xr:uid="{00000000-0005-0000-0000-0000AEC50000}"/>
    <cellStyle name="Percent 2 60" xfId="50488" xr:uid="{00000000-0005-0000-0000-0000AFC50000}"/>
    <cellStyle name="Percent 2 61" xfId="50489" xr:uid="{00000000-0005-0000-0000-0000B0C50000}"/>
    <cellStyle name="Percent 2 62" xfId="50490" xr:uid="{00000000-0005-0000-0000-0000B1C50000}"/>
    <cellStyle name="Percent 2 63" xfId="50491" xr:uid="{00000000-0005-0000-0000-0000B2C50000}"/>
    <cellStyle name="Percent 2 64" xfId="50492" xr:uid="{00000000-0005-0000-0000-0000B3C50000}"/>
    <cellStyle name="Percent 2 65" xfId="50493" xr:uid="{00000000-0005-0000-0000-0000B4C50000}"/>
    <cellStyle name="Percent 2 66" xfId="50494" xr:uid="{00000000-0005-0000-0000-0000B5C50000}"/>
    <cellStyle name="Percent 2 67" xfId="50495" xr:uid="{00000000-0005-0000-0000-0000B6C50000}"/>
    <cellStyle name="Percent 2 68" xfId="50496" xr:uid="{00000000-0005-0000-0000-0000B7C50000}"/>
    <cellStyle name="Percent 2 69" xfId="50497" xr:uid="{00000000-0005-0000-0000-0000B8C50000}"/>
    <cellStyle name="Percent 2 7" xfId="50498" xr:uid="{00000000-0005-0000-0000-0000B9C50000}"/>
    <cellStyle name="Percent 2 70" xfId="50499" xr:uid="{00000000-0005-0000-0000-0000BAC50000}"/>
    <cellStyle name="Percent 2 71" xfId="50500" xr:uid="{00000000-0005-0000-0000-0000BBC50000}"/>
    <cellStyle name="Percent 2 72" xfId="50501" xr:uid="{00000000-0005-0000-0000-0000BCC50000}"/>
    <cellStyle name="Percent 2 73" xfId="50502" xr:uid="{00000000-0005-0000-0000-0000BDC50000}"/>
    <cellStyle name="Percent 2 74" xfId="50503" xr:uid="{00000000-0005-0000-0000-0000BEC50000}"/>
    <cellStyle name="Percent 2 75" xfId="50504" xr:uid="{00000000-0005-0000-0000-0000BFC50000}"/>
    <cellStyle name="Percent 2 76" xfId="50505" xr:uid="{00000000-0005-0000-0000-0000C0C50000}"/>
    <cellStyle name="Percent 2 77" xfId="50506" xr:uid="{00000000-0005-0000-0000-0000C1C50000}"/>
    <cellStyle name="Percent 2 78" xfId="50507" xr:uid="{00000000-0005-0000-0000-0000C2C50000}"/>
    <cellStyle name="Percent 2 79" xfId="50508" xr:uid="{00000000-0005-0000-0000-0000C3C50000}"/>
    <cellStyle name="Percent 2 8" xfId="50509" xr:uid="{00000000-0005-0000-0000-0000C4C50000}"/>
    <cellStyle name="Percent 2 80" xfId="50510" xr:uid="{00000000-0005-0000-0000-0000C5C50000}"/>
    <cellStyle name="Percent 2 81" xfId="50511" xr:uid="{00000000-0005-0000-0000-0000C6C50000}"/>
    <cellStyle name="Percent 2 82" xfId="50512" xr:uid="{00000000-0005-0000-0000-0000C7C50000}"/>
    <cellStyle name="Percent 2 83" xfId="50513" xr:uid="{00000000-0005-0000-0000-0000C8C50000}"/>
    <cellStyle name="Percent 2 84" xfId="50514" xr:uid="{00000000-0005-0000-0000-0000C9C50000}"/>
    <cellStyle name="Percent 2 85" xfId="50515" xr:uid="{00000000-0005-0000-0000-0000CAC50000}"/>
    <cellStyle name="Percent 2 86" xfId="50516" xr:uid="{00000000-0005-0000-0000-0000CBC50000}"/>
    <cellStyle name="Percent 2 87" xfId="50517" xr:uid="{00000000-0005-0000-0000-0000CCC50000}"/>
    <cellStyle name="Percent 2 88" xfId="50518" xr:uid="{00000000-0005-0000-0000-0000CDC50000}"/>
    <cellStyle name="Percent 2 89" xfId="50519" xr:uid="{00000000-0005-0000-0000-0000CEC50000}"/>
    <cellStyle name="Percent 2 9" xfId="50520" xr:uid="{00000000-0005-0000-0000-0000CFC50000}"/>
    <cellStyle name="Percent 2 90" xfId="50521" xr:uid="{00000000-0005-0000-0000-0000D0C50000}"/>
    <cellStyle name="Percent 2 91" xfId="50522" xr:uid="{00000000-0005-0000-0000-0000D1C50000}"/>
    <cellStyle name="Percent 2 92" xfId="50523" xr:uid="{00000000-0005-0000-0000-0000D2C50000}"/>
    <cellStyle name="Percent 2 93" xfId="50524" xr:uid="{00000000-0005-0000-0000-0000D3C50000}"/>
    <cellStyle name="Percent 2 94" xfId="50525" xr:uid="{00000000-0005-0000-0000-0000D4C50000}"/>
    <cellStyle name="Percent 2 95" xfId="50526" xr:uid="{00000000-0005-0000-0000-0000D5C50000}"/>
    <cellStyle name="Percent 2 96" xfId="50527" xr:uid="{00000000-0005-0000-0000-0000D6C50000}"/>
    <cellStyle name="Percent 2 97" xfId="50528" xr:uid="{00000000-0005-0000-0000-0000D7C50000}"/>
    <cellStyle name="Percent 2 98" xfId="50529" xr:uid="{00000000-0005-0000-0000-0000D8C50000}"/>
    <cellStyle name="Percent 2 99" xfId="50530" xr:uid="{00000000-0005-0000-0000-0000D9C50000}"/>
    <cellStyle name="Percent 3" xfId="50531" xr:uid="{00000000-0005-0000-0000-0000DAC50000}"/>
    <cellStyle name="Percent 3 10" xfId="50532" xr:uid="{00000000-0005-0000-0000-0000DBC50000}"/>
    <cellStyle name="Percent 3 11" xfId="50533" xr:uid="{00000000-0005-0000-0000-0000DCC50000}"/>
    <cellStyle name="Percent 3 12" xfId="50534" xr:uid="{00000000-0005-0000-0000-0000DDC50000}"/>
    <cellStyle name="Percent 3 13" xfId="50535" xr:uid="{00000000-0005-0000-0000-0000DEC50000}"/>
    <cellStyle name="Percent 3 14" xfId="50536" xr:uid="{00000000-0005-0000-0000-0000DFC50000}"/>
    <cellStyle name="Percent 3 15" xfId="50537" xr:uid="{00000000-0005-0000-0000-0000E0C50000}"/>
    <cellStyle name="Percent 3 16" xfId="50538" xr:uid="{00000000-0005-0000-0000-0000E1C50000}"/>
    <cellStyle name="Percent 3 17" xfId="50539" xr:uid="{00000000-0005-0000-0000-0000E2C50000}"/>
    <cellStyle name="Percent 3 18" xfId="50540" xr:uid="{00000000-0005-0000-0000-0000E3C50000}"/>
    <cellStyle name="Percent 3 19" xfId="50541" xr:uid="{00000000-0005-0000-0000-0000E4C50000}"/>
    <cellStyle name="Percent 3 2" xfId="50542" xr:uid="{00000000-0005-0000-0000-0000E5C50000}"/>
    <cellStyle name="Percent 3 20" xfId="50543" xr:uid="{00000000-0005-0000-0000-0000E6C50000}"/>
    <cellStyle name="Percent 3 21" xfId="50544" xr:uid="{00000000-0005-0000-0000-0000E7C50000}"/>
    <cellStyle name="Percent 3 22" xfId="50545" xr:uid="{00000000-0005-0000-0000-0000E8C50000}"/>
    <cellStyle name="Percent 3 23" xfId="50546" xr:uid="{00000000-0005-0000-0000-0000E9C50000}"/>
    <cellStyle name="Percent 3 24" xfId="50547" xr:uid="{00000000-0005-0000-0000-0000EAC50000}"/>
    <cellStyle name="Percent 3 25" xfId="50548" xr:uid="{00000000-0005-0000-0000-0000EBC50000}"/>
    <cellStyle name="Percent 3 26" xfId="50549" xr:uid="{00000000-0005-0000-0000-0000ECC50000}"/>
    <cellStyle name="Percent 3 27" xfId="50550" xr:uid="{00000000-0005-0000-0000-0000EDC50000}"/>
    <cellStyle name="Percent 3 28" xfId="50551" xr:uid="{00000000-0005-0000-0000-0000EEC50000}"/>
    <cellStyle name="Percent 3 29" xfId="50552" xr:uid="{00000000-0005-0000-0000-0000EFC50000}"/>
    <cellStyle name="Percent 3 3" xfId="50553" xr:uid="{00000000-0005-0000-0000-0000F0C50000}"/>
    <cellStyle name="Percent 3 30" xfId="50554" xr:uid="{00000000-0005-0000-0000-0000F1C50000}"/>
    <cellStyle name="Percent 3 31" xfId="50555" xr:uid="{00000000-0005-0000-0000-0000F2C50000}"/>
    <cellStyle name="Percent 3 32" xfId="50556" xr:uid="{00000000-0005-0000-0000-0000F3C50000}"/>
    <cellStyle name="Percent 3 33" xfId="50557" xr:uid="{00000000-0005-0000-0000-0000F4C50000}"/>
    <cellStyle name="Percent 3 34" xfId="50558" xr:uid="{00000000-0005-0000-0000-0000F5C50000}"/>
    <cellStyle name="Percent 3 35" xfId="50559" xr:uid="{00000000-0005-0000-0000-0000F6C50000}"/>
    <cellStyle name="Percent 3 36" xfId="50560" xr:uid="{00000000-0005-0000-0000-0000F7C50000}"/>
    <cellStyle name="Percent 3 37" xfId="50561" xr:uid="{00000000-0005-0000-0000-0000F8C50000}"/>
    <cellStyle name="Percent 3 38" xfId="50562" xr:uid="{00000000-0005-0000-0000-0000F9C50000}"/>
    <cellStyle name="Percent 3 39" xfId="50563" xr:uid="{00000000-0005-0000-0000-0000FAC50000}"/>
    <cellStyle name="Percent 3 4" xfId="50564" xr:uid="{00000000-0005-0000-0000-0000FBC50000}"/>
    <cellStyle name="Percent 3 40" xfId="50565" xr:uid="{00000000-0005-0000-0000-0000FCC50000}"/>
    <cellStyle name="Percent 3 41" xfId="50566" xr:uid="{00000000-0005-0000-0000-0000FDC50000}"/>
    <cellStyle name="Percent 3 42" xfId="50567" xr:uid="{00000000-0005-0000-0000-0000FEC50000}"/>
    <cellStyle name="Percent 3 43" xfId="50568" xr:uid="{00000000-0005-0000-0000-0000FFC50000}"/>
    <cellStyle name="Percent 3 44" xfId="50569" xr:uid="{00000000-0005-0000-0000-000000C60000}"/>
    <cellStyle name="Percent 3 45" xfId="50570" xr:uid="{00000000-0005-0000-0000-000001C60000}"/>
    <cellStyle name="Percent 3 5" xfId="50571" xr:uid="{00000000-0005-0000-0000-000002C60000}"/>
    <cellStyle name="Percent 3 6" xfId="50572" xr:uid="{00000000-0005-0000-0000-000003C60000}"/>
    <cellStyle name="Percent 3 7" xfId="50573" xr:uid="{00000000-0005-0000-0000-000004C60000}"/>
    <cellStyle name="Percent 3 8" xfId="50574" xr:uid="{00000000-0005-0000-0000-000005C60000}"/>
    <cellStyle name="Percent 3 9" xfId="50575" xr:uid="{00000000-0005-0000-0000-000006C60000}"/>
    <cellStyle name="Percent 33" xfId="6" xr:uid="{00000000-0005-0000-0000-000007C60000}"/>
    <cellStyle name="Percent 4" xfId="50576" xr:uid="{00000000-0005-0000-0000-000008C60000}"/>
    <cellStyle name="Percent 4 2" xfId="50577" xr:uid="{00000000-0005-0000-0000-000009C60000}"/>
    <cellStyle name="Percent 4 3" xfId="50578" xr:uid="{00000000-0005-0000-0000-00000AC60000}"/>
    <cellStyle name="Percent 4 4" xfId="50579" xr:uid="{00000000-0005-0000-0000-00000BC60000}"/>
    <cellStyle name="Percent 4 5" xfId="50580" xr:uid="{00000000-0005-0000-0000-00000CC60000}"/>
    <cellStyle name="Percent 4 6" xfId="50581" xr:uid="{00000000-0005-0000-0000-00000DC60000}"/>
    <cellStyle name="Percent 4 7" xfId="50582" xr:uid="{00000000-0005-0000-0000-00000EC60000}"/>
    <cellStyle name="Percent 5" xfId="50583" xr:uid="{00000000-0005-0000-0000-00000FC60000}"/>
    <cellStyle name="Percent 5 2" xfId="50584" xr:uid="{00000000-0005-0000-0000-000010C60000}"/>
    <cellStyle name="Percent 6" xfId="50585" xr:uid="{00000000-0005-0000-0000-000011C60000}"/>
    <cellStyle name="Percent 6 2" xfId="50586" xr:uid="{00000000-0005-0000-0000-000012C60000}"/>
    <cellStyle name="Percent 7" xfId="53570" xr:uid="{00000000-0005-0000-0000-000013C60000}"/>
    <cellStyle name="Percent 8" xfId="27" xr:uid="{00000000-0005-0000-0000-000014C60000}"/>
    <cellStyle name="Percent 9" xfId="9" xr:uid="{00000000-0005-0000-0000-000015C60000}"/>
    <cellStyle name="rrr" xfId="50587" xr:uid="{00000000-0005-0000-0000-000016C60000}"/>
    <cellStyle name="Rubrik" xfId="50588" xr:uid="{00000000-0005-0000-0000-000017C60000}"/>
    <cellStyle name="Summa" xfId="50589" xr:uid="{00000000-0005-0000-0000-000018C60000}"/>
    <cellStyle name="Summa 2" xfId="50590" xr:uid="{00000000-0005-0000-0000-000019C60000}"/>
    <cellStyle name="Summa 3" xfId="50591" xr:uid="{00000000-0005-0000-0000-00001AC60000}"/>
    <cellStyle name="Summa 4" xfId="50592" xr:uid="{00000000-0005-0000-0000-00001BC60000}"/>
    <cellStyle name="Summa 5" xfId="50593" xr:uid="{00000000-0005-0000-0000-00001CC60000}"/>
    <cellStyle name="Summa 6" xfId="50594" xr:uid="{00000000-0005-0000-0000-00001DC60000}"/>
    <cellStyle name="Title 10" xfId="50595" xr:uid="{00000000-0005-0000-0000-00001EC60000}"/>
    <cellStyle name="Title 100" xfId="50596" xr:uid="{00000000-0005-0000-0000-00001FC60000}"/>
    <cellStyle name="Title 101" xfId="50597" xr:uid="{00000000-0005-0000-0000-000020C60000}"/>
    <cellStyle name="Title 102" xfId="50598" xr:uid="{00000000-0005-0000-0000-000021C60000}"/>
    <cellStyle name="Title 103" xfId="50599" xr:uid="{00000000-0005-0000-0000-000022C60000}"/>
    <cellStyle name="Title 104" xfId="50600" xr:uid="{00000000-0005-0000-0000-000023C60000}"/>
    <cellStyle name="Title 105" xfId="50601" xr:uid="{00000000-0005-0000-0000-000024C60000}"/>
    <cellStyle name="Title 106" xfId="50602" xr:uid="{00000000-0005-0000-0000-000025C60000}"/>
    <cellStyle name="Title 107" xfId="50603" xr:uid="{00000000-0005-0000-0000-000026C60000}"/>
    <cellStyle name="Title 108" xfId="50604" xr:uid="{00000000-0005-0000-0000-000027C60000}"/>
    <cellStyle name="Title 109" xfId="50605" xr:uid="{00000000-0005-0000-0000-000028C60000}"/>
    <cellStyle name="Title 11" xfId="50606" xr:uid="{00000000-0005-0000-0000-000029C60000}"/>
    <cellStyle name="Title 110" xfId="50607" xr:uid="{00000000-0005-0000-0000-00002AC60000}"/>
    <cellStyle name="Title 111" xfId="50608" xr:uid="{00000000-0005-0000-0000-00002BC60000}"/>
    <cellStyle name="Title 112" xfId="50609" xr:uid="{00000000-0005-0000-0000-00002CC60000}"/>
    <cellStyle name="Title 113" xfId="50610" xr:uid="{00000000-0005-0000-0000-00002DC60000}"/>
    <cellStyle name="Title 114" xfId="50611" xr:uid="{00000000-0005-0000-0000-00002EC60000}"/>
    <cellStyle name="Title 115" xfId="50612" xr:uid="{00000000-0005-0000-0000-00002FC60000}"/>
    <cellStyle name="Title 116" xfId="50613" xr:uid="{00000000-0005-0000-0000-000030C60000}"/>
    <cellStyle name="Title 117" xfId="50614" xr:uid="{00000000-0005-0000-0000-000031C60000}"/>
    <cellStyle name="Title 118" xfId="50615" xr:uid="{00000000-0005-0000-0000-000032C60000}"/>
    <cellStyle name="Title 119" xfId="50616" xr:uid="{00000000-0005-0000-0000-000033C60000}"/>
    <cellStyle name="Title 12" xfId="50617" xr:uid="{00000000-0005-0000-0000-000034C60000}"/>
    <cellStyle name="Title 120" xfId="50618" xr:uid="{00000000-0005-0000-0000-000035C60000}"/>
    <cellStyle name="Title 121" xfId="50619" xr:uid="{00000000-0005-0000-0000-000036C60000}"/>
    <cellStyle name="Title 122" xfId="50620" xr:uid="{00000000-0005-0000-0000-000037C60000}"/>
    <cellStyle name="Title 123" xfId="50621" xr:uid="{00000000-0005-0000-0000-000038C60000}"/>
    <cellStyle name="Title 124" xfId="50622" xr:uid="{00000000-0005-0000-0000-000039C60000}"/>
    <cellStyle name="Title 125" xfId="50623" xr:uid="{00000000-0005-0000-0000-00003AC60000}"/>
    <cellStyle name="Title 126" xfId="50624" xr:uid="{00000000-0005-0000-0000-00003BC60000}"/>
    <cellStyle name="Title 127" xfId="50625" xr:uid="{00000000-0005-0000-0000-00003CC60000}"/>
    <cellStyle name="Title 128" xfId="50626" xr:uid="{00000000-0005-0000-0000-00003DC60000}"/>
    <cellStyle name="Title 129" xfId="50627" xr:uid="{00000000-0005-0000-0000-00003EC60000}"/>
    <cellStyle name="Title 13" xfId="50628" xr:uid="{00000000-0005-0000-0000-00003FC60000}"/>
    <cellStyle name="Title 130" xfId="50629" xr:uid="{00000000-0005-0000-0000-000040C60000}"/>
    <cellStyle name="Title 131" xfId="50630" xr:uid="{00000000-0005-0000-0000-000041C60000}"/>
    <cellStyle name="Title 132" xfId="50631" xr:uid="{00000000-0005-0000-0000-000042C60000}"/>
    <cellStyle name="Title 133" xfId="50632" xr:uid="{00000000-0005-0000-0000-000043C60000}"/>
    <cellStyle name="Title 134" xfId="50633" xr:uid="{00000000-0005-0000-0000-000044C60000}"/>
    <cellStyle name="Title 135" xfId="50634" xr:uid="{00000000-0005-0000-0000-000045C60000}"/>
    <cellStyle name="Title 136" xfId="50635" xr:uid="{00000000-0005-0000-0000-000046C60000}"/>
    <cellStyle name="Title 137" xfId="50636" xr:uid="{00000000-0005-0000-0000-000047C60000}"/>
    <cellStyle name="Title 138" xfId="50637" xr:uid="{00000000-0005-0000-0000-000048C60000}"/>
    <cellStyle name="Title 139" xfId="50638" xr:uid="{00000000-0005-0000-0000-000049C60000}"/>
    <cellStyle name="Title 14" xfId="50639" xr:uid="{00000000-0005-0000-0000-00004AC60000}"/>
    <cellStyle name="Title 140" xfId="50640" xr:uid="{00000000-0005-0000-0000-00004BC60000}"/>
    <cellStyle name="Title 141" xfId="50641" xr:uid="{00000000-0005-0000-0000-00004CC60000}"/>
    <cellStyle name="Title 142" xfId="50642" xr:uid="{00000000-0005-0000-0000-00004DC60000}"/>
    <cellStyle name="Title 143" xfId="50643" xr:uid="{00000000-0005-0000-0000-00004EC60000}"/>
    <cellStyle name="Title 144" xfId="50644" xr:uid="{00000000-0005-0000-0000-00004FC60000}"/>
    <cellStyle name="Title 145" xfId="50645" xr:uid="{00000000-0005-0000-0000-000050C60000}"/>
    <cellStyle name="Title 146" xfId="50646" xr:uid="{00000000-0005-0000-0000-000051C60000}"/>
    <cellStyle name="Title 147" xfId="50647" xr:uid="{00000000-0005-0000-0000-000052C60000}"/>
    <cellStyle name="Title 148" xfId="50648" xr:uid="{00000000-0005-0000-0000-000053C60000}"/>
    <cellStyle name="Title 149" xfId="50649" xr:uid="{00000000-0005-0000-0000-000054C60000}"/>
    <cellStyle name="Title 15" xfId="50650" xr:uid="{00000000-0005-0000-0000-000055C60000}"/>
    <cellStyle name="Title 150" xfId="50651" xr:uid="{00000000-0005-0000-0000-000056C60000}"/>
    <cellStyle name="Title 151" xfId="50652" xr:uid="{00000000-0005-0000-0000-000057C60000}"/>
    <cellStyle name="Title 152" xfId="50653" xr:uid="{00000000-0005-0000-0000-000058C60000}"/>
    <cellStyle name="Title 153" xfId="50654" xr:uid="{00000000-0005-0000-0000-000059C60000}"/>
    <cellStyle name="Title 154" xfId="50655" xr:uid="{00000000-0005-0000-0000-00005AC60000}"/>
    <cellStyle name="Title 155" xfId="50656" xr:uid="{00000000-0005-0000-0000-00005BC60000}"/>
    <cellStyle name="Title 156" xfId="50657" xr:uid="{00000000-0005-0000-0000-00005CC60000}"/>
    <cellStyle name="Title 157" xfId="50658" xr:uid="{00000000-0005-0000-0000-00005DC60000}"/>
    <cellStyle name="Title 158" xfId="50659" xr:uid="{00000000-0005-0000-0000-00005EC60000}"/>
    <cellStyle name="Title 159" xfId="50660" xr:uid="{00000000-0005-0000-0000-00005FC60000}"/>
    <cellStyle name="Title 16" xfId="50661" xr:uid="{00000000-0005-0000-0000-000060C60000}"/>
    <cellStyle name="Title 160" xfId="50662" xr:uid="{00000000-0005-0000-0000-000061C60000}"/>
    <cellStyle name="Title 161" xfId="50663" xr:uid="{00000000-0005-0000-0000-000062C60000}"/>
    <cellStyle name="Title 162" xfId="50664" xr:uid="{00000000-0005-0000-0000-000063C60000}"/>
    <cellStyle name="Title 163" xfId="50665" xr:uid="{00000000-0005-0000-0000-000064C60000}"/>
    <cellStyle name="Title 164" xfId="50666" xr:uid="{00000000-0005-0000-0000-000065C60000}"/>
    <cellStyle name="Title 165" xfId="50667" xr:uid="{00000000-0005-0000-0000-000066C60000}"/>
    <cellStyle name="Title 166" xfId="50668" xr:uid="{00000000-0005-0000-0000-000067C60000}"/>
    <cellStyle name="Title 167" xfId="50669" xr:uid="{00000000-0005-0000-0000-000068C60000}"/>
    <cellStyle name="Title 168" xfId="50670" xr:uid="{00000000-0005-0000-0000-000069C60000}"/>
    <cellStyle name="Title 169" xfId="50671" xr:uid="{00000000-0005-0000-0000-00006AC60000}"/>
    <cellStyle name="Title 17" xfId="50672" xr:uid="{00000000-0005-0000-0000-00006BC60000}"/>
    <cellStyle name="Title 170" xfId="50673" xr:uid="{00000000-0005-0000-0000-00006CC60000}"/>
    <cellStyle name="Title 171" xfId="50674" xr:uid="{00000000-0005-0000-0000-00006DC60000}"/>
    <cellStyle name="Title 172" xfId="50675" xr:uid="{00000000-0005-0000-0000-00006EC60000}"/>
    <cellStyle name="Title 173" xfId="50676" xr:uid="{00000000-0005-0000-0000-00006FC60000}"/>
    <cellStyle name="Title 174" xfId="50677" xr:uid="{00000000-0005-0000-0000-000070C60000}"/>
    <cellStyle name="Title 175" xfId="50678" xr:uid="{00000000-0005-0000-0000-000071C60000}"/>
    <cellStyle name="Title 176" xfId="50679" xr:uid="{00000000-0005-0000-0000-000072C60000}"/>
    <cellStyle name="Title 177" xfId="50680" xr:uid="{00000000-0005-0000-0000-000073C60000}"/>
    <cellStyle name="Title 178" xfId="50681" xr:uid="{00000000-0005-0000-0000-000074C60000}"/>
    <cellStyle name="Title 179" xfId="50682" xr:uid="{00000000-0005-0000-0000-000075C60000}"/>
    <cellStyle name="Title 18" xfId="50683" xr:uid="{00000000-0005-0000-0000-000076C60000}"/>
    <cellStyle name="Title 180" xfId="50684" xr:uid="{00000000-0005-0000-0000-000077C60000}"/>
    <cellStyle name="Title 181" xfId="50685" xr:uid="{00000000-0005-0000-0000-000078C60000}"/>
    <cellStyle name="Title 182" xfId="50686" xr:uid="{00000000-0005-0000-0000-000079C60000}"/>
    <cellStyle name="Title 183" xfId="53625" xr:uid="{00000000-0005-0000-0000-00007AC60000}"/>
    <cellStyle name="Title 184" xfId="53579" xr:uid="{00000000-0005-0000-0000-00007BC60000}"/>
    <cellStyle name="Title 19" xfId="50687" xr:uid="{00000000-0005-0000-0000-00007CC60000}"/>
    <cellStyle name="Title 19 2" xfId="50688" xr:uid="{00000000-0005-0000-0000-00007DC60000}"/>
    <cellStyle name="Title 19 3" xfId="50689" xr:uid="{00000000-0005-0000-0000-00007EC60000}"/>
    <cellStyle name="Title 19 4" xfId="50690" xr:uid="{00000000-0005-0000-0000-00007FC60000}"/>
    <cellStyle name="Title 19 5" xfId="50691" xr:uid="{00000000-0005-0000-0000-000080C60000}"/>
    <cellStyle name="Title 19 6" xfId="50692" xr:uid="{00000000-0005-0000-0000-000081C60000}"/>
    <cellStyle name="Title 2" xfId="50693" xr:uid="{00000000-0005-0000-0000-000082C60000}"/>
    <cellStyle name="Title 2 2" xfId="50694" xr:uid="{00000000-0005-0000-0000-000083C60000}"/>
    <cellStyle name="Title 2 3" xfId="53660" xr:uid="{00000000-0005-0000-0000-000084C60000}"/>
    <cellStyle name="Title 20" xfId="50695" xr:uid="{00000000-0005-0000-0000-000085C60000}"/>
    <cellStyle name="Title 20 2" xfId="50696" xr:uid="{00000000-0005-0000-0000-000086C60000}"/>
    <cellStyle name="Title 20 3" xfId="50697" xr:uid="{00000000-0005-0000-0000-000087C60000}"/>
    <cellStyle name="Title 20 4" xfId="50698" xr:uid="{00000000-0005-0000-0000-000088C60000}"/>
    <cellStyle name="Title 20 5" xfId="50699" xr:uid="{00000000-0005-0000-0000-000089C60000}"/>
    <cellStyle name="Title 20 6" xfId="50700" xr:uid="{00000000-0005-0000-0000-00008AC60000}"/>
    <cellStyle name="Title 21" xfId="50701" xr:uid="{00000000-0005-0000-0000-00008BC60000}"/>
    <cellStyle name="Title 22" xfId="50702" xr:uid="{00000000-0005-0000-0000-00008CC60000}"/>
    <cellStyle name="Title 23" xfId="50703" xr:uid="{00000000-0005-0000-0000-00008DC60000}"/>
    <cellStyle name="Title 24" xfId="50704" xr:uid="{00000000-0005-0000-0000-00008EC60000}"/>
    <cellStyle name="Title 25" xfId="50705" xr:uid="{00000000-0005-0000-0000-00008FC60000}"/>
    <cellStyle name="Title 26" xfId="50706" xr:uid="{00000000-0005-0000-0000-000090C60000}"/>
    <cellStyle name="Title 27" xfId="50707" xr:uid="{00000000-0005-0000-0000-000091C60000}"/>
    <cellStyle name="Title 28" xfId="50708" xr:uid="{00000000-0005-0000-0000-000092C60000}"/>
    <cellStyle name="Title 29" xfId="50709" xr:uid="{00000000-0005-0000-0000-000093C60000}"/>
    <cellStyle name="Title 3" xfId="50710" xr:uid="{00000000-0005-0000-0000-000094C60000}"/>
    <cellStyle name="Title 3 2" xfId="53659" xr:uid="{00000000-0005-0000-0000-000095C60000}"/>
    <cellStyle name="Title 30" xfId="50711" xr:uid="{00000000-0005-0000-0000-000096C60000}"/>
    <cellStyle name="Title 31" xfId="50712" xr:uid="{00000000-0005-0000-0000-000097C60000}"/>
    <cellStyle name="Title 32" xfId="50713" xr:uid="{00000000-0005-0000-0000-000098C60000}"/>
    <cellStyle name="Title 33" xfId="50714" xr:uid="{00000000-0005-0000-0000-000099C60000}"/>
    <cellStyle name="Title 34" xfId="50715" xr:uid="{00000000-0005-0000-0000-00009AC60000}"/>
    <cellStyle name="Title 35" xfId="50716" xr:uid="{00000000-0005-0000-0000-00009BC60000}"/>
    <cellStyle name="Title 36" xfId="50717" xr:uid="{00000000-0005-0000-0000-00009CC60000}"/>
    <cellStyle name="Title 37" xfId="50718" xr:uid="{00000000-0005-0000-0000-00009DC60000}"/>
    <cellStyle name="Title 38" xfId="50719" xr:uid="{00000000-0005-0000-0000-00009EC60000}"/>
    <cellStyle name="Title 39" xfId="50720" xr:uid="{00000000-0005-0000-0000-00009FC60000}"/>
    <cellStyle name="Title 4" xfId="50721" xr:uid="{00000000-0005-0000-0000-0000A0C60000}"/>
    <cellStyle name="Title 40" xfId="50722" xr:uid="{00000000-0005-0000-0000-0000A1C60000}"/>
    <cellStyle name="Title 41" xfId="50723" xr:uid="{00000000-0005-0000-0000-0000A2C60000}"/>
    <cellStyle name="Title 42" xfId="50724" xr:uid="{00000000-0005-0000-0000-0000A3C60000}"/>
    <cellStyle name="Title 43" xfId="50725" xr:uid="{00000000-0005-0000-0000-0000A4C60000}"/>
    <cellStyle name="Title 44" xfId="50726" xr:uid="{00000000-0005-0000-0000-0000A5C60000}"/>
    <cellStyle name="Title 45" xfId="50727" xr:uid="{00000000-0005-0000-0000-0000A6C60000}"/>
    <cellStyle name="Title 46" xfId="50728" xr:uid="{00000000-0005-0000-0000-0000A7C60000}"/>
    <cellStyle name="Title 47" xfId="50729" xr:uid="{00000000-0005-0000-0000-0000A8C60000}"/>
    <cellStyle name="Title 48" xfId="50730" xr:uid="{00000000-0005-0000-0000-0000A9C60000}"/>
    <cellStyle name="Title 49" xfId="50731" xr:uid="{00000000-0005-0000-0000-0000AAC60000}"/>
    <cellStyle name="Title 5" xfId="50732" xr:uid="{00000000-0005-0000-0000-0000ABC60000}"/>
    <cellStyle name="Title 50" xfId="50733" xr:uid="{00000000-0005-0000-0000-0000ACC60000}"/>
    <cellStyle name="Title 51" xfId="50734" xr:uid="{00000000-0005-0000-0000-0000ADC60000}"/>
    <cellStyle name="Title 52" xfId="50735" xr:uid="{00000000-0005-0000-0000-0000AEC60000}"/>
    <cellStyle name="Title 53" xfId="50736" xr:uid="{00000000-0005-0000-0000-0000AFC60000}"/>
    <cellStyle name="Title 54" xfId="50737" xr:uid="{00000000-0005-0000-0000-0000B0C60000}"/>
    <cellStyle name="Title 55" xfId="50738" xr:uid="{00000000-0005-0000-0000-0000B1C60000}"/>
    <cellStyle name="Title 56" xfId="50739" xr:uid="{00000000-0005-0000-0000-0000B2C60000}"/>
    <cellStyle name="Title 57" xfId="50740" xr:uid="{00000000-0005-0000-0000-0000B3C60000}"/>
    <cellStyle name="Title 58" xfId="50741" xr:uid="{00000000-0005-0000-0000-0000B4C60000}"/>
    <cellStyle name="Title 59" xfId="50742" xr:uid="{00000000-0005-0000-0000-0000B5C60000}"/>
    <cellStyle name="Title 6" xfId="50743" xr:uid="{00000000-0005-0000-0000-0000B6C60000}"/>
    <cellStyle name="Title 60" xfId="50744" xr:uid="{00000000-0005-0000-0000-0000B7C60000}"/>
    <cellStyle name="Title 61" xfId="50745" xr:uid="{00000000-0005-0000-0000-0000B8C60000}"/>
    <cellStyle name="Title 62" xfId="50746" xr:uid="{00000000-0005-0000-0000-0000B9C60000}"/>
    <cellStyle name="Title 63" xfId="50747" xr:uid="{00000000-0005-0000-0000-0000BAC60000}"/>
    <cellStyle name="Title 64" xfId="50748" xr:uid="{00000000-0005-0000-0000-0000BBC60000}"/>
    <cellStyle name="Title 65" xfId="50749" xr:uid="{00000000-0005-0000-0000-0000BCC60000}"/>
    <cellStyle name="Title 66" xfId="50750" xr:uid="{00000000-0005-0000-0000-0000BDC60000}"/>
    <cellStyle name="Title 67" xfId="50751" xr:uid="{00000000-0005-0000-0000-0000BEC60000}"/>
    <cellStyle name="Title 68" xfId="50752" xr:uid="{00000000-0005-0000-0000-0000BFC60000}"/>
    <cellStyle name="Title 69" xfId="50753" xr:uid="{00000000-0005-0000-0000-0000C0C60000}"/>
    <cellStyle name="Title 7" xfId="50754" xr:uid="{00000000-0005-0000-0000-0000C1C60000}"/>
    <cellStyle name="Title 70" xfId="50755" xr:uid="{00000000-0005-0000-0000-0000C2C60000}"/>
    <cellStyle name="Title 71" xfId="50756" xr:uid="{00000000-0005-0000-0000-0000C3C60000}"/>
    <cellStyle name="Title 72" xfId="50757" xr:uid="{00000000-0005-0000-0000-0000C4C60000}"/>
    <cellStyle name="Title 73" xfId="50758" xr:uid="{00000000-0005-0000-0000-0000C5C60000}"/>
    <cellStyle name="Title 74" xfId="50759" xr:uid="{00000000-0005-0000-0000-0000C6C60000}"/>
    <cellStyle name="Title 75" xfId="50760" xr:uid="{00000000-0005-0000-0000-0000C7C60000}"/>
    <cellStyle name="Title 76" xfId="50761" xr:uid="{00000000-0005-0000-0000-0000C8C60000}"/>
    <cellStyle name="Title 77" xfId="50762" xr:uid="{00000000-0005-0000-0000-0000C9C60000}"/>
    <cellStyle name="Title 78" xfId="50763" xr:uid="{00000000-0005-0000-0000-0000CAC60000}"/>
    <cellStyle name="Title 79" xfId="50764" xr:uid="{00000000-0005-0000-0000-0000CBC60000}"/>
    <cellStyle name="Title 8" xfId="50765" xr:uid="{00000000-0005-0000-0000-0000CCC60000}"/>
    <cellStyle name="Title 80" xfId="50766" xr:uid="{00000000-0005-0000-0000-0000CDC60000}"/>
    <cellStyle name="Title 81" xfId="50767" xr:uid="{00000000-0005-0000-0000-0000CEC60000}"/>
    <cellStyle name="Title 82" xfId="50768" xr:uid="{00000000-0005-0000-0000-0000CFC60000}"/>
    <cellStyle name="Title 83" xfId="50769" xr:uid="{00000000-0005-0000-0000-0000D0C60000}"/>
    <cellStyle name="Title 84" xfId="50770" xr:uid="{00000000-0005-0000-0000-0000D1C60000}"/>
    <cellStyle name="Title 85" xfId="50771" xr:uid="{00000000-0005-0000-0000-0000D2C60000}"/>
    <cellStyle name="Title 86" xfId="50772" xr:uid="{00000000-0005-0000-0000-0000D3C60000}"/>
    <cellStyle name="Title 87" xfId="50773" xr:uid="{00000000-0005-0000-0000-0000D4C60000}"/>
    <cellStyle name="Title 88" xfId="50774" xr:uid="{00000000-0005-0000-0000-0000D5C60000}"/>
    <cellStyle name="Title 89" xfId="50775" xr:uid="{00000000-0005-0000-0000-0000D6C60000}"/>
    <cellStyle name="Title 9" xfId="50776" xr:uid="{00000000-0005-0000-0000-0000D7C60000}"/>
    <cellStyle name="Title 90" xfId="50777" xr:uid="{00000000-0005-0000-0000-0000D8C60000}"/>
    <cellStyle name="Title 91" xfId="50778" xr:uid="{00000000-0005-0000-0000-0000D9C60000}"/>
    <cellStyle name="Title 92" xfId="50779" xr:uid="{00000000-0005-0000-0000-0000DAC60000}"/>
    <cellStyle name="Title 93" xfId="50780" xr:uid="{00000000-0005-0000-0000-0000DBC60000}"/>
    <cellStyle name="Title 94" xfId="50781" xr:uid="{00000000-0005-0000-0000-0000DCC60000}"/>
    <cellStyle name="Title 95" xfId="50782" xr:uid="{00000000-0005-0000-0000-0000DDC60000}"/>
    <cellStyle name="Title 96" xfId="50783" xr:uid="{00000000-0005-0000-0000-0000DEC60000}"/>
    <cellStyle name="Title 97" xfId="50784" xr:uid="{00000000-0005-0000-0000-0000DFC60000}"/>
    <cellStyle name="Title 98" xfId="50785" xr:uid="{00000000-0005-0000-0000-0000E0C60000}"/>
    <cellStyle name="Title 99" xfId="50786" xr:uid="{00000000-0005-0000-0000-0000E1C60000}"/>
    <cellStyle name="Total 10" xfId="50787" xr:uid="{00000000-0005-0000-0000-0000E2C60000}"/>
    <cellStyle name="Total 10 10" xfId="50788" xr:uid="{00000000-0005-0000-0000-0000E3C60000}"/>
    <cellStyle name="Total 10 100" xfId="50789" xr:uid="{00000000-0005-0000-0000-0000E4C60000}"/>
    <cellStyle name="Total 10 101" xfId="50790" xr:uid="{00000000-0005-0000-0000-0000E5C60000}"/>
    <cellStyle name="Total 10 102" xfId="50791" xr:uid="{00000000-0005-0000-0000-0000E6C60000}"/>
    <cellStyle name="Total 10 103" xfId="50792" xr:uid="{00000000-0005-0000-0000-0000E7C60000}"/>
    <cellStyle name="Total 10 104" xfId="50793" xr:uid="{00000000-0005-0000-0000-0000E8C60000}"/>
    <cellStyle name="Total 10 105" xfId="50794" xr:uid="{00000000-0005-0000-0000-0000E9C60000}"/>
    <cellStyle name="Total 10 11" xfId="50795" xr:uid="{00000000-0005-0000-0000-0000EAC60000}"/>
    <cellStyle name="Total 10 12" xfId="50796" xr:uid="{00000000-0005-0000-0000-0000EBC60000}"/>
    <cellStyle name="Total 10 13" xfId="50797" xr:uid="{00000000-0005-0000-0000-0000ECC60000}"/>
    <cellStyle name="Total 10 14" xfId="50798" xr:uid="{00000000-0005-0000-0000-0000EDC60000}"/>
    <cellStyle name="Total 10 15" xfId="50799" xr:uid="{00000000-0005-0000-0000-0000EEC60000}"/>
    <cellStyle name="Total 10 16" xfId="50800" xr:uid="{00000000-0005-0000-0000-0000EFC60000}"/>
    <cellStyle name="Total 10 17" xfId="50801" xr:uid="{00000000-0005-0000-0000-0000F0C60000}"/>
    <cellStyle name="Total 10 18" xfId="50802" xr:uid="{00000000-0005-0000-0000-0000F1C60000}"/>
    <cellStyle name="Total 10 19" xfId="50803" xr:uid="{00000000-0005-0000-0000-0000F2C60000}"/>
    <cellStyle name="Total 10 2" xfId="50804" xr:uid="{00000000-0005-0000-0000-0000F3C60000}"/>
    <cellStyle name="Total 10 2 2" xfId="50805" xr:uid="{00000000-0005-0000-0000-0000F4C60000}"/>
    <cellStyle name="Total 10 20" xfId="50806" xr:uid="{00000000-0005-0000-0000-0000F5C60000}"/>
    <cellStyle name="Total 10 21" xfId="50807" xr:uid="{00000000-0005-0000-0000-0000F6C60000}"/>
    <cellStyle name="Total 10 22" xfId="50808" xr:uid="{00000000-0005-0000-0000-0000F7C60000}"/>
    <cellStyle name="Total 10 23" xfId="50809" xr:uid="{00000000-0005-0000-0000-0000F8C60000}"/>
    <cellStyle name="Total 10 24" xfId="50810" xr:uid="{00000000-0005-0000-0000-0000F9C60000}"/>
    <cellStyle name="Total 10 25" xfId="50811" xr:uid="{00000000-0005-0000-0000-0000FAC60000}"/>
    <cellStyle name="Total 10 26" xfId="50812" xr:uid="{00000000-0005-0000-0000-0000FBC60000}"/>
    <cellStyle name="Total 10 27" xfId="50813" xr:uid="{00000000-0005-0000-0000-0000FCC60000}"/>
    <cellStyle name="Total 10 28" xfId="50814" xr:uid="{00000000-0005-0000-0000-0000FDC60000}"/>
    <cellStyle name="Total 10 29" xfId="50815" xr:uid="{00000000-0005-0000-0000-0000FEC60000}"/>
    <cellStyle name="Total 10 3" xfId="50816" xr:uid="{00000000-0005-0000-0000-0000FFC60000}"/>
    <cellStyle name="Total 10 30" xfId="50817" xr:uid="{00000000-0005-0000-0000-000000C70000}"/>
    <cellStyle name="Total 10 31" xfId="50818" xr:uid="{00000000-0005-0000-0000-000001C70000}"/>
    <cellStyle name="Total 10 32" xfId="50819" xr:uid="{00000000-0005-0000-0000-000002C70000}"/>
    <cellStyle name="Total 10 33" xfId="50820" xr:uid="{00000000-0005-0000-0000-000003C70000}"/>
    <cellStyle name="Total 10 34" xfId="50821" xr:uid="{00000000-0005-0000-0000-000004C70000}"/>
    <cellStyle name="Total 10 35" xfId="50822" xr:uid="{00000000-0005-0000-0000-000005C70000}"/>
    <cellStyle name="Total 10 36" xfId="50823" xr:uid="{00000000-0005-0000-0000-000006C70000}"/>
    <cellStyle name="Total 10 37" xfId="50824" xr:uid="{00000000-0005-0000-0000-000007C70000}"/>
    <cellStyle name="Total 10 38" xfId="50825" xr:uid="{00000000-0005-0000-0000-000008C70000}"/>
    <cellStyle name="Total 10 39" xfId="50826" xr:uid="{00000000-0005-0000-0000-000009C70000}"/>
    <cellStyle name="Total 10 4" xfId="50827" xr:uid="{00000000-0005-0000-0000-00000AC70000}"/>
    <cellStyle name="Total 10 40" xfId="50828" xr:uid="{00000000-0005-0000-0000-00000BC70000}"/>
    <cellStyle name="Total 10 41" xfId="50829" xr:uid="{00000000-0005-0000-0000-00000CC70000}"/>
    <cellStyle name="Total 10 42" xfId="50830" xr:uid="{00000000-0005-0000-0000-00000DC70000}"/>
    <cellStyle name="Total 10 43" xfId="50831" xr:uid="{00000000-0005-0000-0000-00000EC70000}"/>
    <cellStyle name="Total 10 44" xfId="50832" xr:uid="{00000000-0005-0000-0000-00000FC70000}"/>
    <cellStyle name="Total 10 45" xfId="50833" xr:uid="{00000000-0005-0000-0000-000010C70000}"/>
    <cellStyle name="Total 10 46" xfId="50834" xr:uid="{00000000-0005-0000-0000-000011C70000}"/>
    <cellStyle name="Total 10 47" xfId="50835" xr:uid="{00000000-0005-0000-0000-000012C70000}"/>
    <cellStyle name="Total 10 48" xfId="50836" xr:uid="{00000000-0005-0000-0000-000013C70000}"/>
    <cellStyle name="Total 10 49" xfId="50837" xr:uid="{00000000-0005-0000-0000-000014C70000}"/>
    <cellStyle name="Total 10 5" xfId="50838" xr:uid="{00000000-0005-0000-0000-000015C70000}"/>
    <cellStyle name="Total 10 50" xfId="50839" xr:uid="{00000000-0005-0000-0000-000016C70000}"/>
    <cellStyle name="Total 10 51" xfId="50840" xr:uid="{00000000-0005-0000-0000-000017C70000}"/>
    <cellStyle name="Total 10 52" xfId="50841" xr:uid="{00000000-0005-0000-0000-000018C70000}"/>
    <cellStyle name="Total 10 53" xfId="50842" xr:uid="{00000000-0005-0000-0000-000019C70000}"/>
    <cellStyle name="Total 10 54" xfId="50843" xr:uid="{00000000-0005-0000-0000-00001AC70000}"/>
    <cellStyle name="Total 10 55" xfId="50844" xr:uid="{00000000-0005-0000-0000-00001BC70000}"/>
    <cellStyle name="Total 10 56" xfId="50845" xr:uid="{00000000-0005-0000-0000-00001CC70000}"/>
    <cellStyle name="Total 10 57" xfId="50846" xr:uid="{00000000-0005-0000-0000-00001DC70000}"/>
    <cellStyle name="Total 10 58" xfId="50847" xr:uid="{00000000-0005-0000-0000-00001EC70000}"/>
    <cellStyle name="Total 10 59" xfId="50848" xr:uid="{00000000-0005-0000-0000-00001FC70000}"/>
    <cellStyle name="Total 10 6" xfId="50849" xr:uid="{00000000-0005-0000-0000-000020C70000}"/>
    <cellStyle name="Total 10 60" xfId="50850" xr:uid="{00000000-0005-0000-0000-000021C70000}"/>
    <cellStyle name="Total 10 61" xfId="50851" xr:uid="{00000000-0005-0000-0000-000022C70000}"/>
    <cellStyle name="Total 10 62" xfId="50852" xr:uid="{00000000-0005-0000-0000-000023C70000}"/>
    <cellStyle name="Total 10 63" xfId="50853" xr:uid="{00000000-0005-0000-0000-000024C70000}"/>
    <cellStyle name="Total 10 64" xfId="50854" xr:uid="{00000000-0005-0000-0000-000025C70000}"/>
    <cellStyle name="Total 10 65" xfId="50855" xr:uid="{00000000-0005-0000-0000-000026C70000}"/>
    <cellStyle name="Total 10 66" xfId="50856" xr:uid="{00000000-0005-0000-0000-000027C70000}"/>
    <cellStyle name="Total 10 67" xfId="50857" xr:uid="{00000000-0005-0000-0000-000028C70000}"/>
    <cellStyle name="Total 10 68" xfId="50858" xr:uid="{00000000-0005-0000-0000-000029C70000}"/>
    <cellStyle name="Total 10 69" xfId="50859" xr:uid="{00000000-0005-0000-0000-00002AC70000}"/>
    <cellStyle name="Total 10 7" xfId="50860" xr:uid="{00000000-0005-0000-0000-00002BC70000}"/>
    <cellStyle name="Total 10 70" xfId="50861" xr:uid="{00000000-0005-0000-0000-00002CC70000}"/>
    <cellStyle name="Total 10 71" xfId="50862" xr:uid="{00000000-0005-0000-0000-00002DC70000}"/>
    <cellStyle name="Total 10 72" xfId="50863" xr:uid="{00000000-0005-0000-0000-00002EC70000}"/>
    <cellStyle name="Total 10 73" xfId="50864" xr:uid="{00000000-0005-0000-0000-00002FC70000}"/>
    <cellStyle name="Total 10 74" xfId="50865" xr:uid="{00000000-0005-0000-0000-000030C70000}"/>
    <cellStyle name="Total 10 75" xfId="50866" xr:uid="{00000000-0005-0000-0000-000031C70000}"/>
    <cellStyle name="Total 10 76" xfId="50867" xr:uid="{00000000-0005-0000-0000-000032C70000}"/>
    <cellStyle name="Total 10 77" xfId="50868" xr:uid="{00000000-0005-0000-0000-000033C70000}"/>
    <cellStyle name="Total 10 78" xfId="50869" xr:uid="{00000000-0005-0000-0000-000034C70000}"/>
    <cellStyle name="Total 10 79" xfId="50870" xr:uid="{00000000-0005-0000-0000-000035C70000}"/>
    <cellStyle name="Total 10 8" xfId="50871" xr:uid="{00000000-0005-0000-0000-000036C70000}"/>
    <cellStyle name="Total 10 80" xfId="50872" xr:uid="{00000000-0005-0000-0000-000037C70000}"/>
    <cellStyle name="Total 10 81" xfId="50873" xr:uid="{00000000-0005-0000-0000-000038C70000}"/>
    <cellStyle name="Total 10 82" xfId="50874" xr:uid="{00000000-0005-0000-0000-000039C70000}"/>
    <cellStyle name="Total 10 83" xfId="50875" xr:uid="{00000000-0005-0000-0000-00003AC70000}"/>
    <cellStyle name="Total 10 84" xfId="50876" xr:uid="{00000000-0005-0000-0000-00003BC70000}"/>
    <cellStyle name="Total 10 85" xfId="50877" xr:uid="{00000000-0005-0000-0000-00003CC70000}"/>
    <cellStyle name="Total 10 86" xfId="50878" xr:uid="{00000000-0005-0000-0000-00003DC70000}"/>
    <cellStyle name="Total 10 87" xfId="50879" xr:uid="{00000000-0005-0000-0000-00003EC70000}"/>
    <cellStyle name="Total 10 88" xfId="50880" xr:uid="{00000000-0005-0000-0000-00003FC70000}"/>
    <cellStyle name="Total 10 89" xfId="50881" xr:uid="{00000000-0005-0000-0000-000040C70000}"/>
    <cellStyle name="Total 10 9" xfId="50882" xr:uid="{00000000-0005-0000-0000-000041C70000}"/>
    <cellStyle name="Total 10 90" xfId="50883" xr:uid="{00000000-0005-0000-0000-000042C70000}"/>
    <cellStyle name="Total 10 91" xfId="50884" xr:uid="{00000000-0005-0000-0000-000043C70000}"/>
    <cellStyle name="Total 10 92" xfId="50885" xr:uid="{00000000-0005-0000-0000-000044C70000}"/>
    <cellStyle name="Total 10 93" xfId="50886" xr:uid="{00000000-0005-0000-0000-000045C70000}"/>
    <cellStyle name="Total 10 94" xfId="50887" xr:uid="{00000000-0005-0000-0000-000046C70000}"/>
    <cellStyle name="Total 10 95" xfId="50888" xr:uid="{00000000-0005-0000-0000-000047C70000}"/>
    <cellStyle name="Total 10 96" xfId="50889" xr:uid="{00000000-0005-0000-0000-000048C70000}"/>
    <cellStyle name="Total 10 97" xfId="50890" xr:uid="{00000000-0005-0000-0000-000049C70000}"/>
    <cellStyle name="Total 10 98" xfId="50891" xr:uid="{00000000-0005-0000-0000-00004AC70000}"/>
    <cellStyle name="Total 10 99" xfId="50892" xr:uid="{00000000-0005-0000-0000-00004BC70000}"/>
    <cellStyle name="Total 100" xfId="50893" xr:uid="{00000000-0005-0000-0000-00004CC70000}"/>
    <cellStyle name="Total 100 2" xfId="50894" xr:uid="{00000000-0005-0000-0000-00004DC70000}"/>
    <cellStyle name="Total 100 3" xfId="50895" xr:uid="{00000000-0005-0000-0000-00004EC70000}"/>
    <cellStyle name="Total 101" xfId="50896" xr:uid="{00000000-0005-0000-0000-00004FC70000}"/>
    <cellStyle name="Total 101 2" xfId="50897" xr:uid="{00000000-0005-0000-0000-000050C70000}"/>
    <cellStyle name="Total 101 3" xfId="50898" xr:uid="{00000000-0005-0000-0000-000051C70000}"/>
    <cellStyle name="Total 102" xfId="50899" xr:uid="{00000000-0005-0000-0000-000052C70000}"/>
    <cellStyle name="Total 102 2" xfId="50900" xr:uid="{00000000-0005-0000-0000-000053C70000}"/>
    <cellStyle name="Total 102 3" xfId="50901" xr:uid="{00000000-0005-0000-0000-000054C70000}"/>
    <cellStyle name="Total 103" xfId="50902" xr:uid="{00000000-0005-0000-0000-000055C70000}"/>
    <cellStyle name="Total 103 2" xfId="50903" xr:uid="{00000000-0005-0000-0000-000056C70000}"/>
    <cellStyle name="Total 103 3" xfId="50904" xr:uid="{00000000-0005-0000-0000-000057C70000}"/>
    <cellStyle name="Total 104" xfId="50905" xr:uid="{00000000-0005-0000-0000-000058C70000}"/>
    <cellStyle name="Total 104 2" xfId="50906" xr:uid="{00000000-0005-0000-0000-000059C70000}"/>
    <cellStyle name="Total 104 3" xfId="50907" xr:uid="{00000000-0005-0000-0000-00005AC70000}"/>
    <cellStyle name="Total 105" xfId="50908" xr:uid="{00000000-0005-0000-0000-00005BC70000}"/>
    <cellStyle name="Total 105 2" xfId="50909" xr:uid="{00000000-0005-0000-0000-00005CC70000}"/>
    <cellStyle name="Total 105 3" xfId="50910" xr:uid="{00000000-0005-0000-0000-00005DC70000}"/>
    <cellStyle name="Total 106" xfId="50911" xr:uid="{00000000-0005-0000-0000-00005EC70000}"/>
    <cellStyle name="Total 106 2" xfId="50912" xr:uid="{00000000-0005-0000-0000-00005FC70000}"/>
    <cellStyle name="Total 106 3" xfId="50913" xr:uid="{00000000-0005-0000-0000-000060C70000}"/>
    <cellStyle name="Total 107" xfId="50914" xr:uid="{00000000-0005-0000-0000-000061C70000}"/>
    <cellStyle name="Total 107 2" xfId="50915" xr:uid="{00000000-0005-0000-0000-000062C70000}"/>
    <cellStyle name="Total 107 3" xfId="50916" xr:uid="{00000000-0005-0000-0000-000063C70000}"/>
    <cellStyle name="Total 108" xfId="50917" xr:uid="{00000000-0005-0000-0000-000064C70000}"/>
    <cellStyle name="Total 109" xfId="50918" xr:uid="{00000000-0005-0000-0000-000065C70000}"/>
    <cellStyle name="Total 11" xfId="50919" xr:uid="{00000000-0005-0000-0000-000066C70000}"/>
    <cellStyle name="Total 11 10" xfId="50920" xr:uid="{00000000-0005-0000-0000-000067C70000}"/>
    <cellStyle name="Total 11 100" xfId="50921" xr:uid="{00000000-0005-0000-0000-000068C70000}"/>
    <cellStyle name="Total 11 101" xfId="50922" xr:uid="{00000000-0005-0000-0000-000069C70000}"/>
    <cellStyle name="Total 11 102" xfId="50923" xr:uid="{00000000-0005-0000-0000-00006AC70000}"/>
    <cellStyle name="Total 11 103" xfId="50924" xr:uid="{00000000-0005-0000-0000-00006BC70000}"/>
    <cellStyle name="Total 11 104" xfId="50925" xr:uid="{00000000-0005-0000-0000-00006CC70000}"/>
    <cellStyle name="Total 11 105" xfId="50926" xr:uid="{00000000-0005-0000-0000-00006DC70000}"/>
    <cellStyle name="Total 11 11" xfId="50927" xr:uid="{00000000-0005-0000-0000-00006EC70000}"/>
    <cellStyle name="Total 11 12" xfId="50928" xr:uid="{00000000-0005-0000-0000-00006FC70000}"/>
    <cellStyle name="Total 11 13" xfId="50929" xr:uid="{00000000-0005-0000-0000-000070C70000}"/>
    <cellStyle name="Total 11 14" xfId="50930" xr:uid="{00000000-0005-0000-0000-000071C70000}"/>
    <cellStyle name="Total 11 15" xfId="50931" xr:uid="{00000000-0005-0000-0000-000072C70000}"/>
    <cellStyle name="Total 11 16" xfId="50932" xr:uid="{00000000-0005-0000-0000-000073C70000}"/>
    <cellStyle name="Total 11 17" xfId="50933" xr:uid="{00000000-0005-0000-0000-000074C70000}"/>
    <cellStyle name="Total 11 18" xfId="50934" xr:uid="{00000000-0005-0000-0000-000075C70000}"/>
    <cellStyle name="Total 11 19" xfId="50935" xr:uid="{00000000-0005-0000-0000-000076C70000}"/>
    <cellStyle name="Total 11 2" xfId="50936" xr:uid="{00000000-0005-0000-0000-000077C70000}"/>
    <cellStyle name="Total 11 2 2" xfId="50937" xr:uid="{00000000-0005-0000-0000-000078C70000}"/>
    <cellStyle name="Total 11 20" xfId="50938" xr:uid="{00000000-0005-0000-0000-000079C70000}"/>
    <cellStyle name="Total 11 21" xfId="50939" xr:uid="{00000000-0005-0000-0000-00007AC70000}"/>
    <cellStyle name="Total 11 22" xfId="50940" xr:uid="{00000000-0005-0000-0000-00007BC70000}"/>
    <cellStyle name="Total 11 23" xfId="50941" xr:uid="{00000000-0005-0000-0000-00007CC70000}"/>
    <cellStyle name="Total 11 24" xfId="50942" xr:uid="{00000000-0005-0000-0000-00007DC70000}"/>
    <cellStyle name="Total 11 25" xfId="50943" xr:uid="{00000000-0005-0000-0000-00007EC70000}"/>
    <cellStyle name="Total 11 26" xfId="50944" xr:uid="{00000000-0005-0000-0000-00007FC70000}"/>
    <cellStyle name="Total 11 27" xfId="50945" xr:uid="{00000000-0005-0000-0000-000080C70000}"/>
    <cellStyle name="Total 11 28" xfId="50946" xr:uid="{00000000-0005-0000-0000-000081C70000}"/>
    <cellStyle name="Total 11 29" xfId="50947" xr:uid="{00000000-0005-0000-0000-000082C70000}"/>
    <cellStyle name="Total 11 3" xfId="50948" xr:uid="{00000000-0005-0000-0000-000083C70000}"/>
    <cellStyle name="Total 11 30" xfId="50949" xr:uid="{00000000-0005-0000-0000-000084C70000}"/>
    <cellStyle name="Total 11 31" xfId="50950" xr:uid="{00000000-0005-0000-0000-000085C70000}"/>
    <cellStyle name="Total 11 32" xfId="50951" xr:uid="{00000000-0005-0000-0000-000086C70000}"/>
    <cellStyle name="Total 11 33" xfId="50952" xr:uid="{00000000-0005-0000-0000-000087C70000}"/>
    <cellStyle name="Total 11 34" xfId="50953" xr:uid="{00000000-0005-0000-0000-000088C70000}"/>
    <cellStyle name="Total 11 35" xfId="50954" xr:uid="{00000000-0005-0000-0000-000089C70000}"/>
    <cellStyle name="Total 11 36" xfId="50955" xr:uid="{00000000-0005-0000-0000-00008AC70000}"/>
    <cellStyle name="Total 11 37" xfId="50956" xr:uid="{00000000-0005-0000-0000-00008BC70000}"/>
    <cellStyle name="Total 11 38" xfId="50957" xr:uid="{00000000-0005-0000-0000-00008CC70000}"/>
    <cellStyle name="Total 11 39" xfId="50958" xr:uid="{00000000-0005-0000-0000-00008DC70000}"/>
    <cellStyle name="Total 11 4" xfId="50959" xr:uid="{00000000-0005-0000-0000-00008EC70000}"/>
    <cellStyle name="Total 11 40" xfId="50960" xr:uid="{00000000-0005-0000-0000-00008FC70000}"/>
    <cellStyle name="Total 11 41" xfId="50961" xr:uid="{00000000-0005-0000-0000-000090C70000}"/>
    <cellStyle name="Total 11 42" xfId="50962" xr:uid="{00000000-0005-0000-0000-000091C70000}"/>
    <cellStyle name="Total 11 43" xfId="50963" xr:uid="{00000000-0005-0000-0000-000092C70000}"/>
    <cellStyle name="Total 11 44" xfId="50964" xr:uid="{00000000-0005-0000-0000-000093C70000}"/>
    <cellStyle name="Total 11 45" xfId="50965" xr:uid="{00000000-0005-0000-0000-000094C70000}"/>
    <cellStyle name="Total 11 46" xfId="50966" xr:uid="{00000000-0005-0000-0000-000095C70000}"/>
    <cellStyle name="Total 11 47" xfId="50967" xr:uid="{00000000-0005-0000-0000-000096C70000}"/>
    <cellStyle name="Total 11 48" xfId="50968" xr:uid="{00000000-0005-0000-0000-000097C70000}"/>
    <cellStyle name="Total 11 49" xfId="50969" xr:uid="{00000000-0005-0000-0000-000098C70000}"/>
    <cellStyle name="Total 11 5" xfId="50970" xr:uid="{00000000-0005-0000-0000-000099C70000}"/>
    <cellStyle name="Total 11 50" xfId="50971" xr:uid="{00000000-0005-0000-0000-00009AC70000}"/>
    <cellStyle name="Total 11 51" xfId="50972" xr:uid="{00000000-0005-0000-0000-00009BC70000}"/>
    <cellStyle name="Total 11 52" xfId="50973" xr:uid="{00000000-0005-0000-0000-00009CC70000}"/>
    <cellStyle name="Total 11 53" xfId="50974" xr:uid="{00000000-0005-0000-0000-00009DC70000}"/>
    <cellStyle name="Total 11 54" xfId="50975" xr:uid="{00000000-0005-0000-0000-00009EC70000}"/>
    <cellStyle name="Total 11 55" xfId="50976" xr:uid="{00000000-0005-0000-0000-00009FC70000}"/>
    <cellStyle name="Total 11 56" xfId="50977" xr:uid="{00000000-0005-0000-0000-0000A0C70000}"/>
    <cellStyle name="Total 11 57" xfId="50978" xr:uid="{00000000-0005-0000-0000-0000A1C70000}"/>
    <cellStyle name="Total 11 58" xfId="50979" xr:uid="{00000000-0005-0000-0000-0000A2C70000}"/>
    <cellStyle name="Total 11 59" xfId="50980" xr:uid="{00000000-0005-0000-0000-0000A3C70000}"/>
    <cellStyle name="Total 11 6" xfId="50981" xr:uid="{00000000-0005-0000-0000-0000A4C70000}"/>
    <cellStyle name="Total 11 60" xfId="50982" xr:uid="{00000000-0005-0000-0000-0000A5C70000}"/>
    <cellStyle name="Total 11 61" xfId="50983" xr:uid="{00000000-0005-0000-0000-0000A6C70000}"/>
    <cellStyle name="Total 11 62" xfId="50984" xr:uid="{00000000-0005-0000-0000-0000A7C70000}"/>
    <cellStyle name="Total 11 63" xfId="50985" xr:uid="{00000000-0005-0000-0000-0000A8C70000}"/>
    <cellStyle name="Total 11 64" xfId="50986" xr:uid="{00000000-0005-0000-0000-0000A9C70000}"/>
    <cellStyle name="Total 11 65" xfId="50987" xr:uid="{00000000-0005-0000-0000-0000AAC70000}"/>
    <cellStyle name="Total 11 66" xfId="50988" xr:uid="{00000000-0005-0000-0000-0000ABC70000}"/>
    <cellStyle name="Total 11 67" xfId="50989" xr:uid="{00000000-0005-0000-0000-0000ACC70000}"/>
    <cellStyle name="Total 11 68" xfId="50990" xr:uid="{00000000-0005-0000-0000-0000ADC70000}"/>
    <cellStyle name="Total 11 69" xfId="50991" xr:uid="{00000000-0005-0000-0000-0000AEC70000}"/>
    <cellStyle name="Total 11 7" xfId="50992" xr:uid="{00000000-0005-0000-0000-0000AFC70000}"/>
    <cellStyle name="Total 11 70" xfId="50993" xr:uid="{00000000-0005-0000-0000-0000B0C70000}"/>
    <cellStyle name="Total 11 71" xfId="50994" xr:uid="{00000000-0005-0000-0000-0000B1C70000}"/>
    <cellStyle name="Total 11 72" xfId="50995" xr:uid="{00000000-0005-0000-0000-0000B2C70000}"/>
    <cellStyle name="Total 11 73" xfId="50996" xr:uid="{00000000-0005-0000-0000-0000B3C70000}"/>
    <cellStyle name="Total 11 74" xfId="50997" xr:uid="{00000000-0005-0000-0000-0000B4C70000}"/>
    <cellStyle name="Total 11 75" xfId="50998" xr:uid="{00000000-0005-0000-0000-0000B5C70000}"/>
    <cellStyle name="Total 11 76" xfId="50999" xr:uid="{00000000-0005-0000-0000-0000B6C70000}"/>
    <cellStyle name="Total 11 77" xfId="51000" xr:uid="{00000000-0005-0000-0000-0000B7C70000}"/>
    <cellStyle name="Total 11 78" xfId="51001" xr:uid="{00000000-0005-0000-0000-0000B8C70000}"/>
    <cellStyle name="Total 11 79" xfId="51002" xr:uid="{00000000-0005-0000-0000-0000B9C70000}"/>
    <cellStyle name="Total 11 8" xfId="51003" xr:uid="{00000000-0005-0000-0000-0000BAC70000}"/>
    <cellStyle name="Total 11 80" xfId="51004" xr:uid="{00000000-0005-0000-0000-0000BBC70000}"/>
    <cellStyle name="Total 11 81" xfId="51005" xr:uid="{00000000-0005-0000-0000-0000BCC70000}"/>
    <cellStyle name="Total 11 82" xfId="51006" xr:uid="{00000000-0005-0000-0000-0000BDC70000}"/>
    <cellStyle name="Total 11 83" xfId="51007" xr:uid="{00000000-0005-0000-0000-0000BEC70000}"/>
    <cellStyle name="Total 11 84" xfId="51008" xr:uid="{00000000-0005-0000-0000-0000BFC70000}"/>
    <cellStyle name="Total 11 85" xfId="51009" xr:uid="{00000000-0005-0000-0000-0000C0C70000}"/>
    <cellStyle name="Total 11 86" xfId="51010" xr:uid="{00000000-0005-0000-0000-0000C1C70000}"/>
    <cellStyle name="Total 11 87" xfId="51011" xr:uid="{00000000-0005-0000-0000-0000C2C70000}"/>
    <cellStyle name="Total 11 88" xfId="51012" xr:uid="{00000000-0005-0000-0000-0000C3C70000}"/>
    <cellStyle name="Total 11 89" xfId="51013" xr:uid="{00000000-0005-0000-0000-0000C4C70000}"/>
    <cellStyle name="Total 11 9" xfId="51014" xr:uid="{00000000-0005-0000-0000-0000C5C70000}"/>
    <cellStyle name="Total 11 90" xfId="51015" xr:uid="{00000000-0005-0000-0000-0000C6C70000}"/>
    <cellStyle name="Total 11 91" xfId="51016" xr:uid="{00000000-0005-0000-0000-0000C7C70000}"/>
    <cellStyle name="Total 11 92" xfId="51017" xr:uid="{00000000-0005-0000-0000-0000C8C70000}"/>
    <cellStyle name="Total 11 93" xfId="51018" xr:uid="{00000000-0005-0000-0000-0000C9C70000}"/>
    <cellStyle name="Total 11 94" xfId="51019" xr:uid="{00000000-0005-0000-0000-0000CAC70000}"/>
    <cellStyle name="Total 11 95" xfId="51020" xr:uid="{00000000-0005-0000-0000-0000CBC70000}"/>
    <cellStyle name="Total 11 96" xfId="51021" xr:uid="{00000000-0005-0000-0000-0000CCC70000}"/>
    <cellStyle name="Total 11 97" xfId="51022" xr:uid="{00000000-0005-0000-0000-0000CDC70000}"/>
    <cellStyle name="Total 11 98" xfId="51023" xr:uid="{00000000-0005-0000-0000-0000CEC70000}"/>
    <cellStyle name="Total 11 99" xfId="51024" xr:uid="{00000000-0005-0000-0000-0000CFC70000}"/>
    <cellStyle name="Total 110" xfId="51025" xr:uid="{00000000-0005-0000-0000-0000D0C70000}"/>
    <cellStyle name="Total 111" xfId="51026" xr:uid="{00000000-0005-0000-0000-0000D1C70000}"/>
    <cellStyle name="Total 112" xfId="51027" xr:uid="{00000000-0005-0000-0000-0000D2C70000}"/>
    <cellStyle name="Total 113" xfId="51028" xr:uid="{00000000-0005-0000-0000-0000D3C70000}"/>
    <cellStyle name="Total 114" xfId="51029" xr:uid="{00000000-0005-0000-0000-0000D4C70000}"/>
    <cellStyle name="Total 115" xfId="51030" xr:uid="{00000000-0005-0000-0000-0000D5C70000}"/>
    <cellStyle name="Total 116" xfId="51031" xr:uid="{00000000-0005-0000-0000-0000D6C70000}"/>
    <cellStyle name="Total 117" xfId="51032" xr:uid="{00000000-0005-0000-0000-0000D7C70000}"/>
    <cellStyle name="Total 118" xfId="51033" xr:uid="{00000000-0005-0000-0000-0000D8C70000}"/>
    <cellStyle name="Total 119" xfId="51034" xr:uid="{00000000-0005-0000-0000-0000D9C70000}"/>
    <cellStyle name="Total 12" xfId="51035" xr:uid="{00000000-0005-0000-0000-0000DAC70000}"/>
    <cellStyle name="Total 12 10" xfId="51036" xr:uid="{00000000-0005-0000-0000-0000DBC70000}"/>
    <cellStyle name="Total 12 100" xfId="51037" xr:uid="{00000000-0005-0000-0000-0000DCC70000}"/>
    <cellStyle name="Total 12 101" xfId="51038" xr:uid="{00000000-0005-0000-0000-0000DDC70000}"/>
    <cellStyle name="Total 12 102" xfId="51039" xr:uid="{00000000-0005-0000-0000-0000DEC70000}"/>
    <cellStyle name="Total 12 103" xfId="51040" xr:uid="{00000000-0005-0000-0000-0000DFC70000}"/>
    <cellStyle name="Total 12 104" xfId="51041" xr:uid="{00000000-0005-0000-0000-0000E0C70000}"/>
    <cellStyle name="Total 12 105" xfId="51042" xr:uid="{00000000-0005-0000-0000-0000E1C70000}"/>
    <cellStyle name="Total 12 11" xfId="51043" xr:uid="{00000000-0005-0000-0000-0000E2C70000}"/>
    <cellStyle name="Total 12 12" xfId="51044" xr:uid="{00000000-0005-0000-0000-0000E3C70000}"/>
    <cellStyle name="Total 12 13" xfId="51045" xr:uid="{00000000-0005-0000-0000-0000E4C70000}"/>
    <cellStyle name="Total 12 14" xfId="51046" xr:uid="{00000000-0005-0000-0000-0000E5C70000}"/>
    <cellStyle name="Total 12 15" xfId="51047" xr:uid="{00000000-0005-0000-0000-0000E6C70000}"/>
    <cellStyle name="Total 12 16" xfId="51048" xr:uid="{00000000-0005-0000-0000-0000E7C70000}"/>
    <cellStyle name="Total 12 17" xfId="51049" xr:uid="{00000000-0005-0000-0000-0000E8C70000}"/>
    <cellStyle name="Total 12 18" xfId="51050" xr:uid="{00000000-0005-0000-0000-0000E9C70000}"/>
    <cellStyle name="Total 12 19" xfId="51051" xr:uid="{00000000-0005-0000-0000-0000EAC70000}"/>
    <cellStyle name="Total 12 2" xfId="51052" xr:uid="{00000000-0005-0000-0000-0000EBC70000}"/>
    <cellStyle name="Total 12 2 2" xfId="51053" xr:uid="{00000000-0005-0000-0000-0000ECC70000}"/>
    <cellStyle name="Total 12 20" xfId="51054" xr:uid="{00000000-0005-0000-0000-0000EDC70000}"/>
    <cellStyle name="Total 12 21" xfId="51055" xr:uid="{00000000-0005-0000-0000-0000EEC70000}"/>
    <cellStyle name="Total 12 22" xfId="51056" xr:uid="{00000000-0005-0000-0000-0000EFC70000}"/>
    <cellStyle name="Total 12 23" xfId="51057" xr:uid="{00000000-0005-0000-0000-0000F0C70000}"/>
    <cellStyle name="Total 12 24" xfId="51058" xr:uid="{00000000-0005-0000-0000-0000F1C70000}"/>
    <cellStyle name="Total 12 25" xfId="51059" xr:uid="{00000000-0005-0000-0000-0000F2C70000}"/>
    <cellStyle name="Total 12 26" xfId="51060" xr:uid="{00000000-0005-0000-0000-0000F3C70000}"/>
    <cellStyle name="Total 12 27" xfId="51061" xr:uid="{00000000-0005-0000-0000-0000F4C70000}"/>
    <cellStyle name="Total 12 28" xfId="51062" xr:uid="{00000000-0005-0000-0000-0000F5C70000}"/>
    <cellStyle name="Total 12 29" xfId="51063" xr:uid="{00000000-0005-0000-0000-0000F6C70000}"/>
    <cellStyle name="Total 12 3" xfId="51064" xr:uid="{00000000-0005-0000-0000-0000F7C70000}"/>
    <cellStyle name="Total 12 30" xfId="51065" xr:uid="{00000000-0005-0000-0000-0000F8C70000}"/>
    <cellStyle name="Total 12 31" xfId="51066" xr:uid="{00000000-0005-0000-0000-0000F9C70000}"/>
    <cellStyle name="Total 12 32" xfId="51067" xr:uid="{00000000-0005-0000-0000-0000FAC70000}"/>
    <cellStyle name="Total 12 33" xfId="51068" xr:uid="{00000000-0005-0000-0000-0000FBC70000}"/>
    <cellStyle name="Total 12 34" xfId="51069" xr:uid="{00000000-0005-0000-0000-0000FCC70000}"/>
    <cellStyle name="Total 12 35" xfId="51070" xr:uid="{00000000-0005-0000-0000-0000FDC70000}"/>
    <cellStyle name="Total 12 36" xfId="51071" xr:uid="{00000000-0005-0000-0000-0000FEC70000}"/>
    <cellStyle name="Total 12 37" xfId="51072" xr:uid="{00000000-0005-0000-0000-0000FFC70000}"/>
    <cellStyle name="Total 12 38" xfId="51073" xr:uid="{00000000-0005-0000-0000-000000C80000}"/>
    <cellStyle name="Total 12 39" xfId="51074" xr:uid="{00000000-0005-0000-0000-000001C80000}"/>
    <cellStyle name="Total 12 4" xfId="51075" xr:uid="{00000000-0005-0000-0000-000002C80000}"/>
    <cellStyle name="Total 12 40" xfId="51076" xr:uid="{00000000-0005-0000-0000-000003C80000}"/>
    <cellStyle name="Total 12 41" xfId="51077" xr:uid="{00000000-0005-0000-0000-000004C80000}"/>
    <cellStyle name="Total 12 42" xfId="51078" xr:uid="{00000000-0005-0000-0000-000005C80000}"/>
    <cellStyle name="Total 12 43" xfId="51079" xr:uid="{00000000-0005-0000-0000-000006C80000}"/>
    <cellStyle name="Total 12 44" xfId="51080" xr:uid="{00000000-0005-0000-0000-000007C80000}"/>
    <cellStyle name="Total 12 45" xfId="51081" xr:uid="{00000000-0005-0000-0000-000008C80000}"/>
    <cellStyle name="Total 12 46" xfId="51082" xr:uid="{00000000-0005-0000-0000-000009C80000}"/>
    <cellStyle name="Total 12 47" xfId="51083" xr:uid="{00000000-0005-0000-0000-00000AC80000}"/>
    <cellStyle name="Total 12 48" xfId="51084" xr:uid="{00000000-0005-0000-0000-00000BC80000}"/>
    <cellStyle name="Total 12 49" xfId="51085" xr:uid="{00000000-0005-0000-0000-00000CC80000}"/>
    <cellStyle name="Total 12 5" xfId="51086" xr:uid="{00000000-0005-0000-0000-00000DC80000}"/>
    <cellStyle name="Total 12 50" xfId="51087" xr:uid="{00000000-0005-0000-0000-00000EC80000}"/>
    <cellStyle name="Total 12 51" xfId="51088" xr:uid="{00000000-0005-0000-0000-00000FC80000}"/>
    <cellStyle name="Total 12 52" xfId="51089" xr:uid="{00000000-0005-0000-0000-000010C80000}"/>
    <cellStyle name="Total 12 53" xfId="51090" xr:uid="{00000000-0005-0000-0000-000011C80000}"/>
    <cellStyle name="Total 12 54" xfId="51091" xr:uid="{00000000-0005-0000-0000-000012C80000}"/>
    <cellStyle name="Total 12 55" xfId="51092" xr:uid="{00000000-0005-0000-0000-000013C80000}"/>
    <cellStyle name="Total 12 56" xfId="51093" xr:uid="{00000000-0005-0000-0000-000014C80000}"/>
    <cellStyle name="Total 12 57" xfId="51094" xr:uid="{00000000-0005-0000-0000-000015C80000}"/>
    <cellStyle name="Total 12 58" xfId="51095" xr:uid="{00000000-0005-0000-0000-000016C80000}"/>
    <cellStyle name="Total 12 59" xfId="51096" xr:uid="{00000000-0005-0000-0000-000017C80000}"/>
    <cellStyle name="Total 12 6" xfId="51097" xr:uid="{00000000-0005-0000-0000-000018C80000}"/>
    <cellStyle name="Total 12 60" xfId="51098" xr:uid="{00000000-0005-0000-0000-000019C80000}"/>
    <cellStyle name="Total 12 61" xfId="51099" xr:uid="{00000000-0005-0000-0000-00001AC80000}"/>
    <cellStyle name="Total 12 62" xfId="51100" xr:uid="{00000000-0005-0000-0000-00001BC80000}"/>
    <cellStyle name="Total 12 63" xfId="51101" xr:uid="{00000000-0005-0000-0000-00001CC80000}"/>
    <cellStyle name="Total 12 64" xfId="51102" xr:uid="{00000000-0005-0000-0000-00001DC80000}"/>
    <cellStyle name="Total 12 65" xfId="51103" xr:uid="{00000000-0005-0000-0000-00001EC80000}"/>
    <cellStyle name="Total 12 66" xfId="51104" xr:uid="{00000000-0005-0000-0000-00001FC80000}"/>
    <cellStyle name="Total 12 67" xfId="51105" xr:uid="{00000000-0005-0000-0000-000020C80000}"/>
    <cellStyle name="Total 12 68" xfId="51106" xr:uid="{00000000-0005-0000-0000-000021C80000}"/>
    <cellStyle name="Total 12 69" xfId="51107" xr:uid="{00000000-0005-0000-0000-000022C80000}"/>
    <cellStyle name="Total 12 7" xfId="51108" xr:uid="{00000000-0005-0000-0000-000023C80000}"/>
    <cellStyle name="Total 12 70" xfId="51109" xr:uid="{00000000-0005-0000-0000-000024C80000}"/>
    <cellStyle name="Total 12 71" xfId="51110" xr:uid="{00000000-0005-0000-0000-000025C80000}"/>
    <cellStyle name="Total 12 72" xfId="51111" xr:uid="{00000000-0005-0000-0000-000026C80000}"/>
    <cellStyle name="Total 12 73" xfId="51112" xr:uid="{00000000-0005-0000-0000-000027C80000}"/>
    <cellStyle name="Total 12 74" xfId="51113" xr:uid="{00000000-0005-0000-0000-000028C80000}"/>
    <cellStyle name="Total 12 75" xfId="51114" xr:uid="{00000000-0005-0000-0000-000029C80000}"/>
    <cellStyle name="Total 12 76" xfId="51115" xr:uid="{00000000-0005-0000-0000-00002AC80000}"/>
    <cellStyle name="Total 12 77" xfId="51116" xr:uid="{00000000-0005-0000-0000-00002BC80000}"/>
    <cellStyle name="Total 12 78" xfId="51117" xr:uid="{00000000-0005-0000-0000-00002CC80000}"/>
    <cellStyle name="Total 12 79" xfId="51118" xr:uid="{00000000-0005-0000-0000-00002DC80000}"/>
    <cellStyle name="Total 12 8" xfId="51119" xr:uid="{00000000-0005-0000-0000-00002EC80000}"/>
    <cellStyle name="Total 12 80" xfId="51120" xr:uid="{00000000-0005-0000-0000-00002FC80000}"/>
    <cellStyle name="Total 12 81" xfId="51121" xr:uid="{00000000-0005-0000-0000-000030C80000}"/>
    <cellStyle name="Total 12 82" xfId="51122" xr:uid="{00000000-0005-0000-0000-000031C80000}"/>
    <cellStyle name="Total 12 83" xfId="51123" xr:uid="{00000000-0005-0000-0000-000032C80000}"/>
    <cellStyle name="Total 12 84" xfId="51124" xr:uid="{00000000-0005-0000-0000-000033C80000}"/>
    <cellStyle name="Total 12 85" xfId="51125" xr:uid="{00000000-0005-0000-0000-000034C80000}"/>
    <cellStyle name="Total 12 86" xfId="51126" xr:uid="{00000000-0005-0000-0000-000035C80000}"/>
    <cellStyle name="Total 12 87" xfId="51127" xr:uid="{00000000-0005-0000-0000-000036C80000}"/>
    <cellStyle name="Total 12 88" xfId="51128" xr:uid="{00000000-0005-0000-0000-000037C80000}"/>
    <cellStyle name="Total 12 89" xfId="51129" xr:uid="{00000000-0005-0000-0000-000038C80000}"/>
    <cellStyle name="Total 12 9" xfId="51130" xr:uid="{00000000-0005-0000-0000-000039C80000}"/>
    <cellStyle name="Total 12 90" xfId="51131" xr:uid="{00000000-0005-0000-0000-00003AC80000}"/>
    <cellStyle name="Total 12 91" xfId="51132" xr:uid="{00000000-0005-0000-0000-00003BC80000}"/>
    <cellStyle name="Total 12 92" xfId="51133" xr:uid="{00000000-0005-0000-0000-00003CC80000}"/>
    <cellStyle name="Total 12 93" xfId="51134" xr:uid="{00000000-0005-0000-0000-00003DC80000}"/>
    <cellStyle name="Total 12 94" xfId="51135" xr:uid="{00000000-0005-0000-0000-00003EC80000}"/>
    <cellStyle name="Total 12 95" xfId="51136" xr:uid="{00000000-0005-0000-0000-00003FC80000}"/>
    <cellStyle name="Total 12 96" xfId="51137" xr:uid="{00000000-0005-0000-0000-000040C80000}"/>
    <cellStyle name="Total 12 97" xfId="51138" xr:uid="{00000000-0005-0000-0000-000041C80000}"/>
    <cellStyle name="Total 12 98" xfId="51139" xr:uid="{00000000-0005-0000-0000-000042C80000}"/>
    <cellStyle name="Total 12 99" xfId="51140" xr:uid="{00000000-0005-0000-0000-000043C80000}"/>
    <cellStyle name="Total 120" xfId="51141" xr:uid="{00000000-0005-0000-0000-000044C80000}"/>
    <cellStyle name="Total 121" xfId="51142" xr:uid="{00000000-0005-0000-0000-000045C80000}"/>
    <cellStyle name="Total 122" xfId="51143" xr:uid="{00000000-0005-0000-0000-000046C80000}"/>
    <cellStyle name="Total 123" xfId="51144" xr:uid="{00000000-0005-0000-0000-000047C80000}"/>
    <cellStyle name="Total 124" xfId="51145" xr:uid="{00000000-0005-0000-0000-000048C80000}"/>
    <cellStyle name="Total 125" xfId="51146" xr:uid="{00000000-0005-0000-0000-000049C80000}"/>
    <cellStyle name="Total 126" xfId="51147" xr:uid="{00000000-0005-0000-0000-00004AC80000}"/>
    <cellStyle name="Total 127" xfId="51148" xr:uid="{00000000-0005-0000-0000-00004BC80000}"/>
    <cellStyle name="Total 128" xfId="51149" xr:uid="{00000000-0005-0000-0000-00004CC80000}"/>
    <cellStyle name="Total 129" xfId="51150" xr:uid="{00000000-0005-0000-0000-00004DC80000}"/>
    <cellStyle name="Total 13" xfId="51151" xr:uid="{00000000-0005-0000-0000-00004EC80000}"/>
    <cellStyle name="Total 13 10" xfId="51152" xr:uid="{00000000-0005-0000-0000-00004FC80000}"/>
    <cellStyle name="Total 13 100" xfId="51153" xr:uid="{00000000-0005-0000-0000-000050C80000}"/>
    <cellStyle name="Total 13 101" xfId="51154" xr:uid="{00000000-0005-0000-0000-000051C80000}"/>
    <cellStyle name="Total 13 102" xfId="51155" xr:uid="{00000000-0005-0000-0000-000052C80000}"/>
    <cellStyle name="Total 13 103" xfId="51156" xr:uid="{00000000-0005-0000-0000-000053C80000}"/>
    <cellStyle name="Total 13 104" xfId="51157" xr:uid="{00000000-0005-0000-0000-000054C80000}"/>
    <cellStyle name="Total 13 105" xfId="51158" xr:uid="{00000000-0005-0000-0000-000055C80000}"/>
    <cellStyle name="Total 13 11" xfId="51159" xr:uid="{00000000-0005-0000-0000-000056C80000}"/>
    <cellStyle name="Total 13 12" xfId="51160" xr:uid="{00000000-0005-0000-0000-000057C80000}"/>
    <cellStyle name="Total 13 13" xfId="51161" xr:uid="{00000000-0005-0000-0000-000058C80000}"/>
    <cellStyle name="Total 13 14" xfId="51162" xr:uid="{00000000-0005-0000-0000-000059C80000}"/>
    <cellStyle name="Total 13 15" xfId="51163" xr:uid="{00000000-0005-0000-0000-00005AC80000}"/>
    <cellStyle name="Total 13 16" xfId="51164" xr:uid="{00000000-0005-0000-0000-00005BC80000}"/>
    <cellStyle name="Total 13 17" xfId="51165" xr:uid="{00000000-0005-0000-0000-00005CC80000}"/>
    <cellStyle name="Total 13 18" xfId="51166" xr:uid="{00000000-0005-0000-0000-00005DC80000}"/>
    <cellStyle name="Total 13 19" xfId="51167" xr:uid="{00000000-0005-0000-0000-00005EC80000}"/>
    <cellStyle name="Total 13 2" xfId="51168" xr:uid="{00000000-0005-0000-0000-00005FC80000}"/>
    <cellStyle name="Total 13 2 2" xfId="51169" xr:uid="{00000000-0005-0000-0000-000060C80000}"/>
    <cellStyle name="Total 13 20" xfId="51170" xr:uid="{00000000-0005-0000-0000-000061C80000}"/>
    <cellStyle name="Total 13 21" xfId="51171" xr:uid="{00000000-0005-0000-0000-000062C80000}"/>
    <cellStyle name="Total 13 22" xfId="51172" xr:uid="{00000000-0005-0000-0000-000063C80000}"/>
    <cellStyle name="Total 13 23" xfId="51173" xr:uid="{00000000-0005-0000-0000-000064C80000}"/>
    <cellStyle name="Total 13 24" xfId="51174" xr:uid="{00000000-0005-0000-0000-000065C80000}"/>
    <cellStyle name="Total 13 25" xfId="51175" xr:uid="{00000000-0005-0000-0000-000066C80000}"/>
    <cellStyle name="Total 13 26" xfId="51176" xr:uid="{00000000-0005-0000-0000-000067C80000}"/>
    <cellStyle name="Total 13 27" xfId="51177" xr:uid="{00000000-0005-0000-0000-000068C80000}"/>
    <cellStyle name="Total 13 28" xfId="51178" xr:uid="{00000000-0005-0000-0000-000069C80000}"/>
    <cellStyle name="Total 13 29" xfId="51179" xr:uid="{00000000-0005-0000-0000-00006AC80000}"/>
    <cellStyle name="Total 13 3" xfId="51180" xr:uid="{00000000-0005-0000-0000-00006BC80000}"/>
    <cellStyle name="Total 13 30" xfId="51181" xr:uid="{00000000-0005-0000-0000-00006CC80000}"/>
    <cellStyle name="Total 13 31" xfId="51182" xr:uid="{00000000-0005-0000-0000-00006DC80000}"/>
    <cellStyle name="Total 13 32" xfId="51183" xr:uid="{00000000-0005-0000-0000-00006EC80000}"/>
    <cellStyle name="Total 13 33" xfId="51184" xr:uid="{00000000-0005-0000-0000-00006FC80000}"/>
    <cellStyle name="Total 13 34" xfId="51185" xr:uid="{00000000-0005-0000-0000-000070C80000}"/>
    <cellStyle name="Total 13 35" xfId="51186" xr:uid="{00000000-0005-0000-0000-000071C80000}"/>
    <cellStyle name="Total 13 36" xfId="51187" xr:uid="{00000000-0005-0000-0000-000072C80000}"/>
    <cellStyle name="Total 13 37" xfId="51188" xr:uid="{00000000-0005-0000-0000-000073C80000}"/>
    <cellStyle name="Total 13 38" xfId="51189" xr:uid="{00000000-0005-0000-0000-000074C80000}"/>
    <cellStyle name="Total 13 39" xfId="51190" xr:uid="{00000000-0005-0000-0000-000075C80000}"/>
    <cellStyle name="Total 13 4" xfId="51191" xr:uid="{00000000-0005-0000-0000-000076C80000}"/>
    <cellStyle name="Total 13 40" xfId="51192" xr:uid="{00000000-0005-0000-0000-000077C80000}"/>
    <cellStyle name="Total 13 41" xfId="51193" xr:uid="{00000000-0005-0000-0000-000078C80000}"/>
    <cellStyle name="Total 13 42" xfId="51194" xr:uid="{00000000-0005-0000-0000-000079C80000}"/>
    <cellStyle name="Total 13 43" xfId="51195" xr:uid="{00000000-0005-0000-0000-00007AC80000}"/>
    <cellStyle name="Total 13 44" xfId="51196" xr:uid="{00000000-0005-0000-0000-00007BC80000}"/>
    <cellStyle name="Total 13 45" xfId="51197" xr:uid="{00000000-0005-0000-0000-00007CC80000}"/>
    <cellStyle name="Total 13 46" xfId="51198" xr:uid="{00000000-0005-0000-0000-00007DC80000}"/>
    <cellStyle name="Total 13 47" xfId="51199" xr:uid="{00000000-0005-0000-0000-00007EC80000}"/>
    <cellStyle name="Total 13 48" xfId="51200" xr:uid="{00000000-0005-0000-0000-00007FC80000}"/>
    <cellStyle name="Total 13 49" xfId="51201" xr:uid="{00000000-0005-0000-0000-000080C80000}"/>
    <cellStyle name="Total 13 5" xfId="51202" xr:uid="{00000000-0005-0000-0000-000081C80000}"/>
    <cellStyle name="Total 13 50" xfId="51203" xr:uid="{00000000-0005-0000-0000-000082C80000}"/>
    <cellStyle name="Total 13 51" xfId="51204" xr:uid="{00000000-0005-0000-0000-000083C80000}"/>
    <cellStyle name="Total 13 52" xfId="51205" xr:uid="{00000000-0005-0000-0000-000084C80000}"/>
    <cellStyle name="Total 13 53" xfId="51206" xr:uid="{00000000-0005-0000-0000-000085C80000}"/>
    <cellStyle name="Total 13 54" xfId="51207" xr:uid="{00000000-0005-0000-0000-000086C80000}"/>
    <cellStyle name="Total 13 55" xfId="51208" xr:uid="{00000000-0005-0000-0000-000087C80000}"/>
    <cellStyle name="Total 13 56" xfId="51209" xr:uid="{00000000-0005-0000-0000-000088C80000}"/>
    <cellStyle name="Total 13 57" xfId="51210" xr:uid="{00000000-0005-0000-0000-000089C80000}"/>
    <cellStyle name="Total 13 58" xfId="51211" xr:uid="{00000000-0005-0000-0000-00008AC80000}"/>
    <cellStyle name="Total 13 59" xfId="51212" xr:uid="{00000000-0005-0000-0000-00008BC80000}"/>
    <cellStyle name="Total 13 6" xfId="51213" xr:uid="{00000000-0005-0000-0000-00008CC80000}"/>
    <cellStyle name="Total 13 60" xfId="51214" xr:uid="{00000000-0005-0000-0000-00008DC80000}"/>
    <cellStyle name="Total 13 61" xfId="51215" xr:uid="{00000000-0005-0000-0000-00008EC80000}"/>
    <cellStyle name="Total 13 62" xfId="51216" xr:uid="{00000000-0005-0000-0000-00008FC80000}"/>
    <cellStyle name="Total 13 63" xfId="51217" xr:uid="{00000000-0005-0000-0000-000090C80000}"/>
    <cellStyle name="Total 13 64" xfId="51218" xr:uid="{00000000-0005-0000-0000-000091C80000}"/>
    <cellStyle name="Total 13 65" xfId="51219" xr:uid="{00000000-0005-0000-0000-000092C80000}"/>
    <cellStyle name="Total 13 66" xfId="51220" xr:uid="{00000000-0005-0000-0000-000093C80000}"/>
    <cellStyle name="Total 13 67" xfId="51221" xr:uid="{00000000-0005-0000-0000-000094C80000}"/>
    <cellStyle name="Total 13 68" xfId="51222" xr:uid="{00000000-0005-0000-0000-000095C80000}"/>
    <cellStyle name="Total 13 69" xfId="51223" xr:uid="{00000000-0005-0000-0000-000096C80000}"/>
    <cellStyle name="Total 13 7" xfId="51224" xr:uid="{00000000-0005-0000-0000-000097C80000}"/>
    <cellStyle name="Total 13 70" xfId="51225" xr:uid="{00000000-0005-0000-0000-000098C80000}"/>
    <cellStyle name="Total 13 71" xfId="51226" xr:uid="{00000000-0005-0000-0000-000099C80000}"/>
    <cellStyle name="Total 13 72" xfId="51227" xr:uid="{00000000-0005-0000-0000-00009AC80000}"/>
    <cellStyle name="Total 13 73" xfId="51228" xr:uid="{00000000-0005-0000-0000-00009BC80000}"/>
    <cellStyle name="Total 13 74" xfId="51229" xr:uid="{00000000-0005-0000-0000-00009CC80000}"/>
    <cellStyle name="Total 13 75" xfId="51230" xr:uid="{00000000-0005-0000-0000-00009DC80000}"/>
    <cellStyle name="Total 13 76" xfId="51231" xr:uid="{00000000-0005-0000-0000-00009EC80000}"/>
    <cellStyle name="Total 13 77" xfId="51232" xr:uid="{00000000-0005-0000-0000-00009FC80000}"/>
    <cellStyle name="Total 13 78" xfId="51233" xr:uid="{00000000-0005-0000-0000-0000A0C80000}"/>
    <cellStyle name="Total 13 79" xfId="51234" xr:uid="{00000000-0005-0000-0000-0000A1C80000}"/>
    <cellStyle name="Total 13 8" xfId="51235" xr:uid="{00000000-0005-0000-0000-0000A2C80000}"/>
    <cellStyle name="Total 13 80" xfId="51236" xr:uid="{00000000-0005-0000-0000-0000A3C80000}"/>
    <cellStyle name="Total 13 81" xfId="51237" xr:uid="{00000000-0005-0000-0000-0000A4C80000}"/>
    <cellStyle name="Total 13 82" xfId="51238" xr:uid="{00000000-0005-0000-0000-0000A5C80000}"/>
    <cellStyle name="Total 13 83" xfId="51239" xr:uid="{00000000-0005-0000-0000-0000A6C80000}"/>
    <cellStyle name="Total 13 84" xfId="51240" xr:uid="{00000000-0005-0000-0000-0000A7C80000}"/>
    <cellStyle name="Total 13 85" xfId="51241" xr:uid="{00000000-0005-0000-0000-0000A8C80000}"/>
    <cellStyle name="Total 13 86" xfId="51242" xr:uid="{00000000-0005-0000-0000-0000A9C80000}"/>
    <cellStyle name="Total 13 87" xfId="51243" xr:uid="{00000000-0005-0000-0000-0000AAC80000}"/>
    <cellStyle name="Total 13 88" xfId="51244" xr:uid="{00000000-0005-0000-0000-0000ABC80000}"/>
    <cellStyle name="Total 13 89" xfId="51245" xr:uid="{00000000-0005-0000-0000-0000ACC80000}"/>
    <cellStyle name="Total 13 9" xfId="51246" xr:uid="{00000000-0005-0000-0000-0000ADC80000}"/>
    <cellStyle name="Total 13 90" xfId="51247" xr:uid="{00000000-0005-0000-0000-0000AEC80000}"/>
    <cellStyle name="Total 13 91" xfId="51248" xr:uid="{00000000-0005-0000-0000-0000AFC80000}"/>
    <cellStyle name="Total 13 92" xfId="51249" xr:uid="{00000000-0005-0000-0000-0000B0C80000}"/>
    <cellStyle name="Total 13 93" xfId="51250" xr:uid="{00000000-0005-0000-0000-0000B1C80000}"/>
    <cellStyle name="Total 13 94" xfId="51251" xr:uid="{00000000-0005-0000-0000-0000B2C80000}"/>
    <cellStyle name="Total 13 95" xfId="51252" xr:uid="{00000000-0005-0000-0000-0000B3C80000}"/>
    <cellStyle name="Total 13 96" xfId="51253" xr:uid="{00000000-0005-0000-0000-0000B4C80000}"/>
    <cellStyle name="Total 13 97" xfId="51254" xr:uid="{00000000-0005-0000-0000-0000B5C80000}"/>
    <cellStyle name="Total 13 98" xfId="51255" xr:uid="{00000000-0005-0000-0000-0000B6C80000}"/>
    <cellStyle name="Total 13 99" xfId="51256" xr:uid="{00000000-0005-0000-0000-0000B7C80000}"/>
    <cellStyle name="Total 130" xfId="51257" xr:uid="{00000000-0005-0000-0000-0000B8C80000}"/>
    <cellStyle name="Total 131" xfId="51258" xr:uid="{00000000-0005-0000-0000-0000B9C80000}"/>
    <cellStyle name="Total 132" xfId="51259" xr:uid="{00000000-0005-0000-0000-0000BAC80000}"/>
    <cellStyle name="Total 133" xfId="51260" xr:uid="{00000000-0005-0000-0000-0000BBC80000}"/>
    <cellStyle name="Total 134" xfId="51261" xr:uid="{00000000-0005-0000-0000-0000BCC80000}"/>
    <cellStyle name="Total 135" xfId="51262" xr:uid="{00000000-0005-0000-0000-0000BDC80000}"/>
    <cellStyle name="Total 136" xfId="51263" xr:uid="{00000000-0005-0000-0000-0000BEC80000}"/>
    <cellStyle name="Total 137" xfId="51264" xr:uid="{00000000-0005-0000-0000-0000BFC80000}"/>
    <cellStyle name="Total 138" xfId="51265" xr:uid="{00000000-0005-0000-0000-0000C0C80000}"/>
    <cellStyle name="Total 139" xfId="51266" xr:uid="{00000000-0005-0000-0000-0000C1C80000}"/>
    <cellStyle name="Total 14" xfId="51267" xr:uid="{00000000-0005-0000-0000-0000C2C80000}"/>
    <cellStyle name="Total 14 10" xfId="51268" xr:uid="{00000000-0005-0000-0000-0000C3C80000}"/>
    <cellStyle name="Total 14 100" xfId="51269" xr:uid="{00000000-0005-0000-0000-0000C4C80000}"/>
    <cellStyle name="Total 14 101" xfId="51270" xr:uid="{00000000-0005-0000-0000-0000C5C80000}"/>
    <cellStyle name="Total 14 102" xfId="51271" xr:uid="{00000000-0005-0000-0000-0000C6C80000}"/>
    <cellStyle name="Total 14 103" xfId="51272" xr:uid="{00000000-0005-0000-0000-0000C7C80000}"/>
    <cellStyle name="Total 14 104" xfId="51273" xr:uid="{00000000-0005-0000-0000-0000C8C80000}"/>
    <cellStyle name="Total 14 105" xfId="51274" xr:uid="{00000000-0005-0000-0000-0000C9C80000}"/>
    <cellStyle name="Total 14 11" xfId="51275" xr:uid="{00000000-0005-0000-0000-0000CAC80000}"/>
    <cellStyle name="Total 14 12" xfId="51276" xr:uid="{00000000-0005-0000-0000-0000CBC80000}"/>
    <cellStyle name="Total 14 13" xfId="51277" xr:uid="{00000000-0005-0000-0000-0000CCC80000}"/>
    <cellStyle name="Total 14 14" xfId="51278" xr:uid="{00000000-0005-0000-0000-0000CDC80000}"/>
    <cellStyle name="Total 14 15" xfId="51279" xr:uid="{00000000-0005-0000-0000-0000CEC80000}"/>
    <cellStyle name="Total 14 16" xfId="51280" xr:uid="{00000000-0005-0000-0000-0000CFC80000}"/>
    <cellStyle name="Total 14 17" xfId="51281" xr:uid="{00000000-0005-0000-0000-0000D0C80000}"/>
    <cellStyle name="Total 14 18" xfId="51282" xr:uid="{00000000-0005-0000-0000-0000D1C80000}"/>
    <cellStyle name="Total 14 19" xfId="51283" xr:uid="{00000000-0005-0000-0000-0000D2C80000}"/>
    <cellStyle name="Total 14 2" xfId="51284" xr:uid="{00000000-0005-0000-0000-0000D3C80000}"/>
    <cellStyle name="Total 14 2 2" xfId="51285" xr:uid="{00000000-0005-0000-0000-0000D4C80000}"/>
    <cellStyle name="Total 14 20" xfId="51286" xr:uid="{00000000-0005-0000-0000-0000D5C80000}"/>
    <cellStyle name="Total 14 21" xfId="51287" xr:uid="{00000000-0005-0000-0000-0000D6C80000}"/>
    <cellStyle name="Total 14 22" xfId="51288" xr:uid="{00000000-0005-0000-0000-0000D7C80000}"/>
    <cellStyle name="Total 14 23" xfId="51289" xr:uid="{00000000-0005-0000-0000-0000D8C80000}"/>
    <cellStyle name="Total 14 24" xfId="51290" xr:uid="{00000000-0005-0000-0000-0000D9C80000}"/>
    <cellStyle name="Total 14 25" xfId="51291" xr:uid="{00000000-0005-0000-0000-0000DAC80000}"/>
    <cellStyle name="Total 14 26" xfId="51292" xr:uid="{00000000-0005-0000-0000-0000DBC80000}"/>
    <cellStyle name="Total 14 27" xfId="51293" xr:uid="{00000000-0005-0000-0000-0000DCC80000}"/>
    <cellStyle name="Total 14 28" xfId="51294" xr:uid="{00000000-0005-0000-0000-0000DDC80000}"/>
    <cellStyle name="Total 14 29" xfId="51295" xr:uid="{00000000-0005-0000-0000-0000DEC80000}"/>
    <cellStyle name="Total 14 3" xfId="51296" xr:uid="{00000000-0005-0000-0000-0000DFC80000}"/>
    <cellStyle name="Total 14 30" xfId="51297" xr:uid="{00000000-0005-0000-0000-0000E0C80000}"/>
    <cellStyle name="Total 14 31" xfId="51298" xr:uid="{00000000-0005-0000-0000-0000E1C80000}"/>
    <cellStyle name="Total 14 32" xfId="51299" xr:uid="{00000000-0005-0000-0000-0000E2C80000}"/>
    <cellStyle name="Total 14 33" xfId="51300" xr:uid="{00000000-0005-0000-0000-0000E3C80000}"/>
    <cellStyle name="Total 14 34" xfId="51301" xr:uid="{00000000-0005-0000-0000-0000E4C80000}"/>
    <cellStyle name="Total 14 35" xfId="51302" xr:uid="{00000000-0005-0000-0000-0000E5C80000}"/>
    <cellStyle name="Total 14 36" xfId="51303" xr:uid="{00000000-0005-0000-0000-0000E6C80000}"/>
    <cellStyle name="Total 14 37" xfId="51304" xr:uid="{00000000-0005-0000-0000-0000E7C80000}"/>
    <cellStyle name="Total 14 38" xfId="51305" xr:uid="{00000000-0005-0000-0000-0000E8C80000}"/>
    <cellStyle name="Total 14 39" xfId="51306" xr:uid="{00000000-0005-0000-0000-0000E9C80000}"/>
    <cellStyle name="Total 14 4" xfId="51307" xr:uid="{00000000-0005-0000-0000-0000EAC80000}"/>
    <cellStyle name="Total 14 40" xfId="51308" xr:uid="{00000000-0005-0000-0000-0000EBC80000}"/>
    <cellStyle name="Total 14 41" xfId="51309" xr:uid="{00000000-0005-0000-0000-0000ECC80000}"/>
    <cellStyle name="Total 14 42" xfId="51310" xr:uid="{00000000-0005-0000-0000-0000EDC80000}"/>
    <cellStyle name="Total 14 43" xfId="51311" xr:uid="{00000000-0005-0000-0000-0000EEC80000}"/>
    <cellStyle name="Total 14 44" xfId="51312" xr:uid="{00000000-0005-0000-0000-0000EFC80000}"/>
    <cellStyle name="Total 14 45" xfId="51313" xr:uid="{00000000-0005-0000-0000-0000F0C80000}"/>
    <cellStyle name="Total 14 46" xfId="51314" xr:uid="{00000000-0005-0000-0000-0000F1C80000}"/>
    <cellStyle name="Total 14 47" xfId="51315" xr:uid="{00000000-0005-0000-0000-0000F2C80000}"/>
    <cellStyle name="Total 14 48" xfId="51316" xr:uid="{00000000-0005-0000-0000-0000F3C80000}"/>
    <cellStyle name="Total 14 49" xfId="51317" xr:uid="{00000000-0005-0000-0000-0000F4C80000}"/>
    <cellStyle name="Total 14 5" xfId="51318" xr:uid="{00000000-0005-0000-0000-0000F5C80000}"/>
    <cellStyle name="Total 14 50" xfId="51319" xr:uid="{00000000-0005-0000-0000-0000F6C80000}"/>
    <cellStyle name="Total 14 51" xfId="51320" xr:uid="{00000000-0005-0000-0000-0000F7C80000}"/>
    <cellStyle name="Total 14 52" xfId="51321" xr:uid="{00000000-0005-0000-0000-0000F8C80000}"/>
    <cellStyle name="Total 14 53" xfId="51322" xr:uid="{00000000-0005-0000-0000-0000F9C80000}"/>
    <cellStyle name="Total 14 54" xfId="51323" xr:uid="{00000000-0005-0000-0000-0000FAC80000}"/>
    <cellStyle name="Total 14 55" xfId="51324" xr:uid="{00000000-0005-0000-0000-0000FBC80000}"/>
    <cellStyle name="Total 14 56" xfId="51325" xr:uid="{00000000-0005-0000-0000-0000FCC80000}"/>
    <cellStyle name="Total 14 57" xfId="51326" xr:uid="{00000000-0005-0000-0000-0000FDC80000}"/>
    <cellStyle name="Total 14 58" xfId="51327" xr:uid="{00000000-0005-0000-0000-0000FEC80000}"/>
    <cellStyle name="Total 14 59" xfId="51328" xr:uid="{00000000-0005-0000-0000-0000FFC80000}"/>
    <cellStyle name="Total 14 6" xfId="51329" xr:uid="{00000000-0005-0000-0000-000000C90000}"/>
    <cellStyle name="Total 14 60" xfId="51330" xr:uid="{00000000-0005-0000-0000-000001C90000}"/>
    <cellStyle name="Total 14 61" xfId="51331" xr:uid="{00000000-0005-0000-0000-000002C90000}"/>
    <cellStyle name="Total 14 62" xfId="51332" xr:uid="{00000000-0005-0000-0000-000003C90000}"/>
    <cellStyle name="Total 14 63" xfId="51333" xr:uid="{00000000-0005-0000-0000-000004C90000}"/>
    <cellStyle name="Total 14 64" xfId="51334" xr:uid="{00000000-0005-0000-0000-000005C90000}"/>
    <cellStyle name="Total 14 65" xfId="51335" xr:uid="{00000000-0005-0000-0000-000006C90000}"/>
    <cellStyle name="Total 14 66" xfId="51336" xr:uid="{00000000-0005-0000-0000-000007C90000}"/>
    <cellStyle name="Total 14 67" xfId="51337" xr:uid="{00000000-0005-0000-0000-000008C90000}"/>
    <cellStyle name="Total 14 68" xfId="51338" xr:uid="{00000000-0005-0000-0000-000009C90000}"/>
    <cellStyle name="Total 14 69" xfId="51339" xr:uid="{00000000-0005-0000-0000-00000AC90000}"/>
    <cellStyle name="Total 14 7" xfId="51340" xr:uid="{00000000-0005-0000-0000-00000BC90000}"/>
    <cellStyle name="Total 14 70" xfId="51341" xr:uid="{00000000-0005-0000-0000-00000CC90000}"/>
    <cellStyle name="Total 14 71" xfId="51342" xr:uid="{00000000-0005-0000-0000-00000DC90000}"/>
    <cellStyle name="Total 14 72" xfId="51343" xr:uid="{00000000-0005-0000-0000-00000EC90000}"/>
    <cellStyle name="Total 14 73" xfId="51344" xr:uid="{00000000-0005-0000-0000-00000FC90000}"/>
    <cellStyle name="Total 14 74" xfId="51345" xr:uid="{00000000-0005-0000-0000-000010C90000}"/>
    <cellStyle name="Total 14 75" xfId="51346" xr:uid="{00000000-0005-0000-0000-000011C90000}"/>
    <cellStyle name="Total 14 76" xfId="51347" xr:uid="{00000000-0005-0000-0000-000012C90000}"/>
    <cellStyle name="Total 14 77" xfId="51348" xr:uid="{00000000-0005-0000-0000-000013C90000}"/>
    <cellStyle name="Total 14 78" xfId="51349" xr:uid="{00000000-0005-0000-0000-000014C90000}"/>
    <cellStyle name="Total 14 79" xfId="51350" xr:uid="{00000000-0005-0000-0000-000015C90000}"/>
    <cellStyle name="Total 14 8" xfId="51351" xr:uid="{00000000-0005-0000-0000-000016C90000}"/>
    <cellStyle name="Total 14 80" xfId="51352" xr:uid="{00000000-0005-0000-0000-000017C90000}"/>
    <cellStyle name="Total 14 81" xfId="51353" xr:uid="{00000000-0005-0000-0000-000018C90000}"/>
    <cellStyle name="Total 14 82" xfId="51354" xr:uid="{00000000-0005-0000-0000-000019C90000}"/>
    <cellStyle name="Total 14 83" xfId="51355" xr:uid="{00000000-0005-0000-0000-00001AC90000}"/>
    <cellStyle name="Total 14 84" xfId="51356" xr:uid="{00000000-0005-0000-0000-00001BC90000}"/>
    <cellStyle name="Total 14 85" xfId="51357" xr:uid="{00000000-0005-0000-0000-00001CC90000}"/>
    <cellStyle name="Total 14 86" xfId="51358" xr:uid="{00000000-0005-0000-0000-00001DC90000}"/>
    <cellStyle name="Total 14 87" xfId="51359" xr:uid="{00000000-0005-0000-0000-00001EC90000}"/>
    <cellStyle name="Total 14 88" xfId="51360" xr:uid="{00000000-0005-0000-0000-00001FC90000}"/>
    <cellStyle name="Total 14 89" xfId="51361" xr:uid="{00000000-0005-0000-0000-000020C90000}"/>
    <cellStyle name="Total 14 9" xfId="51362" xr:uid="{00000000-0005-0000-0000-000021C90000}"/>
    <cellStyle name="Total 14 90" xfId="51363" xr:uid="{00000000-0005-0000-0000-000022C90000}"/>
    <cellStyle name="Total 14 91" xfId="51364" xr:uid="{00000000-0005-0000-0000-000023C90000}"/>
    <cellStyle name="Total 14 92" xfId="51365" xr:uid="{00000000-0005-0000-0000-000024C90000}"/>
    <cellStyle name="Total 14 93" xfId="51366" xr:uid="{00000000-0005-0000-0000-000025C90000}"/>
    <cellStyle name="Total 14 94" xfId="51367" xr:uid="{00000000-0005-0000-0000-000026C90000}"/>
    <cellStyle name="Total 14 95" xfId="51368" xr:uid="{00000000-0005-0000-0000-000027C90000}"/>
    <cellStyle name="Total 14 96" xfId="51369" xr:uid="{00000000-0005-0000-0000-000028C90000}"/>
    <cellStyle name="Total 14 97" xfId="51370" xr:uid="{00000000-0005-0000-0000-000029C90000}"/>
    <cellStyle name="Total 14 98" xfId="51371" xr:uid="{00000000-0005-0000-0000-00002AC90000}"/>
    <cellStyle name="Total 14 99" xfId="51372" xr:uid="{00000000-0005-0000-0000-00002BC90000}"/>
    <cellStyle name="Total 140" xfId="51373" xr:uid="{00000000-0005-0000-0000-00002CC90000}"/>
    <cellStyle name="Total 141" xfId="51374" xr:uid="{00000000-0005-0000-0000-00002DC90000}"/>
    <cellStyle name="Total 142" xfId="51375" xr:uid="{00000000-0005-0000-0000-00002EC90000}"/>
    <cellStyle name="Total 143" xfId="51376" xr:uid="{00000000-0005-0000-0000-00002FC90000}"/>
    <cellStyle name="Total 144" xfId="51377" xr:uid="{00000000-0005-0000-0000-000030C90000}"/>
    <cellStyle name="Total 145" xfId="51378" xr:uid="{00000000-0005-0000-0000-000031C90000}"/>
    <cellStyle name="Total 146" xfId="51379" xr:uid="{00000000-0005-0000-0000-000032C90000}"/>
    <cellStyle name="Total 147" xfId="51380" xr:uid="{00000000-0005-0000-0000-000033C90000}"/>
    <cellStyle name="Total 148" xfId="51381" xr:uid="{00000000-0005-0000-0000-000034C90000}"/>
    <cellStyle name="Total 149" xfId="51382" xr:uid="{00000000-0005-0000-0000-000035C90000}"/>
    <cellStyle name="Total 15" xfId="51383" xr:uid="{00000000-0005-0000-0000-000036C90000}"/>
    <cellStyle name="Total 15 10" xfId="51384" xr:uid="{00000000-0005-0000-0000-000037C90000}"/>
    <cellStyle name="Total 15 100" xfId="51385" xr:uid="{00000000-0005-0000-0000-000038C90000}"/>
    <cellStyle name="Total 15 101" xfId="51386" xr:uid="{00000000-0005-0000-0000-000039C90000}"/>
    <cellStyle name="Total 15 102" xfId="51387" xr:uid="{00000000-0005-0000-0000-00003AC90000}"/>
    <cellStyle name="Total 15 103" xfId="51388" xr:uid="{00000000-0005-0000-0000-00003BC90000}"/>
    <cellStyle name="Total 15 104" xfId="51389" xr:uid="{00000000-0005-0000-0000-00003CC90000}"/>
    <cellStyle name="Total 15 105" xfId="51390" xr:uid="{00000000-0005-0000-0000-00003DC90000}"/>
    <cellStyle name="Total 15 11" xfId="51391" xr:uid="{00000000-0005-0000-0000-00003EC90000}"/>
    <cellStyle name="Total 15 12" xfId="51392" xr:uid="{00000000-0005-0000-0000-00003FC90000}"/>
    <cellStyle name="Total 15 13" xfId="51393" xr:uid="{00000000-0005-0000-0000-000040C90000}"/>
    <cellStyle name="Total 15 14" xfId="51394" xr:uid="{00000000-0005-0000-0000-000041C90000}"/>
    <cellStyle name="Total 15 15" xfId="51395" xr:uid="{00000000-0005-0000-0000-000042C90000}"/>
    <cellStyle name="Total 15 16" xfId="51396" xr:uid="{00000000-0005-0000-0000-000043C90000}"/>
    <cellStyle name="Total 15 17" xfId="51397" xr:uid="{00000000-0005-0000-0000-000044C90000}"/>
    <cellStyle name="Total 15 18" xfId="51398" xr:uid="{00000000-0005-0000-0000-000045C90000}"/>
    <cellStyle name="Total 15 19" xfId="51399" xr:uid="{00000000-0005-0000-0000-000046C90000}"/>
    <cellStyle name="Total 15 2" xfId="51400" xr:uid="{00000000-0005-0000-0000-000047C90000}"/>
    <cellStyle name="Total 15 2 2" xfId="51401" xr:uid="{00000000-0005-0000-0000-000048C90000}"/>
    <cellStyle name="Total 15 20" xfId="51402" xr:uid="{00000000-0005-0000-0000-000049C90000}"/>
    <cellStyle name="Total 15 21" xfId="51403" xr:uid="{00000000-0005-0000-0000-00004AC90000}"/>
    <cellStyle name="Total 15 22" xfId="51404" xr:uid="{00000000-0005-0000-0000-00004BC90000}"/>
    <cellStyle name="Total 15 23" xfId="51405" xr:uid="{00000000-0005-0000-0000-00004CC90000}"/>
    <cellStyle name="Total 15 24" xfId="51406" xr:uid="{00000000-0005-0000-0000-00004DC90000}"/>
    <cellStyle name="Total 15 25" xfId="51407" xr:uid="{00000000-0005-0000-0000-00004EC90000}"/>
    <cellStyle name="Total 15 26" xfId="51408" xr:uid="{00000000-0005-0000-0000-00004FC90000}"/>
    <cellStyle name="Total 15 27" xfId="51409" xr:uid="{00000000-0005-0000-0000-000050C90000}"/>
    <cellStyle name="Total 15 28" xfId="51410" xr:uid="{00000000-0005-0000-0000-000051C90000}"/>
    <cellStyle name="Total 15 29" xfId="51411" xr:uid="{00000000-0005-0000-0000-000052C90000}"/>
    <cellStyle name="Total 15 3" xfId="51412" xr:uid="{00000000-0005-0000-0000-000053C90000}"/>
    <cellStyle name="Total 15 30" xfId="51413" xr:uid="{00000000-0005-0000-0000-000054C90000}"/>
    <cellStyle name="Total 15 31" xfId="51414" xr:uid="{00000000-0005-0000-0000-000055C90000}"/>
    <cellStyle name="Total 15 32" xfId="51415" xr:uid="{00000000-0005-0000-0000-000056C90000}"/>
    <cellStyle name="Total 15 33" xfId="51416" xr:uid="{00000000-0005-0000-0000-000057C90000}"/>
    <cellStyle name="Total 15 34" xfId="51417" xr:uid="{00000000-0005-0000-0000-000058C90000}"/>
    <cellStyle name="Total 15 35" xfId="51418" xr:uid="{00000000-0005-0000-0000-000059C90000}"/>
    <cellStyle name="Total 15 36" xfId="51419" xr:uid="{00000000-0005-0000-0000-00005AC90000}"/>
    <cellStyle name="Total 15 37" xfId="51420" xr:uid="{00000000-0005-0000-0000-00005BC90000}"/>
    <cellStyle name="Total 15 38" xfId="51421" xr:uid="{00000000-0005-0000-0000-00005CC90000}"/>
    <cellStyle name="Total 15 39" xfId="51422" xr:uid="{00000000-0005-0000-0000-00005DC90000}"/>
    <cellStyle name="Total 15 4" xfId="51423" xr:uid="{00000000-0005-0000-0000-00005EC90000}"/>
    <cellStyle name="Total 15 40" xfId="51424" xr:uid="{00000000-0005-0000-0000-00005FC90000}"/>
    <cellStyle name="Total 15 41" xfId="51425" xr:uid="{00000000-0005-0000-0000-000060C90000}"/>
    <cellStyle name="Total 15 42" xfId="51426" xr:uid="{00000000-0005-0000-0000-000061C90000}"/>
    <cellStyle name="Total 15 43" xfId="51427" xr:uid="{00000000-0005-0000-0000-000062C90000}"/>
    <cellStyle name="Total 15 44" xfId="51428" xr:uid="{00000000-0005-0000-0000-000063C90000}"/>
    <cellStyle name="Total 15 45" xfId="51429" xr:uid="{00000000-0005-0000-0000-000064C90000}"/>
    <cellStyle name="Total 15 46" xfId="51430" xr:uid="{00000000-0005-0000-0000-000065C90000}"/>
    <cellStyle name="Total 15 47" xfId="51431" xr:uid="{00000000-0005-0000-0000-000066C90000}"/>
    <cellStyle name="Total 15 48" xfId="51432" xr:uid="{00000000-0005-0000-0000-000067C90000}"/>
    <cellStyle name="Total 15 49" xfId="51433" xr:uid="{00000000-0005-0000-0000-000068C90000}"/>
    <cellStyle name="Total 15 5" xfId="51434" xr:uid="{00000000-0005-0000-0000-000069C90000}"/>
    <cellStyle name="Total 15 50" xfId="51435" xr:uid="{00000000-0005-0000-0000-00006AC90000}"/>
    <cellStyle name="Total 15 51" xfId="51436" xr:uid="{00000000-0005-0000-0000-00006BC90000}"/>
    <cellStyle name="Total 15 52" xfId="51437" xr:uid="{00000000-0005-0000-0000-00006CC90000}"/>
    <cellStyle name="Total 15 53" xfId="51438" xr:uid="{00000000-0005-0000-0000-00006DC90000}"/>
    <cellStyle name="Total 15 54" xfId="51439" xr:uid="{00000000-0005-0000-0000-00006EC90000}"/>
    <cellStyle name="Total 15 55" xfId="51440" xr:uid="{00000000-0005-0000-0000-00006FC90000}"/>
    <cellStyle name="Total 15 56" xfId="51441" xr:uid="{00000000-0005-0000-0000-000070C90000}"/>
    <cellStyle name="Total 15 57" xfId="51442" xr:uid="{00000000-0005-0000-0000-000071C90000}"/>
    <cellStyle name="Total 15 58" xfId="51443" xr:uid="{00000000-0005-0000-0000-000072C90000}"/>
    <cellStyle name="Total 15 59" xfId="51444" xr:uid="{00000000-0005-0000-0000-000073C90000}"/>
    <cellStyle name="Total 15 6" xfId="51445" xr:uid="{00000000-0005-0000-0000-000074C90000}"/>
    <cellStyle name="Total 15 60" xfId="51446" xr:uid="{00000000-0005-0000-0000-000075C90000}"/>
    <cellStyle name="Total 15 61" xfId="51447" xr:uid="{00000000-0005-0000-0000-000076C90000}"/>
    <cellStyle name="Total 15 62" xfId="51448" xr:uid="{00000000-0005-0000-0000-000077C90000}"/>
    <cellStyle name="Total 15 63" xfId="51449" xr:uid="{00000000-0005-0000-0000-000078C90000}"/>
    <cellStyle name="Total 15 64" xfId="51450" xr:uid="{00000000-0005-0000-0000-000079C90000}"/>
    <cellStyle name="Total 15 65" xfId="51451" xr:uid="{00000000-0005-0000-0000-00007AC90000}"/>
    <cellStyle name="Total 15 66" xfId="51452" xr:uid="{00000000-0005-0000-0000-00007BC90000}"/>
    <cellStyle name="Total 15 67" xfId="51453" xr:uid="{00000000-0005-0000-0000-00007CC90000}"/>
    <cellStyle name="Total 15 68" xfId="51454" xr:uid="{00000000-0005-0000-0000-00007DC90000}"/>
    <cellStyle name="Total 15 69" xfId="51455" xr:uid="{00000000-0005-0000-0000-00007EC90000}"/>
    <cellStyle name="Total 15 7" xfId="51456" xr:uid="{00000000-0005-0000-0000-00007FC90000}"/>
    <cellStyle name="Total 15 70" xfId="51457" xr:uid="{00000000-0005-0000-0000-000080C90000}"/>
    <cellStyle name="Total 15 71" xfId="51458" xr:uid="{00000000-0005-0000-0000-000081C90000}"/>
    <cellStyle name="Total 15 72" xfId="51459" xr:uid="{00000000-0005-0000-0000-000082C90000}"/>
    <cellStyle name="Total 15 73" xfId="51460" xr:uid="{00000000-0005-0000-0000-000083C90000}"/>
    <cellStyle name="Total 15 74" xfId="51461" xr:uid="{00000000-0005-0000-0000-000084C90000}"/>
    <cellStyle name="Total 15 75" xfId="51462" xr:uid="{00000000-0005-0000-0000-000085C90000}"/>
    <cellStyle name="Total 15 76" xfId="51463" xr:uid="{00000000-0005-0000-0000-000086C90000}"/>
    <cellStyle name="Total 15 77" xfId="51464" xr:uid="{00000000-0005-0000-0000-000087C90000}"/>
    <cellStyle name="Total 15 78" xfId="51465" xr:uid="{00000000-0005-0000-0000-000088C90000}"/>
    <cellStyle name="Total 15 79" xfId="51466" xr:uid="{00000000-0005-0000-0000-000089C90000}"/>
    <cellStyle name="Total 15 8" xfId="51467" xr:uid="{00000000-0005-0000-0000-00008AC90000}"/>
    <cellStyle name="Total 15 80" xfId="51468" xr:uid="{00000000-0005-0000-0000-00008BC90000}"/>
    <cellStyle name="Total 15 81" xfId="51469" xr:uid="{00000000-0005-0000-0000-00008CC90000}"/>
    <cellStyle name="Total 15 82" xfId="51470" xr:uid="{00000000-0005-0000-0000-00008DC90000}"/>
    <cellStyle name="Total 15 83" xfId="51471" xr:uid="{00000000-0005-0000-0000-00008EC90000}"/>
    <cellStyle name="Total 15 84" xfId="51472" xr:uid="{00000000-0005-0000-0000-00008FC90000}"/>
    <cellStyle name="Total 15 85" xfId="51473" xr:uid="{00000000-0005-0000-0000-000090C90000}"/>
    <cellStyle name="Total 15 86" xfId="51474" xr:uid="{00000000-0005-0000-0000-000091C90000}"/>
    <cellStyle name="Total 15 87" xfId="51475" xr:uid="{00000000-0005-0000-0000-000092C90000}"/>
    <cellStyle name="Total 15 88" xfId="51476" xr:uid="{00000000-0005-0000-0000-000093C90000}"/>
    <cellStyle name="Total 15 89" xfId="51477" xr:uid="{00000000-0005-0000-0000-000094C90000}"/>
    <cellStyle name="Total 15 9" xfId="51478" xr:uid="{00000000-0005-0000-0000-000095C90000}"/>
    <cellStyle name="Total 15 90" xfId="51479" xr:uid="{00000000-0005-0000-0000-000096C90000}"/>
    <cellStyle name="Total 15 91" xfId="51480" xr:uid="{00000000-0005-0000-0000-000097C90000}"/>
    <cellStyle name="Total 15 92" xfId="51481" xr:uid="{00000000-0005-0000-0000-000098C90000}"/>
    <cellStyle name="Total 15 93" xfId="51482" xr:uid="{00000000-0005-0000-0000-000099C90000}"/>
    <cellStyle name="Total 15 94" xfId="51483" xr:uid="{00000000-0005-0000-0000-00009AC90000}"/>
    <cellStyle name="Total 15 95" xfId="51484" xr:uid="{00000000-0005-0000-0000-00009BC90000}"/>
    <cellStyle name="Total 15 96" xfId="51485" xr:uid="{00000000-0005-0000-0000-00009CC90000}"/>
    <cellStyle name="Total 15 97" xfId="51486" xr:uid="{00000000-0005-0000-0000-00009DC90000}"/>
    <cellStyle name="Total 15 98" xfId="51487" xr:uid="{00000000-0005-0000-0000-00009EC90000}"/>
    <cellStyle name="Total 15 99" xfId="51488" xr:uid="{00000000-0005-0000-0000-00009FC90000}"/>
    <cellStyle name="Total 150" xfId="51489" xr:uid="{00000000-0005-0000-0000-0000A0C90000}"/>
    <cellStyle name="Total 151" xfId="51490" xr:uid="{00000000-0005-0000-0000-0000A1C90000}"/>
    <cellStyle name="Total 152" xfId="51491" xr:uid="{00000000-0005-0000-0000-0000A2C90000}"/>
    <cellStyle name="Total 153" xfId="51492" xr:uid="{00000000-0005-0000-0000-0000A3C90000}"/>
    <cellStyle name="Total 154" xfId="51493" xr:uid="{00000000-0005-0000-0000-0000A4C90000}"/>
    <cellStyle name="Total 155" xfId="51494" xr:uid="{00000000-0005-0000-0000-0000A5C90000}"/>
    <cellStyle name="Total 156" xfId="51495" xr:uid="{00000000-0005-0000-0000-0000A6C90000}"/>
    <cellStyle name="Total 157" xfId="51496" xr:uid="{00000000-0005-0000-0000-0000A7C90000}"/>
    <cellStyle name="Total 158" xfId="51497" xr:uid="{00000000-0005-0000-0000-0000A8C90000}"/>
    <cellStyle name="Total 159" xfId="51498" xr:uid="{00000000-0005-0000-0000-0000A9C90000}"/>
    <cellStyle name="Total 16" xfId="51499" xr:uid="{00000000-0005-0000-0000-0000AAC90000}"/>
    <cellStyle name="Total 16 10" xfId="51500" xr:uid="{00000000-0005-0000-0000-0000ABC90000}"/>
    <cellStyle name="Total 16 100" xfId="51501" xr:uid="{00000000-0005-0000-0000-0000ACC90000}"/>
    <cellStyle name="Total 16 101" xfId="51502" xr:uid="{00000000-0005-0000-0000-0000ADC90000}"/>
    <cellStyle name="Total 16 102" xfId="51503" xr:uid="{00000000-0005-0000-0000-0000AEC90000}"/>
    <cellStyle name="Total 16 103" xfId="51504" xr:uid="{00000000-0005-0000-0000-0000AFC90000}"/>
    <cellStyle name="Total 16 104" xfId="51505" xr:uid="{00000000-0005-0000-0000-0000B0C90000}"/>
    <cellStyle name="Total 16 105" xfId="51506" xr:uid="{00000000-0005-0000-0000-0000B1C90000}"/>
    <cellStyle name="Total 16 11" xfId="51507" xr:uid="{00000000-0005-0000-0000-0000B2C90000}"/>
    <cellStyle name="Total 16 12" xfId="51508" xr:uid="{00000000-0005-0000-0000-0000B3C90000}"/>
    <cellStyle name="Total 16 13" xfId="51509" xr:uid="{00000000-0005-0000-0000-0000B4C90000}"/>
    <cellStyle name="Total 16 14" xfId="51510" xr:uid="{00000000-0005-0000-0000-0000B5C90000}"/>
    <cellStyle name="Total 16 15" xfId="51511" xr:uid="{00000000-0005-0000-0000-0000B6C90000}"/>
    <cellStyle name="Total 16 16" xfId="51512" xr:uid="{00000000-0005-0000-0000-0000B7C90000}"/>
    <cellStyle name="Total 16 17" xfId="51513" xr:uid="{00000000-0005-0000-0000-0000B8C90000}"/>
    <cellStyle name="Total 16 18" xfId="51514" xr:uid="{00000000-0005-0000-0000-0000B9C90000}"/>
    <cellStyle name="Total 16 19" xfId="51515" xr:uid="{00000000-0005-0000-0000-0000BAC90000}"/>
    <cellStyle name="Total 16 2" xfId="51516" xr:uid="{00000000-0005-0000-0000-0000BBC90000}"/>
    <cellStyle name="Total 16 2 2" xfId="51517" xr:uid="{00000000-0005-0000-0000-0000BCC90000}"/>
    <cellStyle name="Total 16 20" xfId="51518" xr:uid="{00000000-0005-0000-0000-0000BDC90000}"/>
    <cellStyle name="Total 16 21" xfId="51519" xr:uid="{00000000-0005-0000-0000-0000BEC90000}"/>
    <cellStyle name="Total 16 22" xfId="51520" xr:uid="{00000000-0005-0000-0000-0000BFC90000}"/>
    <cellStyle name="Total 16 23" xfId="51521" xr:uid="{00000000-0005-0000-0000-0000C0C90000}"/>
    <cellStyle name="Total 16 24" xfId="51522" xr:uid="{00000000-0005-0000-0000-0000C1C90000}"/>
    <cellStyle name="Total 16 25" xfId="51523" xr:uid="{00000000-0005-0000-0000-0000C2C90000}"/>
    <cellStyle name="Total 16 26" xfId="51524" xr:uid="{00000000-0005-0000-0000-0000C3C90000}"/>
    <cellStyle name="Total 16 27" xfId="51525" xr:uid="{00000000-0005-0000-0000-0000C4C90000}"/>
    <cellStyle name="Total 16 28" xfId="51526" xr:uid="{00000000-0005-0000-0000-0000C5C90000}"/>
    <cellStyle name="Total 16 29" xfId="51527" xr:uid="{00000000-0005-0000-0000-0000C6C90000}"/>
    <cellStyle name="Total 16 3" xfId="51528" xr:uid="{00000000-0005-0000-0000-0000C7C90000}"/>
    <cellStyle name="Total 16 30" xfId="51529" xr:uid="{00000000-0005-0000-0000-0000C8C90000}"/>
    <cellStyle name="Total 16 31" xfId="51530" xr:uid="{00000000-0005-0000-0000-0000C9C90000}"/>
    <cellStyle name="Total 16 32" xfId="51531" xr:uid="{00000000-0005-0000-0000-0000CAC90000}"/>
    <cellStyle name="Total 16 33" xfId="51532" xr:uid="{00000000-0005-0000-0000-0000CBC90000}"/>
    <cellStyle name="Total 16 34" xfId="51533" xr:uid="{00000000-0005-0000-0000-0000CCC90000}"/>
    <cellStyle name="Total 16 35" xfId="51534" xr:uid="{00000000-0005-0000-0000-0000CDC90000}"/>
    <cellStyle name="Total 16 36" xfId="51535" xr:uid="{00000000-0005-0000-0000-0000CEC90000}"/>
    <cellStyle name="Total 16 37" xfId="51536" xr:uid="{00000000-0005-0000-0000-0000CFC90000}"/>
    <cellStyle name="Total 16 38" xfId="51537" xr:uid="{00000000-0005-0000-0000-0000D0C90000}"/>
    <cellStyle name="Total 16 39" xfId="51538" xr:uid="{00000000-0005-0000-0000-0000D1C90000}"/>
    <cellStyle name="Total 16 4" xfId="51539" xr:uid="{00000000-0005-0000-0000-0000D2C90000}"/>
    <cellStyle name="Total 16 40" xfId="51540" xr:uid="{00000000-0005-0000-0000-0000D3C90000}"/>
    <cellStyle name="Total 16 41" xfId="51541" xr:uid="{00000000-0005-0000-0000-0000D4C90000}"/>
    <cellStyle name="Total 16 42" xfId="51542" xr:uid="{00000000-0005-0000-0000-0000D5C90000}"/>
    <cellStyle name="Total 16 43" xfId="51543" xr:uid="{00000000-0005-0000-0000-0000D6C90000}"/>
    <cellStyle name="Total 16 44" xfId="51544" xr:uid="{00000000-0005-0000-0000-0000D7C90000}"/>
    <cellStyle name="Total 16 45" xfId="51545" xr:uid="{00000000-0005-0000-0000-0000D8C90000}"/>
    <cellStyle name="Total 16 46" xfId="51546" xr:uid="{00000000-0005-0000-0000-0000D9C90000}"/>
    <cellStyle name="Total 16 47" xfId="51547" xr:uid="{00000000-0005-0000-0000-0000DAC90000}"/>
    <cellStyle name="Total 16 48" xfId="51548" xr:uid="{00000000-0005-0000-0000-0000DBC90000}"/>
    <cellStyle name="Total 16 49" xfId="51549" xr:uid="{00000000-0005-0000-0000-0000DCC90000}"/>
    <cellStyle name="Total 16 5" xfId="51550" xr:uid="{00000000-0005-0000-0000-0000DDC90000}"/>
    <cellStyle name="Total 16 50" xfId="51551" xr:uid="{00000000-0005-0000-0000-0000DEC90000}"/>
    <cellStyle name="Total 16 51" xfId="51552" xr:uid="{00000000-0005-0000-0000-0000DFC90000}"/>
    <cellStyle name="Total 16 52" xfId="51553" xr:uid="{00000000-0005-0000-0000-0000E0C90000}"/>
    <cellStyle name="Total 16 53" xfId="51554" xr:uid="{00000000-0005-0000-0000-0000E1C90000}"/>
    <cellStyle name="Total 16 54" xfId="51555" xr:uid="{00000000-0005-0000-0000-0000E2C90000}"/>
    <cellStyle name="Total 16 55" xfId="51556" xr:uid="{00000000-0005-0000-0000-0000E3C90000}"/>
    <cellStyle name="Total 16 56" xfId="51557" xr:uid="{00000000-0005-0000-0000-0000E4C90000}"/>
    <cellStyle name="Total 16 57" xfId="51558" xr:uid="{00000000-0005-0000-0000-0000E5C90000}"/>
    <cellStyle name="Total 16 58" xfId="51559" xr:uid="{00000000-0005-0000-0000-0000E6C90000}"/>
    <cellStyle name="Total 16 59" xfId="51560" xr:uid="{00000000-0005-0000-0000-0000E7C90000}"/>
    <cellStyle name="Total 16 6" xfId="51561" xr:uid="{00000000-0005-0000-0000-0000E8C90000}"/>
    <cellStyle name="Total 16 60" xfId="51562" xr:uid="{00000000-0005-0000-0000-0000E9C90000}"/>
    <cellStyle name="Total 16 61" xfId="51563" xr:uid="{00000000-0005-0000-0000-0000EAC90000}"/>
    <cellStyle name="Total 16 62" xfId="51564" xr:uid="{00000000-0005-0000-0000-0000EBC90000}"/>
    <cellStyle name="Total 16 63" xfId="51565" xr:uid="{00000000-0005-0000-0000-0000ECC90000}"/>
    <cellStyle name="Total 16 64" xfId="51566" xr:uid="{00000000-0005-0000-0000-0000EDC90000}"/>
    <cellStyle name="Total 16 65" xfId="51567" xr:uid="{00000000-0005-0000-0000-0000EEC90000}"/>
    <cellStyle name="Total 16 66" xfId="51568" xr:uid="{00000000-0005-0000-0000-0000EFC90000}"/>
    <cellStyle name="Total 16 67" xfId="51569" xr:uid="{00000000-0005-0000-0000-0000F0C90000}"/>
    <cellStyle name="Total 16 68" xfId="51570" xr:uid="{00000000-0005-0000-0000-0000F1C90000}"/>
    <cellStyle name="Total 16 69" xfId="51571" xr:uid="{00000000-0005-0000-0000-0000F2C90000}"/>
    <cellStyle name="Total 16 7" xfId="51572" xr:uid="{00000000-0005-0000-0000-0000F3C90000}"/>
    <cellStyle name="Total 16 70" xfId="51573" xr:uid="{00000000-0005-0000-0000-0000F4C90000}"/>
    <cellStyle name="Total 16 71" xfId="51574" xr:uid="{00000000-0005-0000-0000-0000F5C90000}"/>
    <cellStyle name="Total 16 72" xfId="51575" xr:uid="{00000000-0005-0000-0000-0000F6C90000}"/>
    <cellStyle name="Total 16 73" xfId="51576" xr:uid="{00000000-0005-0000-0000-0000F7C90000}"/>
    <cellStyle name="Total 16 74" xfId="51577" xr:uid="{00000000-0005-0000-0000-0000F8C90000}"/>
    <cellStyle name="Total 16 75" xfId="51578" xr:uid="{00000000-0005-0000-0000-0000F9C90000}"/>
    <cellStyle name="Total 16 76" xfId="51579" xr:uid="{00000000-0005-0000-0000-0000FAC90000}"/>
    <cellStyle name="Total 16 77" xfId="51580" xr:uid="{00000000-0005-0000-0000-0000FBC90000}"/>
    <cellStyle name="Total 16 78" xfId="51581" xr:uid="{00000000-0005-0000-0000-0000FCC90000}"/>
    <cellStyle name="Total 16 79" xfId="51582" xr:uid="{00000000-0005-0000-0000-0000FDC90000}"/>
    <cellStyle name="Total 16 8" xfId="51583" xr:uid="{00000000-0005-0000-0000-0000FEC90000}"/>
    <cellStyle name="Total 16 80" xfId="51584" xr:uid="{00000000-0005-0000-0000-0000FFC90000}"/>
    <cellStyle name="Total 16 81" xfId="51585" xr:uid="{00000000-0005-0000-0000-000000CA0000}"/>
    <cellStyle name="Total 16 82" xfId="51586" xr:uid="{00000000-0005-0000-0000-000001CA0000}"/>
    <cellStyle name="Total 16 83" xfId="51587" xr:uid="{00000000-0005-0000-0000-000002CA0000}"/>
    <cellStyle name="Total 16 84" xfId="51588" xr:uid="{00000000-0005-0000-0000-000003CA0000}"/>
    <cellStyle name="Total 16 85" xfId="51589" xr:uid="{00000000-0005-0000-0000-000004CA0000}"/>
    <cellStyle name="Total 16 86" xfId="51590" xr:uid="{00000000-0005-0000-0000-000005CA0000}"/>
    <cellStyle name="Total 16 87" xfId="51591" xr:uid="{00000000-0005-0000-0000-000006CA0000}"/>
    <cellStyle name="Total 16 88" xfId="51592" xr:uid="{00000000-0005-0000-0000-000007CA0000}"/>
    <cellStyle name="Total 16 89" xfId="51593" xr:uid="{00000000-0005-0000-0000-000008CA0000}"/>
    <cellStyle name="Total 16 9" xfId="51594" xr:uid="{00000000-0005-0000-0000-000009CA0000}"/>
    <cellStyle name="Total 16 90" xfId="51595" xr:uid="{00000000-0005-0000-0000-00000ACA0000}"/>
    <cellStyle name="Total 16 91" xfId="51596" xr:uid="{00000000-0005-0000-0000-00000BCA0000}"/>
    <cellStyle name="Total 16 92" xfId="51597" xr:uid="{00000000-0005-0000-0000-00000CCA0000}"/>
    <cellStyle name="Total 16 93" xfId="51598" xr:uid="{00000000-0005-0000-0000-00000DCA0000}"/>
    <cellStyle name="Total 16 94" xfId="51599" xr:uid="{00000000-0005-0000-0000-00000ECA0000}"/>
    <cellStyle name="Total 16 95" xfId="51600" xr:uid="{00000000-0005-0000-0000-00000FCA0000}"/>
    <cellStyle name="Total 16 96" xfId="51601" xr:uid="{00000000-0005-0000-0000-000010CA0000}"/>
    <cellStyle name="Total 16 97" xfId="51602" xr:uid="{00000000-0005-0000-0000-000011CA0000}"/>
    <cellStyle name="Total 16 98" xfId="51603" xr:uid="{00000000-0005-0000-0000-000012CA0000}"/>
    <cellStyle name="Total 16 99" xfId="51604" xr:uid="{00000000-0005-0000-0000-000013CA0000}"/>
    <cellStyle name="Total 160" xfId="51605" xr:uid="{00000000-0005-0000-0000-000014CA0000}"/>
    <cellStyle name="Total 161" xfId="51606" xr:uid="{00000000-0005-0000-0000-000015CA0000}"/>
    <cellStyle name="Total 162" xfId="51607" xr:uid="{00000000-0005-0000-0000-000016CA0000}"/>
    <cellStyle name="Total 163" xfId="51608" xr:uid="{00000000-0005-0000-0000-000017CA0000}"/>
    <cellStyle name="Total 164" xfId="51609" xr:uid="{00000000-0005-0000-0000-000018CA0000}"/>
    <cellStyle name="Total 165" xfId="51610" xr:uid="{00000000-0005-0000-0000-000019CA0000}"/>
    <cellStyle name="Total 166" xfId="51611" xr:uid="{00000000-0005-0000-0000-00001ACA0000}"/>
    <cellStyle name="Total 167" xfId="51612" xr:uid="{00000000-0005-0000-0000-00001BCA0000}"/>
    <cellStyle name="Total 168" xfId="51613" xr:uid="{00000000-0005-0000-0000-00001CCA0000}"/>
    <cellStyle name="Total 169" xfId="51614" xr:uid="{00000000-0005-0000-0000-00001DCA0000}"/>
    <cellStyle name="Total 17" xfId="51615" xr:uid="{00000000-0005-0000-0000-00001ECA0000}"/>
    <cellStyle name="Total 17 10" xfId="51616" xr:uid="{00000000-0005-0000-0000-00001FCA0000}"/>
    <cellStyle name="Total 17 100" xfId="51617" xr:uid="{00000000-0005-0000-0000-000020CA0000}"/>
    <cellStyle name="Total 17 101" xfId="51618" xr:uid="{00000000-0005-0000-0000-000021CA0000}"/>
    <cellStyle name="Total 17 102" xfId="51619" xr:uid="{00000000-0005-0000-0000-000022CA0000}"/>
    <cellStyle name="Total 17 103" xfId="51620" xr:uid="{00000000-0005-0000-0000-000023CA0000}"/>
    <cellStyle name="Total 17 104" xfId="51621" xr:uid="{00000000-0005-0000-0000-000024CA0000}"/>
    <cellStyle name="Total 17 105" xfId="51622" xr:uid="{00000000-0005-0000-0000-000025CA0000}"/>
    <cellStyle name="Total 17 11" xfId="51623" xr:uid="{00000000-0005-0000-0000-000026CA0000}"/>
    <cellStyle name="Total 17 12" xfId="51624" xr:uid="{00000000-0005-0000-0000-000027CA0000}"/>
    <cellStyle name="Total 17 13" xfId="51625" xr:uid="{00000000-0005-0000-0000-000028CA0000}"/>
    <cellStyle name="Total 17 14" xfId="51626" xr:uid="{00000000-0005-0000-0000-000029CA0000}"/>
    <cellStyle name="Total 17 15" xfId="51627" xr:uid="{00000000-0005-0000-0000-00002ACA0000}"/>
    <cellStyle name="Total 17 16" xfId="51628" xr:uid="{00000000-0005-0000-0000-00002BCA0000}"/>
    <cellStyle name="Total 17 17" xfId="51629" xr:uid="{00000000-0005-0000-0000-00002CCA0000}"/>
    <cellStyle name="Total 17 18" xfId="51630" xr:uid="{00000000-0005-0000-0000-00002DCA0000}"/>
    <cellStyle name="Total 17 19" xfId="51631" xr:uid="{00000000-0005-0000-0000-00002ECA0000}"/>
    <cellStyle name="Total 17 2" xfId="51632" xr:uid="{00000000-0005-0000-0000-00002FCA0000}"/>
    <cellStyle name="Total 17 2 2" xfId="51633" xr:uid="{00000000-0005-0000-0000-000030CA0000}"/>
    <cellStyle name="Total 17 20" xfId="51634" xr:uid="{00000000-0005-0000-0000-000031CA0000}"/>
    <cellStyle name="Total 17 21" xfId="51635" xr:uid="{00000000-0005-0000-0000-000032CA0000}"/>
    <cellStyle name="Total 17 22" xfId="51636" xr:uid="{00000000-0005-0000-0000-000033CA0000}"/>
    <cellStyle name="Total 17 23" xfId="51637" xr:uid="{00000000-0005-0000-0000-000034CA0000}"/>
    <cellStyle name="Total 17 24" xfId="51638" xr:uid="{00000000-0005-0000-0000-000035CA0000}"/>
    <cellStyle name="Total 17 25" xfId="51639" xr:uid="{00000000-0005-0000-0000-000036CA0000}"/>
    <cellStyle name="Total 17 26" xfId="51640" xr:uid="{00000000-0005-0000-0000-000037CA0000}"/>
    <cellStyle name="Total 17 27" xfId="51641" xr:uid="{00000000-0005-0000-0000-000038CA0000}"/>
    <cellStyle name="Total 17 28" xfId="51642" xr:uid="{00000000-0005-0000-0000-000039CA0000}"/>
    <cellStyle name="Total 17 29" xfId="51643" xr:uid="{00000000-0005-0000-0000-00003ACA0000}"/>
    <cellStyle name="Total 17 3" xfId="51644" xr:uid="{00000000-0005-0000-0000-00003BCA0000}"/>
    <cellStyle name="Total 17 30" xfId="51645" xr:uid="{00000000-0005-0000-0000-00003CCA0000}"/>
    <cellStyle name="Total 17 31" xfId="51646" xr:uid="{00000000-0005-0000-0000-00003DCA0000}"/>
    <cellStyle name="Total 17 32" xfId="51647" xr:uid="{00000000-0005-0000-0000-00003ECA0000}"/>
    <cellStyle name="Total 17 33" xfId="51648" xr:uid="{00000000-0005-0000-0000-00003FCA0000}"/>
    <cellStyle name="Total 17 34" xfId="51649" xr:uid="{00000000-0005-0000-0000-000040CA0000}"/>
    <cellStyle name="Total 17 35" xfId="51650" xr:uid="{00000000-0005-0000-0000-000041CA0000}"/>
    <cellStyle name="Total 17 36" xfId="51651" xr:uid="{00000000-0005-0000-0000-000042CA0000}"/>
    <cellStyle name="Total 17 37" xfId="51652" xr:uid="{00000000-0005-0000-0000-000043CA0000}"/>
    <cellStyle name="Total 17 38" xfId="51653" xr:uid="{00000000-0005-0000-0000-000044CA0000}"/>
    <cellStyle name="Total 17 39" xfId="51654" xr:uid="{00000000-0005-0000-0000-000045CA0000}"/>
    <cellStyle name="Total 17 4" xfId="51655" xr:uid="{00000000-0005-0000-0000-000046CA0000}"/>
    <cellStyle name="Total 17 40" xfId="51656" xr:uid="{00000000-0005-0000-0000-000047CA0000}"/>
    <cellStyle name="Total 17 41" xfId="51657" xr:uid="{00000000-0005-0000-0000-000048CA0000}"/>
    <cellStyle name="Total 17 42" xfId="51658" xr:uid="{00000000-0005-0000-0000-000049CA0000}"/>
    <cellStyle name="Total 17 43" xfId="51659" xr:uid="{00000000-0005-0000-0000-00004ACA0000}"/>
    <cellStyle name="Total 17 44" xfId="51660" xr:uid="{00000000-0005-0000-0000-00004BCA0000}"/>
    <cellStyle name="Total 17 45" xfId="51661" xr:uid="{00000000-0005-0000-0000-00004CCA0000}"/>
    <cellStyle name="Total 17 46" xfId="51662" xr:uid="{00000000-0005-0000-0000-00004DCA0000}"/>
    <cellStyle name="Total 17 47" xfId="51663" xr:uid="{00000000-0005-0000-0000-00004ECA0000}"/>
    <cellStyle name="Total 17 48" xfId="51664" xr:uid="{00000000-0005-0000-0000-00004FCA0000}"/>
    <cellStyle name="Total 17 49" xfId="51665" xr:uid="{00000000-0005-0000-0000-000050CA0000}"/>
    <cellStyle name="Total 17 5" xfId="51666" xr:uid="{00000000-0005-0000-0000-000051CA0000}"/>
    <cellStyle name="Total 17 50" xfId="51667" xr:uid="{00000000-0005-0000-0000-000052CA0000}"/>
    <cellStyle name="Total 17 51" xfId="51668" xr:uid="{00000000-0005-0000-0000-000053CA0000}"/>
    <cellStyle name="Total 17 52" xfId="51669" xr:uid="{00000000-0005-0000-0000-000054CA0000}"/>
    <cellStyle name="Total 17 53" xfId="51670" xr:uid="{00000000-0005-0000-0000-000055CA0000}"/>
    <cellStyle name="Total 17 54" xfId="51671" xr:uid="{00000000-0005-0000-0000-000056CA0000}"/>
    <cellStyle name="Total 17 55" xfId="51672" xr:uid="{00000000-0005-0000-0000-000057CA0000}"/>
    <cellStyle name="Total 17 56" xfId="51673" xr:uid="{00000000-0005-0000-0000-000058CA0000}"/>
    <cellStyle name="Total 17 57" xfId="51674" xr:uid="{00000000-0005-0000-0000-000059CA0000}"/>
    <cellStyle name="Total 17 58" xfId="51675" xr:uid="{00000000-0005-0000-0000-00005ACA0000}"/>
    <cellStyle name="Total 17 59" xfId="51676" xr:uid="{00000000-0005-0000-0000-00005BCA0000}"/>
    <cellStyle name="Total 17 6" xfId="51677" xr:uid="{00000000-0005-0000-0000-00005CCA0000}"/>
    <cellStyle name="Total 17 60" xfId="51678" xr:uid="{00000000-0005-0000-0000-00005DCA0000}"/>
    <cellStyle name="Total 17 61" xfId="51679" xr:uid="{00000000-0005-0000-0000-00005ECA0000}"/>
    <cellStyle name="Total 17 62" xfId="51680" xr:uid="{00000000-0005-0000-0000-00005FCA0000}"/>
    <cellStyle name="Total 17 63" xfId="51681" xr:uid="{00000000-0005-0000-0000-000060CA0000}"/>
    <cellStyle name="Total 17 64" xfId="51682" xr:uid="{00000000-0005-0000-0000-000061CA0000}"/>
    <cellStyle name="Total 17 65" xfId="51683" xr:uid="{00000000-0005-0000-0000-000062CA0000}"/>
    <cellStyle name="Total 17 66" xfId="51684" xr:uid="{00000000-0005-0000-0000-000063CA0000}"/>
    <cellStyle name="Total 17 67" xfId="51685" xr:uid="{00000000-0005-0000-0000-000064CA0000}"/>
    <cellStyle name="Total 17 68" xfId="51686" xr:uid="{00000000-0005-0000-0000-000065CA0000}"/>
    <cellStyle name="Total 17 69" xfId="51687" xr:uid="{00000000-0005-0000-0000-000066CA0000}"/>
    <cellStyle name="Total 17 7" xfId="51688" xr:uid="{00000000-0005-0000-0000-000067CA0000}"/>
    <cellStyle name="Total 17 70" xfId="51689" xr:uid="{00000000-0005-0000-0000-000068CA0000}"/>
    <cellStyle name="Total 17 71" xfId="51690" xr:uid="{00000000-0005-0000-0000-000069CA0000}"/>
    <cellStyle name="Total 17 72" xfId="51691" xr:uid="{00000000-0005-0000-0000-00006ACA0000}"/>
    <cellStyle name="Total 17 73" xfId="51692" xr:uid="{00000000-0005-0000-0000-00006BCA0000}"/>
    <cellStyle name="Total 17 74" xfId="51693" xr:uid="{00000000-0005-0000-0000-00006CCA0000}"/>
    <cellStyle name="Total 17 75" xfId="51694" xr:uid="{00000000-0005-0000-0000-00006DCA0000}"/>
    <cellStyle name="Total 17 76" xfId="51695" xr:uid="{00000000-0005-0000-0000-00006ECA0000}"/>
    <cellStyle name="Total 17 77" xfId="51696" xr:uid="{00000000-0005-0000-0000-00006FCA0000}"/>
    <cellStyle name="Total 17 78" xfId="51697" xr:uid="{00000000-0005-0000-0000-000070CA0000}"/>
    <cellStyle name="Total 17 79" xfId="51698" xr:uid="{00000000-0005-0000-0000-000071CA0000}"/>
    <cellStyle name="Total 17 8" xfId="51699" xr:uid="{00000000-0005-0000-0000-000072CA0000}"/>
    <cellStyle name="Total 17 80" xfId="51700" xr:uid="{00000000-0005-0000-0000-000073CA0000}"/>
    <cellStyle name="Total 17 81" xfId="51701" xr:uid="{00000000-0005-0000-0000-000074CA0000}"/>
    <cellStyle name="Total 17 82" xfId="51702" xr:uid="{00000000-0005-0000-0000-000075CA0000}"/>
    <cellStyle name="Total 17 83" xfId="51703" xr:uid="{00000000-0005-0000-0000-000076CA0000}"/>
    <cellStyle name="Total 17 84" xfId="51704" xr:uid="{00000000-0005-0000-0000-000077CA0000}"/>
    <cellStyle name="Total 17 85" xfId="51705" xr:uid="{00000000-0005-0000-0000-000078CA0000}"/>
    <cellStyle name="Total 17 86" xfId="51706" xr:uid="{00000000-0005-0000-0000-000079CA0000}"/>
    <cellStyle name="Total 17 87" xfId="51707" xr:uid="{00000000-0005-0000-0000-00007ACA0000}"/>
    <cellStyle name="Total 17 88" xfId="51708" xr:uid="{00000000-0005-0000-0000-00007BCA0000}"/>
    <cellStyle name="Total 17 89" xfId="51709" xr:uid="{00000000-0005-0000-0000-00007CCA0000}"/>
    <cellStyle name="Total 17 9" xfId="51710" xr:uid="{00000000-0005-0000-0000-00007DCA0000}"/>
    <cellStyle name="Total 17 90" xfId="51711" xr:uid="{00000000-0005-0000-0000-00007ECA0000}"/>
    <cellStyle name="Total 17 91" xfId="51712" xr:uid="{00000000-0005-0000-0000-00007FCA0000}"/>
    <cellStyle name="Total 17 92" xfId="51713" xr:uid="{00000000-0005-0000-0000-000080CA0000}"/>
    <cellStyle name="Total 17 93" xfId="51714" xr:uid="{00000000-0005-0000-0000-000081CA0000}"/>
    <cellStyle name="Total 17 94" xfId="51715" xr:uid="{00000000-0005-0000-0000-000082CA0000}"/>
    <cellStyle name="Total 17 95" xfId="51716" xr:uid="{00000000-0005-0000-0000-000083CA0000}"/>
    <cellStyle name="Total 17 96" xfId="51717" xr:uid="{00000000-0005-0000-0000-000084CA0000}"/>
    <cellStyle name="Total 17 97" xfId="51718" xr:uid="{00000000-0005-0000-0000-000085CA0000}"/>
    <cellStyle name="Total 17 98" xfId="51719" xr:uid="{00000000-0005-0000-0000-000086CA0000}"/>
    <cellStyle name="Total 17 99" xfId="51720" xr:uid="{00000000-0005-0000-0000-000087CA0000}"/>
    <cellStyle name="Total 170" xfId="51721" xr:uid="{00000000-0005-0000-0000-000088CA0000}"/>
    <cellStyle name="Total 171" xfId="51722" xr:uid="{00000000-0005-0000-0000-000089CA0000}"/>
    <cellStyle name="Total 172" xfId="51723" xr:uid="{00000000-0005-0000-0000-00008ACA0000}"/>
    <cellStyle name="Total 173" xfId="51724" xr:uid="{00000000-0005-0000-0000-00008BCA0000}"/>
    <cellStyle name="Total 174" xfId="51725" xr:uid="{00000000-0005-0000-0000-00008CCA0000}"/>
    <cellStyle name="Total 175" xfId="51726" xr:uid="{00000000-0005-0000-0000-00008DCA0000}"/>
    <cellStyle name="Total 176" xfId="51727" xr:uid="{00000000-0005-0000-0000-00008ECA0000}"/>
    <cellStyle name="Total 177" xfId="51728" xr:uid="{00000000-0005-0000-0000-00008FCA0000}"/>
    <cellStyle name="Total 178" xfId="51729" xr:uid="{00000000-0005-0000-0000-000090CA0000}"/>
    <cellStyle name="Total 179" xfId="51730" xr:uid="{00000000-0005-0000-0000-000091CA0000}"/>
    <cellStyle name="Total 18" xfId="51731" xr:uid="{00000000-0005-0000-0000-000092CA0000}"/>
    <cellStyle name="Total 18 10" xfId="51732" xr:uid="{00000000-0005-0000-0000-000093CA0000}"/>
    <cellStyle name="Total 18 100" xfId="51733" xr:uid="{00000000-0005-0000-0000-000094CA0000}"/>
    <cellStyle name="Total 18 101" xfId="51734" xr:uid="{00000000-0005-0000-0000-000095CA0000}"/>
    <cellStyle name="Total 18 102" xfId="51735" xr:uid="{00000000-0005-0000-0000-000096CA0000}"/>
    <cellStyle name="Total 18 103" xfId="51736" xr:uid="{00000000-0005-0000-0000-000097CA0000}"/>
    <cellStyle name="Total 18 104" xfId="51737" xr:uid="{00000000-0005-0000-0000-000098CA0000}"/>
    <cellStyle name="Total 18 105" xfId="51738" xr:uid="{00000000-0005-0000-0000-000099CA0000}"/>
    <cellStyle name="Total 18 11" xfId="51739" xr:uid="{00000000-0005-0000-0000-00009ACA0000}"/>
    <cellStyle name="Total 18 12" xfId="51740" xr:uid="{00000000-0005-0000-0000-00009BCA0000}"/>
    <cellStyle name="Total 18 13" xfId="51741" xr:uid="{00000000-0005-0000-0000-00009CCA0000}"/>
    <cellStyle name="Total 18 14" xfId="51742" xr:uid="{00000000-0005-0000-0000-00009DCA0000}"/>
    <cellStyle name="Total 18 15" xfId="51743" xr:uid="{00000000-0005-0000-0000-00009ECA0000}"/>
    <cellStyle name="Total 18 16" xfId="51744" xr:uid="{00000000-0005-0000-0000-00009FCA0000}"/>
    <cellStyle name="Total 18 17" xfId="51745" xr:uid="{00000000-0005-0000-0000-0000A0CA0000}"/>
    <cellStyle name="Total 18 18" xfId="51746" xr:uid="{00000000-0005-0000-0000-0000A1CA0000}"/>
    <cellStyle name="Total 18 19" xfId="51747" xr:uid="{00000000-0005-0000-0000-0000A2CA0000}"/>
    <cellStyle name="Total 18 2" xfId="51748" xr:uid="{00000000-0005-0000-0000-0000A3CA0000}"/>
    <cellStyle name="Total 18 2 2" xfId="51749" xr:uid="{00000000-0005-0000-0000-0000A4CA0000}"/>
    <cellStyle name="Total 18 20" xfId="51750" xr:uid="{00000000-0005-0000-0000-0000A5CA0000}"/>
    <cellStyle name="Total 18 21" xfId="51751" xr:uid="{00000000-0005-0000-0000-0000A6CA0000}"/>
    <cellStyle name="Total 18 22" xfId="51752" xr:uid="{00000000-0005-0000-0000-0000A7CA0000}"/>
    <cellStyle name="Total 18 23" xfId="51753" xr:uid="{00000000-0005-0000-0000-0000A8CA0000}"/>
    <cellStyle name="Total 18 24" xfId="51754" xr:uid="{00000000-0005-0000-0000-0000A9CA0000}"/>
    <cellStyle name="Total 18 25" xfId="51755" xr:uid="{00000000-0005-0000-0000-0000AACA0000}"/>
    <cellStyle name="Total 18 26" xfId="51756" xr:uid="{00000000-0005-0000-0000-0000ABCA0000}"/>
    <cellStyle name="Total 18 27" xfId="51757" xr:uid="{00000000-0005-0000-0000-0000ACCA0000}"/>
    <cellStyle name="Total 18 28" xfId="51758" xr:uid="{00000000-0005-0000-0000-0000ADCA0000}"/>
    <cellStyle name="Total 18 29" xfId="51759" xr:uid="{00000000-0005-0000-0000-0000AECA0000}"/>
    <cellStyle name="Total 18 3" xfId="51760" xr:uid="{00000000-0005-0000-0000-0000AFCA0000}"/>
    <cellStyle name="Total 18 30" xfId="51761" xr:uid="{00000000-0005-0000-0000-0000B0CA0000}"/>
    <cellStyle name="Total 18 31" xfId="51762" xr:uid="{00000000-0005-0000-0000-0000B1CA0000}"/>
    <cellStyle name="Total 18 32" xfId="51763" xr:uid="{00000000-0005-0000-0000-0000B2CA0000}"/>
    <cellStyle name="Total 18 33" xfId="51764" xr:uid="{00000000-0005-0000-0000-0000B3CA0000}"/>
    <cellStyle name="Total 18 34" xfId="51765" xr:uid="{00000000-0005-0000-0000-0000B4CA0000}"/>
    <cellStyle name="Total 18 35" xfId="51766" xr:uid="{00000000-0005-0000-0000-0000B5CA0000}"/>
    <cellStyle name="Total 18 36" xfId="51767" xr:uid="{00000000-0005-0000-0000-0000B6CA0000}"/>
    <cellStyle name="Total 18 37" xfId="51768" xr:uid="{00000000-0005-0000-0000-0000B7CA0000}"/>
    <cellStyle name="Total 18 38" xfId="51769" xr:uid="{00000000-0005-0000-0000-0000B8CA0000}"/>
    <cellStyle name="Total 18 39" xfId="51770" xr:uid="{00000000-0005-0000-0000-0000B9CA0000}"/>
    <cellStyle name="Total 18 4" xfId="51771" xr:uid="{00000000-0005-0000-0000-0000BACA0000}"/>
    <cellStyle name="Total 18 40" xfId="51772" xr:uid="{00000000-0005-0000-0000-0000BBCA0000}"/>
    <cellStyle name="Total 18 41" xfId="51773" xr:uid="{00000000-0005-0000-0000-0000BCCA0000}"/>
    <cellStyle name="Total 18 42" xfId="51774" xr:uid="{00000000-0005-0000-0000-0000BDCA0000}"/>
    <cellStyle name="Total 18 43" xfId="51775" xr:uid="{00000000-0005-0000-0000-0000BECA0000}"/>
    <cellStyle name="Total 18 44" xfId="51776" xr:uid="{00000000-0005-0000-0000-0000BFCA0000}"/>
    <cellStyle name="Total 18 45" xfId="51777" xr:uid="{00000000-0005-0000-0000-0000C0CA0000}"/>
    <cellStyle name="Total 18 46" xfId="51778" xr:uid="{00000000-0005-0000-0000-0000C1CA0000}"/>
    <cellStyle name="Total 18 47" xfId="51779" xr:uid="{00000000-0005-0000-0000-0000C2CA0000}"/>
    <cellStyle name="Total 18 48" xfId="51780" xr:uid="{00000000-0005-0000-0000-0000C3CA0000}"/>
    <cellStyle name="Total 18 49" xfId="51781" xr:uid="{00000000-0005-0000-0000-0000C4CA0000}"/>
    <cellStyle name="Total 18 5" xfId="51782" xr:uid="{00000000-0005-0000-0000-0000C5CA0000}"/>
    <cellStyle name="Total 18 50" xfId="51783" xr:uid="{00000000-0005-0000-0000-0000C6CA0000}"/>
    <cellStyle name="Total 18 51" xfId="51784" xr:uid="{00000000-0005-0000-0000-0000C7CA0000}"/>
    <cellStyle name="Total 18 52" xfId="51785" xr:uid="{00000000-0005-0000-0000-0000C8CA0000}"/>
    <cellStyle name="Total 18 53" xfId="51786" xr:uid="{00000000-0005-0000-0000-0000C9CA0000}"/>
    <cellStyle name="Total 18 54" xfId="51787" xr:uid="{00000000-0005-0000-0000-0000CACA0000}"/>
    <cellStyle name="Total 18 55" xfId="51788" xr:uid="{00000000-0005-0000-0000-0000CBCA0000}"/>
    <cellStyle name="Total 18 56" xfId="51789" xr:uid="{00000000-0005-0000-0000-0000CCCA0000}"/>
    <cellStyle name="Total 18 57" xfId="51790" xr:uid="{00000000-0005-0000-0000-0000CDCA0000}"/>
    <cellStyle name="Total 18 58" xfId="51791" xr:uid="{00000000-0005-0000-0000-0000CECA0000}"/>
    <cellStyle name="Total 18 59" xfId="51792" xr:uid="{00000000-0005-0000-0000-0000CFCA0000}"/>
    <cellStyle name="Total 18 6" xfId="51793" xr:uid="{00000000-0005-0000-0000-0000D0CA0000}"/>
    <cellStyle name="Total 18 60" xfId="51794" xr:uid="{00000000-0005-0000-0000-0000D1CA0000}"/>
    <cellStyle name="Total 18 61" xfId="51795" xr:uid="{00000000-0005-0000-0000-0000D2CA0000}"/>
    <cellStyle name="Total 18 62" xfId="51796" xr:uid="{00000000-0005-0000-0000-0000D3CA0000}"/>
    <cellStyle name="Total 18 63" xfId="51797" xr:uid="{00000000-0005-0000-0000-0000D4CA0000}"/>
    <cellStyle name="Total 18 64" xfId="51798" xr:uid="{00000000-0005-0000-0000-0000D5CA0000}"/>
    <cellStyle name="Total 18 65" xfId="51799" xr:uid="{00000000-0005-0000-0000-0000D6CA0000}"/>
    <cellStyle name="Total 18 66" xfId="51800" xr:uid="{00000000-0005-0000-0000-0000D7CA0000}"/>
    <cellStyle name="Total 18 67" xfId="51801" xr:uid="{00000000-0005-0000-0000-0000D8CA0000}"/>
    <cellStyle name="Total 18 68" xfId="51802" xr:uid="{00000000-0005-0000-0000-0000D9CA0000}"/>
    <cellStyle name="Total 18 69" xfId="51803" xr:uid="{00000000-0005-0000-0000-0000DACA0000}"/>
    <cellStyle name="Total 18 7" xfId="51804" xr:uid="{00000000-0005-0000-0000-0000DBCA0000}"/>
    <cellStyle name="Total 18 70" xfId="51805" xr:uid="{00000000-0005-0000-0000-0000DCCA0000}"/>
    <cellStyle name="Total 18 71" xfId="51806" xr:uid="{00000000-0005-0000-0000-0000DDCA0000}"/>
    <cellStyle name="Total 18 72" xfId="51807" xr:uid="{00000000-0005-0000-0000-0000DECA0000}"/>
    <cellStyle name="Total 18 73" xfId="51808" xr:uid="{00000000-0005-0000-0000-0000DFCA0000}"/>
    <cellStyle name="Total 18 74" xfId="51809" xr:uid="{00000000-0005-0000-0000-0000E0CA0000}"/>
    <cellStyle name="Total 18 75" xfId="51810" xr:uid="{00000000-0005-0000-0000-0000E1CA0000}"/>
    <cellStyle name="Total 18 76" xfId="51811" xr:uid="{00000000-0005-0000-0000-0000E2CA0000}"/>
    <cellStyle name="Total 18 77" xfId="51812" xr:uid="{00000000-0005-0000-0000-0000E3CA0000}"/>
    <cellStyle name="Total 18 78" xfId="51813" xr:uid="{00000000-0005-0000-0000-0000E4CA0000}"/>
    <cellStyle name="Total 18 79" xfId="51814" xr:uid="{00000000-0005-0000-0000-0000E5CA0000}"/>
    <cellStyle name="Total 18 8" xfId="51815" xr:uid="{00000000-0005-0000-0000-0000E6CA0000}"/>
    <cellStyle name="Total 18 80" xfId="51816" xr:uid="{00000000-0005-0000-0000-0000E7CA0000}"/>
    <cellStyle name="Total 18 81" xfId="51817" xr:uid="{00000000-0005-0000-0000-0000E8CA0000}"/>
    <cellStyle name="Total 18 82" xfId="51818" xr:uid="{00000000-0005-0000-0000-0000E9CA0000}"/>
    <cellStyle name="Total 18 83" xfId="51819" xr:uid="{00000000-0005-0000-0000-0000EACA0000}"/>
    <cellStyle name="Total 18 84" xfId="51820" xr:uid="{00000000-0005-0000-0000-0000EBCA0000}"/>
    <cellStyle name="Total 18 85" xfId="51821" xr:uid="{00000000-0005-0000-0000-0000ECCA0000}"/>
    <cellStyle name="Total 18 86" xfId="51822" xr:uid="{00000000-0005-0000-0000-0000EDCA0000}"/>
    <cellStyle name="Total 18 87" xfId="51823" xr:uid="{00000000-0005-0000-0000-0000EECA0000}"/>
    <cellStyle name="Total 18 88" xfId="51824" xr:uid="{00000000-0005-0000-0000-0000EFCA0000}"/>
    <cellStyle name="Total 18 89" xfId="51825" xr:uid="{00000000-0005-0000-0000-0000F0CA0000}"/>
    <cellStyle name="Total 18 9" xfId="51826" xr:uid="{00000000-0005-0000-0000-0000F1CA0000}"/>
    <cellStyle name="Total 18 90" xfId="51827" xr:uid="{00000000-0005-0000-0000-0000F2CA0000}"/>
    <cellStyle name="Total 18 91" xfId="51828" xr:uid="{00000000-0005-0000-0000-0000F3CA0000}"/>
    <cellStyle name="Total 18 92" xfId="51829" xr:uid="{00000000-0005-0000-0000-0000F4CA0000}"/>
    <cellStyle name="Total 18 93" xfId="51830" xr:uid="{00000000-0005-0000-0000-0000F5CA0000}"/>
    <cellStyle name="Total 18 94" xfId="51831" xr:uid="{00000000-0005-0000-0000-0000F6CA0000}"/>
    <cellStyle name="Total 18 95" xfId="51832" xr:uid="{00000000-0005-0000-0000-0000F7CA0000}"/>
    <cellStyle name="Total 18 96" xfId="51833" xr:uid="{00000000-0005-0000-0000-0000F8CA0000}"/>
    <cellStyle name="Total 18 97" xfId="51834" xr:uid="{00000000-0005-0000-0000-0000F9CA0000}"/>
    <cellStyle name="Total 18 98" xfId="51835" xr:uid="{00000000-0005-0000-0000-0000FACA0000}"/>
    <cellStyle name="Total 18 99" xfId="51836" xr:uid="{00000000-0005-0000-0000-0000FBCA0000}"/>
    <cellStyle name="Total 180" xfId="51837" xr:uid="{00000000-0005-0000-0000-0000FCCA0000}"/>
    <cellStyle name="Total 181" xfId="51838" xr:uid="{00000000-0005-0000-0000-0000FDCA0000}"/>
    <cellStyle name="Total 182" xfId="51839" xr:uid="{00000000-0005-0000-0000-0000FECA0000}"/>
    <cellStyle name="Total 183" xfId="53594" xr:uid="{00000000-0005-0000-0000-0000FFCA0000}"/>
    <cellStyle name="Total 19" xfId="51840" xr:uid="{00000000-0005-0000-0000-000000CB0000}"/>
    <cellStyle name="Total 19 2" xfId="51841" xr:uid="{00000000-0005-0000-0000-000001CB0000}"/>
    <cellStyle name="Total 19 2 2" xfId="51842" xr:uid="{00000000-0005-0000-0000-000002CB0000}"/>
    <cellStyle name="Total 19 2 3" xfId="51843" xr:uid="{00000000-0005-0000-0000-000003CB0000}"/>
    <cellStyle name="Total 19 2 4" xfId="51844" xr:uid="{00000000-0005-0000-0000-000004CB0000}"/>
    <cellStyle name="Total 19 3" xfId="51845" xr:uid="{00000000-0005-0000-0000-000005CB0000}"/>
    <cellStyle name="Total 19 3 2" xfId="51846" xr:uid="{00000000-0005-0000-0000-000006CB0000}"/>
    <cellStyle name="Total 19 3 3" xfId="51847" xr:uid="{00000000-0005-0000-0000-000007CB0000}"/>
    <cellStyle name="Total 19 3 4" xfId="51848" xr:uid="{00000000-0005-0000-0000-000008CB0000}"/>
    <cellStyle name="Total 19 4" xfId="51849" xr:uid="{00000000-0005-0000-0000-000009CB0000}"/>
    <cellStyle name="Total 19 4 2" xfId="51850" xr:uid="{00000000-0005-0000-0000-00000ACB0000}"/>
    <cellStyle name="Total 19 4 3" xfId="51851" xr:uid="{00000000-0005-0000-0000-00000BCB0000}"/>
    <cellStyle name="Total 19 4 4" xfId="51852" xr:uid="{00000000-0005-0000-0000-00000CCB0000}"/>
    <cellStyle name="Total 19 5" xfId="51853" xr:uid="{00000000-0005-0000-0000-00000DCB0000}"/>
    <cellStyle name="Total 19 5 2" xfId="51854" xr:uid="{00000000-0005-0000-0000-00000ECB0000}"/>
    <cellStyle name="Total 19 5 3" xfId="51855" xr:uid="{00000000-0005-0000-0000-00000FCB0000}"/>
    <cellStyle name="Total 19 5 4" xfId="51856" xr:uid="{00000000-0005-0000-0000-000010CB0000}"/>
    <cellStyle name="Total 19 6" xfId="51857" xr:uid="{00000000-0005-0000-0000-000011CB0000}"/>
    <cellStyle name="Total 19 6 2" xfId="51858" xr:uid="{00000000-0005-0000-0000-000012CB0000}"/>
    <cellStyle name="Total 19 6 3" xfId="51859" xr:uid="{00000000-0005-0000-0000-000013CB0000}"/>
    <cellStyle name="Total 19 6 4" xfId="51860" xr:uid="{00000000-0005-0000-0000-000014CB0000}"/>
    <cellStyle name="Total 19 7" xfId="51861" xr:uid="{00000000-0005-0000-0000-000015CB0000}"/>
    <cellStyle name="Total 19 8" xfId="51862" xr:uid="{00000000-0005-0000-0000-000016CB0000}"/>
    <cellStyle name="Total 19 9" xfId="51863" xr:uid="{00000000-0005-0000-0000-000017CB0000}"/>
    <cellStyle name="Total 2" xfId="51864" xr:uid="{00000000-0005-0000-0000-000018CB0000}"/>
    <cellStyle name="Total 2 10" xfId="51865" xr:uid="{00000000-0005-0000-0000-000019CB0000}"/>
    <cellStyle name="Total 2 100" xfId="51866" xr:uid="{00000000-0005-0000-0000-00001ACB0000}"/>
    <cellStyle name="Total 2 101" xfId="51867" xr:uid="{00000000-0005-0000-0000-00001BCB0000}"/>
    <cellStyle name="Total 2 102" xfId="51868" xr:uid="{00000000-0005-0000-0000-00001CCB0000}"/>
    <cellStyle name="Total 2 103" xfId="51869" xr:uid="{00000000-0005-0000-0000-00001DCB0000}"/>
    <cellStyle name="Total 2 104" xfId="51870" xr:uid="{00000000-0005-0000-0000-00001ECB0000}"/>
    <cellStyle name="Total 2 105" xfId="51871" xr:uid="{00000000-0005-0000-0000-00001FCB0000}"/>
    <cellStyle name="Total 2 106" xfId="51872" xr:uid="{00000000-0005-0000-0000-000020CB0000}"/>
    <cellStyle name="Total 2 107" xfId="51873" xr:uid="{00000000-0005-0000-0000-000021CB0000}"/>
    <cellStyle name="Total 2 108" xfId="51874" xr:uid="{00000000-0005-0000-0000-000022CB0000}"/>
    <cellStyle name="Total 2 109" xfId="51875" xr:uid="{00000000-0005-0000-0000-000023CB0000}"/>
    <cellStyle name="Total 2 11" xfId="51876" xr:uid="{00000000-0005-0000-0000-000024CB0000}"/>
    <cellStyle name="Total 2 110" xfId="51877" xr:uid="{00000000-0005-0000-0000-000025CB0000}"/>
    <cellStyle name="Total 2 111" xfId="51878" xr:uid="{00000000-0005-0000-0000-000026CB0000}"/>
    <cellStyle name="Total 2 112" xfId="51879" xr:uid="{00000000-0005-0000-0000-000027CB0000}"/>
    <cellStyle name="Total 2 113" xfId="51880" xr:uid="{00000000-0005-0000-0000-000028CB0000}"/>
    <cellStyle name="Total 2 114" xfId="51881" xr:uid="{00000000-0005-0000-0000-000029CB0000}"/>
    <cellStyle name="Total 2 115" xfId="51882" xr:uid="{00000000-0005-0000-0000-00002ACB0000}"/>
    <cellStyle name="Total 2 116" xfId="51883" xr:uid="{00000000-0005-0000-0000-00002BCB0000}"/>
    <cellStyle name="Total 2 117" xfId="51884" xr:uid="{00000000-0005-0000-0000-00002CCB0000}"/>
    <cellStyle name="Total 2 118" xfId="51885" xr:uid="{00000000-0005-0000-0000-00002DCB0000}"/>
    <cellStyle name="Total 2 119" xfId="51886" xr:uid="{00000000-0005-0000-0000-00002ECB0000}"/>
    <cellStyle name="Total 2 12" xfId="51887" xr:uid="{00000000-0005-0000-0000-00002FCB0000}"/>
    <cellStyle name="Total 2 120" xfId="51888" xr:uid="{00000000-0005-0000-0000-000030CB0000}"/>
    <cellStyle name="Total 2 121" xfId="51889" xr:uid="{00000000-0005-0000-0000-000031CB0000}"/>
    <cellStyle name="Total 2 122" xfId="51890" xr:uid="{00000000-0005-0000-0000-000032CB0000}"/>
    <cellStyle name="Total 2 123" xfId="51891" xr:uid="{00000000-0005-0000-0000-000033CB0000}"/>
    <cellStyle name="Total 2 124" xfId="51892" xr:uid="{00000000-0005-0000-0000-000034CB0000}"/>
    <cellStyle name="Total 2 125" xfId="51893" xr:uid="{00000000-0005-0000-0000-000035CB0000}"/>
    <cellStyle name="Total 2 126" xfId="51894" xr:uid="{00000000-0005-0000-0000-000036CB0000}"/>
    <cellStyle name="Total 2 127" xfId="51895" xr:uid="{00000000-0005-0000-0000-000037CB0000}"/>
    <cellStyle name="Total 2 128" xfId="51896" xr:uid="{00000000-0005-0000-0000-000038CB0000}"/>
    <cellStyle name="Total 2 129" xfId="51897" xr:uid="{00000000-0005-0000-0000-000039CB0000}"/>
    <cellStyle name="Total 2 13" xfId="51898" xr:uid="{00000000-0005-0000-0000-00003ACB0000}"/>
    <cellStyle name="Total 2 130" xfId="51899" xr:uid="{00000000-0005-0000-0000-00003BCB0000}"/>
    <cellStyle name="Total 2 131" xfId="51900" xr:uid="{00000000-0005-0000-0000-00003CCB0000}"/>
    <cellStyle name="Total 2 132" xfId="51901" xr:uid="{00000000-0005-0000-0000-00003DCB0000}"/>
    <cellStyle name="Total 2 133" xfId="51902" xr:uid="{00000000-0005-0000-0000-00003ECB0000}"/>
    <cellStyle name="Total 2 134" xfId="51903" xr:uid="{00000000-0005-0000-0000-00003FCB0000}"/>
    <cellStyle name="Total 2 135" xfId="51904" xr:uid="{00000000-0005-0000-0000-000040CB0000}"/>
    <cellStyle name="Total 2 136" xfId="51905" xr:uid="{00000000-0005-0000-0000-000041CB0000}"/>
    <cellStyle name="Total 2 137" xfId="51906" xr:uid="{00000000-0005-0000-0000-000042CB0000}"/>
    <cellStyle name="Total 2 138" xfId="51907" xr:uid="{00000000-0005-0000-0000-000043CB0000}"/>
    <cellStyle name="Total 2 139" xfId="51908" xr:uid="{00000000-0005-0000-0000-000044CB0000}"/>
    <cellStyle name="Total 2 14" xfId="51909" xr:uid="{00000000-0005-0000-0000-000045CB0000}"/>
    <cellStyle name="Total 2 140" xfId="51910" xr:uid="{00000000-0005-0000-0000-000046CB0000}"/>
    <cellStyle name="Total 2 141" xfId="51911" xr:uid="{00000000-0005-0000-0000-000047CB0000}"/>
    <cellStyle name="Total 2 142" xfId="51912" xr:uid="{00000000-0005-0000-0000-000048CB0000}"/>
    <cellStyle name="Total 2 143" xfId="51913" xr:uid="{00000000-0005-0000-0000-000049CB0000}"/>
    <cellStyle name="Total 2 144" xfId="51914" xr:uid="{00000000-0005-0000-0000-00004ACB0000}"/>
    <cellStyle name="Total 2 145" xfId="51915" xr:uid="{00000000-0005-0000-0000-00004BCB0000}"/>
    <cellStyle name="Total 2 146" xfId="51916" xr:uid="{00000000-0005-0000-0000-00004CCB0000}"/>
    <cellStyle name="Total 2 147" xfId="51917" xr:uid="{00000000-0005-0000-0000-00004DCB0000}"/>
    <cellStyle name="Total 2 148" xfId="51918" xr:uid="{00000000-0005-0000-0000-00004ECB0000}"/>
    <cellStyle name="Total 2 149" xfId="51919" xr:uid="{00000000-0005-0000-0000-00004FCB0000}"/>
    <cellStyle name="Total 2 15" xfId="51920" xr:uid="{00000000-0005-0000-0000-000050CB0000}"/>
    <cellStyle name="Total 2 150" xfId="51921" xr:uid="{00000000-0005-0000-0000-000051CB0000}"/>
    <cellStyle name="Total 2 151" xfId="51922" xr:uid="{00000000-0005-0000-0000-000052CB0000}"/>
    <cellStyle name="Total 2 152" xfId="51923" xr:uid="{00000000-0005-0000-0000-000053CB0000}"/>
    <cellStyle name="Total 2 153" xfId="51924" xr:uid="{00000000-0005-0000-0000-000054CB0000}"/>
    <cellStyle name="Total 2 154" xfId="51925" xr:uid="{00000000-0005-0000-0000-000055CB0000}"/>
    <cellStyle name="Total 2 155" xfId="51926" xr:uid="{00000000-0005-0000-0000-000056CB0000}"/>
    <cellStyle name="Total 2 156" xfId="51927" xr:uid="{00000000-0005-0000-0000-000057CB0000}"/>
    <cellStyle name="Total 2 157" xfId="51928" xr:uid="{00000000-0005-0000-0000-000058CB0000}"/>
    <cellStyle name="Total 2 158" xfId="51929" xr:uid="{00000000-0005-0000-0000-000059CB0000}"/>
    <cellStyle name="Total 2 159" xfId="51930" xr:uid="{00000000-0005-0000-0000-00005ACB0000}"/>
    <cellStyle name="Total 2 16" xfId="51931" xr:uid="{00000000-0005-0000-0000-00005BCB0000}"/>
    <cellStyle name="Total 2 160" xfId="51932" xr:uid="{00000000-0005-0000-0000-00005CCB0000}"/>
    <cellStyle name="Total 2 161" xfId="51933" xr:uid="{00000000-0005-0000-0000-00005DCB0000}"/>
    <cellStyle name="Total 2 162" xfId="51934" xr:uid="{00000000-0005-0000-0000-00005ECB0000}"/>
    <cellStyle name="Total 2 163" xfId="51935" xr:uid="{00000000-0005-0000-0000-00005FCB0000}"/>
    <cellStyle name="Total 2 164" xfId="51936" xr:uid="{00000000-0005-0000-0000-000060CB0000}"/>
    <cellStyle name="Total 2 165" xfId="51937" xr:uid="{00000000-0005-0000-0000-000061CB0000}"/>
    <cellStyle name="Total 2 166" xfId="51938" xr:uid="{00000000-0005-0000-0000-000062CB0000}"/>
    <cellStyle name="Total 2 167" xfId="51939" xr:uid="{00000000-0005-0000-0000-000063CB0000}"/>
    <cellStyle name="Total 2 168" xfId="51940" xr:uid="{00000000-0005-0000-0000-000064CB0000}"/>
    <cellStyle name="Total 2 169" xfId="51941" xr:uid="{00000000-0005-0000-0000-000065CB0000}"/>
    <cellStyle name="Total 2 17" xfId="51942" xr:uid="{00000000-0005-0000-0000-000066CB0000}"/>
    <cellStyle name="Total 2 170" xfId="51943" xr:uid="{00000000-0005-0000-0000-000067CB0000}"/>
    <cellStyle name="Total 2 171" xfId="51944" xr:uid="{00000000-0005-0000-0000-000068CB0000}"/>
    <cellStyle name="Total 2 172" xfId="51945" xr:uid="{00000000-0005-0000-0000-000069CB0000}"/>
    <cellStyle name="Total 2 173" xfId="51946" xr:uid="{00000000-0005-0000-0000-00006ACB0000}"/>
    <cellStyle name="Total 2 174" xfId="51947" xr:uid="{00000000-0005-0000-0000-00006BCB0000}"/>
    <cellStyle name="Total 2 175" xfId="51948" xr:uid="{00000000-0005-0000-0000-00006CCB0000}"/>
    <cellStyle name="Total 2 176" xfId="51949" xr:uid="{00000000-0005-0000-0000-00006DCB0000}"/>
    <cellStyle name="Total 2 177" xfId="51950" xr:uid="{00000000-0005-0000-0000-00006ECB0000}"/>
    <cellStyle name="Total 2 178" xfId="51951" xr:uid="{00000000-0005-0000-0000-00006FCB0000}"/>
    <cellStyle name="Total 2 179" xfId="51952" xr:uid="{00000000-0005-0000-0000-000070CB0000}"/>
    <cellStyle name="Total 2 18" xfId="51953" xr:uid="{00000000-0005-0000-0000-000071CB0000}"/>
    <cellStyle name="Total 2 180" xfId="51954" xr:uid="{00000000-0005-0000-0000-000072CB0000}"/>
    <cellStyle name="Total 2 181" xfId="51955" xr:uid="{00000000-0005-0000-0000-000073CB0000}"/>
    <cellStyle name="Total 2 182" xfId="51956" xr:uid="{00000000-0005-0000-0000-000074CB0000}"/>
    <cellStyle name="Total 2 183" xfId="51957" xr:uid="{00000000-0005-0000-0000-000075CB0000}"/>
    <cellStyle name="Total 2 184" xfId="51958" xr:uid="{00000000-0005-0000-0000-000076CB0000}"/>
    <cellStyle name="Total 2 185" xfId="51959" xr:uid="{00000000-0005-0000-0000-000077CB0000}"/>
    <cellStyle name="Total 2 186" xfId="51960" xr:uid="{00000000-0005-0000-0000-000078CB0000}"/>
    <cellStyle name="Total 2 187" xfId="51961" xr:uid="{00000000-0005-0000-0000-000079CB0000}"/>
    <cellStyle name="Total 2 188" xfId="51962" xr:uid="{00000000-0005-0000-0000-00007ACB0000}"/>
    <cellStyle name="Total 2 189" xfId="51963" xr:uid="{00000000-0005-0000-0000-00007BCB0000}"/>
    <cellStyle name="Total 2 19" xfId="51964" xr:uid="{00000000-0005-0000-0000-00007CCB0000}"/>
    <cellStyle name="Total 2 190" xfId="51965" xr:uid="{00000000-0005-0000-0000-00007DCB0000}"/>
    <cellStyle name="Total 2 191" xfId="51966" xr:uid="{00000000-0005-0000-0000-00007ECB0000}"/>
    <cellStyle name="Total 2 192" xfId="51967" xr:uid="{00000000-0005-0000-0000-00007FCB0000}"/>
    <cellStyle name="Total 2 193" xfId="51968" xr:uid="{00000000-0005-0000-0000-000080CB0000}"/>
    <cellStyle name="Total 2 194" xfId="51969" xr:uid="{00000000-0005-0000-0000-000081CB0000}"/>
    <cellStyle name="Total 2 195" xfId="51970" xr:uid="{00000000-0005-0000-0000-000082CB0000}"/>
    <cellStyle name="Total 2 196" xfId="51971" xr:uid="{00000000-0005-0000-0000-000083CB0000}"/>
    <cellStyle name="Total 2 197" xfId="51972" xr:uid="{00000000-0005-0000-0000-000084CB0000}"/>
    <cellStyle name="Total 2 198" xfId="51973" xr:uid="{00000000-0005-0000-0000-000085CB0000}"/>
    <cellStyle name="Total 2 199" xfId="51974" xr:uid="{00000000-0005-0000-0000-000086CB0000}"/>
    <cellStyle name="Total 2 2" xfId="51975" xr:uid="{00000000-0005-0000-0000-000087CB0000}"/>
    <cellStyle name="Total 2 2 10" xfId="51976" xr:uid="{00000000-0005-0000-0000-000088CB0000}"/>
    <cellStyle name="Total 2 2 100" xfId="51977" xr:uid="{00000000-0005-0000-0000-000089CB0000}"/>
    <cellStyle name="Total 2 2 101" xfId="51978" xr:uid="{00000000-0005-0000-0000-00008ACB0000}"/>
    <cellStyle name="Total 2 2 102" xfId="51979" xr:uid="{00000000-0005-0000-0000-00008BCB0000}"/>
    <cellStyle name="Total 2 2 103" xfId="51980" xr:uid="{00000000-0005-0000-0000-00008CCB0000}"/>
    <cellStyle name="Total 2 2 104" xfId="51981" xr:uid="{00000000-0005-0000-0000-00008DCB0000}"/>
    <cellStyle name="Total 2 2 105" xfId="51982" xr:uid="{00000000-0005-0000-0000-00008ECB0000}"/>
    <cellStyle name="Total 2 2 11" xfId="51983" xr:uid="{00000000-0005-0000-0000-00008FCB0000}"/>
    <cellStyle name="Total 2 2 12" xfId="51984" xr:uid="{00000000-0005-0000-0000-000090CB0000}"/>
    <cellStyle name="Total 2 2 13" xfId="51985" xr:uid="{00000000-0005-0000-0000-000091CB0000}"/>
    <cellStyle name="Total 2 2 14" xfId="51986" xr:uid="{00000000-0005-0000-0000-000092CB0000}"/>
    <cellStyle name="Total 2 2 15" xfId="51987" xr:uid="{00000000-0005-0000-0000-000093CB0000}"/>
    <cellStyle name="Total 2 2 16" xfId="51988" xr:uid="{00000000-0005-0000-0000-000094CB0000}"/>
    <cellStyle name="Total 2 2 17" xfId="51989" xr:uid="{00000000-0005-0000-0000-000095CB0000}"/>
    <cellStyle name="Total 2 2 18" xfId="51990" xr:uid="{00000000-0005-0000-0000-000096CB0000}"/>
    <cellStyle name="Total 2 2 19" xfId="51991" xr:uid="{00000000-0005-0000-0000-000097CB0000}"/>
    <cellStyle name="Total 2 2 2" xfId="51992" xr:uid="{00000000-0005-0000-0000-000098CB0000}"/>
    <cellStyle name="Total 2 2 2 2" xfId="51993" xr:uid="{00000000-0005-0000-0000-000099CB0000}"/>
    <cellStyle name="Total 2 2 20" xfId="51994" xr:uid="{00000000-0005-0000-0000-00009ACB0000}"/>
    <cellStyle name="Total 2 2 21" xfId="51995" xr:uid="{00000000-0005-0000-0000-00009BCB0000}"/>
    <cellStyle name="Total 2 2 22" xfId="51996" xr:uid="{00000000-0005-0000-0000-00009CCB0000}"/>
    <cellStyle name="Total 2 2 23" xfId="51997" xr:uid="{00000000-0005-0000-0000-00009DCB0000}"/>
    <cellStyle name="Total 2 2 24" xfId="51998" xr:uid="{00000000-0005-0000-0000-00009ECB0000}"/>
    <cellStyle name="Total 2 2 25" xfId="51999" xr:uid="{00000000-0005-0000-0000-00009FCB0000}"/>
    <cellStyle name="Total 2 2 26" xfId="52000" xr:uid="{00000000-0005-0000-0000-0000A0CB0000}"/>
    <cellStyle name="Total 2 2 27" xfId="52001" xr:uid="{00000000-0005-0000-0000-0000A1CB0000}"/>
    <cellStyle name="Total 2 2 28" xfId="52002" xr:uid="{00000000-0005-0000-0000-0000A2CB0000}"/>
    <cellStyle name="Total 2 2 29" xfId="52003" xr:uid="{00000000-0005-0000-0000-0000A3CB0000}"/>
    <cellStyle name="Total 2 2 3" xfId="52004" xr:uid="{00000000-0005-0000-0000-0000A4CB0000}"/>
    <cellStyle name="Total 2 2 30" xfId="52005" xr:uid="{00000000-0005-0000-0000-0000A5CB0000}"/>
    <cellStyle name="Total 2 2 31" xfId="52006" xr:uid="{00000000-0005-0000-0000-0000A6CB0000}"/>
    <cellStyle name="Total 2 2 32" xfId="52007" xr:uid="{00000000-0005-0000-0000-0000A7CB0000}"/>
    <cellStyle name="Total 2 2 33" xfId="52008" xr:uid="{00000000-0005-0000-0000-0000A8CB0000}"/>
    <cellStyle name="Total 2 2 34" xfId="52009" xr:uid="{00000000-0005-0000-0000-0000A9CB0000}"/>
    <cellStyle name="Total 2 2 35" xfId="52010" xr:uid="{00000000-0005-0000-0000-0000AACB0000}"/>
    <cellStyle name="Total 2 2 36" xfId="52011" xr:uid="{00000000-0005-0000-0000-0000ABCB0000}"/>
    <cellStyle name="Total 2 2 37" xfId="52012" xr:uid="{00000000-0005-0000-0000-0000ACCB0000}"/>
    <cellStyle name="Total 2 2 38" xfId="52013" xr:uid="{00000000-0005-0000-0000-0000ADCB0000}"/>
    <cellStyle name="Total 2 2 39" xfId="52014" xr:uid="{00000000-0005-0000-0000-0000AECB0000}"/>
    <cellStyle name="Total 2 2 4" xfId="52015" xr:uid="{00000000-0005-0000-0000-0000AFCB0000}"/>
    <cellStyle name="Total 2 2 40" xfId="52016" xr:uid="{00000000-0005-0000-0000-0000B0CB0000}"/>
    <cellStyle name="Total 2 2 41" xfId="52017" xr:uid="{00000000-0005-0000-0000-0000B1CB0000}"/>
    <cellStyle name="Total 2 2 42" xfId="52018" xr:uid="{00000000-0005-0000-0000-0000B2CB0000}"/>
    <cellStyle name="Total 2 2 43" xfId="52019" xr:uid="{00000000-0005-0000-0000-0000B3CB0000}"/>
    <cellStyle name="Total 2 2 44" xfId="52020" xr:uid="{00000000-0005-0000-0000-0000B4CB0000}"/>
    <cellStyle name="Total 2 2 45" xfId="52021" xr:uid="{00000000-0005-0000-0000-0000B5CB0000}"/>
    <cellStyle name="Total 2 2 46" xfId="52022" xr:uid="{00000000-0005-0000-0000-0000B6CB0000}"/>
    <cellStyle name="Total 2 2 47" xfId="52023" xr:uid="{00000000-0005-0000-0000-0000B7CB0000}"/>
    <cellStyle name="Total 2 2 48" xfId="52024" xr:uid="{00000000-0005-0000-0000-0000B8CB0000}"/>
    <cellStyle name="Total 2 2 49" xfId="52025" xr:uid="{00000000-0005-0000-0000-0000B9CB0000}"/>
    <cellStyle name="Total 2 2 5" xfId="52026" xr:uid="{00000000-0005-0000-0000-0000BACB0000}"/>
    <cellStyle name="Total 2 2 50" xfId="52027" xr:uid="{00000000-0005-0000-0000-0000BBCB0000}"/>
    <cellStyle name="Total 2 2 51" xfId="52028" xr:uid="{00000000-0005-0000-0000-0000BCCB0000}"/>
    <cellStyle name="Total 2 2 52" xfId="52029" xr:uid="{00000000-0005-0000-0000-0000BDCB0000}"/>
    <cellStyle name="Total 2 2 53" xfId="52030" xr:uid="{00000000-0005-0000-0000-0000BECB0000}"/>
    <cellStyle name="Total 2 2 54" xfId="52031" xr:uid="{00000000-0005-0000-0000-0000BFCB0000}"/>
    <cellStyle name="Total 2 2 55" xfId="52032" xr:uid="{00000000-0005-0000-0000-0000C0CB0000}"/>
    <cellStyle name="Total 2 2 56" xfId="52033" xr:uid="{00000000-0005-0000-0000-0000C1CB0000}"/>
    <cellStyle name="Total 2 2 57" xfId="52034" xr:uid="{00000000-0005-0000-0000-0000C2CB0000}"/>
    <cellStyle name="Total 2 2 58" xfId="52035" xr:uid="{00000000-0005-0000-0000-0000C3CB0000}"/>
    <cellStyle name="Total 2 2 59" xfId="52036" xr:uid="{00000000-0005-0000-0000-0000C4CB0000}"/>
    <cellStyle name="Total 2 2 6" xfId="52037" xr:uid="{00000000-0005-0000-0000-0000C5CB0000}"/>
    <cellStyle name="Total 2 2 60" xfId="52038" xr:uid="{00000000-0005-0000-0000-0000C6CB0000}"/>
    <cellStyle name="Total 2 2 61" xfId="52039" xr:uid="{00000000-0005-0000-0000-0000C7CB0000}"/>
    <cellStyle name="Total 2 2 62" xfId="52040" xr:uid="{00000000-0005-0000-0000-0000C8CB0000}"/>
    <cellStyle name="Total 2 2 63" xfId="52041" xr:uid="{00000000-0005-0000-0000-0000C9CB0000}"/>
    <cellStyle name="Total 2 2 64" xfId="52042" xr:uid="{00000000-0005-0000-0000-0000CACB0000}"/>
    <cellStyle name="Total 2 2 65" xfId="52043" xr:uid="{00000000-0005-0000-0000-0000CBCB0000}"/>
    <cellStyle name="Total 2 2 66" xfId="52044" xr:uid="{00000000-0005-0000-0000-0000CCCB0000}"/>
    <cellStyle name="Total 2 2 67" xfId="52045" xr:uid="{00000000-0005-0000-0000-0000CDCB0000}"/>
    <cellStyle name="Total 2 2 68" xfId="52046" xr:uid="{00000000-0005-0000-0000-0000CECB0000}"/>
    <cellStyle name="Total 2 2 69" xfId="52047" xr:uid="{00000000-0005-0000-0000-0000CFCB0000}"/>
    <cellStyle name="Total 2 2 7" xfId="52048" xr:uid="{00000000-0005-0000-0000-0000D0CB0000}"/>
    <cellStyle name="Total 2 2 70" xfId="52049" xr:uid="{00000000-0005-0000-0000-0000D1CB0000}"/>
    <cellStyle name="Total 2 2 71" xfId="52050" xr:uid="{00000000-0005-0000-0000-0000D2CB0000}"/>
    <cellStyle name="Total 2 2 72" xfId="52051" xr:uid="{00000000-0005-0000-0000-0000D3CB0000}"/>
    <cellStyle name="Total 2 2 73" xfId="52052" xr:uid="{00000000-0005-0000-0000-0000D4CB0000}"/>
    <cellStyle name="Total 2 2 74" xfId="52053" xr:uid="{00000000-0005-0000-0000-0000D5CB0000}"/>
    <cellStyle name="Total 2 2 75" xfId="52054" xr:uid="{00000000-0005-0000-0000-0000D6CB0000}"/>
    <cellStyle name="Total 2 2 76" xfId="52055" xr:uid="{00000000-0005-0000-0000-0000D7CB0000}"/>
    <cellStyle name="Total 2 2 77" xfId="52056" xr:uid="{00000000-0005-0000-0000-0000D8CB0000}"/>
    <cellStyle name="Total 2 2 78" xfId="52057" xr:uid="{00000000-0005-0000-0000-0000D9CB0000}"/>
    <cellStyle name="Total 2 2 79" xfId="52058" xr:uid="{00000000-0005-0000-0000-0000DACB0000}"/>
    <cellStyle name="Total 2 2 8" xfId="52059" xr:uid="{00000000-0005-0000-0000-0000DBCB0000}"/>
    <cellStyle name="Total 2 2 80" xfId="52060" xr:uid="{00000000-0005-0000-0000-0000DCCB0000}"/>
    <cellStyle name="Total 2 2 81" xfId="52061" xr:uid="{00000000-0005-0000-0000-0000DDCB0000}"/>
    <cellStyle name="Total 2 2 82" xfId="52062" xr:uid="{00000000-0005-0000-0000-0000DECB0000}"/>
    <cellStyle name="Total 2 2 83" xfId="52063" xr:uid="{00000000-0005-0000-0000-0000DFCB0000}"/>
    <cellStyle name="Total 2 2 84" xfId="52064" xr:uid="{00000000-0005-0000-0000-0000E0CB0000}"/>
    <cellStyle name="Total 2 2 85" xfId="52065" xr:uid="{00000000-0005-0000-0000-0000E1CB0000}"/>
    <cellStyle name="Total 2 2 86" xfId="52066" xr:uid="{00000000-0005-0000-0000-0000E2CB0000}"/>
    <cellStyle name="Total 2 2 87" xfId="52067" xr:uid="{00000000-0005-0000-0000-0000E3CB0000}"/>
    <cellStyle name="Total 2 2 88" xfId="52068" xr:uid="{00000000-0005-0000-0000-0000E4CB0000}"/>
    <cellStyle name="Total 2 2 89" xfId="52069" xr:uid="{00000000-0005-0000-0000-0000E5CB0000}"/>
    <cellStyle name="Total 2 2 9" xfId="52070" xr:uid="{00000000-0005-0000-0000-0000E6CB0000}"/>
    <cellStyle name="Total 2 2 90" xfId="52071" xr:uid="{00000000-0005-0000-0000-0000E7CB0000}"/>
    <cellStyle name="Total 2 2 91" xfId="52072" xr:uid="{00000000-0005-0000-0000-0000E8CB0000}"/>
    <cellStyle name="Total 2 2 92" xfId="52073" xr:uid="{00000000-0005-0000-0000-0000E9CB0000}"/>
    <cellStyle name="Total 2 2 93" xfId="52074" xr:uid="{00000000-0005-0000-0000-0000EACB0000}"/>
    <cellStyle name="Total 2 2 94" xfId="52075" xr:uid="{00000000-0005-0000-0000-0000EBCB0000}"/>
    <cellStyle name="Total 2 2 95" xfId="52076" xr:uid="{00000000-0005-0000-0000-0000ECCB0000}"/>
    <cellStyle name="Total 2 2 96" xfId="52077" xr:uid="{00000000-0005-0000-0000-0000EDCB0000}"/>
    <cellStyle name="Total 2 2 97" xfId="52078" xr:uid="{00000000-0005-0000-0000-0000EECB0000}"/>
    <cellStyle name="Total 2 2 98" xfId="52079" xr:uid="{00000000-0005-0000-0000-0000EFCB0000}"/>
    <cellStyle name="Total 2 2 99" xfId="52080" xr:uid="{00000000-0005-0000-0000-0000F0CB0000}"/>
    <cellStyle name="Total 2 20" xfId="52081" xr:uid="{00000000-0005-0000-0000-0000F1CB0000}"/>
    <cellStyle name="Total 2 200" xfId="52082" xr:uid="{00000000-0005-0000-0000-0000F2CB0000}"/>
    <cellStyle name="Total 2 201" xfId="52083" xr:uid="{00000000-0005-0000-0000-0000F3CB0000}"/>
    <cellStyle name="Total 2 202" xfId="52084" xr:uid="{00000000-0005-0000-0000-0000F4CB0000}"/>
    <cellStyle name="Total 2 203" xfId="52085" xr:uid="{00000000-0005-0000-0000-0000F5CB0000}"/>
    <cellStyle name="Total 2 204" xfId="52086" xr:uid="{00000000-0005-0000-0000-0000F6CB0000}"/>
    <cellStyle name="Total 2 205" xfId="52087" xr:uid="{00000000-0005-0000-0000-0000F7CB0000}"/>
    <cellStyle name="Total 2 206" xfId="52088" xr:uid="{00000000-0005-0000-0000-0000F8CB0000}"/>
    <cellStyle name="Total 2 207" xfId="52089" xr:uid="{00000000-0005-0000-0000-0000F9CB0000}"/>
    <cellStyle name="Total 2 208" xfId="52090" xr:uid="{00000000-0005-0000-0000-0000FACB0000}"/>
    <cellStyle name="Total 2 209" xfId="52091" xr:uid="{00000000-0005-0000-0000-0000FBCB0000}"/>
    <cellStyle name="Total 2 21" xfId="52092" xr:uid="{00000000-0005-0000-0000-0000FCCB0000}"/>
    <cellStyle name="Total 2 210" xfId="52093" xr:uid="{00000000-0005-0000-0000-0000FDCB0000}"/>
    <cellStyle name="Total 2 211" xfId="52094" xr:uid="{00000000-0005-0000-0000-0000FECB0000}"/>
    <cellStyle name="Total 2 212" xfId="52095" xr:uid="{00000000-0005-0000-0000-0000FFCB0000}"/>
    <cellStyle name="Total 2 213" xfId="52096" xr:uid="{00000000-0005-0000-0000-000000CC0000}"/>
    <cellStyle name="Total 2 214" xfId="52097" xr:uid="{00000000-0005-0000-0000-000001CC0000}"/>
    <cellStyle name="Total 2 215" xfId="52098" xr:uid="{00000000-0005-0000-0000-000002CC0000}"/>
    <cellStyle name="Total 2 216" xfId="52099" xr:uid="{00000000-0005-0000-0000-000003CC0000}"/>
    <cellStyle name="Total 2 22" xfId="52100" xr:uid="{00000000-0005-0000-0000-000004CC0000}"/>
    <cellStyle name="Total 2 23" xfId="52101" xr:uid="{00000000-0005-0000-0000-000005CC0000}"/>
    <cellStyle name="Total 2 24" xfId="52102" xr:uid="{00000000-0005-0000-0000-000006CC0000}"/>
    <cellStyle name="Total 2 25" xfId="52103" xr:uid="{00000000-0005-0000-0000-000007CC0000}"/>
    <cellStyle name="Total 2 26" xfId="52104" xr:uid="{00000000-0005-0000-0000-000008CC0000}"/>
    <cellStyle name="Total 2 27" xfId="52105" xr:uid="{00000000-0005-0000-0000-000009CC0000}"/>
    <cellStyle name="Total 2 28" xfId="52106" xr:uid="{00000000-0005-0000-0000-00000ACC0000}"/>
    <cellStyle name="Total 2 29" xfId="52107" xr:uid="{00000000-0005-0000-0000-00000BCC0000}"/>
    <cellStyle name="Total 2 3" xfId="52108" xr:uid="{00000000-0005-0000-0000-00000CCC0000}"/>
    <cellStyle name="Total 2 3 2" xfId="52109" xr:uid="{00000000-0005-0000-0000-00000DCC0000}"/>
    <cellStyle name="Total 2 30" xfId="52110" xr:uid="{00000000-0005-0000-0000-00000ECC0000}"/>
    <cellStyle name="Total 2 31" xfId="52111" xr:uid="{00000000-0005-0000-0000-00000FCC0000}"/>
    <cellStyle name="Total 2 32" xfId="52112" xr:uid="{00000000-0005-0000-0000-000010CC0000}"/>
    <cellStyle name="Total 2 33" xfId="52113" xr:uid="{00000000-0005-0000-0000-000011CC0000}"/>
    <cellStyle name="Total 2 34" xfId="52114" xr:uid="{00000000-0005-0000-0000-000012CC0000}"/>
    <cellStyle name="Total 2 35" xfId="52115" xr:uid="{00000000-0005-0000-0000-000013CC0000}"/>
    <cellStyle name="Total 2 36" xfId="52116" xr:uid="{00000000-0005-0000-0000-000014CC0000}"/>
    <cellStyle name="Total 2 37" xfId="52117" xr:uid="{00000000-0005-0000-0000-000015CC0000}"/>
    <cellStyle name="Total 2 38" xfId="52118" xr:uid="{00000000-0005-0000-0000-000016CC0000}"/>
    <cellStyle name="Total 2 39" xfId="52119" xr:uid="{00000000-0005-0000-0000-000017CC0000}"/>
    <cellStyle name="Total 2 4" xfId="52120" xr:uid="{00000000-0005-0000-0000-000018CC0000}"/>
    <cellStyle name="Total 2 40" xfId="52121" xr:uid="{00000000-0005-0000-0000-000019CC0000}"/>
    <cellStyle name="Total 2 41" xfId="52122" xr:uid="{00000000-0005-0000-0000-00001ACC0000}"/>
    <cellStyle name="Total 2 42" xfId="52123" xr:uid="{00000000-0005-0000-0000-00001BCC0000}"/>
    <cellStyle name="Total 2 43" xfId="52124" xr:uid="{00000000-0005-0000-0000-00001CCC0000}"/>
    <cellStyle name="Total 2 44" xfId="52125" xr:uid="{00000000-0005-0000-0000-00001DCC0000}"/>
    <cellStyle name="Total 2 45" xfId="52126" xr:uid="{00000000-0005-0000-0000-00001ECC0000}"/>
    <cellStyle name="Total 2 46" xfId="52127" xr:uid="{00000000-0005-0000-0000-00001FCC0000}"/>
    <cellStyle name="Total 2 47" xfId="52128" xr:uid="{00000000-0005-0000-0000-000020CC0000}"/>
    <cellStyle name="Total 2 48" xfId="52129" xr:uid="{00000000-0005-0000-0000-000021CC0000}"/>
    <cellStyle name="Total 2 49" xfId="52130" xr:uid="{00000000-0005-0000-0000-000022CC0000}"/>
    <cellStyle name="Total 2 5" xfId="52131" xr:uid="{00000000-0005-0000-0000-000023CC0000}"/>
    <cellStyle name="Total 2 50" xfId="52132" xr:uid="{00000000-0005-0000-0000-000024CC0000}"/>
    <cellStyle name="Total 2 51" xfId="52133" xr:uid="{00000000-0005-0000-0000-000025CC0000}"/>
    <cellStyle name="Total 2 52" xfId="52134" xr:uid="{00000000-0005-0000-0000-000026CC0000}"/>
    <cellStyle name="Total 2 53" xfId="52135" xr:uid="{00000000-0005-0000-0000-000027CC0000}"/>
    <cellStyle name="Total 2 54" xfId="52136" xr:uid="{00000000-0005-0000-0000-000028CC0000}"/>
    <cellStyle name="Total 2 55" xfId="52137" xr:uid="{00000000-0005-0000-0000-000029CC0000}"/>
    <cellStyle name="Total 2 56" xfId="52138" xr:uid="{00000000-0005-0000-0000-00002ACC0000}"/>
    <cellStyle name="Total 2 57" xfId="52139" xr:uid="{00000000-0005-0000-0000-00002BCC0000}"/>
    <cellStyle name="Total 2 58" xfId="52140" xr:uid="{00000000-0005-0000-0000-00002CCC0000}"/>
    <cellStyle name="Total 2 59" xfId="52141" xr:uid="{00000000-0005-0000-0000-00002DCC0000}"/>
    <cellStyle name="Total 2 6" xfId="52142" xr:uid="{00000000-0005-0000-0000-00002ECC0000}"/>
    <cellStyle name="Total 2 60" xfId="52143" xr:uid="{00000000-0005-0000-0000-00002FCC0000}"/>
    <cellStyle name="Total 2 61" xfId="52144" xr:uid="{00000000-0005-0000-0000-000030CC0000}"/>
    <cellStyle name="Total 2 62" xfId="52145" xr:uid="{00000000-0005-0000-0000-000031CC0000}"/>
    <cellStyle name="Total 2 63" xfId="52146" xr:uid="{00000000-0005-0000-0000-000032CC0000}"/>
    <cellStyle name="Total 2 64" xfId="52147" xr:uid="{00000000-0005-0000-0000-000033CC0000}"/>
    <cellStyle name="Total 2 65" xfId="52148" xr:uid="{00000000-0005-0000-0000-000034CC0000}"/>
    <cellStyle name="Total 2 66" xfId="52149" xr:uid="{00000000-0005-0000-0000-000035CC0000}"/>
    <cellStyle name="Total 2 67" xfId="52150" xr:uid="{00000000-0005-0000-0000-000036CC0000}"/>
    <cellStyle name="Total 2 68" xfId="52151" xr:uid="{00000000-0005-0000-0000-000037CC0000}"/>
    <cellStyle name="Total 2 69" xfId="52152" xr:uid="{00000000-0005-0000-0000-000038CC0000}"/>
    <cellStyle name="Total 2 7" xfId="52153" xr:uid="{00000000-0005-0000-0000-000039CC0000}"/>
    <cellStyle name="Total 2 70" xfId="52154" xr:uid="{00000000-0005-0000-0000-00003ACC0000}"/>
    <cellStyle name="Total 2 71" xfId="52155" xr:uid="{00000000-0005-0000-0000-00003BCC0000}"/>
    <cellStyle name="Total 2 72" xfId="52156" xr:uid="{00000000-0005-0000-0000-00003CCC0000}"/>
    <cellStyle name="Total 2 73" xfId="52157" xr:uid="{00000000-0005-0000-0000-00003DCC0000}"/>
    <cellStyle name="Total 2 74" xfId="52158" xr:uid="{00000000-0005-0000-0000-00003ECC0000}"/>
    <cellStyle name="Total 2 75" xfId="52159" xr:uid="{00000000-0005-0000-0000-00003FCC0000}"/>
    <cellStyle name="Total 2 76" xfId="52160" xr:uid="{00000000-0005-0000-0000-000040CC0000}"/>
    <cellStyle name="Total 2 77" xfId="52161" xr:uid="{00000000-0005-0000-0000-000041CC0000}"/>
    <cellStyle name="Total 2 78" xfId="52162" xr:uid="{00000000-0005-0000-0000-000042CC0000}"/>
    <cellStyle name="Total 2 79" xfId="52163" xr:uid="{00000000-0005-0000-0000-000043CC0000}"/>
    <cellStyle name="Total 2 8" xfId="52164" xr:uid="{00000000-0005-0000-0000-000044CC0000}"/>
    <cellStyle name="Total 2 80" xfId="52165" xr:uid="{00000000-0005-0000-0000-000045CC0000}"/>
    <cellStyle name="Total 2 81" xfId="52166" xr:uid="{00000000-0005-0000-0000-000046CC0000}"/>
    <cellStyle name="Total 2 82" xfId="52167" xr:uid="{00000000-0005-0000-0000-000047CC0000}"/>
    <cellStyle name="Total 2 83" xfId="52168" xr:uid="{00000000-0005-0000-0000-000048CC0000}"/>
    <cellStyle name="Total 2 84" xfId="52169" xr:uid="{00000000-0005-0000-0000-000049CC0000}"/>
    <cellStyle name="Total 2 85" xfId="52170" xr:uid="{00000000-0005-0000-0000-00004ACC0000}"/>
    <cellStyle name="Total 2 86" xfId="52171" xr:uid="{00000000-0005-0000-0000-00004BCC0000}"/>
    <cellStyle name="Total 2 87" xfId="52172" xr:uid="{00000000-0005-0000-0000-00004CCC0000}"/>
    <cellStyle name="Total 2 88" xfId="52173" xr:uid="{00000000-0005-0000-0000-00004DCC0000}"/>
    <cellStyle name="Total 2 89" xfId="52174" xr:uid="{00000000-0005-0000-0000-00004ECC0000}"/>
    <cellStyle name="Total 2 9" xfId="52175" xr:uid="{00000000-0005-0000-0000-00004FCC0000}"/>
    <cellStyle name="Total 2 90" xfId="52176" xr:uid="{00000000-0005-0000-0000-000050CC0000}"/>
    <cellStyle name="Total 2 91" xfId="52177" xr:uid="{00000000-0005-0000-0000-000051CC0000}"/>
    <cellStyle name="Total 2 92" xfId="52178" xr:uid="{00000000-0005-0000-0000-000052CC0000}"/>
    <cellStyle name="Total 2 93" xfId="52179" xr:uid="{00000000-0005-0000-0000-000053CC0000}"/>
    <cellStyle name="Total 2 94" xfId="52180" xr:uid="{00000000-0005-0000-0000-000054CC0000}"/>
    <cellStyle name="Total 2 95" xfId="52181" xr:uid="{00000000-0005-0000-0000-000055CC0000}"/>
    <cellStyle name="Total 2 96" xfId="52182" xr:uid="{00000000-0005-0000-0000-000056CC0000}"/>
    <cellStyle name="Total 2 97" xfId="52183" xr:uid="{00000000-0005-0000-0000-000057CC0000}"/>
    <cellStyle name="Total 2 98" xfId="52184" xr:uid="{00000000-0005-0000-0000-000058CC0000}"/>
    <cellStyle name="Total 2 99" xfId="52185" xr:uid="{00000000-0005-0000-0000-000059CC0000}"/>
    <cellStyle name="Total 20" xfId="52186" xr:uid="{00000000-0005-0000-0000-00005ACC0000}"/>
    <cellStyle name="Total 20 2" xfId="52187" xr:uid="{00000000-0005-0000-0000-00005BCC0000}"/>
    <cellStyle name="Total 20 2 2" xfId="52188" xr:uid="{00000000-0005-0000-0000-00005CCC0000}"/>
    <cellStyle name="Total 20 2 3" xfId="52189" xr:uid="{00000000-0005-0000-0000-00005DCC0000}"/>
    <cellStyle name="Total 20 2 4" xfId="52190" xr:uid="{00000000-0005-0000-0000-00005ECC0000}"/>
    <cellStyle name="Total 20 3" xfId="52191" xr:uid="{00000000-0005-0000-0000-00005FCC0000}"/>
    <cellStyle name="Total 20 3 2" xfId="52192" xr:uid="{00000000-0005-0000-0000-000060CC0000}"/>
    <cellStyle name="Total 20 3 3" xfId="52193" xr:uid="{00000000-0005-0000-0000-000061CC0000}"/>
    <cellStyle name="Total 20 3 4" xfId="52194" xr:uid="{00000000-0005-0000-0000-000062CC0000}"/>
    <cellStyle name="Total 20 4" xfId="52195" xr:uid="{00000000-0005-0000-0000-000063CC0000}"/>
    <cellStyle name="Total 20 4 2" xfId="52196" xr:uid="{00000000-0005-0000-0000-000064CC0000}"/>
    <cellStyle name="Total 20 4 3" xfId="52197" xr:uid="{00000000-0005-0000-0000-000065CC0000}"/>
    <cellStyle name="Total 20 4 4" xfId="52198" xr:uid="{00000000-0005-0000-0000-000066CC0000}"/>
    <cellStyle name="Total 20 5" xfId="52199" xr:uid="{00000000-0005-0000-0000-000067CC0000}"/>
    <cellStyle name="Total 20 5 2" xfId="52200" xr:uid="{00000000-0005-0000-0000-000068CC0000}"/>
    <cellStyle name="Total 20 5 3" xfId="52201" xr:uid="{00000000-0005-0000-0000-000069CC0000}"/>
    <cellStyle name="Total 20 5 4" xfId="52202" xr:uid="{00000000-0005-0000-0000-00006ACC0000}"/>
    <cellStyle name="Total 20 6" xfId="52203" xr:uid="{00000000-0005-0000-0000-00006BCC0000}"/>
    <cellStyle name="Total 20 6 2" xfId="52204" xr:uid="{00000000-0005-0000-0000-00006CCC0000}"/>
    <cellStyle name="Total 20 6 3" xfId="52205" xr:uid="{00000000-0005-0000-0000-00006DCC0000}"/>
    <cellStyle name="Total 20 6 4" xfId="52206" xr:uid="{00000000-0005-0000-0000-00006ECC0000}"/>
    <cellStyle name="Total 20 7" xfId="52207" xr:uid="{00000000-0005-0000-0000-00006FCC0000}"/>
    <cellStyle name="Total 20 8" xfId="52208" xr:uid="{00000000-0005-0000-0000-000070CC0000}"/>
    <cellStyle name="Total 20 9" xfId="52209" xr:uid="{00000000-0005-0000-0000-000071CC0000}"/>
    <cellStyle name="Total 21" xfId="52210" xr:uid="{00000000-0005-0000-0000-000072CC0000}"/>
    <cellStyle name="Total 21 2" xfId="52211" xr:uid="{00000000-0005-0000-0000-000073CC0000}"/>
    <cellStyle name="Total 21 3" xfId="52212" xr:uid="{00000000-0005-0000-0000-000074CC0000}"/>
    <cellStyle name="Total 21 4" xfId="52213" xr:uid="{00000000-0005-0000-0000-000075CC0000}"/>
    <cellStyle name="Total 22" xfId="52214" xr:uid="{00000000-0005-0000-0000-000076CC0000}"/>
    <cellStyle name="Total 22 2" xfId="52215" xr:uid="{00000000-0005-0000-0000-000077CC0000}"/>
    <cellStyle name="Total 22 3" xfId="52216" xr:uid="{00000000-0005-0000-0000-000078CC0000}"/>
    <cellStyle name="Total 22 4" xfId="52217" xr:uid="{00000000-0005-0000-0000-000079CC0000}"/>
    <cellStyle name="Total 23" xfId="52218" xr:uid="{00000000-0005-0000-0000-00007ACC0000}"/>
    <cellStyle name="Total 23 2" xfId="52219" xr:uid="{00000000-0005-0000-0000-00007BCC0000}"/>
    <cellStyle name="Total 23 3" xfId="52220" xr:uid="{00000000-0005-0000-0000-00007CCC0000}"/>
    <cellStyle name="Total 23 4" xfId="52221" xr:uid="{00000000-0005-0000-0000-00007DCC0000}"/>
    <cellStyle name="Total 24" xfId="52222" xr:uid="{00000000-0005-0000-0000-00007ECC0000}"/>
    <cellStyle name="Total 24 2" xfId="52223" xr:uid="{00000000-0005-0000-0000-00007FCC0000}"/>
    <cellStyle name="Total 24 3" xfId="52224" xr:uid="{00000000-0005-0000-0000-000080CC0000}"/>
    <cellStyle name="Total 24 4" xfId="52225" xr:uid="{00000000-0005-0000-0000-000081CC0000}"/>
    <cellStyle name="Total 25" xfId="52226" xr:uid="{00000000-0005-0000-0000-000082CC0000}"/>
    <cellStyle name="Total 25 2" xfId="52227" xr:uid="{00000000-0005-0000-0000-000083CC0000}"/>
    <cellStyle name="Total 25 3" xfId="52228" xr:uid="{00000000-0005-0000-0000-000084CC0000}"/>
    <cellStyle name="Total 25 4" xfId="52229" xr:uid="{00000000-0005-0000-0000-000085CC0000}"/>
    <cellStyle name="Total 26" xfId="52230" xr:uid="{00000000-0005-0000-0000-000086CC0000}"/>
    <cellStyle name="Total 26 2" xfId="52231" xr:uid="{00000000-0005-0000-0000-000087CC0000}"/>
    <cellStyle name="Total 26 3" xfId="52232" xr:uid="{00000000-0005-0000-0000-000088CC0000}"/>
    <cellStyle name="Total 26 4" xfId="52233" xr:uid="{00000000-0005-0000-0000-000089CC0000}"/>
    <cellStyle name="Total 27" xfId="52234" xr:uid="{00000000-0005-0000-0000-00008ACC0000}"/>
    <cellStyle name="Total 27 2" xfId="52235" xr:uid="{00000000-0005-0000-0000-00008BCC0000}"/>
    <cellStyle name="Total 27 3" xfId="52236" xr:uid="{00000000-0005-0000-0000-00008CCC0000}"/>
    <cellStyle name="Total 27 4" xfId="52237" xr:uid="{00000000-0005-0000-0000-00008DCC0000}"/>
    <cellStyle name="Total 28" xfId="52238" xr:uid="{00000000-0005-0000-0000-00008ECC0000}"/>
    <cellStyle name="Total 28 2" xfId="52239" xr:uid="{00000000-0005-0000-0000-00008FCC0000}"/>
    <cellStyle name="Total 28 3" xfId="52240" xr:uid="{00000000-0005-0000-0000-000090CC0000}"/>
    <cellStyle name="Total 28 4" xfId="52241" xr:uid="{00000000-0005-0000-0000-000091CC0000}"/>
    <cellStyle name="Total 29" xfId="52242" xr:uid="{00000000-0005-0000-0000-000092CC0000}"/>
    <cellStyle name="Total 29 2" xfId="52243" xr:uid="{00000000-0005-0000-0000-000093CC0000}"/>
    <cellStyle name="Total 29 3" xfId="52244" xr:uid="{00000000-0005-0000-0000-000094CC0000}"/>
    <cellStyle name="Total 29 4" xfId="52245" xr:uid="{00000000-0005-0000-0000-000095CC0000}"/>
    <cellStyle name="Total 3" xfId="52246" xr:uid="{00000000-0005-0000-0000-000096CC0000}"/>
    <cellStyle name="Total 3 10" xfId="52247" xr:uid="{00000000-0005-0000-0000-000097CC0000}"/>
    <cellStyle name="Total 3 100" xfId="52248" xr:uid="{00000000-0005-0000-0000-000098CC0000}"/>
    <cellStyle name="Total 3 101" xfId="52249" xr:uid="{00000000-0005-0000-0000-000099CC0000}"/>
    <cellStyle name="Total 3 102" xfId="52250" xr:uid="{00000000-0005-0000-0000-00009ACC0000}"/>
    <cellStyle name="Total 3 103" xfId="52251" xr:uid="{00000000-0005-0000-0000-00009BCC0000}"/>
    <cellStyle name="Total 3 104" xfId="52252" xr:uid="{00000000-0005-0000-0000-00009CCC0000}"/>
    <cellStyle name="Total 3 105" xfId="52253" xr:uid="{00000000-0005-0000-0000-00009DCC0000}"/>
    <cellStyle name="Total 3 11" xfId="52254" xr:uid="{00000000-0005-0000-0000-00009ECC0000}"/>
    <cellStyle name="Total 3 12" xfId="52255" xr:uid="{00000000-0005-0000-0000-00009FCC0000}"/>
    <cellStyle name="Total 3 13" xfId="52256" xr:uid="{00000000-0005-0000-0000-0000A0CC0000}"/>
    <cellStyle name="Total 3 14" xfId="52257" xr:uid="{00000000-0005-0000-0000-0000A1CC0000}"/>
    <cellStyle name="Total 3 15" xfId="52258" xr:uid="{00000000-0005-0000-0000-0000A2CC0000}"/>
    <cellStyle name="Total 3 16" xfId="52259" xr:uid="{00000000-0005-0000-0000-0000A3CC0000}"/>
    <cellStyle name="Total 3 17" xfId="52260" xr:uid="{00000000-0005-0000-0000-0000A4CC0000}"/>
    <cellStyle name="Total 3 18" xfId="52261" xr:uid="{00000000-0005-0000-0000-0000A5CC0000}"/>
    <cellStyle name="Total 3 19" xfId="52262" xr:uid="{00000000-0005-0000-0000-0000A6CC0000}"/>
    <cellStyle name="Total 3 2" xfId="52263" xr:uid="{00000000-0005-0000-0000-0000A7CC0000}"/>
    <cellStyle name="Total 3 2 2" xfId="52264" xr:uid="{00000000-0005-0000-0000-0000A8CC0000}"/>
    <cellStyle name="Total 3 20" xfId="52265" xr:uid="{00000000-0005-0000-0000-0000A9CC0000}"/>
    <cellStyle name="Total 3 21" xfId="52266" xr:uid="{00000000-0005-0000-0000-0000AACC0000}"/>
    <cellStyle name="Total 3 22" xfId="52267" xr:uid="{00000000-0005-0000-0000-0000ABCC0000}"/>
    <cellStyle name="Total 3 23" xfId="52268" xr:uid="{00000000-0005-0000-0000-0000ACCC0000}"/>
    <cellStyle name="Total 3 24" xfId="52269" xr:uid="{00000000-0005-0000-0000-0000ADCC0000}"/>
    <cellStyle name="Total 3 25" xfId="52270" xr:uid="{00000000-0005-0000-0000-0000AECC0000}"/>
    <cellStyle name="Total 3 26" xfId="52271" xr:uid="{00000000-0005-0000-0000-0000AFCC0000}"/>
    <cellStyle name="Total 3 27" xfId="52272" xr:uid="{00000000-0005-0000-0000-0000B0CC0000}"/>
    <cellStyle name="Total 3 28" xfId="52273" xr:uid="{00000000-0005-0000-0000-0000B1CC0000}"/>
    <cellStyle name="Total 3 29" xfId="52274" xr:uid="{00000000-0005-0000-0000-0000B2CC0000}"/>
    <cellStyle name="Total 3 3" xfId="52275" xr:uid="{00000000-0005-0000-0000-0000B3CC0000}"/>
    <cellStyle name="Total 3 30" xfId="52276" xr:uid="{00000000-0005-0000-0000-0000B4CC0000}"/>
    <cellStyle name="Total 3 31" xfId="52277" xr:uid="{00000000-0005-0000-0000-0000B5CC0000}"/>
    <cellStyle name="Total 3 32" xfId="52278" xr:uid="{00000000-0005-0000-0000-0000B6CC0000}"/>
    <cellStyle name="Total 3 33" xfId="52279" xr:uid="{00000000-0005-0000-0000-0000B7CC0000}"/>
    <cellStyle name="Total 3 34" xfId="52280" xr:uid="{00000000-0005-0000-0000-0000B8CC0000}"/>
    <cellStyle name="Total 3 35" xfId="52281" xr:uid="{00000000-0005-0000-0000-0000B9CC0000}"/>
    <cellStyle name="Total 3 36" xfId="52282" xr:uid="{00000000-0005-0000-0000-0000BACC0000}"/>
    <cellStyle name="Total 3 37" xfId="52283" xr:uid="{00000000-0005-0000-0000-0000BBCC0000}"/>
    <cellStyle name="Total 3 38" xfId="52284" xr:uid="{00000000-0005-0000-0000-0000BCCC0000}"/>
    <cellStyle name="Total 3 39" xfId="52285" xr:uid="{00000000-0005-0000-0000-0000BDCC0000}"/>
    <cellStyle name="Total 3 4" xfId="52286" xr:uid="{00000000-0005-0000-0000-0000BECC0000}"/>
    <cellStyle name="Total 3 40" xfId="52287" xr:uid="{00000000-0005-0000-0000-0000BFCC0000}"/>
    <cellStyle name="Total 3 41" xfId="52288" xr:uid="{00000000-0005-0000-0000-0000C0CC0000}"/>
    <cellStyle name="Total 3 42" xfId="52289" xr:uid="{00000000-0005-0000-0000-0000C1CC0000}"/>
    <cellStyle name="Total 3 43" xfId="52290" xr:uid="{00000000-0005-0000-0000-0000C2CC0000}"/>
    <cellStyle name="Total 3 44" xfId="52291" xr:uid="{00000000-0005-0000-0000-0000C3CC0000}"/>
    <cellStyle name="Total 3 45" xfId="52292" xr:uid="{00000000-0005-0000-0000-0000C4CC0000}"/>
    <cellStyle name="Total 3 46" xfId="52293" xr:uid="{00000000-0005-0000-0000-0000C5CC0000}"/>
    <cellStyle name="Total 3 47" xfId="52294" xr:uid="{00000000-0005-0000-0000-0000C6CC0000}"/>
    <cellStyle name="Total 3 48" xfId="52295" xr:uid="{00000000-0005-0000-0000-0000C7CC0000}"/>
    <cellStyle name="Total 3 49" xfId="52296" xr:uid="{00000000-0005-0000-0000-0000C8CC0000}"/>
    <cellStyle name="Total 3 5" xfId="52297" xr:uid="{00000000-0005-0000-0000-0000C9CC0000}"/>
    <cellStyle name="Total 3 50" xfId="52298" xr:uid="{00000000-0005-0000-0000-0000CACC0000}"/>
    <cellStyle name="Total 3 51" xfId="52299" xr:uid="{00000000-0005-0000-0000-0000CBCC0000}"/>
    <cellStyle name="Total 3 52" xfId="52300" xr:uid="{00000000-0005-0000-0000-0000CCCC0000}"/>
    <cellStyle name="Total 3 53" xfId="52301" xr:uid="{00000000-0005-0000-0000-0000CDCC0000}"/>
    <cellStyle name="Total 3 54" xfId="52302" xr:uid="{00000000-0005-0000-0000-0000CECC0000}"/>
    <cellStyle name="Total 3 55" xfId="52303" xr:uid="{00000000-0005-0000-0000-0000CFCC0000}"/>
    <cellStyle name="Total 3 56" xfId="52304" xr:uid="{00000000-0005-0000-0000-0000D0CC0000}"/>
    <cellStyle name="Total 3 57" xfId="52305" xr:uid="{00000000-0005-0000-0000-0000D1CC0000}"/>
    <cellStyle name="Total 3 58" xfId="52306" xr:uid="{00000000-0005-0000-0000-0000D2CC0000}"/>
    <cellStyle name="Total 3 59" xfId="52307" xr:uid="{00000000-0005-0000-0000-0000D3CC0000}"/>
    <cellStyle name="Total 3 6" xfId="52308" xr:uid="{00000000-0005-0000-0000-0000D4CC0000}"/>
    <cellStyle name="Total 3 60" xfId="52309" xr:uid="{00000000-0005-0000-0000-0000D5CC0000}"/>
    <cellStyle name="Total 3 61" xfId="52310" xr:uid="{00000000-0005-0000-0000-0000D6CC0000}"/>
    <cellStyle name="Total 3 62" xfId="52311" xr:uid="{00000000-0005-0000-0000-0000D7CC0000}"/>
    <cellStyle name="Total 3 63" xfId="52312" xr:uid="{00000000-0005-0000-0000-0000D8CC0000}"/>
    <cellStyle name="Total 3 64" xfId="52313" xr:uid="{00000000-0005-0000-0000-0000D9CC0000}"/>
    <cellStyle name="Total 3 65" xfId="52314" xr:uid="{00000000-0005-0000-0000-0000DACC0000}"/>
    <cellStyle name="Total 3 66" xfId="52315" xr:uid="{00000000-0005-0000-0000-0000DBCC0000}"/>
    <cellStyle name="Total 3 67" xfId="52316" xr:uid="{00000000-0005-0000-0000-0000DCCC0000}"/>
    <cellStyle name="Total 3 68" xfId="52317" xr:uid="{00000000-0005-0000-0000-0000DDCC0000}"/>
    <cellStyle name="Total 3 69" xfId="52318" xr:uid="{00000000-0005-0000-0000-0000DECC0000}"/>
    <cellStyle name="Total 3 7" xfId="52319" xr:uid="{00000000-0005-0000-0000-0000DFCC0000}"/>
    <cellStyle name="Total 3 70" xfId="52320" xr:uid="{00000000-0005-0000-0000-0000E0CC0000}"/>
    <cellStyle name="Total 3 71" xfId="52321" xr:uid="{00000000-0005-0000-0000-0000E1CC0000}"/>
    <cellStyle name="Total 3 72" xfId="52322" xr:uid="{00000000-0005-0000-0000-0000E2CC0000}"/>
    <cellStyle name="Total 3 73" xfId="52323" xr:uid="{00000000-0005-0000-0000-0000E3CC0000}"/>
    <cellStyle name="Total 3 74" xfId="52324" xr:uid="{00000000-0005-0000-0000-0000E4CC0000}"/>
    <cellStyle name="Total 3 75" xfId="52325" xr:uid="{00000000-0005-0000-0000-0000E5CC0000}"/>
    <cellStyle name="Total 3 76" xfId="52326" xr:uid="{00000000-0005-0000-0000-0000E6CC0000}"/>
    <cellStyle name="Total 3 77" xfId="52327" xr:uid="{00000000-0005-0000-0000-0000E7CC0000}"/>
    <cellStyle name="Total 3 78" xfId="52328" xr:uid="{00000000-0005-0000-0000-0000E8CC0000}"/>
    <cellStyle name="Total 3 79" xfId="52329" xr:uid="{00000000-0005-0000-0000-0000E9CC0000}"/>
    <cellStyle name="Total 3 8" xfId="52330" xr:uid="{00000000-0005-0000-0000-0000EACC0000}"/>
    <cellStyle name="Total 3 80" xfId="52331" xr:uid="{00000000-0005-0000-0000-0000EBCC0000}"/>
    <cellStyle name="Total 3 81" xfId="52332" xr:uid="{00000000-0005-0000-0000-0000ECCC0000}"/>
    <cellStyle name="Total 3 82" xfId="52333" xr:uid="{00000000-0005-0000-0000-0000EDCC0000}"/>
    <cellStyle name="Total 3 83" xfId="52334" xr:uid="{00000000-0005-0000-0000-0000EECC0000}"/>
    <cellStyle name="Total 3 84" xfId="52335" xr:uid="{00000000-0005-0000-0000-0000EFCC0000}"/>
    <cellStyle name="Total 3 85" xfId="52336" xr:uid="{00000000-0005-0000-0000-0000F0CC0000}"/>
    <cellStyle name="Total 3 86" xfId="52337" xr:uid="{00000000-0005-0000-0000-0000F1CC0000}"/>
    <cellStyle name="Total 3 87" xfId="52338" xr:uid="{00000000-0005-0000-0000-0000F2CC0000}"/>
    <cellStyle name="Total 3 88" xfId="52339" xr:uid="{00000000-0005-0000-0000-0000F3CC0000}"/>
    <cellStyle name="Total 3 89" xfId="52340" xr:uid="{00000000-0005-0000-0000-0000F4CC0000}"/>
    <cellStyle name="Total 3 9" xfId="52341" xr:uid="{00000000-0005-0000-0000-0000F5CC0000}"/>
    <cellStyle name="Total 3 90" xfId="52342" xr:uid="{00000000-0005-0000-0000-0000F6CC0000}"/>
    <cellStyle name="Total 3 91" xfId="52343" xr:uid="{00000000-0005-0000-0000-0000F7CC0000}"/>
    <cellStyle name="Total 3 92" xfId="52344" xr:uid="{00000000-0005-0000-0000-0000F8CC0000}"/>
    <cellStyle name="Total 3 93" xfId="52345" xr:uid="{00000000-0005-0000-0000-0000F9CC0000}"/>
    <cellStyle name="Total 3 94" xfId="52346" xr:uid="{00000000-0005-0000-0000-0000FACC0000}"/>
    <cellStyle name="Total 3 95" xfId="52347" xr:uid="{00000000-0005-0000-0000-0000FBCC0000}"/>
    <cellStyle name="Total 3 96" xfId="52348" xr:uid="{00000000-0005-0000-0000-0000FCCC0000}"/>
    <cellStyle name="Total 3 97" xfId="52349" xr:uid="{00000000-0005-0000-0000-0000FDCC0000}"/>
    <cellStyle name="Total 3 98" xfId="52350" xr:uid="{00000000-0005-0000-0000-0000FECC0000}"/>
    <cellStyle name="Total 3 99" xfId="52351" xr:uid="{00000000-0005-0000-0000-0000FFCC0000}"/>
    <cellStyle name="Total 30" xfId="52352" xr:uid="{00000000-0005-0000-0000-000000CD0000}"/>
    <cellStyle name="Total 30 2" xfId="52353" xr:uid="{00000000-0005-0000-0000-000001CD0000}"/>
    <cellStyle name="Total 30 3" xfId="52354" xr:uid="{00000000-0005-0000-0000-000002CD0000}"/>
    <cellStyle name="Total 30 4" xfId="52355" xr:uid="{00000000-0005-0000-0000-000003CD0000}"/>
    <cellStyle name="Total 31" xfId="52356" xr:uid="{00000000-0005-0000-0000-000004CD0000}"/>
    <cellStyle name="Total 31 2" xfId="52357" xr:uid="{00000000-0005-0000-0000-000005CD0000}"/>
    <cellStyle name="Total 31 3" xfId="52358" xr:uid="{00000000-0005-0000-0000-000006CD0000}"/>
    <cellStyle name="Total 31 4" xfId="52359" xr:uid="{00000000-0005-0000-0000-000007CD0000}"/>
    <cellStyle name="Total 32" xfId="52360" xr:uid="{00000000-0005-0000-0000-000008CD0000}"/>
    <cellStyle name="Total 32 2" xfId="52361" xr:uid="{00000000-0005-0000-0000-000009CD0000}"/>
    <cellStyle name="Total 32 3" xfId="52362" xr:uid="{00000000-0005-0000-0000-00000ACD0000}"/>
    <cellStyle name="Total 32 4" xfId="52363" xr:uid="{00000000-0005-0000-0000-00000BCD0000}"/>
    <cellStyle name="Total 33" xfId="52364" xr:uid="{00000000-0005-0000-0000-00000CCD0000}"/>
    <cellStyle name="Total 33 2" xfId="52365" xr:uid="{00000000-0005-0000-0000-00000DCD0000}"/>
    <cellStyle name="Total 33 3" xfId="52366" xr:uid="{00000000-0005-0000-0000-00000ECD0000}"/>
    <cellStyle name="Total 33 4" xfId="52367" xr:uid="{00000000-0005-0000-0000-00000FCD0000}"/>
    <cellStyle name="Total 34" xfId="52368" xr:uid="{00000000-0005-0000-0000-000010CD0000}"/>
    <cellStyle name="Total 34 2" xfId="52369" xr:uid="{00000000-0005-0000-0000-000011CD0000}"/>
    <cellStyle name="Total 34 3" xfId="52370" xr:uid="{00000000-0005-0000-0000-000012CD0000}"/>
    <cellStyle name="Total 34 4" xfId="52371" xr:uid="{00000000-0005-0000-0000-000013CD0000}"/>
    <cellStyle name="Total 35" xfId="52372" xr:uid="{00000000-0005-0000-0000-000014CD0000}"/>
    <cellStyle name="Total 35 2" xfId="52373" xr:uid="{00000000-0005-0000-0000-000015CD0000}"/>
    <cellStyle name="Total 35 3" xfId="52374" xr:uid="{00000000-0005-0000-0000-000016CD0000}"/>
    <cellStyle name="Total 35 4" xfId="52375" xr:uid="{00000000-0005-0000-0000-000017CD0000}"/>
    <cellStyle name="Total 36" xfId="52376" xr:uid="{00000000-0005-0000-0000-000018CD0000}"/>
    <cellStyle name="Total 36 2" xfId="52377" xr:uid="{00000000-0005-0000-0000-000019CD0000}"/>
    <cellStyle name="Total 36 3" xfId="52378" xr:uid="{00000000-0005-0000-0000-00001ACD0000}"/>
    <cellStyle name="Total 36 4" xfId="52379" xr:uid="{00000000-0005-0000-0000-00001BCD0000}"/>
    <cellStyle name="Total 37" xfId="52380" xr:uid="{00000000-0005-0000-0000-00001CCD0000}"/>
    <cellStyle name="Total 37 2" xfId="52381" xr:uid="{00000000-0005-0000-0000-00001DCD0000}"/>
    <cellStyle name="Total 37 3" xfId="52382" xr:uid="{00000000-0005-0000-0000-00001ECD0000}"/>
    <cellStyle name="Total 37 4" xfId="52383" xr:uid="{00000000-0005-0000-0000-00001FCD0000}"/>
    <cellStyle name="Total 38" xfId="52384" xr:uid="{00000000-0005-0000-0000-000020CD0000}"/>
    <cellStyle name="Total 38 2" xfId="52385" xr:uid="{00000000-0005-0000-0000-000021CD0000}"/>
    <cellStyle name="Total 38 3" xfId="52386" xr:uid="{00000000-0005-0000-0000-000022CD0000}"/>
    <cellStyle name="Total 38 4" xfId="52387" xr:uid="{00000000-0005-0000-0000-000023CD0000}"/>
    <cellStyle name="Total 39" xfId="52388" xr:uid="{00000000-0005-0000-0000-000024CD0000}"/>
    <cellStyle name="Total 39 2" xfId="52389" xr:uid="{00000000-0005-0000-0000-000025CD0000}"/>
    <cellStyle name="Total 39 3" xfId="52390" xr:uid="{00000000-0005-0000-0000-000026CD0000}"/>
    <cellStyle name="Total 39 4" xfId="52391" xr:uid="{00000000-0005-0000-0000-000027CD0000}"/>
    <cellStyle name="Total 4" xfId="52392" xr:uid="{00000000-0005-0000-0000-000028CD0000}"/>
    <cellStyle name="Total 4 10" xfId="52393" xr:uid="{00000000-0005-0000-0000-000029CD0000}"/>
    <cellStyle name="Total 4 100" xfId="52394" xr:uid="{00000000-0005-0000-0000-00002ACD0000}"/>
    <cellStyle name="Total 4 101" xfId="52395" xr:uid="{00000000-0005-0000-0000-00002BCD0000}"/>
    <cellStyle name="Total 4 102" xfId="52396" xr:uid="{00000000-0005-0000-0000-00002CCD0000}"/>
    <cellStyle name="Total 4 103" xfId="52397" xr:uid="{00000000-0005-0000-0000-00002DCD0000}"/>
    <cellStyle name="Total 4 104" xfId="52398" xr:uid="{00000000-0005-0000-0000-00002ECD0000}"/>
    <cellStyle name="Total 4 105" xfId="52399" xr:uid="{00000000-0005-0000-0000-00002FCD0000}"/>
    <cellStyle name="Total 4 11" xfId="52400" xr:uid="{00000000-0005-0000-0000-000030CD0000}"/>
    <cellStyle name="Total 4 12" xfId="52401" xr:uid="{00000000-0005-0000-0000-000031CD0000}"/>
    <cellStyle name="Total 4 13" xfId="52402" xr:uid="{00000000-0005-0000-0000-000032CD0000}"/>
    <cellStyle name="Total 4 14" xfId="52403" xr:uid="{00000000-0005-0000-0000-000033CD0000}"/>
    <cellStyle name="Total 4 15" xfId="52404" xr:uid="{00000000-0005-0000-0000-000034CD0000}"/>
    <cellStyle name="Total 4 16" xfId="52405" xr:uid="{00000000-0005-0000-0000-000035CD0000}"/>
    <cellStyle name="Total 4 17" xfId="52406" xr:uid="{00000000-0005-0000-0000-000036CD0000}"/>
    <cellStyle name="Total 4 18" xfId="52407" xr:uid="{00000000-0005-0000-0000-000037CD0000}"/>
    <cellStyle name="Total 4 19" xfId="52408" xr:uid="{00000000-0005-0000-0000-000038CD0000}"/>
    <cellStyle name="Total 4 2" xfId="52409" xr:uid="{00000000-0005-0000-0000-000039CD0000}"/>
    <cellStyle name="Total 4 2 2" xfId="52410" xr:uid="{00000000-0005-0000-0000-00003ACD0000}"/>
    <cellStyle name="Total 4 20" xfId="52411" xr:uid="{00000000-0005-0000-0000-00003BCD0000}"/>
    <cellStyle name="Total 4 21" xfId="52412" xr:uid="{00000000-0005-0000-0000-00003CCD0000}"/>
    <cellStyle name="Total 4 22" xfId="52413" xr:uid="{00000000-0005-0000-0000-00003DCD0000}"/>
    <cellStyle name="Total 4 23" xfId="52414" xr:uid="{00000000-0005-0000-0000-00003ECD0000}"/>
    <cellStyle name="Total 4 24" xfId="52415" xr:uid="{00000000-0005-0000-0000-00003FCD0000}"/>
    <cellStyle name="Total 4 25" xfId="52416" xr:uid="{00000000-0005-0000-0000-000040CD0000}"/>
    <cellStyle name="Total 4 26" xfId="52417" xr:uid="{00000000-0005-0000-0000-000041CD0000}"/>
    <cellStyle name="Total 4 27" xfId="52418" xr:uid="{00000000-0005-0000-0000-000042CD0000}"/>
    <cellStyle name="Total 4 28" xfId="52419" xr:uid="{00000000-0005-0000-0000-000043CD0000}"/>
    <cellStyle name="Total 4 29" xfId="52420" xr:uid="{00000000-0005-0000-0000-000044CD0000}"/>
    <cellStyle name="Total 4 3" xfId="52421" xr:uid="{00000000-0005-0000-0000-000045CD0000}"/>
    <cellStyle name="Total 4 30" xfId="52422" xr:uid="{00000000-0005-0000-0000-000046CD0000}"/>
    <cellStyle name="Total 4 31" xfId="52423" xr:uid="{00000000-0005-0000-0000-000047CD0000}"/>
    <cellStyle name="Total 4 32" xfId="52424" xr:uid="{00000000-0005-0000-0000-000048CD0000}"/>
    <cellStyle name="Total 4 33" xfId="52425" xr:uid="{00000000-0005-0000-0000-000049CD0000}"/>
    <cellStyle name="Total 4 34" xfId="52426" xr:uid="{00000000-0005-0000-0000-00004ACD0000}"/>
    <cellStyle name="Total 4 35" xfId="52427" xr:uid="{00000000-0005-0000-0000-00004BCD0000}"/>
    <cellStyle name="Total 4 36" xfId="52428" xr:uid="{00000000-0005-0000-0000-00004CCD0000}"/>
    <cellStyle name="Total 4 37" xfId="52429" xr:uid="{00000000-0005-0000-0000-00004DCD0000}"/>
    <cellStyle name="Total 4 38" xfId="52430" xr:uid="{00000000-0005-0000-0000-00004ECD0000}"/>
    <cellStyle name="Total 4 39" xfId="52431" xr:uid="{00000000-0005-0000-0000-00004FCD0000}"/>
    <cellStyle name="Total 4 4" xfId="52432" xr:uid="{00000000-0005-0000-0000-000050CD0000}"/>
    <cellStyle name="Total 4 40" xfId="52433" xr:uid="{00000000-0005-0000-0000-000051CD0000}"/>
    <cellStyle name="Total 4 41" xfId="52434" xr:uid="{00000000-0005-0000-0000-000052CD0000}"/>
    <cellStyle name="Total 4 42" xfId="52435" xr:uid="{00000000-0005-0000-0000-000053CD0000}"/>
    <cellStyle name="Total 4 43" xfId="52436" xr:uid="{00000000-0005-0000-0000-000054CD0000}"/>
    <cellStyle name="Total 4 44" xfId="52437" xr:uid="{00000000-0005-0000-0000-000055CD0000}"/>
    <cellStyle name="Total 4 45" xfId="52438" xr:uid="{00000000-0005-0000-0000-000056CD0000}"/>
    <cellStyle name="Total 4 46" xfId="52439" xr:uid="{00000000-0005-0000-0000-000057CD0000}"/>
    <cellStyle name="Total 4 47" xfId="52440" xr:uid="{00000000-0005-0000-0000-000058CD0000}"/>
    <cellStyle name="Total 4 48" xfId="52441" xr:uid="{00000000-0005-0000-0000-000059CD0000}"/>
    <cellStyle name="Total 4 49" xfId="52442" xr:uid="{00000000-0005-0000-0000-00005ACD0000}"/>
    <cellStyle name="Total 4 5" xfId="52443" xr:uid="{00000000-0005-0000-0000-00005BCD0000}"/>
    <cellStyle name="Total 4 50" xfId="52444" xr:uid="{00000000-0005-0000-0000-00005CCD0000}"/>
    <cellStyle name="Total 4 51" xfId="52445" xr:uid="{00000000-0005-0000-0000-00005DCD0000}"/>
    <cellStyle name="Total 4 52" xfId="52446" xr:uid="{00000000-0005-0000-0000-00005ECD0000}"/>
    <cellStyle name="Total 4 53" xfId="52447" xr:uid="{00000000-0005-0000-0000-00005FCD0000}"/>
    <cellStyle name="Total 4 54" xfId="52448" xr:uid="{00000000-0005-0000-0000-000060CD0000}"/>
    <cellStyle name="Total 4 55" xfId="52449" xr:uid="{00000000-0005-0000-0000-000061CD0000}"/>
    <cellStyle name="Total 4 56" xfId="52450" xr:uid="{00000000-0005-0000-0000-000062CD0000}"/>
    <cellStyle name="Total 4 57" xfId="52451" xr:uid="{00000000-0005-0000-0000-000063CD0000}"/>
    <cellStyle name="Total 4 58" xfId="52452" xr:uid="{00000000-0005-0000-0000-000064CD0000}"/>
    <cellStyle name="Total 4 59" xfId="52453" xr:uid="{00000000-0005-0000-0000-000065CD0000}"/>
    <cellStyle name="Total 4 6" xfId="52454" xr:uid="{00000000-0005-0000-0000-000066CD0000}"/>
    <cellStyle name="Total 4 60" xfId="52455" xr:uid="{00000000-0005-0000-0000-000067CD0000}"/>
    <cellStyle name="Total 4 61" xfId="52456" xr:uid="{00000000-0005-0000-0000-000068CD0000}"/>
    <cellStyle name="Total 4 62" xfId="52457" xr:uid="{00000000-0005-0000-0000-000069CD0000}"/>
    <cellStyle name="Total 4 63" xfId="52458" xr:uid="{00000000-0005-0000-0000-00006ACD0000}"/>
    <cellStyle name="Total 4 64" xfId="52459" xr:uid="{00000000-0005-0000-0000-00006BCD0000}"/>
    <cellStyle name="Total 4 65" xfId="52460" xr:uid="{00000000-0005-0000-0000-00006CCD0000}"/>
    <cellStyle name="Total 4 66" xfId="52461" xr:uid="{00000000-0005-0000-0000-00006DCD0000}"/>
    <cellStyle name="Total 4 67" xfId="52462" xr:uid="{00000000-0005-0000-0000-00006ECD0000}"/>
    <cellStyle name="Total 4 68" xfId="52463" xr:uid="{00000000-0005-0000-0000-00006FCD0000}"/>
    <cellStyle name="Total 4 69" xfId="52464" xr:uid="{00000000-0005-0000-0000-000070CD0000}"/>
    <cellStyle name="Total 4 7" xfId="52465" xr:uid="{00000000-0005-0000-0000-000071CD0000}"/>
    <cellStyle name="Total 4 70" xfId="52466" xr:uid="{00000000-0005-0000-0000-000072CD0000}"/>
    <cellStyle name="Total 4 71" xfId="52467" xr:uid="{00000000-0005-0000-0000-000073CD0000}"/>
    <cellStyle name="Total 4 72" xfId="52468" xr:uid="{00000000-0005-0000-0000-000074CD0000}"/>
    <cellStyle name="Total 4 73" xfId="52469" xr:uid="{00000000-0005-0000-0000-000075CD0000}"/>
    <cellStyle name="Total 4 74" xfId="52470" xr:uid="{00000000-0005-0000-0000-000076CD0000}"/>
    <cellStyle name="Total 4 75" xfId="52471" xr:uid="{00000000-0005-0000-0000-000077CD0000}"/>
    <cellStyle name="Total 4 76" xfId="52472" xr:uid="{00000000-0005-0000-0000-000078CD0000}"/>
    <cellStyle name="Total 4 77" xfId="52473" xr:uid="{00000000-0005-0000-0000-000079CD0000}"/>
    <cellStyle name="Total 4 78" xfId="52474" xr:uid="{00000000-0005-0000-0000-00007ACD0000}"/>
    <cellStyle name="Total 4 79" xfId="52475" xr:uid="{00000000-0005-0000-0000-00007BCD0000}"/>
    <cellStyle name="Total 4 8" xfId="52476" xr:uid="{00000000-0005-0000-0000-00007CCD0000}"/>
    <cellStyle name="Total 4 80" xfId="52477" xr:uid="{00000000-0005-0000-0000-00007DCD0000}"/>
    <cellStyle name="Total 4 81" xfId="52478" xr:uid="{00000000-0005-0000-0000-00007ECD0000}"/>
    <cellStyle name="Total 4 82" xfId="52479" xr:uid="{00000000-0005-0000-0000-00007FCD0000}"/>
    <cellStyle name="Total 4 83" xfId="52480" xr:uid="{00000000-0005-0000-0000-000080CD0000}"/>
    <cellStyle name="Total 4 84" xfId="52481" xr:uid="{00000000-0005-0000-0000-000081CD0000}"/>
    <cellStyle name="Total 4 85" xfId="52482" xr:uid="{00000000-0005-0000-0000-000082CD0000}"/>
    <cellStyle name="Total 4 86" xfId="52483" xr:uid="{00000000-0005-0000-0000-000083CD0000}"/>
    <cellStyle name="Total 4 87" xfId="52484" xr:uid="{00000000-0005-0000-0000-000084CD0000}"/>
    <cellStyle name="Total 4 88" xfId="52485" xr:uid="{00000000-0005-0000-0000-000085CD0000}"/>
    <cellStyle name="Total 4 89" xfId="52486" xr:uid="{00000000-0005-0000-0000-000086CD0000}"/>
    <cellStyle name="Total 4 9" xfId="52487" xr:uid="{00000000-0005-0000-0000-000087CD0000}"/>
    <cellStyle name="Total 4 90" xfId="52488" xr:uid="{00000000-0005-0000-0000-000088CD0000}"/>
    <cellStyle name="Total 4 91" xfId="52489" xr:uid="{00000000-0005-0000-0000-000089CD0000}"/>
    <cellStyle name="Total 4 92" xfId="52490" xr:uid="{00000000-0005-0000-0000-00008ACD0000}"/>
    <cellStyle name="Total 4 93" xfId="52491" xr:uid="{00000000-0005-0000-0000-00008BCD0000}"/>
    <cellStyle name="Total 4 94" xfId="52492" xr:uid="{00000000-0005-0000-0000-00008CCD0000}"/>
    <cellStyle name="Total 4 95" xfId="52493" xr:uid="{00000000-0005-0000-0000-00008DCD0000}"/>
    <cellStyle name="Total 4 96" xfId="52494" xr:uid="{00000000-0005-0000-0000-00008ECD0000}"/>
    <cellStyle name="Total 4 97" xfId="52495" xr:uid="{00000000-0005-0000-0000-00008FCD0000}"/>
    <cellStyle name="Total 4 98" xfId="52496" xr:uid="{00000000-0005-0000-0000-000090CD0000}"/>
    <cellStyle name="Total 4 99" xfId="52497" xr:uid="{00000000-0005-0000-0000-000091CD0000}"/>
    <cellStyle name="Total 40" xfId="52498" xr:uid="{00000000-0005-0000-0000-000092CD0000}"/>
    <cellStyle name="Total 40 2" xfId="52499" xr:uid="{00000000-0005-0000-0000-000093CD0000}"/>
    <cellStyle name="Total 40 3" xfId="52500" xr:uid="{00000000-0005-0000-0000-000094CD0000}"/>
    <cellStyle name="Total 40 4" xfId="52501" xr:uid="{00000000-0005-0000-0000-000095CD0000}"/>
    <cellStyle name="Total 41" xfId="52502" xr:uid="{00000000-0005-0000-0000-000096CD0000}"/>
    <cellStyle name="Total 41 2" xfId="52503" xr:uid="{00000000-0005-0000-0000-000097CD0000}"/>
    <cellStyle name="Total 41 3" xfId="52504" xr:uid="{00000000-0005-0000-0000-000098CD0000}"/>
    <cellStyle name="Total 41 4" xfId="52505" xr:uid="{00000000-0005-0000-0000-000099CD0000}"/>
    <cellStyle name="Total 42" xfId="52506" xr:uid="{00000000-0005-0000-0000-00009ACD0000}"/>
    <cellStyle name="Total 42 2" xfId="52507" xr:uid="{00000000-0005-0000-0000-00009BCD0000}"/>
    <cellStyle name="Total 42 3" xfId="52508" xr:uid="{00000000-0005-0000-0000-00009CCD0000}"/>
    <cellStyle name="Total 42 4" xfId="52509" xr:uid="{00000000-0005-0000-0000-00009DCD0000}"/>
    <cellStyle name="Total 43" xfId="52510" xr:uid="{00000000-0005-0000-0000-00009ECD0000}"/>
    <cellStyle name="Total 43 2" xfId="52511" xr:uid="{00000000-0005-0000-0000-00009FCD0000}"/>
    <cellStyle name="Total 43 3" xfId="52512" xr:uid="{00000000-0005-0000-0000-0000A0CD0000}"/>
    <cellStyle name="Total 43 4" xfId="52513" xr:uid="{00000000-0005-0000-0000-0000A1CD0000}"/>
    <cellStyle name="Total 44" xfId="52514" xr:uid="{00000000-0005-0000-0000-0000A2CD0000}"/>
    <cellStyle name="Total 44 2" xfId="52515" xr:uid="{00000000-0005-0000-0000-0000A3CD0000}"/>
    <cellStyle name="Total 44 3" xfId="52516" xr:uid="{00000000-0005-0000-0000-0000A4CD0000}"/>
    <cellStyle name="Total 44 4" xfId="52517" xr:uid="{00000000-0005-0000-0000-0000A5CD0000}"/>
    <cellStyle name="Total 45" xfId="52518" xr:uid="{00000000-0005-0000-0000-0000A6CD0000}"/>
    <cellStyle name="Total 45 2" xfId="52519" xr:uid="{00000000-0005-0000-0000-0000A7CD0000}"/>
    <cellStyle name="Total 45 3" xfId="52520" xr:uid="{00000000-0005-0000-0000-0000A8CD0000}"/>
    <cellStyle name="Total 45 4" xfId="52521" xr:uid="{00000000-0005-0000-0000-0000A9CD0000}"/>
    <cellStyle name="Total 46" xfId="52522" xr:uid="{00000000-0005-0000-0000-0000AACD0000}"/>
    <cellStyle name="Total 46 2" xfId="52523" xr:uid="{00000000-0005-0000-0000-0000ABCD0000}"/>
    <cellStyle name="Total 46 3" xfId="52524" xr:uid="{00000000-0005-0000-0000-0000ACCD0000}"/>
    <cellStyle name="Total 46 4" xfId="52525" xr:uid="{00000000-0005-0000-0000-0000ADCD0000}"/>
    <cellStyle name="Total 47" xfId="52526" xr:uid="{00000000-0005-0000-0000-0000AECD0000}"/>
    <cellStyle name="Total 47 2" xfId="52527" xr:uid="{00000000-0005-0000-0000-0000AFCD0000}"/>
    <cellStyle name="Total 47 3" xfId="52528" xr:uid="{00000000-0005-0000-0000-0000B0CD0000}"/>
    <cellStyle name="Total 47 4" xfId="52529" xr:uid="{00000000-0005-0000-0000-0000B1CD0000}"/>
    <cellStyle name="Total 48" xfId="52530" xr:uid="{00000000-0005-0000-0000-0000B2CD0000}"/>
    <cellStyle name="Total 48 2" xfId="52531" xr:uid="{00000000-0005-0000-0000-0000B3CD0000}"/>
    <cellStyle name="Total 48 3" xfId="52532" xr:uid="{00000000-0005-0000-0000-0000B4CD0000}"/>
    <cellStyle name="Total 48 4" xfId="52533" xr:uid="{00000000-0005-0000-0000-0000B5CD0000}"/>
    <cellStyle name="Total 49" xfId="52534" xr:uid="{00000000-0005-0000-0000-0000B6CD0000}"/>
    <cellStyle name="Total 49 2" xfId="52535" xr:uid="{00000000-0005-0000-0000-0000B7CD0000}"/>
    <cellStyle name="Total 49 3" xfId="52536" xr:uid="{00000000-0005-0000-0000-0000B8CD0000}"/>
    <cellStyle name="Total 49 4" xfId="52537" xr:uid="{00000000-0005-0000-0000-0000B9CD0000}"/>
    <cellStyle name="Total 5" xfId="52538" xr:uid="{00000000-0005-0000-0000-0000BACD0000}"/>
    <cellStyle name="Total 5 10" xfId="52539" xr:uid="{00000000-0005-0000-0000-0000BBCD0000}"/>
    <cellStyle name="Total 5 100" xfId="52540" xr:uid="{00000000-0005-0000-0000-0000BCCD0000}"/>
    <cellStyle name="Total 5 101" xfId="52541" xr:uid="{00000000-0005-0000-0000-0000BDCD0000}"/>
    <cellStyle name="Total 5 102" xfId="52542" xr:uid="{00000000-0005-0000-0000-0000BECD0000}"/>
    <cellStyle name="Total 5 103" xfId="52543" xr:uid="{00000000-0005-0000-0000-0000BFCD0000}"/>
    <cellStyle name="Total 5 104" xfId="52544" xr:uid="{00000000-0005-0000-0000-0000C0CD0000}"/>
    <cellStyle name="Total 5 105" xfId="52545" xr:uid="{00000000-0005-0000-0000-0000C1CD0000}"/>
    <cellStyle name="Total 5 11" xfId="52546" xr:uid="{00000000-0005-0000-0000-0000C2CD0000}"/>
    <cellStyle name="Total 5 12" xfId="52547" xr:uid="{00000000-0005-0000-0000-0000C3CD0000}"/>
    <cellStyle name="Total 5 13" xfId="52548" xr:uid="{00000000-0005-0000-0000-0000C4CD0000}"/>
    <cellStyle name="Total 5 14" xfId="52549" xr:uid="{00000000-0005-0000-0000-0000C5CD0000}"/>
    <cellStyle name="Total 5 15" xfId="52550" xr:uid="{00000000-0005-0000-0000-0000C6CD0000}"/>
    <cellStyle name="Total 5 16" xfId="52551" xr:uid="{00000000-0005-0000-0000-0000C7CD0000}"/>
    <cellStyle name="Total 5 17" xfId="52552" xr:uid="{00000000-0005-0000-0000-0000C8CD0000}"/>
    <cellStyle name="Total 5 18" xfId="52553" xr:uid="{00000000-0005-0000-0000-0000C9CD0000}"/>
    <cellStyle name="Total 5 19" xfId="52554" xr:uid="{00000000-0005-0000-0000-0000CACD0000}"/>
    <cellStyle name="Total 5 2" xfId="52555" xr:uid="{00000000-0005-0000-0000-0000CBCD0000}"/>
    <cellStyle name="Total 5 2 2" xfId="52556" xr:uid="{00000000-0005-0000-0000-0000CCCD0000}"/>
    <cellStyle name="Total 5 20" xfId="52557" xr:uid="{00000000-0005-0000-0000-0000CDCD0000}"/>
    <cellStyle name="Total 5 21" xfId="52558" xr:uid="{00000000-0005-0000-0000-0000CECD0000}"/>
    <cellStyle name="Total 5 22" xfId="52559" xr:uid="{00000000-0005-0000-0000-0000CFCD0000}"/>
    <cellStyle name="Total 5 23" xfId="52560" xr:uid="{00000000-0005-0000-0000-0000D0CD0000}"/>
    <cellStyle name="Total 5 24" xfId="52561" xr:uid="{00000000-0005-0000-0000-0000D1CD0000}"/>
    <cellStyle name="Total 5 25" xfId="52562" xr:uid="{00000000-0005-0000-0000-0000D2CD0000}"/>
    <cellStyle name="Total 5 26" xfId="52563" xr:uid="{00000000-0005-0000-0000-0000D3CD0000}"/>
    <cellStyle name="Total 5 27" xfId="52564" xr:uid="{00000000-0005-0000-0000-0000D4CD0000}"/>
    <cellStyle name="Total 5 28" xfId="52565" xr:uid="{00000000-0005-0000-0000-0000D5CD0000}"/>
    <cellStyle name="Total 5 29" xfId="52566" xr:uid="{00000000-0005-0000-0000-0000D6CD0000}"/>
    <cellStyle name="Total 5 3" xfId="52567" xr:uid="{00000000-0005-0000-0000-0000D7CD0000}"/>
    <cellStyle name="Total 5 30" xfId="52568" xr:uid="{00000000-0005-0000-0000-0000D8CD0000}"/>
    <cellStyle name="Total 5 31" xfId="52569" xr:uid="{00000000-0005-0000-0000-0000D9CD0000}"/>
    <cellStyle name="Total 5 32" xfId="52570" xr:uid="{00000000-0005-0000-0000-0000DACD0000}"/>
    <cellStyle name="Total 5 33" xfId="52571" xr:uid="{00000000-0005-0000-0000-0000DBCD0000}"/>
    <cellStyle name="Total 5 34" xfId="52572" xr:uid="{00000000-0005-0000-0000-0000DCCD0000}"/>
    <cellStyle name="Total 5 35" xfId="52573" xr:uid="{00000000-0005-0000-0000-0000DDCD0000}"/>
    <cellStyle name="Total 5 36" xfId="52574" xr:uid="{00000000-0005-0000-0000-0000DECD0000}"/>
    <cellStyle name="Total 5 37" xfId="52575" xr:uid="{00000000-0005-0000-0000-0000DFCD0000}"/>
    <cellStyle name="Total 5 38" xfId="52576" xr:uid="{00000000-0005-0000-0000-0000E0CD0000}"/>
    <cellStyle name="Total 5 39" xfId="52577" xr:uid="{00000000-0005-0000-0000-0000E1CD0000}"/>
    <cellStyle name="Total 5 4" xfId="52578" xr:uid="{00000000-0005-0000-0000-0000E2CD0000}"/>
    <cellStyle name="Total 5 40" xfId="52579" xr:uid="{00000000-0005-0000-0000-0000E3CD0000}"/>
    <cellStyle name="Total 5 41" xfId="52580" xr:uid="{00000000-0005-0000-0000-0000E4CD0000}"/>
    <cellStyle name="Total 5 42" xfId="52581" xr:uid="{00000000-0005-0000-0000-0000E5CD0000}"/>
    <cellStyle name="Total 5 43" xfId="52582" xr:uid="{00000000-0005-0000-0000-0000E6CD0000}"/>
    <cellStyle name="Total 5 44" xfId="52583" xr:uid="{00000000-0005-0000-0000-0000E7CD0000}"/>
    <cellStyle name="Total 5 45" xfId="52584" xr:uid="{00000000-0005-0000-0000-0000E8CD0000}"/>
    <cellStyle name="Total 5 46" xfId="52585" xr:uid="{00000000-0005-0000-0000-0000E9CD0000}"/>
    <cellStyle name="Total 5 47" xfId="52586" xr:uid="{00000000-0005-0000-0000-0000EACD0000}"/>
    <cellStyle name="Total 5 48" xfId="52587" xr:uid="{00000000-0005-0000-0000-0000EBCD0000}"/>
    <cellStyle name="Total 5 49" xfId="52588" xr:uid="{00000000-0005-0000-0000-0000ECCD0000}"/>
    <cellStyle name="Total 5 5" xfId="52589" xr:uid="{00000000-0005-0000-0000-0000EDCD0000}"/>
    <cellStyle name="Total 5 50" xfId="52590" xr:uid="{00000000-0005-0000-0000-0000EECD0000}"/>
    <cellStyle name="Total 5 51" xfId="52591" xr:uid="{00000000-0005-0000-0000-0000EFCD0000}"/>
    <cellStyle name="Total 5 52" xfId="52592" xr:uid="{00000000-0005-0000-0000-0000F0CD0000}"/>
    <cellStyle name="Total 5 53" xfId="52593" xr:uid="{00000000-0005-0000-0000-0000F1CD0000}"/>
    <cellStyle name="Total 5 54" xfId="52594" xr:uid="{00000000-0005-0000-0000-0000F2CD0000}"/>
    <cellStyle name="Total 5 55" xfId="52595" xr:uid="{00000000-0005-0000-0000-0000F3CD0000}"/>
    <cellStyle name="Total 5 56" xfId="52596" xr:uid="{00000000-0005-0000-0000-0000F4CD0000}"/>
    <cellStyle name="Total 5 57" xfId="52597" xr:uid="{00000000-0005-0000-0000-0000F5CD0000}"/>
    <cellStyle name="Total 5 58" xfId="52598" xr:uid="{00000000-0005-0000-0000-0000F6CD0000}"/>
    <cellStyle name="Total 5 59" xfId="52599" xr:uid="{00000000-0005-0000-0000-0000F7CD0000}"/>
    <cellStyle name="Total 5 6" xfId="52600" xr:uid="{00000000-0005-0000-0000-0000F8CD0000}"/>
    <cellStyle name="Total 5 60" xfId="52601" xr:uid="{00000000-0005-0000-0000-0000F9CD0000}"/>
    <cellStyle name="Total 5 61" xfId="52602" xr:uid="{00000000-0005-0000-0000-0000FACD0000}"/>
    <cellStyle name="Total 5 62" xfId="52603" xr:uid="{00000000-0005-0000-0000-0000FBCD0000}"/>
    <cellStyle name="Total 5 63" xfId="52604" xr:uid="{00000000-0005-0000-0000-0000FCCD0000}"/>
    <cellStyle name="Total 5 64" xfId="52605" xr:uid="{00000000-0005-0000-0000-0000FDCD0000}"/>
    <cellStyle name="Total 5 65" xfId="52606" xr:uid="{00000000-0005-0000-0000-0000FECD0000}"/>
    <cellStyle name="Total 5 66" xfId="52607" xr:uid="{00000000-0005-0000-0000-0000FFCD0000}"/>
    <cellStyle name="Total 5 67" xfId="52608" xr:uid="{00000000-0005-0000-0000-000000CE0000}"/>
    <cellStyle name="Total 5 68" xfId="52609" xr:uid="{00000000-0005-0000-0000-000001CE0000}"/>
    <cellStyle name="Total 5 69" xfId="52610" xr:uid="{00000000-0005-0000-0000-000002CE0000}"/>
    <cellStyle name="Total 5 7" xfId="52611" xr:uid="{00000000-0005-0000-0000-000003CE0000}"/>
    <cellStyle name="Total 5 70" xfId="52612" xr:uid="{00000000-0005-0000-0000-000004CE0000}"/>
    <cellStyle name="Total 5 71" xfId="52613" xr:uid="{00000000-0005-0000-0000-000005CE0000}"/>
    <cellStyle name="Total 5 72" xfId="52614" xr:uid="{00000000-0005-0000-0000-000006CE0000}"/>
    <cellStyle name="Total 5 73" xfId="52615" xr:uid="{00000000-0005-0000-0000-000007CE0000}"/>
    <cellStyle name="Total 5 74" xfId="52616" xr:uid="{00000000-0005-0000-0000-000008CE0000}"/>
    <cellStyle name="Total 5 75" xfId="52617" xr:uid="{00000000-0005-0000-0000-000009CE0000}"/>
    <cellStyle name="Total 5 76" xfId="52618" xr:uid="{00000000-0005-0000-0000-00000ACE0000}"/>
    <cellStyle name="Total 5 77" xfId="52619" xr:uid="{00000000-0005-0000-0000-00000BCE0000}"/>
    <cellStyle name="Total 5 78" xfId="52620" xr:uid="{00000000-0005-0000-0000-00000CCE0000}"/>
    <cellStyle name="Total 5 79" xfId="52621" xr:uid="{00000000-0005-0000-0000-00000DCE0000}"/>
    <cellStyle name="Total 5 8" xfId="52622" xr:uid="{00000000-0005-0000-0000-00000ECE0000}"/>
    <cellStyle name="Total 5 80" xfId="52623" xr:uid="{00000000-0005-0000-0000-00000FCE0000}"/>
    <cellStyle name="Total 5 81" xfId="52624" xr:uid="{00000000-0005-0000-0000-000010CE0000}"/>
    <cellStyle name="Total 5 82" xfId="52625" xr:uid="{00000000-0005-0000-0000-000011CE0000}"/>
    <cellStyle name="Total 5 83" xfId="52626" xr:uid="{00000000-0005-0000-0000-000012CE0000}"/>
    <cellStyle name="Total 5 84" xfId="52627" xr:uid="{00000000-0005-0000-0000-000013CE0000}"/>
    <cellStyle name="Total 5 85" xfId="52628" xr:uid="{00000000-0005-0000-0000-000014CE0000}"/>
    <cellStyle name="Total 5 86" xfId="52629" xr:uid="{00000000-0005-0000-0000-000015CE0000}"/>
    <cellStyle name="Total 5 87" xfId="52630" xr:uid="{00000000-0005-0000-0000-000016CE0000}"/>
    <cellStyle name="Total 5 88" xfId="52631" xr:uid="{00000000-0005-0000-0000-000017CE0000}"/>
    <cellStyle name="Total 5 89" xfId="52632" xr:uid="{00000000-0005-0000-0000-000018CE0000}"/>
    <cellStyle name="Total 5 9" xfId="52633" xr:uid="{00000000-0005-0000-0000-000019CE0000}"/>
    <cellStyle name="Total 5 90" xfId="52634" xr:uid="{00000000-0005-0000-0000-00001ACE0000}"/>
    <cellStyle name="Total 5 91" xfId="52635" xr:uid="{00000000-0005-0000-0000-00001BCE0000}"/>
    <cellStyle name="Total 5 92" xfId="52636" xr:uid="{00000000-0005-0000-0000-00001CCE0000}"/>
    <cellStyle name="Total 5 93" xfId="52637" xr:uid="{00000000-0005-0000-0000-00001DCE0000}"/>
    <cellStyle name="Total 5 94" xfId="52638" xr:uid="{00000000-0005-0000-0000-00001ECE0000}"/>
    <cellStyle name="Total 5 95" xfId="52639" xr:uid="{00000000-0005-0000-0000-00001FCE0000}"/>
    <cellStyle name="Total 5 96" xfId="52640" xr:uid="{00000000-0005-0000-0000-000020CE0000}"/>
    <cellStyle name="Total 5 97" xfId="52641" xr:uid="{00000000-0005-0000-0000-000021CE0000}"/>
    <cellStyle name="Total 5 98" xfId="52642" xr:uid="{00000000-0005-0000-0000-000022CE0000}"/>
    <cellStyle name="Total 5 99" xfId="52643" xr:uid="{00000000-0005-0000-0000-000023CE0000}"/>
    <cellStyle name="Total 50" xfId="52644" xr:uid="{00000000-0005-0000-0000-000024CE0000}"/>
    <cellStyle name="Total 50 2" xfId="52645" xr:uid="{00000000-0005-0000-0000-000025CE0000}"/>
    <cellStyle name="Total 50 3" xfId="52646" xr:uid="{00000000-0005-0000-0000-000026CE0000}"/>
    <cellStyle name="Total 50 4" xfId="52647" xr:uid="{00000000-0005-0000-0000-000027CE0000}"/>
    <cellStyle name="Total 51" xfId="52648" xr:uid="{00000000-0005-0000-0000-000028CE0000}"/>
    <cellStyle name="Total 51 2" xfId="52649" xr:uid="{00000000-0005-0000-0000-000029CE0000}"/>
    <cellStyle name="Total 51 3" xfId="52650" xr:uid="{00000000-0005-0000-0000-00002ACE0000}"/>
    <cellStyle name="Total 51 4" xfId="52651" xr:uid="{00000000-0005-0000-0000-00002BCE0000}"/>
    <cellStyle name="Total 52" xfId="52652" xr:uid="{00000000-0005-0000-0000-00002CCE0000}"/>
    <cellStyle name="Total 52 2" xfId="52653" xr:uid="{00000000-0005-0000-0000-00002DCE0000}"/>
    <cellStyle name="Total 52 3" xfId="52654" xr:uid="{00000000-0005-0000-0000-00002ECE0000}"/>
    <cellStyle name="Total 52 4" xfId="52655" xr:uid="{00000000-0005-0000-0000-00002FCE0000}"/>
    <cellStyle name="Total 53" xfId="52656" xr:uid="{00000000-0005-0000-0000-000030CE0000}"/>
    <cellStyle name="Total 53 2" xfId="52657" xr:uid="{00000000-0005-0000-0000-000031CE0000}"/>
    <cellStyle name="Total 53 3" xfId="52658" xr:uid="{00000000-0005-0000-0000-000032CE0000}"/>
    <cellStyle name="Total 53 4" xfId="52659" xr:uid="{00000000-0005-0000-0000-000033CE0000}"/>
    <cellStyle name="Total 54" xfId="52660" xr:uid="{00000000-0005-0000-0000-000034CE0000}"/>
    <cellStyle name="Total 54 2" xfId="52661" xr:uid="{00000000-0005-0000-0000-000035CE0000}"/>
    <cellStyle name="Total 54 3" xfId="52662" xr:uid="{00000000-0005-0000-0000-000036CE0000}"/>
    <cellStyle name="Total 54 4" xfId="52663" xr:uid="{00000000-0005-0000-0000-000037CE0000}"/>
    <cellStyle name="Total 55" xfId="52664" xr:uid="{00000000-0005-0000-0000-000038CE0000}"/>
    <cellStyle name="Total 55 2" xfId="52665" xr:uid="{00000000-0005-0000-0000-000039CE0000}"/>
    <cellStyle name="Total 55 3" xfId="52666" xr:uid="{00000000-0005-0000-0000-00003ACE0000}"/>
    <cellStyle name="Total 55 4" xfId="52667" xr:uid="{00000000-0005-0000-0000-00003BCE0000}"/>
    <cellStyle name="Total 56" xfId="52668" xr:uid="{00000000-0005-0000-0000-00003CCE0000}"/>
    <cellStyle name="Total 56 2" xfId="52669" xr:uid="{00000000-0005-0000-0000-00003DCE0000}"/>
    <cellStyle name="Total 56 3" xfId="52670" xr:uid="{00000000-0005-0000-0000-00003ECE0000}"/>
    <cellStyle name="Total 56 4" xfId="52671" xr:uid="{00000000-0005-0000-0000-00003FCE0000}"/>
    <cellStyle name="Total 57" xfId="52672" xr:uid="{00000000-0005-0000-0000-000040CE0000}"/>
    <cellStyle name="Total 57 2" xfId="52673" xr:uid="{00000000-0005-0000-0000-000041CE0000}"/>
    <cellStyle name="Total 57 3" xfId="52674" xr:uid="{00000000-0005-0000-0000-000042CE0000}"/>
    <cellStyle name="Total 57 4" xfId="52675" xr:uid="{00000000-0005-0000-0000-000043CE0000}"/>
    <cellStyle name="Total 58" xfId="52676" xr:uid="{00000000-0005-0000-0000-000044CE0000}"/>
    <cellStyle name="Total 58 2" xfId="52677" xr:uid="{00000000-0005-0000-0000-000045CE0000}"/>
    <cellStyle name="Total 58 3" xfId="52678" xr:uid="{00000000-0005-0000-0000-000046CE0000}"/>
    <cellStyle name="Total 58 4" xfId="52679" xr:uid="{00000000-0005-0000-0000-000047CE0000}"/>
    <cellStyle name="Total 59" xfId="52680" xr:uid="{00000000-0005-0000-0000-000048CE0000}"/>
    <cellStyle name="Total 59 2" xfId="52681" xr:uid="{00000000-0005-0000-0000-000049CE0000}"/>
    <cellStyle name="Total 59 3" xfId="52682" xr:uid="{00000000-0005-0000-0000-00004ACE0000}"/>
    <cellStyle name="Total 59 4" xfId="52683" xr:uid="{00000000-0005-0000-0000-00004BCE0000}"/>
    <cellStyle name="Total 6" xfId="52684" xr:uid="{00000000-0005-0000-0000-00004CCE0000}"/>
    <cellStyle name="Total 6 10" xfId="52685" xr:uid="{00000000-0005-0000-0000-00004DCE0000}"/>
    <cellStyle name="Total 6 100" xfId="52686" xr:uid="{00000000-0005-0000-0000-00004ECE0000}"/>
    <cellStyle name="Total 6 101" xfId="52687" xr:uid="{00000000-0005-0000-0000-00004FCE0000}"/>
    <cellStyle name="Total 6 102" xfId="52688" xr:uid="{00000000-0005-0000-0000-000050CE0000}"/>
    <cellStyle name="Total 6 103" xfId="52689" xr:uid="{00000000-0005-0000-0000-000051CE0000}"/>
    <cellStyle name="Total 6 104" xfId="52690" xr:uid="{00000000-0005-0000-0000-000052CE0000}"/>
    <cellStyle name="Total 6 105" xfId="52691" xr:uid="{00000000-0005-0000-0000-000053CE0000}"/>
    <cellStyle name="Total 6 11" xfId="52692" xr:uid="{00000000-0005-0000-0000-000054CE0000}"/>
    <cellStyle name="Total 6 12" xfId="52693" xr:uid="{00000000-0005-0000-0000-000055CE0000}"/>
    <cellStyle name="Total 6 13" xfId="52694" xr:uid="{00000000-0005-0000-0000-000056CE0000}"/>
    <cellStyle name="Total 6 14" xfId="52695" xr:uid="{00000000-0005-0000-0000-000057CE0000}"/>
    <cellStyle name="Total 6 15" xfId="52696" xr:uid="{00000000-0005-0000-0000-000058CE0000}"/>
    <cellStyle name="Total 6 16" xfId="52697" xr:uid="{00000000-0005-0000-0000-000059CE0000}"/>
    <cellStyle name="Total 6 17" xfId="52698" xr:uid="{00000000-0005-0000-0000-00005ACE0000}"/>
    <cellStyle name="Total 6 18" xfId="52699" xr:uid="{00000000-0005-0000-0000-00005BCE0000}"/>
    <cellStyle name="Total 6 19" xfId="52700" xr:uid="{00000000-0005-0000-0000-00005CCE0000}"/>
    <cellStyle name="Total 6 2" xfId="52701" xr:uid="{00000000-0005-0000-0000-00005DCE0000}"/>
    <cellStyle name="Total 6 2 2" xfId="52702" xr:uid="{00000000-0005-0000-0000-00005ECE0000}"/>
    <cellStyle name="Total 6 20" xfId="52703" xr:uid="{00000000-0005-0000-0000-00005FCE0000}"/>
    <cellStyle name="Total 6 21" xfId="52704" xr:uid="{00000000-0005-0000-0000-000060CE0000}"/>
    <cellStyle name="Total 6 22" xfId="52705" xr:uid="{00000000-0005-0000-0000-000061CE0000}"/>
    <cellStyle name="Total 6 23" xfId="52706" xr:uid="{00000000-0005-0000-0000-000062CE0000}"/>
    <cellStyle name="Total 6 24" xfId="52707" xr:uid="{00000000-0005-0000-0000-000063CE0000}"/>
    <cellStyle name="Total 6 25" xfId="52708" xr:uid="{00000000-0005-0000-0000-000064CE0000}"/>
    <cellStyle name="Total 6 26" xfId="52709" xr:uid="{00000000-0005-0000-0000-000065CE0000}"/>
    <cellStyle name="Total 6 27" xfId="52710" xr:uid="{00000000-0005-0000-0000-000066CE0000}"/>
    <cellStyle name="Total 6 28" xfId="52711" xr:uid="{00000000-0005-0000-0000-000067CE0000}"/>
    <cellStyle name="Total 6 29" xfId="52712" xr:uid="{00000000-0005-0000-0000-000068CE0000}"/>
    <cellStyle name="Total 6 3" xfId="52713" xr:uid="{00000000-0005-0000-0000-000069CE0000}"/>
    <cellStyle name="Total 6 30" xfId="52714" xr:uid="{00000000-0005-0000-0000-00006ACE0000}"/>
    <cellStyle name="Total 6 31" xfId="52715" xr:uid="{00000000-0005-0000-0000-00006BCE0000}"/>
    <cellStyle name="Total 6 32" xfId="52716" xr:uid="{00000000-0005-0000-0000-00006CCE0000}"/>
    <cellStyle name="Total 6 33" xfId="52717" xr:uid="{00000000-0005-0000-0000-00006DCE0000}"/>
    <cellStyle name="Total 6 34" xfId="52718" xr:uid="{00000000-0005-0000-0000-00006ECE0000}"/>
    <cellStyle name="Total 6 35" xfId="52719" xr:uid="{00000000-0005-0000-0000-00006FCE0000}"/>
    <cellStyle name="Total 6 36" xfId="52720" xr:uid="{00000000-0005-0000-0000-000070CE0000}"/>
    <cellStyle name="Total 6 37" xfId="52721" xr:uid="{00000000-0005-0000-0000-000071CE0000}"/>
    <cellStyle name="Total 6 38" xfId="52722" xr:uid="{00000000-0005-0000-0000-000072CE0000}"/>
    <cellStyle name="Total 6 39" xfId="52723" xr:uid="{00000000-0005-0000-0000-000073CE0000}"/>
    <cellStyle name="Total 6 4" xfId="52724" xr:uid="{00000000-0005-0000-0000-000074CE0000}"/>
    <cellStyle name="Total 6 40" xfId="52725" xr:uid="{00000000-0005-0000-0000-000075CE0000}"/>
    <cellStyle name="Total 6 41" xfId="52726" xr:uid="{00000000-0005-0000-0000-000076CE0000}"/>
    <cellStyle name="Total 6 42" xfId="52727" xr:uid="{00000000-0005-0000-0000-000077CE0000}"/>
    <cellStyle name="Total 6 43" xfId="52728" xr:uid="{00000000-0005-0000-0000-000078CE0000}"/>
    <cellStyle name="Total 6 44" xfId="52729" xr:uid="{00000000-0005-0000-0000-000079CE0000}"/>
    <cellStyle name="Total 6 45" xfId="52730" xr:uid="{00000000-0005-0000-0000-00007ACE0000}"/>
    <cellStyle name="Total 6 46" xfId="52731" xr:uid="{00000000-0005-0000-0000-00007BCE0000}"/>
    <cellStyle name="Total 6 47" xfId="52732" xr:uid="{00000000-0005-0000-0000-00007CCE0000}"/>
    <cellStyle name="Total 6 48" xfId="52733" xr:uid="{00000000-0005-0000-0000-00007DCE0000}"/>
    <cellStyle name="Total 6 49" xfId="52734" xr:uid="{00000000-0005-0000-0000-00007ECE0000}"/>
    <cellStyle name="Total 6 5" xfId="52735" xr:uid="{00000000-0005-0000-0000-00007FCE0000}"/>
    <cellStyle name="Total 6 50" xfId="52736" xr:uid="{00000000-0005-0000-0000-000080CE0000}"/>
    <cellStyle name="Total 6 51" xfId="52737" xr:uid="{00000000-0005-0000-0000-000081CE0000}"/>
    <cellStyle name="Total 6 52" xfId="52738" xr:uid="{00000000-0005-0000-0000-000082CE0000}"/>
    <cellStyle name="Total 6 53" xfId="52739" xr:uid="{00000000-0005-0000-0000-000083CE0000}"/>
    <cellStyle name="Total 6 54" xfId="52740" xr:uid="{00000000-0005-0000-0000-000084CE0000}"/>
    <cellStyle name="Total 6 55" xfId="52741" xr:uid="{00000000-0005-0000-0000-000085CE0000}"/>
    <cellStyle name="Total 6 56" xfId="52742" xr:uid="{00000000-0005-0000-0000-000086CE0000}"/>
    <cellStyle name="Total 6 57" xfId="52743" xr:uid="{00000000-0005-0000-0000-000087CE0000}"/>
    <cellStyle name="Total 6 58" xfId="52744" xr:uid="{00000000-0005-0000-0000-000088CE0000}"/>
    <cellStyle name="Total 6 59" xfId="52745" xr:uid="{00000000-0005-0000-0000-000089CE0000}"/>
    <cellStyle name="Total 6 6" xfId="52746" xr:uid="{00000000-0005-0000-0000-00008ACE0000}"/>
    <cellStyle name="Total 6 60" xfId="52747" xr:uid="{00000000-0005-0000-0000-00008BCE0000}"/>
    <cellStyle name="Total 6 61" xfId="52748" xr:uid="{00000000-0005-0000-0000-00008CCE0000}"/>
    <cellStyle name="Total 6 62" xfId="52749" xr:uid="{00000000-0005-0000-0000-00008DCE0000}"/>
    <cellStyle name="Total 6 63" xfId="52750" xr:uid="{00000000-0005-0000-0000-00008ECE0000}"/>
    <cellStyle name="Total 6 64" xfId="52751" xr:uid="{00000000-0005-0000-0000-00008FCE0000}"/>
    <cellStyle name="Total 6 65" xfId="52752" xr:uid="{00000000-0005-0000-0000-000090CE0000}"/>
    <cellStyle name="Total 6 66" xfId="52753" xr:uid="{00000000-0005-0000-0000-000091CE0000}"/>
    <cellStyle name="Total 6 67" xfId="52754" xr:uid="{00000000-0005-0000-0000-000092CE0000}"/>
    <cellStyle name="Total 6 68" xfId="52755" xr:uid="{00000000-0005-0000-0000-000093CE0000}"/>
    <cellStyle name="Total 6 69" xfId="52756" xr:uid="{00000000-0005-0000-0000-000094CE0000}"/>
    <cellStyle name="Total 6 7" xfId="52757" xr:uid="{00000000-0005-0000-0000-000095CE0000}"/>
    <cellStyle name="Total 6 70" xfId="52758" xr:uid="{00000000-0005-0000-0000-000096CE0000}"/>
    <cellStyle name="Total 6 71" xfId="52759" xr:uid="{00000000-0005-0000-0000-000097CE0000}"/>
    <cellStyle name="Total 6 72" xfId="52760" xr:uid="{00000000-0005-0000-0000-000098CE0000}"/>
    <cellStyle name="Total 6 73" xfId="52761" xr:uid="{00000000-0005-0000-0000-000099CE0000}"/>
    <cellStyle name="Total 6 74" xfId="52762" xr:uid="{00000000-0005-0000-0000-00009ACE0000}"/>
    <cellStyle name="Total 6 75" xfId="52763" xr:uid="{00000000-0005-0000-0000-00009BCE0000}"/>
    <cellStyle name="Total 6 76" xfId="52764" xr:uid="{00000000-0005-0000-0000-00009CCE0000}"/>
    <cellStyle name="Total 6 77" xfId="52765" xr:uid="{00000000-0005-0000-0000-00009DCE0000}"/>
    <cellStyle name="Total 6 78" xfId="52766" xr:uid="{00000000-0005-0000-0000-00009ECE0000}"/>
    <cellStyle name="Total 6 79" xfId="52767" xr:uid="{00000000-0005-0000-0000-00009FCE0000}"/>
    <cellStyle name="Total 6 8" xfId="52768" xr:uid="{00000000-0005-0000-0000-0000A0CE0000}"/>
    <cellStyle name="Total 6 80" xfId="52769" xr:uid="{00000000-0005-0000-0000-0000A1CE0000}"/>
    <cellStyle name="Total 6 81" xfId="52770" xr:uid="{00000000-0005-0000-0000-0000A2CE0000}"/>
    <cellStyle name="Total 6 82" xfId="52771" xr:uid="{00000000-0005-0000-0000-0000A3CE0000}"/>
    <cellStyle name="Total 6 83" xfId="52772" xr:uid="{00000000-0005-0000-0000-0000A4CE0000}"/>
    <cellStyle name="Total 6 84" xfId="52773" xr:uid="{00000000-0005-0000-0000-0000A5CE0000}"/>
    <cellStyle name="Total 6 85" xfId="52774" xr:uid="{00000000-0005-0000-0000-0000A6CE0000}"/>
    <cellStyle name="Total 6 86" xfId="52775" xr:uid="{00000000-0005-0000-0000-0000A7CE0000}"/>
    <cellStyle name="Total 6 87" xfId="52776" xr:uid="{00000000-0005-0000-0000-0000A8CE0000}"/>
    <cellStyle name="Total 6 88" xfId="52777" xr:uid="{00000000-0005-0000-0000-0000A9CE0000}"/>
    <cellStyle name="Total 6 89" xfId="52778" xr:uid="{00000000-0005-0000-0000-0000AACE0000}"/>
    <cellStyle name="Total 6 9" xfId="52779" xr:uid="{00000000-0005-0000-0000-0000ABCE0000}"/>
    <cellStyle name="Total 6 90" xfId="52780" xr:uid="{00000000-0005-0000-0000-0000ACCE0000}"/>
    <cellStyle name="Total 6 91" xfId="52781" xr:uid="{00000000-0005-0000-0000-0000ADCE0000}"/>
    <cellStyle name="Total 6 92" xfId="52782" xr:uid="{00000000-0005-0000-0000-0000AECE0000}"/>
    <cellStyle name="Total 6 93" xfId="52783" xr:uid="{00000000-0005-0000-0000-0000AFCE0000}"/>
    <cellStyle name="Total 6 94" xfId="52784" xr:uid="{00000000-0005-0000-0000-0000B0CE0000}"/>
    <cellStyle name="Total 6 95" xfId="52785" xr:uid="{00000000-0005-0000-0000-0000B1CE0000}"/>
    <cellStyle name="Total 6 96" xfId="52786" xr:uid="{00000000-0005-0000-0000-0000B2CE0000}"/>
    <cellStyle name="Total 6 97" xfId="52787" xr:uid="{00000000-0005-0000-0000-0000B3CE0000}"/>
    <cellStyle name="Total 6 98" xfId="52788" xr:uid="{00000000-0005-0000-0000-0000B4CE0000}"/>
    <cellStyle name="Total 6 99" xfId="52789" xr:uid="{00000000-0005-0000-0000-0000B5CE0000}"/>
    <cellStyle name="Total 60" xfId="52790" xr:uid="{00000000-0005-0000-0000-0000B6CE0000}"/>
    <cellStyle name="Total 60 2" xfId="52791" xr:uid="{00000000-0005-0000-0000-0000B7CE0000}"/>
    <cellStyle name="Total 60 3" xfId="52792" xr:uid="{00000000-0005-0000-0000-0000B8CE0000}"/>
    <cellStyle name="Total 60 4" xfId="52793" xr:uid="{00000000-0005-0000-0000-0000B9CE0000}"/>
    <cellStyle name="Total 61" xfId="52794" xr:uid="{00000000-0005-0000-0000-0000BACE0000}"/>
    <cellStyle name="Total 61 2" xfId="52795" xr:uid="{00000000-0005-0000-0000-0000BBCE0000}"/>
    <cellStyle name="Total 61 3" xfId="52796" xr:uid="{00000000-0005-0000-0000-0000BCCE0000}"/>
    <cellStyle name="Total 61 4" xfId="52797" xr:uid="{00000000-0005-0000-0000-0000BDCE0000}"/>
    <cellStyle name="Total 62" xfId="52798" xr:uid="{00000000-0005-0000-0000-0000BECE0000}"/>
    <cellStyle name="Total 62 2" xfId="52799" xr:uid="{00000000-0005-0000-0000-0000BFCE0000}"/>
    <cellStyle name="Total 62 3" xfId="52800" xr:uid="{00000000-0005-0000-0000-0000C0CE0000}"/>
    <cellStyle name="Total 62 4" xfId="52801" xr:uid="{00000000-0005-0000-0000-0000C1CE0000}"/>
    <cellStyle name="Total 63" xfId="52802" xr:uid="{00000000-0005-0000-0000-0000C2CE0000}"/>
    <cellStyle name="Total 63 2" xfId="52803" xr:uid="{00000000-0005-0000-0000-0000C3CE0000}"/>
    <cellStyle name="Total 63 3" xfId="52804" xr:uid="{00000000-0005-0000-0000-0000C4CE0000}"/>
    <cellStyle name="Total 63 4" xfId="52805" xr:uid="{00000000-0005-0000-0000-0000C5CE0000}"/>
    <cellStyle name="Total 64" xfId="52806" xr:uid="{00000000-0005-0000-0000-0000C6CE0000}"/>
    <cellStyle name="Total 64 2" xfId="52807" xr:uid="{00000000-0005-0000-0000-0000C7CE0000}"/>
    <cellStyle name="Total 64 3" xfId="52808" xr:uid="{00000000-0005-0000-0000-0000C8CE0000}"/>
    <cellStyle name="Total 64 4" xfId="52809" xr:uid="{00000000-0005-0000-0000-0000C9CE0000}"/>
    <cellStyle name="Total 65" xfId="52810" xr:uid="{00000000-0005-0000-0000-0000CACE0000}"/>
    <cellStyle name="Total 65 2" xfId="52811" xr:uid="{00000000-0005-0000-0000-0000CBCE0000}"/>
    <cellStyle name="Total 65 3" xfId="52812" xr:uid="{00000000-0005-0000-0000-0000CCCE0000}"/>
    <cellStyle name="Total 65 4" xfId="52813" xr:uid="{00000000-0005-0000-0000-0000CDCE0000}"/>
    <cellStyle name="Total 66" xfId="52814" xr:uid="{00000000-0005-0000-0000-0000CECE0000}"/>
    <cellStyle name="Total 66 2" xfId="52815" xr:uid="{00000000-0005-0000-0000-0000CFCE0000}"/>
    <cellStyle name="Total 66 3" xfId="52816" xr:uid="{00000000-0005-0000-0000-0000D0CE0000}"/>
    <cellStyle name="Total 66 4" xfId="52817" xr:uid="{00000000-0005-0000-0000-0000D1CE0000}"/>
    <cellStyle name="Total 67" xfId="52818" xr:uid="{00000000-0005-0000-0000-0000D2CE0000}"/>
    <cellStyle name="Total 67 2" xfId="52819" xr:uid="{00000000-0005-0000-0000-0000D3CE0000}"/>
    <cellStyle name="Total 67 3" xfId="52820" xr:uid="{00000000-0005-0000-0000-0000D4CE0000}"/>
    <cellStyle name="Total 67 4" xfId="52821" xr:uid="{00000000-0005-0000-0000-0000D5CE0000}"/>
    <cellStyle name="Total 68" xfId="52822" xr:uid="{00000000-0005-0000-0000-0000D6CE0000}"/>
    <cellStyle name="Total 68 2" xfId="52823" xr:uid="{00000000-0005-0000-0000-0000D7CE0000}"/>
    <cellStyle name="Total 68 3" xfId="52824" xr:uid="{00000000-0005-0000-0000-0000D8CE0000}"/>
    <cellStyle name="Total 68 4" xfId="52825" xr:uid="{00000000-0005-0000-0000-0000D9CE0000}"/>
    <cellStyle name="Total 69" xfId="52826" xr:uid="{00000000-0005-0000-0000-0000DACE0000}"/>
    <cellStyle name="Total 69 2" xfId="52827" xr:uid="{00000000-0005-0000-0000-0000DBCE0000}"/>
    <cellStyle name="Total 69 3" xfId="52828" xr:uid="{00000000-0005-0000-0000-0000DCCE0000}"/>
    <cellStyle name="Total 7" xfId="52829" xr:uid="{00000000-0005-0000-0000-0000DDCE0000}"/>
    <cellStyle name="Total 7 10" xfId="52830" xr:uid="{00000000-0005-0000-0000-0000DECE0000}"/>
    <cellStyle name="Total 7 100" xfId="52831" xr:uid="{00000000-0005-0000-0000-0000DFCE0000}"/>
    <cellStyle name="Total 7 101" xfId="52832" xr:uid="{00000000-0005-0000-0000-0000E0CE0000}"/>
    <cellStyle name="Total 7 102" xfId="52833" xr:uid="{00000000-0005-0000-0000-0000E1CE0000}"/>
    <cellStyle name="Total 7 103" xfId="52834" xr:uid="{00000000-0005-0000-0000-0000E2CE0000}"/>
    <cellStyle name="Total 7 104" xfId="52835" xr:uid="{00000000-0005-0000-0000-0000E3CE0000}"/>
    <cellStyle name="Total 7 105" xfId="52836" xr:uid="{00000000-0005-0000-0000-0000E4CE0000}"/>
    <cellStyle name="Total 7 11" xfId="52837" xr:uid="{00000000-0005-0000-0000-0000E5CE0000}"/>
    <cellStyle name="Total 7 12" xfId="52838" xr:uid="{00000000-0005-0000-0000-0000E6CE0000}"/>
    <cellStyle name="Total 7 13" xfId="52839" xr:uid="{00000000-0005-0000-0000-0000E7CE0000}"/>
    <cellStyle name="Total 7 14" xfId="52840" xr:uid="{00000000-0005-0000-0000-0000E8CE0000}"/>
    <cellStyle name="Total 7 15" xfId="52841" xr:uid="{00000000-0005-0000-0000-0000E9CE0000}"/>
    <cellStyle name="Total 7 16" xfId="52842" xr:uid="{00000000-0005-0000-0000-0000EACE0000}"/>
    <cellStyle name="Total 7 17" xfId="52843" xr:uid="{00000000-0005-0000-0000-0000EBCE0000}"/>
    <cellStyle name="Total 7 18" xfId="52844" xr:uid="{00000000-0005-0000-0000-0000ECCE0000}"/>
    <cellStyle name="Total 7 19" xfId="52845" xr:uid="{00000000-0005-0000-0000-0000EDCE0000}"/>
    <cellStyle name="Total 7 2" xfId="52846" xr:uid="{00000000-0005-0000-0000-0000EECE0000}"/>
    <cellStyle name="Total 7 2 2" xfId="52847" xr:uid="{00000000-0005-0000-0000-0000EFCE0000}"/>
    <cellStyle name="Total 7 20" xfId="52848" xr:uid="{00000000-0005-0000-0000-0000F0CE0000}"/>
    <cellStyle name="Total 7 21" xfId="52849" xr:uid="{00000000-0005-0000-0000-0000F1CE0000}"/>
    <cellStyle name="Total 7 22" xfId="52850" xr:uid="{00000000-0005-0000-0000-0000F2CE0000}"/>
    <cellStyle name="Total 7 23" xfId="52851" xr:uid="{00000000-0005-0000-0000-0000F3CE0000}"/>
    <cellStyle name="Total 7 24" xfId="52852" xr:uid="{00000000-0005-0000-0000-0000F4CE0000}"/>
    <cellStyle name="Total 7 25" xfId="52853" xr:uid="{00000000-0005-0000-0000-0000F5CE0000}"/>
    <cellStyle name="Total 7 26" xfId="52854" xr:uid="{00000000-0005-0000-0000-0000F6CE0000}"/>
    <cellStyle name="Total 7 27" xfId="52855" xr:uid="{00000000-0005-0000-0000-0000F7CE0000}"/>
    <cellStyle name="Total 7 28" xfId="52856" xr:uid="{00000000-0005-0000-0000-0000F8CE0000}"/>
    <cellStyle name="Total 7 29" xfId="52857" xr:uid="{00000000-0005-0000-0000-0000F9CE0000}"/>
    <cellStyle name="Total 7 3" xfId="52858" xr:uid="{00000000-0005-0000-0000-0000FACE0000}"/>
    <cellStyle name="Total 7 30" xfId="52859" xr:uid="{00000000-0005-0000-0000-0000FBCE0000}"/>
    <cellStyle name="Total 7 31" xfId="52860" xr:uid="{00000000-0005-0000-0000-0000FCCE0000}"/>
    <cellStyle name="Total 7 32" xfId="52861" xr:uid="{00000000-0005-0000-0000-0000FDCE0000}"/>
    <cellStyle name="Total 7 33" xfId="52862" xr:uid="{00000000-0005-0000-0000-0000FECE0000}"/>
    <cellStyle name="Total 7 34" xfId="52863" xr:uid="{00000000-0005-0000-0000-0000FFCE0000}"/>
    <cellStyle name="Total 7 35" xfId="52864" xr:uid="{00000000-0005-0000-0000-000000CF0000}"/>
    <cellStyle name="Total 7 36" xfId="52865" xr:uid="{00000000-0005-0000-0000-000001CF0000}"/>
    <cellStyle name="Total 7 37" xfId="52866" xr:uid="{00000000-0005-0000-0000-000002CF0000}"/>
    <cellStyle name="Total 7 38" xfId="52867" xr:uid="{00000000-0005-0000-0000-000003CF0000}"/>
    <cellStyle name="Total 7 39" xfId="52868" xr:uid="{00000000-0005-0000-0000-000004CF0000}"/>
    <cellStyle name="Total 7 4" xfId="52869" xr:uid="{00000000-0005-0000-0000-000005CF0000}"/>
    <cellStyle name="Total 7 40" xfId="52870" xr:uid="{00000000-0005-0000-0000-000006CF0000}"/>
    <cellStyle name="Total 7 41" xfId="52871" xr:uid="{00000000-0005-0000-0000-000007CF0000}"/>
    <cellStyle name="Total 7 42" xfId="52872" xr:uid="{00000000-0005-0000-0000-000008CF0000}"/>
    <cellStyle name="Total 7 43" xfId="52873" xr:uid="{00000000-0005-0000-0000-000009CF0000}"/>
    <cellStyle name="Total 7 44" xfId="52874" xr:uid="{00000000-0005-0000-0000-00000ACF0000}"/>
    <cellStyle name="Total 7 45" xfId="52875" xr:uid="{00000000-0005-0000-0000-00000BCF0000}"/>
    <cellStyle name="Total 7 46" xfId="52876" xr:uid="{00000000-0005-0000-0000-00000CCF0000}"/>
    <cellStyle name="Total 7 47" xfId="52877" xr:uid="{00000000-0005-0000-0000-00000DCF0000}"/>
    <cellStyle name="Total 7 48" xfId="52878" xr:uid="{00000000-0005-0000-0000-00000ECF0000}"/>
    <cellStyle name="Total 7 49" xfId="52879" xr:uid="{00000000-0005-0000-0000-00000FCF0000}"/>
    <cellStyle name="Total 7 5" xfId="52880" xr:uid="{00000000-0005-0000-0000-000010CF0000}"/>
    <cellStyle name="Total 7 50" xfId="52881" xr:uid="{00000000-0005-0000-0000-000011CF0000}"/>
    <cellStyle name="Total 7 51" xfId="52882" xr:uid="{00000000-0005-0000-0000-000012CF0000}"/>
    <cellStyle name="Total 7 52" xfId="52883" xr:uid="{00000000-0005-0000-0000-000013CF0000}"/>
    <cellStyle name="Total 7 53" xfId="52884" xr:uid="{00000000-0005-0000-0000-000014CF0000}"/>
    <cellStyle name="Total 7 54" xfId="52885" xr:uid="{00000000-0005-0000-0000-000015CF0000}"/>
    <cellStyle name="Total 7 55" xfId="52886" xr:uid="{00000000-0005-0000-0000-000016CF0000}"/>
    <cellStyle name="Total 7 56" xfId="52887" xr:uid="{00000000-0005-0000-0000-000017CF0000}"/>
    <cellStyle name="Total 7 57" xfId="52888" xr:uid="{00000000-0005-0000-0000-000018CF0000}"/>
    <cellStyle name="Total 7 58" xfId="52889" xr:uid="{00000000-0005-0000-0000-000019CF0000}"/>
    <cellStyle name="Total 7 59" xfId="52890" xr:uid="{00000000-0005-0000-0000-00001ACF0000}"/>
    <cellStyle name="Total 7 6" xfId="52891" xr:uid="{00000000-0005-0000-0000-00001BCF0000}"/>
    <cellStyle name="Total 7 60" xfId="52892" xr:uid="{00000000-0005-0000-0000-00001CCF0000}"/>
    <cellStyle name="Total 7 61" xfId="52893" xr:uid="{00000000-0005-0000-0000-00001DCF0000}"/>
    <cellStyle name="Total 7 62" xfId="52894" xr:uid="{00000000-0005-0000-0000-00001ECF0000}"/>
    <cellStyle name="Total 7 63" xfId="52895" xr:uid="{00000000-0005-0000-0000-00001FCF0000}"/>
    <cellStyle name="Total 7 64" xfId="52896" xr:uid="{00000000-0005-0000-0000-000020CF0000}"/>
    <cellStyle name="Total 7 65" xfId="52897" xr:uid="{00000000-0005-0000-0000-000021CF0000}"/>
    <cellStyle name="Total 7 66" xfId="52898" xr:uid="{00000000-0005-0000-0000-000022CF0000}"/>
    <cellStyle name="Total 7 67" xfId="52899" xr:uid="{00000000-0005-0000-0000-000023CF0000}"/>
    <cellStyle name="Total 7 68" xfId="52900" xr:uid="{00000000-0005-0000-0000-000024CF0000}"/>
    <cellStyle name="Total 7 69" xfId="52901" xr:uid="{00000000-0005-0000-0000-000025CF0000}"/>
    <cellStyle name="Total 7 7" xfId="52902" xr:uid="{00000000-0005-0000-0000-000026CF0000}"/>
    <cellStyle name="Total 7 70" xfId="52903" xr:uid="{00000000-0005-0000-0000-000027CF0000}"/>
    <cellStyle name="Total 7 71" xfId="52904" xr:uid="{00000000-0005-0000-0000-000028CF0000}"/>
    <cellStyle name="Total 7 72" xfId="52905" xr:uid="{00000000-0005-0000-0000-000029CF0000}"/>
    <cellStyle name="Total 7 73" xfId="52906" xr:uid="{00000000-0005-0000-0000-00002ACF0000}"/>
    <cellStyle name="Total 7 74" xfId="52907" xr:uid="{00000000-0005-0000-0000-00002BCF0000}"/>
    <cellStyle name="Total 7 75" xfId="52908" xr:uid="{00000000-0005-0000-0000-00002CCF0000}"/>
    <cellStyle name="Total 7 76" xfId="52909" xr:uid="{00000000-0005-0000-0000-00002DCF0000}"/>
    <cellStyle name="Total 7 77" xfId="52910" xr:uid="{00000000-0005-0000-0000-00002ECF0000}"/>
    <cellStyle name="Total 7 78" xfId="52911" xr:uid="{00000000-0005-0000-0000-00002FCF0000}"/>
    <cellStyle name="Total 7 79" xfId="52912" xr:uid="{00000000-0005-0000-0000-000030CF0000}"/>
    <cellStyle name="Total 7 8" xfId="52913" xr:uid="{00000000-0005-0000-0000-000031CF0000}"/>
    <cellStyle name="Total 7 80" xfId="52914" xr:uid="{00000000-0005-0000-0000-000032CF0000}"/>
    <cellStyle name="Total 7 81" xfId="52915" xr:uid="{00000000-0005-0000-0000-000033CF0000}"/>
    <cellStyle name="Total 7 82" xfId="52916" xr:uid="{00000000-0005-0000-0000-000034CF0000}"/>
    <cellStyle name="Total 7 83" xfId="52917" xr:uid="{00000000-0005-0000-0000-000035CF0000}"/>
    <cellStyle name="Total 7 84" xfId="52918" xr:uid="{00000000-0005-0000-0000-000036CF0000}"/>
    <cellStyle name="Total 7 85" xfId="52919" xr:uid="{00000000-0005-0000-0000-000037CF0000}"/>
    <cellStyle name="Total 7 86" xfId="52920" xr:uid="{00000000-0005-0000-0000-000038CF0000}"/>
    <cellStyle name="Total 7 87" xfId="52921" xr:uid="{00000000-0005-0000-0000-000039CF0000}"/>
    <cellStyle name="Total 7 88" xfId="52922" xr:uid="{00000000-0005-0000-0000-00003ACF0000}"/>
    <cellStyle name="Total 7 89" xfId="52923" xr:uid="{00000000-0005-0000-0000-00003BCF0000}"/>
    <cellStyle name="Total 7 9" xfId="52924" xr:uid="{00000000-0005-0000-0000-00003CCF0000}"/>
    <cellStyle name="Total 7 90" xfId="52925" xr:uid="{00000000-0005-0000-0000-00003DCF0000}"/>
    <cellStyle name="Total 7 91" xfId="52926" xr:uid="{00000000-0005-0000-0000-00003ECF0000}"/>
    <cellStyle name="Total 7 92" xfId="52927" xr:uid="{00000000-0005-0000-0000-00003FCF0000}"/>
    <cellStyle name="Total 7 93" xfId="52928" xr:uid="{00000000-0005-0000-0000-000040CF0000}"/>
    <cellStyle name="Total 7 94" xfId="52929" xr:uid="{00000000-0005-0000-0000-000041CF0000}"/>
    <cellStyle name="Total 7 95" xfId="52930" xr:uid="{00000000-0005-0000-0000-000042CF0000}"/>
    <cellStyle name="Total 7 96" xfId="52931" xr:uid="{00000000-0005-0000-0000-000043CF0000}"/>
    <cellStyle name="Total 7 97" xfId="52932" xr:uid="{00000000-0005-0000-0000-000044CF0000}"/>
    <cellStyle name="Total 7 98" xfId="52933" xr:uid="{00000000-0005-0000-0000-000045CF0000}"/>
    <cellStyle name="Total 7 99" xfId="52934" xr:uid="{00000000-0005-0000-0000-000046CF0000}"/>
    <cellStyle name="Total 70" xfId="52935" xr:uid="{00000000-0005-0000-0000-000047CF0000}"/>
    <cellStyle name="Total 70 2" xfId="52936" xr:uid="{00000000-0005-0000-0000-000048CF0000}"/>
    <cellStyle name="Total 70 3" xfId="52937" xr:uid="{00000000-0005-0000-0000-000049CF0000}"/>
    <cellStyle name="Total 71" xfId="52938" xr:uid="{00000000-0005-0000-0000-00004ACF0000}"/>
    <cellStyle name="Total 71 2" xfId="52939" xr:uid="{00000000-0005-0000-0000-00004BCF0000}"/>
    <cellStyle name="Total 71 3" xfId="52940" xr:uid="{00000000-0005-0000-0000-00004CCF0000}"/>
    <cellStyle name="Total 72" xfId="52941" xr:uid="{00000000-0005-0000-0000-00004DCF0000}"/>
    <cellStyle name="Total 72 2" xfId="52942" xr:uid="{00000000-0005-0000-0000-00004ECF0000}"/>
    <cellStyle name="Total 72 3" xfId="52943" xr:uid="{00000000-0005-0000-0000-00004FCF0000}"/>
    <cellStyle name="Total 73" xfId="52944" xr:uid="{00000000-0005-0000-0000-000050CF0000}"/>
    <cellStyle name="Total 73 2" xfId="52945" xr:uid="{00000000-0005-0000-0000-000051CF0000}"/>
    <cellStyle name="Total 73 3" xfId="52946" xr:uid="{00000000-0005-0000-0000-000052CF0000}"/>
    <cellStyle name="Total 74" xfId="52947" xr:uid="{00000000-0005-0000-0000-000053CF0000}"/>
    <cellStyle name="Total 74 2" xfId="52948" xr:uid="{00000000-0005-0000-0000-000054CF0000}"/>
    <cellStyle name="Total 74 3" xfId="52949" xr:uid="{00000000-0005-0000-0000-000055CF0000}"/>
    <cellStyle name="Total 75" xfId="52950" xr:uid="{00000000-0005-0000-0000-000056CF0000}"/>
    <cellStyle name="Total 75 2" xfId="52951" xr:uid="{00000000-0005-0000-0000-000057CF0000}"/>
    <cellStyle name="Total 75 3" xfId="52952" xr:uid="{00000000-0005-0000-0000-000058CF0000}"/>
    <cellStyle name="Total 76" xfId="52953" xr:uid="{00000000-0005-0000-0000-000059CF0000}"/>
    <cellStyle name="Total 76 2" xfId="52954" xr:uid="{00000000-0005-0000-0000-00005ACF0000}"/>
    <cellStyle name="Total 76 3" xfId="52955" xr:uid="{00000000-0005-0000-0000-00005BCF0000}"/>
    <cellStyle name="Total 77" xfId="52956" xr:uid="{00000000-0005-0000-0000-00005CCF0000}"/>
    <cellStyle name="Total 77 2" xfId="52957" xr:uid="{00000000-0005-0000-0000-00005DCF0000}"/>
    <cellStyle name="Total 77 3" xfId="52958" xr:uid="{00000000-0005-0000-0000-00005ECF0000}"/>
    <cellStyle name="Total 78" xfId="52959" xr:uid="{00000000-0005-0000-0000-00005FCF0000}"/>
    <cellStyle name="Total 78 2" xfId="52960" xr:uid="{00000000-0005-0000-0000-000060CF0000}"/>
    <cellStyle name="Total 78 3" xfId="52961" xr:uid="{00000000-0005-0000-0000-000061CF0000}"/>
    <cellStyle name="Total 79" xfId="52962" xr:uid="{00000000-0005-0000-0000-000062CF0000}"/>
    <cellStyle name="Total 79 2" xfId="52963" xr:uid="{00000000-0005-0000-0000-000063CF0000}"/>
    <cellStyle name="Total 79 3" xfId="52964" xr:uid="{00000000-0005-0000-0000-000064CF0000}"/>
    <cellStyle name="Total 8" xfId="52965" xr:uid="{00000000-0005-0000-0000-000065CF0000}"/>
    <cellStyle name="Total 8 10" xfId="52966" xr:uid="{00000000-0005-0000-0000-000066CF0000}"/>
    <cellStyle name="Total 8 100" xfId="52967" xr:uid="{00000000-0005-0000-0000-000067CF0000}"/>
    <cellStyle name="Total 8 101" xfId="52968" xr:uid="{00000000-0005-0000-0000-000068CF0000}"/>
    <cellStyle name="Total 8 102" xfId="52969" xr:uid="{00000000-0005-0000-0000-000069CF0000}"/>
    <cellStyle name="Total 8 103" xfId="52970" xr:uid="{00000000-0005-0000-0000-00006ACF0000}"/>
    <cellStyle name="Total 8 104" xfId="52971" xr:uid="{00000000-0005-0000-0000-00006BCF0000}"/>
    <cellStyle name="Total 8 105" xfId="52972" xr:uid="{00000000-0005-0000-0000-00006CCF0000}"/>
    <cellStyle name="Total 8 11" xfId="52973" xr:uid="{00000000-0005-0000-0000-00006DCF0000}"/>
    <cellStyle name="Total 8 12" xfId="52974" xr:uid="{00000000-0005-0000-0000-00006ECF0000}"/>
    <cellStyle name="Total 8 13" xfId="52975" xr:uid="{00000000-0005-0000-0000-00006FCF0000}"/>
    <cellStyle name="Total 8 14" xfId="52976" xr:uid="{00000000-0005-0000-0000-000070CF0000}"/>
    <cellStyle name="Total 8 15" xfId="52977" xr:uid="{00000000-0005-0000-0000-000071CF0000}"/>
    <cellStyle name="Total 8 16" xfId="52978" xr:uid="{00000000-0005-0000-0000-000072CF0000}"/>
    <cellStyle name="Total 8 17" xfId="52979" xr:uid="{00000000-0005-0000-0000-000073CF0000}"/>
    <cellStyle name="Total 8 18" xfId="52980" xr:uid="{00000000-0005-0000-0000-000074CF0000}"/>
    <cellStyle name="Total 8 19" xfId="52981" xr:uid="{00000000-0005-0000-0000-000075CF0000}"/>
    <cellStyle name="Total 8 2" xfId="52982" xr:uid="{00000000-0005-0000-0000-000076CF0000}"/>
    <cellStyle name="Total 8 2 2" xfId="52983" xr:uid="{00000000-0005-0000-0000-000077CF0000}"/>
    <cellStyle name="Total 8 20" xfId="52984" xr:uid="{00000000-0005-0000-0000-000078CF0000}"/>
    <cellStyle name="Total 8 21" xfId="52985" xr:uid="{00000000-0005-0000-0000-000079CF0000}"/>
    <cellStyle name="Total 8 22" xfId="52986" xr:uid="{00000000-0005-0000-0000-00007ACF0000}"/>
    <cellStyle name="Total 8 23" xfId="52987" xr:uid="{00000000-0005-0000-0000-00007BCF0000}"/>
    <cellStyle name="Total 8 24" xfId="52988" xr:uid="{00000000-0005-0000-0000-00007CCF0000}"/>
    <cellStyle name="Total 8 25" xfId="52989" xr:uid="{00000000-0005-0000-0000-00007DCF0000}"/>
    <cellStyle name="Total 8 26" xfId="52990" xr:uid="{00000000-0005-0000-0000-00007ECF0000}"/>
    <cellStyle name="Total 8 27" xfId="52991" xr:uid="{00000000-0005-0000-0000-00007FCF0000}"/>
    <cellStyle name="Total 8 28" xfId="52992" xr:uid="{00000000-0005-0000-0000-000080CF0000}"/>
    <cellStyle name="Total 8 29" xfId="52993" xr:uid="{00000000-0005-0000-0000-000081CF0000}"/>
    <cellStyle name="Total 8 3" xfId="52994" xr:uid="{00000000-0005-0000-0000-000082CF0000}"/>
    <cellStyle name="Total 8 30" xfId="52995" xr:uid="{00000000-0005-0000-0000-000083CF0000}"/>
    <cellStyle name="Total 8 31" xfId="52996" xr:uid="{00000000-0005-0000-0000-000084CF0000}"/>
    <cellStyle name="Total 8 32" xfId="52997" xr:uid="{00000000-0005-0000-0000-000085CF0000}"/>
    <cellStyle name="Total 8 33" xfId="52998" xr:uid="{00000000-0005-0000-0000-000086CF0000}"/>
    <cellStyle name="Total 8 34" xfId="52999" xr:uid="{00000000-0005-0000-0000-000087CF0000}"/>
    <cellStyle name="Total 8 35" xfId="53000" xr:uid="{00000000-0005-0000-0000-000088CF0000}"/>
    <cellStyle name="Total 8 36" xfId="53001" xr:uid="{00000000-0005-0000-0000-000089CF0000}"/>
    <cellStyle name="Total 8 37" xfId="53002" xr:uid="{00000000-0005-0000-0000-00008ACF0000}"/>
    <cellStyle name="Total 8 38" xfId="53003" xr:uid="{00000000-0005-0000-0000-00008BCF0000}"/>
    <cellStyle name="Total 8 39" xfId="53004" xr:uid="{00000000-0005-0000-0000-00008CCF0000}"/>
    <cellStyle name="Total 8 4" xfId="53005" xr:uid="{00000000-0005-0000-0000-00008DCF0000}"/>
    <cellStyle name="Total 8 40" xfId="53006" xr:uid="{00000000-0005-0000-0000-00008ECF0000}"/>
    <cellStyle name="Total 8 41" xfId="53007" xr:uid="{00000000-0005-0000-0000-00008FCF0000}"/>
    <cellStyle name="Total 8 42" xfId="53008" xr:uid="{00000000-0005-0000-0000-000090CF0000}"/>
    <cellStyle name="Total 8 43" xfId="53009" xr:uid="{00000000-0005-0000-0000-000091CF0000}"/>
    <cellStyle name="Total 8 44" xfId="53010" xr:uid="{00000000-0005-0000-0000-000092CF0000}"/>
    <cellStyle name="Total 8 45" xfId="53011" xr:uid="{00000000-0005-0000-0000-000093CF0000}"/>
    <cellStyle name="Total 8 46" xfId="53012" xr:uid="{00000000-0005-0000-0000-000094CF0000}"/>
    <cellStyle name="Total 8 47" xfId="53013" xr:uid="{00000000-0005-0000-0000-000095CF0000}"/>
    <cellStyle name="Total 8 48" xfId="53014" xr:uid="{00000000-0005-0000-0000-000096CF0000}"/>
    <cellStyle name="Total 8 49" xfId="53015" xr:uid="{00000000-0005-0000-0000-000097CF0000}"/>
    <cellStyle name="Total 8 5" xfId="53016" xr:uid="{00000000-0005-0000-0000-000098CF0000}"/>
    <cellStyle name="Total 8 50" xfId="53017" xr:uid="{00000000-0005-0000-0000-000099CF0000}"/>
    <cellStyle name="Total 8 51" xfId="53018" xr:uid="{00000000-0005-0000-0000-00009ACF0000}"/>
    <cellStyle name="Total 8 52" xfId="53019" xr:uid="{00000000-0005-0000-0000-00009BCF0000}"/>
    <cellStyle name="Total 8 53" xfId="53020" xr:uid="{00000000-0005-0000-0000-00009CCF0000}"/>
    <cellStyle name="Total 8 54" xfId="53021" xr:uid="{00000000-0005-0000-0000-00009DCF0000}"/>
    <cellStyle name="Total 8 55" xfId="53022" xr:uid="{00000000-0005-0000-0000-00009ECF0000}"/>
    <cellStyle name="Total 8 56" xfId="53023" xr:uid="{00000000-0005-0000-0000-00009FCF0000}"/>
    <cellStyle name="Total 8 57" xfId="53024" xr:uid="{00000000-0005-0000-0000-0000A0CF0000}"/>
    <cellStyle name="Total 8 58" xfId="53025" xr:uid="{00000000-0005-0000-0000-0000A1CF0000}"/>
    <cellStyle name="Total 8 59" xfId="53026" xr:uid="{00000000-0005-0000-0000-0000A2CF0000}"/>
    <cellStyle name="Total 8 6" xfId="53027" xr:uid="{00000000-0005-0000-0000-0000A3CF0000}"/>
    <cellStyle name="Total 8 60" xfId="53028" xr:uid="{00000000-0005-0000-0000-0000A4CF0000}"/>
    <cellStyle name="Total 8 61" xfId="53029" xr:uid="{00000000-0005-0000-0000-0000A5CF0000}"/>
    <cellStyle name="Total 8 62" xfId="53030" xr:uid="{00000000-0005-0000-0000-0000A6CF0000}"/>
    <cellStyle name="Total 8 63" xfId="53031" xr:uid="{00000000-0005-0000-0000-0000A7CF0000}"/>
    <cellStyle name="Total 8 64" xfId="53032" xr:uid="{00000000-0005-0000-0000-0000A8CF0000}"/>
    <cellStyle name="Total 8 65" xfId="53033" xr:uid="{00000000-0005-0000-0000-0000A9CF0000}"/>
    <cellStyle name="Total 8 66" xfId="53034" xr:uid="{00000000-0005-0000-0000-0000AACF0000}"/>
    <cellStyle name="Total 8 67" xfId="53035" xr:uid="{00000000-0005-0000-0000-0000ABCF0000}"/>
    <cellStyle name="Total 8 68" xfId="53036" xr:uid="{00000000-0005-0000-0000-0000ACCF0000}"/>
    <cellStyle name="Total 8 69" xfId="53037" xr:uid="{00000000-0005-0000-0000-0000ADCF0000}"/>
    <cellStyle name="Total 8 7" xfId="53038" xr:uid="{00000000-0005-0000-0000-0000AECF0000}"/>
    <cellStyle name="Total 8 70" xfId="53039" xr:uid="{00000000-0005-0000-0000-0000AFCF0000}"/>
    <cellStyle name="Total 8 71" xfId="53040" xr:uid="{00000000-0005-0000-0000-0000B0CF0000}"/>
    <cellStyle name="Total 8 72" xfId="53041" xr:uid="{00000000-0005-0000-0000-0000B1CF0000}"/>
    <cellStyle name="Total 8 73" xfId="53042" xr:uid="{00000000-0005-0000-0000-0000B2CF0000}"/>
    <cellStyle name="Total 8 74" xfId="53043" xr:uid="{00000000-0005-0000-0000-0000B3CF0000}"/>
    <cellStyle name="Total 8 75" xfId="53044" xr:uid="{00000000-0005-0000-0000-0000B4CF0000}"/>
    <cellStyle name="Total 8 76" xfId="53045" xr:uid="{00000000-0005-0000-0000-0000B5CF0000}"/>
    <cellStyle name="Total 8 77" xfId="53046" xr:uid="{00000000-0005-0000-0000-0000B6CF0000}"/>
    <cellStyle name="Total 8 78" xfId="53047" xr:uid="{00000000-0005-0000-0000-0000B7CF0000}"/>
    <cellStyle name="Total 8 79" xfId="53048" xr:uid="{00000000-0005-0000-0000-0000B8CF0000}"/>
    <cellStyle name="Total 8 8" xfId="53049" xr:uid="{00000000-0005-0000-0000-0000B9CF0000}"/>
    <cellStyle name="Total 8 80" xfId="53050" xr:uid="{00000000-0005-0000-0000-0000BACF0000}"/>
    <cellStyle name="Total 8 81" xfId="53051" xr:uid="{00000000-0005-0000-0000-0000BBCF0000}"/>
    <cellStyle name="Total 8 82" xfId="53052" xr:uid="{00000000-0005-0000-0000-0000BCCF0000}"/>
    <cellStyle name="Total 8 83" xfId="53053" xr:uid="{00000000-0005-0000-0000-0000BDCF0000}"/>
    <cellStyle name="Total 8 84" xfId="53054" xr:uid="{00000000-0005-0000-0000-0000BECF0000}"/>
    <cellStyle name="Total 8 85" xfId="53055" xr:uid="{00000000-0005-0000-0000-0000BFCF0000}"/>
    <cellStyle name="Total 8 86" xfId="53056" xr:uid="{00000000-0005-0000-0000-0000C0CF0000}"/>
    <cellStyle name="Total 8 87" xfId="53057" xr:uid="{00000000-0005-0000-0000-0000C1CF0000}"/>
    <cellStyle name="Total 8 88" xfId="53058" xr:uid="{00000000-0005-0000-0000-0000C2CF0000}"/>
    <cellStyle name="Total 8 89" xfId="53059" xr:uid="{00000000-0005-0000-0000-0000C3CF0000}"/>
    <cellStyle name="Total 8 9" xfId="53060" xr:uid="{00000000-0005-0000-0000-0000C4CF0000}"/>
    <cellStyle name="Total 8 90" xfId="53061" xr:uid="{00000000-0005-0000-0000-0000C5CF0000}"/>
    <cellStyle name="Total 8 91" xfId="53062" xr:uid="{00000000-0005-0000-0000-0000C6CF0000}"/>
    <cellStyle name="Total 8 92" xfId="53063" xr:uid="{00000000-0005-0000-0000-0000C7CF0000}"/>
    <cellStyle name="Total 8 93" xfId="53064" xr:uid="{00000000-0005-0000-0000-0000C8CF0000}"/>
    <cellStyle name="Total 8 94" xfId="53065" xr:uid="{00000000-0005-0000-0000-0000C9CF0000}"/>
    <cellStyle name="Total 8 95" xfId="53066" xr:uid="{00000000-0005-0000-0000-0000CACF0000}"/>
    <cellStyle name="Total 8 96" xfId="53067" xr:uid="{00000000-0005-0000-0000-0000CBCF0000}"/>
    <cellStyle name="Total 8 97" xfId="53068" xr:uid="{00000000-0005-0000-0000-0000CCCF0000}"/>
    <cellStyle name="Total 8 98" xfId="53069" xr:uid="{00000000-0005-0000-0000-0000CDCF0000}"/>
    <cellStyle name="Total 8 99" xfId="53070" xr:uid="{00000000-0005-0000-0000-0000CECF0000}"/>
    <cellStyle name="Total 80" xfId="53071" xr:uid="{00000000-0005-0000-0000-0000CFCF0000}"/>
    <cellStyle name="Total 80 2" xfId="53072" xr:uid="{00000000-0005-0000-0000-0000D0CF0000}"/>
    <cellStyle name="Total 80 3" xfId="53073" xr:uid="{00000000-0005-0000-0000-0000D1CF0000}"/>
    <cellStyle name="Total 81" xfId="53074" xr:uid="{00000000-0005-0000-0000-0000D2CF0000}"/>
    <cellStyle name="Total 81 2" xfId="53075" xr:uid="{00000000-0005-0000-0000-0000D3CF0000}"/>
    <cellStyle name="Total 81 3" xfId="53076" xr:uid="{00000000-0005-0000-0000-0000D4CF0000}"/>
    <cellStyle name="Total 82" xfId="53077" xr:uid="{00000000-0005-0000-0000-0000D5CF0000}"/>
    <cellStyle name="Total 82 2" xfId="53078" xr:uid="{00000000-0005-0000-0000-0000D6CF0000}"/>
    <cellStyle name="Total 82 3" xfId="53079" xr:uid="{00000000-0005-0000-0000-0000D7CF0000}"/>
    <cellStyle name="Total 83" xfId="53080" xr:uid="{00000000-0005-0000-0000-0000D8CF0000}"/>
    <cellStyle name="Total 83 2" xfId="53081" xr:uid="{00000000-0005-0000-0000-0000D9CF0000}"/>
    <cellStyle name="Total 83 3" xfId="53082" xr:uid="{00000000-0005-0000-0000-0000DACF0000}"/>
    <cellStyle name="Total 84" xfId="53083" xr:uid="{00000000-0005-0000-0000-0000DBCF0000}"/>
    <cellStyle name="Total 84 2" xfId="53084" xr:uid="{00000000-0005-0000-0000-0000DCCF0000}"/>
    <cellStyle name="Total 84 3" xfId="53085" xr:uid="{00000000-0005-0000-0000-0000DDCF0000}"/>
    <cellStyle name="Total 85" xfId="53086" xr:uid="{00000000-0005-0000-0000-0000DECF0000}"/>
    <cellStyle name="Total 85 2" xfId="53087" xr:uid="{00000000-0005-0000-0000-0000DFCF0000}"/>
    <cellStyle name="Total 85 3" xfId="53088" xr:uid="{00000000-0005-0000-0000-0000E0CF0000}"/>
    <cellStyle name="Total 86" xfId="53089" xr:uid="{00000000-0005-0000-0000-0000E1CF0000}"/>
    <cellStyle name="Total 86 2" xfId="53090" xr:uid="{00000000-0005-0000-0000-0000E2CF0000}"/>
    <cellStyle name="Total 86 3" xfId="53091" xr:uid="{00000000-0005-0000-0000-0000E3CF0000}"/>
    <cellStyle name="Total 87" xfId="53092" xr:uid="{00000000-0005-0000-0000-0000E4CF0000}"/>
    <cellStyle name="Total 87 2" xfId="53093" xr:uid="{00000000-0005-0000-0000-0000E5CF0000}"/>
    <cellStyle name="Total 87 3" xfId="53094" xr:uid="{00000000-0005-0000-0000-0000E6CF0000}"/>
    <cellStyle name="Total 88" xfId="53095" xr:uid="{00000000-0005-0000-0000-0000E7CF0000}"/>
    <cellStyle name="Total 88 2" xfId="53096" xr:uid="{00000000-0005-0000-0000-0000E8CF0000}"/>
    <cellStyle name="Total 88 3" xfId="53097" xr:uid="{00000000-0005-0000-0000-0000E9CF0000}"/>
    <cellStyle name="Total 89" xfId="53098" xr:uid="{00000000-0005-0000-0000-0000EACF0000}"/>
    <cellStyle name="Total 89 2" xfId="53099" xr:uid="{00000000-0005-0000-0000-0000EBCF0000}"/>
    <cellStyle name="Total 89 3" xfId="53100" xr:uid="{00000000-0005-0000-0000-0000ECCF0000}"/>
    <cellStyle name="Total 9" xfId="53101" xr:uid="{00000000-0005-0000-0000-0000EDCF0000}"/>
    <cellStyle name="Total 9 10" xfId="53102" xr:uid="{00000000-0005-0000-0000-0000EECF0000}"/>
    <cellStyle name="Total 9 100" xfId="53103" xr:uid="{00000000-0005-0000-0000-0000EFCF0000}"/>
    <cellStyle name="Total 9 101" xfId="53104" xr:uid="{00000000-0005-0000-0000-0000F0CF0000}"/>
    <cellStyle name="Total 9 102" xfId="53105" xr:uid="{00000000-0005-0000-0000-0000F1CF0000}"/>
    <cellStyle name="Total 9 103" xfId="53106" xr:uid="{00000000-0005-0000-0000-0000F2CF0000}"/>
    <cellStyle name="Total 9 104" xfId="53107" xr:uid="{00000000-0005-0000-0000-0000F3CF0000}"/>
    <cellStyle name="Total 9 105" xfId="53108" xr:uid="{00000000-0005-0000-0000-0000F4CF0000}"/>
    <cellStyle name="Total 9 11" xfId="53109" xr:uid="{00000000-0005-0000-0000-0000F5CF0000}"/>
    <cellStyle name="Total 9 12" xfId="53110" xr:uid="{00000000-0005-0000-0000-0000F6CF0000}"/>
    <cellStyle name="Total 9 13" xfId="53111" xr:uid="{00000000-0005-0000-0000-0000F7CF0000}"/>
    <cellStyle name="Total 9 14" xfId="53112" xr:uid="{00000000-0005-0000-0000-0000F8CF0000}"/>
    <cellStyle name="Total 9 15" xfId="53113" xr:uid="{00000000-0005-0000-0000-0000F9CF0000}"/>
    <cellStyle name="Total 9 16" xfId="53114" xr:uid="{00000000-0005-0000-0000-0000FACF0000}"/>
    <cellStyle name="Total 9 17" xfId="53115" xr:uid="{00000000-0005-0000-0000-0000FBCF0000}"/>
    <cellStyle name="Total 9 18" xfId="53116" xr:uid="{00000000-0005-0000-0000-0000FCCF0000}"/>
    <cellStyle name="Total 9 19" xfId="53117" xr:uid="{00000000-0005-0000-0000-0000FDCF0000}"/>
    <cellStyle name="Total 9 2" xfId="53118" xr:uid="{00000000-0005-0000-0000-0000FECF0000}"/>
    <cellStyle name="Total 9 2 2" xfId="53119" xr:uid="{00000000-0005-0000-0000-0000FFCF0000}"/>
    <cellStyle name="Total 9 20" xfId="53120" xr:uid="{00000000-0005-0000-0000-000000D00000}"/>
    <cellStyle name="Total 9 21" xfId="53121" xr:uid="{00000000-0005-0000-0000-000001D00000}"/>
    <cellStyle name="Total 9 22" xfId="53122" xr:uid="{00000000-0005-0000-0000-000002D00000}"/>
    <cellStyle name="Total 9 23" xfId="53123" xr:uid="{00000000-0005-0000-0000-000003D00000}"/>
    <cellStyle name="Total 9 24" xfId="53124" xr:uid="{00000000-0005-0000-0000-000004D00000}"/>
    <cellStyle name="Total 9 25" xfId="53125" xr:uid="{00000000-0005-0000-0000-000005D00000}"/>
    <cellStyle name="Total 9 26" xfId="53126" xr:uid="{00000000-0005-0000-0000-000006D00000}"/>
    <cellStyle name="Total 9 27" xfId="53127" xr:uid="{00000000-0005-0000-0000-000007D00000}"/>
    <cellStyle name="Total 9 28" xfId="53128" xr:uid="{00000000-0005-0000-0000-000008D00000}"/>
    <cellStyle name="Total 9 29" xfId="53129" xr:uid="{00000000-0005-0000-0000-000009D00000}"/>
    <cellStyle name="Total 9 3" xfId="53130" xr:uid="{00000000-0005-0000-0000-00000AD00000}"/>
    <cellStyle name="Total 9 30" xfId="53131" xr:uid="{00000000-0005-0000-0000-00000BD00000}"/>
    <cellStyle name="Total 9 31" xfId="53132" xr:uid="{00000000-0005-0000-0000-00000CD00000}"/>
    <cellStyle name="Total 9 32" xfId="53133" xr:uid="{00000000-0005-0000-0000-00000DD00000}"/>
    <cellStyle name="Total 9 33" xfId="53134" xr:uid="{00000000-0005-0000-0000-00000ED00000}"/>
    <cellStyle name="Total 9 34" xfId="53135" xr:uid="{00000000-0005-0000-0000-00000FD00000}"/>
    <cellStyle name="Total 9 35" xfId="53136" xr:uid="{00000000-0005-0000-0000-000010D00000}"/>
    <cellStyle name="Total 9 36" xfId="53137" xr:uid="{00000000-0005-0000-0000-000011D00000}"/>
    <cellStyle name="Total 9 37" xfId="53138" xr:uid="{00000000-0005-0000-0000-000012D00000}"/>
    <cellStyle name="Total 9 38" xfId="53139" xr:uid="{00000000-0005-0000-0000-000013D00000}"/>
    <cellStyle name="Total 9 39" xfId="53140" xr:uid="{00000000-0005-0000-0000-000014D00000}"/>
    <cellStyle name="Total 9 4" xfId="53141" xr:uid="{00000000-0005-0000-0000-000015D00000}"/>
    <cellStyle name="Total 9 40" xfId="53142" xr:uid="{00000000-0005-0000-0000-000016D00000}"/>
    <cellStyle name="Total 9 41" xfId="53143" xr:uid="{00000000-0005-0000-0000-000017D00000}"/>
    <cellStyle name="Total 9 42" xfId="53144" xr:uid="{00000000-0005-0000-0000-000018D00000}"/>
    <cellStyle name="Total 9 43" xfId="53145" xr:uid="{00000000-0005-0000-0000-000019D00000}"/>
    <cellStyle name="Total 9 44" xfId="53146" xr:uid="{00000000-0005-0000-0000-00001AD00000}"/>
    <cellStyle name="Total 9 45" xfId="53147" xr:uid="{00000000-0005-0000-0000-00001BD00000}"/>
    <cellStyle name="Total 9 46" xfId="53148" xr:uid="{00000000-0005-0000-0000-00001CD00000}"/>
    <cellStyle name="Total 9 47" xfId="53149" xr:uid="{00000000-0005-0000-0000-00001DD00000}"/>
    <cellStyle name="Total 9 48" xfId="53150" xr:uid="{00000000-0005-0000-0000-00001ED00000}"/>
    <cellStyle name="Total 9 49" xfId="53151" xr:uid="{00000000-0005-0000-0000-00001FD00000}"/>
    <cellStyle name="Total 9 5" xfId="53152" xr:uid="{00000000-0005-0000-0000-000020D00000}"/>
    <cellStyle name="Total 9 50" xfId="53153" xr:uid="{00000000-0005-0000-0000-000021D00000}"/>
    <cellStyle name="Total 9 51" xfId="53154" xr:uid="{00000000-0005-0000-0000-000022D00000}"/>
    <cellStyle name="Total 9 52" xfId="53155" xr:uid="{00000000-0005-0000-0000-000023D00000}"/>
    <cellStyle name="Total 9 53" xfId="53156" xr:uid="{00000000-0005-0000-0000-000024D00000}"/>
    <cellStyle name="Total 9 54" xfId="53157" xr:uid="{00000000-0005-0000-0000-000025D00000}"/>
    <cellStyle name="Total 9 55" xfId="53158" xr:uid="{00000000-0005-0000-0000-000026D00000}"/>
    <cellStyle name="Total 9 56" xfId="53159" xr:uid="{00000000-0005-0000-0000-000027D00000}"/>
    <cellStyle name="Total 9 57" xfId="53160" xr:uid="{00000000-0005-0000-0000-000028D00000}"/>
    <cellStyle name="Total 9 58" xfId="53161" xr:uid="{00000000-0005-0000-0000-000029D00000}"/>
    <cellStyle name="Total 9 59" xfId="53162" xr:uid="{00000000-0005-0000-0000-00002AD00000}"/>
    <cellStyle name="Total 9 6" xfId="53163" xr:uid="{00000000-0005-0000-0000-00002BD00000}"/>
    <cellStyle name="Total 9 60" xfId="53164" xr:uid="{00000000-0005-0000-0000-00002CD00000}"/>
    <cellStyle name="Total 9 61" xfId="53165" xr:uid="{00000000-0005-0000-0000-00002DD00000}"/>
    <cellStyle name="Total 9 62" xfId="53166" xr:uid="{00000000-0005-0000-0000-00002ED00000}"/>
    <cellStyle name="Total 9 63" xfId="53167" xr:uid="{00000000-0005-0000-0000-00002FD00000}"/>
    <cellStyle name="Total 9 64" xfId="53168" xr:uid="{00000000-0005-0000-0000-000030D00000}"/>
    <cellStyle name="Total 9 65" xfId="53169" xr:uid="{00000000-0005-0000-0000-000031D00000}"/>
    <cellStyle name="Total 9 66" xfId="53170" xr:uid="{00000000-0005-0000-0000-000032D00000}"/>
    <cellStyle name="Total 9 67" xfId="53171" xr:uid="{00000000-0005-0000-0000-000033D00000}"/>
    <cellStyle name="Total 9 68" xfId="53172" xr:uid="{00000000-0005-0000-0000-000034D00000}"/>
    <cellStyle name="Total 9 69" xfId="53173" xr:uid="{00000000-0005-0000-0000-000035D00000}"/>
    <cellStyle name="Total 9 7" xfId="53174" xr:uid="{00000000-0005-0000-0000-000036D00000}"/>
    <cellStyle name="Total 9 70" xfId="53175" xr:uid="{00000000-0005-0000-0000-000037D00000}"/>
    <cellStyle name="Total 9 71" xfId="53176" xr:uid="{00000000-0005-0000-0000-000038D00000}"/>
    <cellStyle name="Total 9 72" xfId="53177" xr:uid="{00000000-0005-0000-0000-000039D00000}"/>
    <cellStyle name="Total 9 73" xfId="53178" xr:uid="{00000000-0005-0000-0000-00003AD00000}"/>
    <cellStyle name="Total 9 74" xfId="53179" xr:uid="{00000000-0005-0000-0000-00003BD00000}"/>
    <cellStyle name="Total 9 75" xfId="53180" xr:uid="{00000000-0005-0000-0000-00003CD00000}"/>
    <cellStyle name="Total 9 76" xfId="53181" xr:uid="{00000000-0005-0000-0000-00003DD00000}"/>
    <cellStyle name="Total 9 77" xfId="53182" xr:uid="{00000000-0005-0000-0000-00003ED00000}"/>
    <cellStyle name="Total 9 78" xfId="53183" xr:uid="{00000000-0005-0000-0000-00003FD00000}"/>
    <cellStyle name="Total 9 79" xfId="53184" xr:uid="{00000000-0005-0000-0000-000040D00000}"/>
    <cellStyle name="Total 9 8" xfId="53185" xr:uid="{00000000-0005-0000-0000-000041D00000}"/>
    <cellStyle name="Total 9 80" xfId="53186" xr:uid="{00000000-0005-0000-0000-000042D00000}"/>
    <cellStyle name="Total 9 81" xfId="53187" xr:uid="{00000000-0005-0000-0000-000043D00000}"/>
    <cellStyle name="Total 9 82" xfId="53188" xr:uid="{00000000-0005-0000-0000-000044D00000}"/>
    <cellStyle name="Total 9 83" xfId="53189" xr:uid="{00000000-0005-0000-0000-000045D00000}"/>
    <cellStyle name="Total 9 84" xfId="53190" xr:uid="{00000000-0005-0000-0000-000046D00000}"/>
    <cellStyle name="Total 9 85" xfId="53191" xr:uid="{00000000-0005-0000-0000-000047D00000}"/>
    <cellStyle name="Total 9 86" xfId="53192" xr:uid="{00000000-0005-0000-0000-000048D00000}"/>
    <cellStyle name="Total 9 87" xfId="53193" xr:uid="{00000000-0005-0000-0000-000049D00000}"/>
    <cellStyle name="Total 9 88" xfId="53194" xr:uid="{00000000-0005-0000-0000-00004AD00000}"/>
    <cellStyle name="Total 9 89" xfId="53195" xr:uid="{00000000-0005-0000-0000-00004BD00000}"/>
    <cellStyle name="Total 9 9" xfId="53196" xr:uid="{00000000-0005-0000-0000-00004CD00000}"/>
    <cellStyle name="Total 9 90" xfId="53197" xr:uid="{00000000-0005-0000-0000-00004DD00000}"/>
    <cellStyle name="Total 9 91" xfId="53198" xr:uid="{00000000-0005-0000-0000-00004ED00000}"/>
    <cellStyle name="Total 9 92" xfId="53199" xr:uid="{00000000-0005-0000-0000-00004FD00000}"/>
    <cellStyle name="Total 9 93" xfId="53200" xr:uid="{00000000-0005-0000-0000-000050D00000}"/>
    <cellStyle name="Total 9 94" xfId="53201" xr:uid="{00000000-0005-0000-0000-000051D00000}"/>
    <cellStyle name="Total 9 95" xfId="53202" xr:uid="{00000000-0005-0000-0000-000052D00000}"/>
    <cellStyle name="Total 9 96" xfId="53203" xr:uid="{00000000-0005-0000-0000-000053D00000}"/>
    <cellStyle name="Total 9 97" xfId="53204" xr:uid="{00000000-0005-0000-0000-000054D00000}"/>
    <cellStyle name="Total 9 98" xfId="53205" xr:uid="{00000000-0005-0000-0000-000055D00000}"/>
    <cellStyle name="Total 9 99" xfId="53206" xr:uid="{00000000-0005-0000-0000-000056D00000}"/>
    <cellStyle name="Total 90" xfId="53207" xr:uid="{00000000-0005-0000-0000-000057D00000}"/>
    <cellStyle name="Total 90 2" xfId="53208" xr:uid="{00000000-0005-0000-0000-000058D00000}"/>
    <cellStyle name="Total 90 3" xfId="53209" xr:uid="{00000000-0005-0000-0000-000059D00000}"/>
    <cellStyle name="Total 91" xfId="53210" xr:uid="{00000000-0005-0000-0000-00005AD00000}"/>
    <cellStyle name="Total 91 2" xfId="53211" xr:uid="{00000000-0005-0000-0000-00005BD00000}"/>
    <cellStyle name="Total 91 3" xfId="53212" xr:uid="{00000000-0005-0000-0000-00005CD00000}"/>
    <cellStyle name="Total 92" xfId="53213" xr:uid="{00000000-0005-0000-0000-00005DD00000}"/>
    <cellStyle name="Total 92 2" xfId="53214" xr:uid="{00000000-0005-0000-0000-00005ED00000}"/>
    <cellStyle name="Total 92 3" xfId="53215" xr:uid="{00000000-0005-0000-0000-00005FD00000}"/>
    <cellStyle name="Total 93" xfId="53216" xr:uid="{00000000-0005-0000-0000-000060D00000}"/>
    <cellStyle name="Total 93 2" xfId="53217" xr:uid="{00000000-0005-0000-0000-000061D00000}"/>
    <cellStyle name="Total 93 3" xfId="53218" xr:uid="{00000000-0005-0000-0000-000062D00000}"/>
    <cellStyle name="Total 94" xfId="53219" xr:uid="{00000000-0005-0000-0000-000063D00000}"/>
    <cellStyle name="Total 94 2" xfId="53220" xr:uid="{00000000-0005-0000-0000-000064D00000}"/>
    <cellStyle name="Total 94 3" xfId="53221" xr:uid="{00000000-0005-0000-0000-000065D00000}"/>
    <cellStyle name="Total 95" xfId="53222" xr:uid="{00000000-0005-0000-0000-000066D00000}"/>
    <cellStyle name="Total 95 2" xfId="53223" xr:uid="{00000000-0005-0000-0000-000067D00000}"/>
    <cellStyle name="Total 95 3" xfId="53224" xr:uid="{00000000-0005-0000-0000-000068D00000}"/>
    <cellStyle name="Total 96" xfId="53225" xr:uid="{00000000-0005-0000-0000-000069D00000}"/>
    <cellStyle name="Total 96 2" xfId="53226" xr:uid="{00000000-0005-0000-0000-00006AD00000}"/>
    <cellStyle name="Total 96 3" xfId="53227" xr:uid="{00000000-0005-0000-0000-00006BD00000}"/>
    <cellStyle name="Total 97" xfId="53228" xr:uid="{00000000-0005-0000-0000-00006CD00000}"/>
    <cellStyle name="Total 97 2" xfId="53229" xr:uid="{00000000-0005-0000-0000-00006DD00000}"/>
    <cellStyle name="Total 97 3" xfId="53230" xr:uid="{00000000-0005-0000-0000-00006ED00000}"/>
    <cellStyle name="Total 98" xfId="53231" xr:uid="{00000000-0005-0000-0000-00006FD00000}"/>
    <cellStyle name="Total 98 2" xfId="53232" xr:uid="{00000000-0005-0000-0000-000070D00000}"/>
    <cellStyle name="Total 98 3" xfId="53233" xr:uid="{00000000-0005-0000-0000-000071D00000}"/>
    <cellStyle name="Total 99" xfId="53234" xr:uid="{00000000-0005-0000-0000-000072D00000}"/>
    <cellStyle name="Total 99 2" xfId="53235" xr:uid="{00000000-0005-0000-0000-000073D00000}"/>
    <cellStyle name="Total 99 3" xfId="53236" xr:uid="{00000000-0005-0000-0000-000074D00000}"/>
    <cellStyle name="Währung_NeoSol Pro Formas" xfId="53237" xr:uid="{00000000-0005-0000-0000-000075D00000}"/>
    <cellStyle name="Warning Text 10" xfId="53238" xr:uid="{00000000-0005-0000-0000-000076D00000}"/>
    <cellStyle name="Warning Text 100" xfId="53239" xr:uid="{00000000-0005-0000-0000-000077D00000}"/>
    <cellStyle name="Warning Text 101" xfId="53240" xr:uid="{00000000-0005-0000-0000-000078D00000}"/>
    <cellStyle name="Warning Text 102" xfId="53241" xr:uid="{00000000-0005-0000-0000-000079D00000}"/>
    <cellStyle name="Warning Text 103" xfId="53242" xr:uid="{00000000-0005-0000-0000-00007AD00000}"/>
    <cellStyle name="Warning Text 104" xfId="53243" xr:uid="{00000000-0005-0000-0000-00007BD00000}"/>
    <cellStyle name="Warning Text 105" xfId="53244" xr:uid="{00000000-0005-0000-0000-00007CD00000}"/>
    <cellStyle name="Warning Text 106" xfId="53245" xr:uid="{00000000-0005-0000-0000-00007DD00000}"/>
    <cellStyle name="Warning Text 107" xfId="53246" xr:uid="{00000000-0005-0000-0000-00007ED00000}"/>
    <cellStyle name="Warning Text 108" xfId="53247" xr:uid="{00000000-0005-0000-0000-00007FD00000}"/>
    <cellStyle name="Warning Text 109" xfId="53248" xr:uid="{00000000-0005-0000-0000-000080D00000}"/>
    <cellStyle name="Warning Text 11" xfId="53249" xr:uid="{00000000-0005-0000-0000-000081D00000}"/>
    <cellStyle name="Warning Text 110" xfId="53250" xr:uid="{00000000-0005-0000-0000-000082D00000}"/>
    <cellStyle name="Warning Text 111" xfId="53251" xr:uid="{00000000-0005-0000-0000-000083D00000}"/>
    <cellStyle name="Warning Text 112" xfId="53252" xr:uid="{00000000-0005-0000-0000-000084D00000}"/>
    <cellStyle name="Warning Text 113" xfId="53253" xr:uid="{00000000-0005-0000-0000-000085D00000}"/>
    <cellStyle name="Warning Text 114" xfId="53254" xr:uid="{00000000-0005-0000-0000-000086D00000}"/>
    <cellStyle name="Warning Text 115" xfId="53255" xr:uid="{00000000-0005-0000-0000-000087D00000}"/>
    <cellStyle name="Warning Text 116" xfId="53256" xr:uid="{00000000-0005-0000-0000-000088D00000}"/>
    <cellStyle name="Warning Text 117" xfId="53257" xr:uid="{00000000-0005-0000-0000-000089D00000}"/>
    <cellStyle name="Warning Text 118" xfId="53258" xr:uid="{00000000-0005-0000-0000-00008AD00000}"/>
    <cellStyle name="Warning Text 119" xfId="53259" xr:uid="{00000000-0005-0000-0000-00008BD00000}"/>
    <cellStyle name="Warning Text 12" xfId="53260" xr:uid="{00000000-0005-0000-0000-00008CD00000}"/>
    <cellStyle name="Warning Text 120" xfId="53261" xr:uid="{00000000-0005-0000-0000-00008DD00000}"/>
    <cellStyle name="Warning Text 121" xfId="53262" xr:uid="{00000000-0005-0000-0000-00008ED00000}"/>
    <cellStyle name="Warning Text 122" xfId="53263" xr:uid="{00000000-0005-0000-0000-00008FD00000}"/>
    <cellStyle name="Warning Text 123" xfId="53264" xr:uid="{00000000-0005-0000-0000-000090D00000}"/>
    <cellStyle name="Warning Text 124" xfId="53265" xr:uid="{00000000-0005-0000-0000-000091D00000}"/>
    <cellStyle name="Warning Text 125" xfId="53266" xr:uid="{00000000-0005-0000-0000-000092D00000}"/>
    <cellStyle name="Warning Text 126" xfId="53267" xr:uid="{00000000-0005-0000-0000-000093D00000}"/>
    <cellStyle name="Warning Text 127" xfId="53268" xr:uid="{00000000-0005-0000-0000-000094D00000}"/>
    <cellStyle name="Warning Text 128" xfId="53269" xr:uid="{00000000-0005-0000-0000-000095D00000}"/>
    <cellStyle name="Warning Text 129" xfId="53270" xr:uid="{00000000-0005-0000-0000-000096D00000}"/>
    <cellStyle name="Warning Text 13" xfId="53271" xr:uid="{00000000-0005-0000-0000-000097D00000}"/>
    <cellStyle name="Warning Text 130" xfId="53272" xr:uid="{00000000-0005-0000-0000-000098D00000}"/>
    <cellStyle name="Warning Text 131" xfId="53273" xr:uid="{00000000-0005-0000-0000-000099D00000}"/>
    <cellStyle name="Warning Text 132" xfId="53274" xr:uid="{00000000-0005-0000-0000-00009AD00000}"/>
    <cellStyle name="Warning Text 133" xfId="53275" xr:uid="{00000000-0005-0000-0000-00009BD00000}"/>
    <cellStyle name="Warning Text 134" xfId="53276" xr:uid="{00000000-0005-0000-0000-00009CD00000}"/>
    <cellStyle name="Warning Text 135" xfId="53277" xr:uid="{00000000-0005-0000-0000-00009DD00000}"/>
    <cellStyle name="Warning Text 136" xfId="53278" xr:uid="{00000000-0005-0000-0000-00009ED00000}"/>
    <cellStyle name="Warning Text 137" xfId="53279" xr:uid="{00000000-0005-0000-0000-00009FD00000}"/>
    <cellStyle name="Warning Text 138" xfId="53280" xr:uid="{00000000-0005-0000-0000-0000A0D00000}"/>
    <cellStyle name="Warning Text 139" xfId="53281" xr:uid="{00000000-0005-0000-0000-0000A1D00000}"/>
    <cellStyle name="Warning Text 14" xfId="53282" xr:uid="{00000000-0005-0000-0000-0000A2D00000}"/>
    <cellStyle name="Warning Text 140" xfId="53283" xr:uid="{00000000-0005-0000-0000-0000A3D00000}"/>
    <cellStyle name="Warning Text 141" xfId="53284" xr:uid="{00000000-0005-0000-0000-0000A4D00000}"/>
    <cellStyle name="Warning Text 142" xfId="53285" xr:uid="{00000000-0005-0000-0000-0000A5D00000}"/>
    <cellStyle name="Warning Text 143" xfId="53286" xr:uid="{00000000-0005-0000-0000-0000A6D00000}"/>
    <cellStyle name="Warning Text 144" xfId="53287" xr:uid="{00000000-0005-0000-0000-0000A7D00000}"/>
    <cellStyle name="Warning Text 145" xfId="53288" xr:uid="{00000000-0005-0000-0000-0000A8D00000}"/>
    <cellStyle name="Warning Text 146" xfId="53289" xr:uid="{00000000-0005-0000-0000-0000A9D00000}"/>
    <cellStyle name="Warning Text 147" xfId="53290" xr:uid="{00000000-0005-0000-0000-0000AAD00000}"/>
    <cellStyle name="Warning Text 148" xfId="53291" xr:uid="{00000000-0005-0000-0000-0000ABD00000}"/>
    <cellStyle name="Warning Text 149" xfId="53292" xr:uid="{00000000-0005-0000-0000-0000ACD00000}"/>
    <cellStyle name="Warning Text 15" xfId="53293" xr:uid="{00000000-0005-0000-0000-0000ADD00000}"/>
    <cellStyle name="Warning Text 150" xfId="53294" xr:uid="{00000000-0005-0000-0000-0000AED00000}"/>
    <cellStyle name="Warning Text 151" xfId="53295" xr:uid="{00000000-0005-0000-0000-0000AFD00000}"/>
    <cellStyle name="Warning Text 152" xfId="53296" xr:uid="{00000000-0005-0000-0000-0000B0D00000}"/>
    <cellStyle name="Warning Text 153" xfId="53297" xr:uid="{00000000-0005-0000-0000-0000B1D00000}"/>
    <cellStyle name="Warning Text 154" xfId="53298" xr:uid="{00000000-0005-0000-0000-0000B2D00000}"/>
    <cellStyle name="Warning Text 155" xfId="53299" xr:uid="{00000000-0005-0000-0000-0000B3D00000}"/>
    <cellStyle name="Warning Text 156" xfId="53300" xr:uid="{00000000-0005-0000-0000-0000B4D00000}"/>
    <cellStyle name="Warning Text 157" xfId="53301" xr:uid="{00000000-0005-0000-0000-0000B5D00000}"/>
    <cellStyle name="Warning Text 158" xfId="53302" xr:uid="{00000000-0005-0000-0000-0000B6D00000}"/>
    <cellStyle name="Warning Text 159" xfId="53303" xr:uid="{00000000-0005-0000-0000-0000B7D00000}"/>
    <cellStyle name="Warning Text 16" xfId="53304" xr:uid="{00000000-0005-0000-0000-0000B8D00000}"/>
    <cellStyle name="Warning Text 160" xfId="53305" xr:uid="{00000000-0005-0000-0000-0000B9D00000}"/>
    <cellStyle name="Warning Text 161" xfId="53306" xr:uid="{00000000-0005-0000-0000-0000BAD00000}"/>
    <cellStyle name="Warning Text 162" xfId="53307" xr:uid="{00000000-0005-0000-0000-0000BBD00000}"/>
    <cellStyle name="Warning Text 163" xfId="53308" xr:uid="{00000000-0005-0000-0000-0000BCD00000}"/>
    <cellStyle name="Warning Text 164" xfId="53309" xr:uid="{00000000-0005-0000-0000-0000BDD00000}"/>
    <cellStyle name="Warning Text 165" xfId="53310" xr:uid="{00000000-0005-0000-0000-0000BED00000}"/>
    <cellStyle name="Warning Text 166" xfId="53311" xr:uid="{00000000-0005-0000-0000-0000BFD00000}"/>
    <cellStyle name="Warning Text 167" xfId="53312" xr:uid="{00000000-0005-0000-0000-0000C0D00000}"/>
    <cellStyle name="Warning Text 168" xfId="53313" xr:uid="{00000000-0005-0000-0000-0000C1D00000}"/>
    <cellStyle name="Warning Text 169" xfId="53314" xr:uid="{00000000-0005-0000-0000-0000C2D00000}"/>
    <cellStyle name="Warning Text 17" xfId="53315" xr:uid="{00000000-0005-0000-0000-0000C3D00000}"/>
    <cellStyle name="Warning Text 170" xfId="53316" xr:uid="{00000000-0005-0000-0000-0000C4D00000}"/>
    <cellStyle name="Warning Text 171" xfId="53317" xr:uid="{00000000-0005-0000-0000-0000C5D00000}"/>
    <cellStyle name="Warning Text 172" xfId="53318" xr:uid="{00000000-0005-0000-0000-0000C6D00000}"/>
    <cellStyle name="Warning Text 173" xfId="53319" xr:uid="{00000000-0005-0000-0000-0000C7D00000}"/>
    <cellStyle name="Warning Text 174" xfId="53320" xr:uid="{00000000-0005-0000-0000-0000C8D00000}"/>
    <cellStyle name="Warning Text 175" xfId="53321" xr:uid="{00000000-0005-0000-0000-0000C9D00000}"/>
    <cellStyle name="Warning Text 176" xfId="53322" xr:uid="{00000000-0005-0000-0000-0000CAD00000}"/>
    <cellStyle name="Warning Text 177" xfId="53323" xr:uid="{00000000-0005-0000-0000-0000CBD00000}"/>
    <cellStyle name="Warning Text 178" xfId="53324" xr:uid="{00000000-0005-0000-0000-0000CCD00000}"/>
    <cellStyle name="Warning Text 179" xfId="53325" xr:uid="{00000000-0005-0000-0000-0000CDD00000}"/>
    <cellStyle name="Warning Text 18" xfId="53326" xr:uid="{00000000-0005-0000-0000-0000CED00000}"/>
    <cellStyle name="Warning Text 180" xfId="53327" xr:uid="{00000000-0005-0000-0000-0000CFD00000}"/>
    <cellStyle name="Warning Text 181" xfId="53328" xr:uid="{00000000-0005-0000-0000-0000D0D00000}"/>
    <cellStyle name="Warning Text 182" xfId="53329" xr:uid="{00000000-0005-0000-0000-0000D1D00000}"/>
    <cellStyle name="Warning Text 183" xfId="53592" xr:uid="{00000000-0005-0000-0000-0000D2D00000}"/>
    <cellStyle name="Warning Text 19" xfId="53330" xr:uid="{00000000-0005-0000-0000-0000D3D00000}"/>
    <cellStyle name="Warning Text 19 2" xfId="53331" xr:uid="{00000000-0005-0000-0000-0000D4D00000}"/>
    <cellStyle name="Warning Text 19 3" xfId="53332" xr:uid="{00000000-0005-0000-0000-0000D5D00000}"/>
    <cellStyle name="Warning Text 19 4" xfId="53333" xr:uid="{00000000-0005-0000-0000-0000D6D00000}"/>
    <cellStyle name="Warning Text 19 5" xfId="53334" xr:uid="{00000000-0005-0000-0000-0000D7D00000}"/>
    <cellStyle name="Warning Text 19 6" xfId="53335" xr:uid="{00000000-0005-0000-0000-0000D8D00000}"/>
    <cellStyle name="Warning Text 2" xfId="53336" xr:uid="{00000000-0005-0000-0000-0000D9D00000}"/>
    <cellStyle name="Warning Text 2 10" xfId="53337" xr:uid="{00000000-0005-0000-0000-0000DAD00000}"/>
    <cellStyle name="Warning Text 2 100" xfId="53338" xr:uid="{00000000-0005-0000-0000-0000DBD00000}"/>
    <cellStyle name="Warning Text 2 101" xfId="53339" xr:uid="{00000000-0005-0000-0000-0000DCD00000}"/>
    <cellStyle name="Warning Text 2 102" xfId="53340" xr:uid="{00000000-0005-0000-0000-0000DDD00000}"/>
    <cellStyle name="Warning Text 2 103" xfId="53341" xr:uid="{00000000-0005-0000-0000-0000DED00000}"/>
    <cellStyle name="Warning Text 2 104" xfId="53342" xr:uid="{00000000-0005-0000-0000-0000DFD00000}"/>
    <cellStyle name="Warning Text 2 105" xfId="53343" xr:uid="{00000000-0005-0000-0000-0000E0D00000}"/>
    <cellStyle name="Warning Text 2 106" xfId="53344" xr:uid="{00000000-0005-0000-0000-0000E1D00000}"/>
    <cellStyle name="Warning Text 2 107" xfId="53345" xr:uid="{00000000-0005-0000-0000-0000E2D00000}"/>
    <cellStyle name="Warning Text 2 108" xfId="53346" xr:uid="{00000000-0005-0000-0000-0000E3D00000}"/>
    <cellStyle name="Warning Text 2 109" xfId="53347" xr:uid="{00000000-0005-0000-0000-0000E4D00000}"/>
    <cellStyle name="Warning Text 2 11" xfId="53348" xr:uid="{00000000-0005-0000-0000-0000E5D00000}"/>
    <cellStyle name="Warning Text 2 110" xfId="53349" xr:uid="{00000000-0005-0000-0000-0000E6D00000}"/>
    <cellStyle name="Warning Text 2 111" xfId="53350" xr:uid="{00000000-0005-0000-0000-0000E7D00000}"/>
    <cellStyle name="Warning Text 2 112" xfId="53351" xr:uid="{00000000-0005-0000-0000-0000E8D00000}"/>
    <cellStyle name="Warning Text 2 12" xfId="53352" xr:uid="{00000000-0005-0000-0000-0000E9D00000}"/>
    <cellStyle name="Warning Text 2 13" xfId="53353" xr:uid="{00000000-0005-0000-0000-0000EAD00000}"/>
    <cellStyle name="Warning Text 2 14" xfId="53354" xr:uid="{00000000-0005-0000-0000-0000EBD00000}"/>
    <cellStyle name="Warning Text 2 15" xfId="53355" xr:uid="{00000000-0005-0000-0000-0000ECD00000}"/>
    <cellStyle name="Warning Text 2 16" xfId="53356" xr:uid="{00000000-0005-0000-0000-0000EDD00000}"/>
    <cellStyle name="Warning Text 2 17" xfId="53357" xr:uid="{00000000-0005-0000-0000-0000EED00000}"/>
    <cellStyle name="Warning Text 2 18" xfId="53358" xr:uid="{00000000-0005-0000-0000-0000EFD00000}"/>
    <cellStyle name="Warning Text 2 19" xfId="53359" xr:uid="{00000000-0005-0000-0000-0000F0D00000}"/>
    <cellStyle name="Warning Text 2 2" xfId="53360" xr:uid="{00000000-0005-0000-0000-0000F1D00000}"/>
    <cellStyle name="Warning Text 2 20" xfId="53361" xr:uid="{00000000-0005-0000-0000-0000F2D00000}"/>
    <cellStyle name="Warning Text 2 21" xfId="53362" xr:uid="{00000000-0005-0000-0000-0000F3D00000}"/>
    <cellStyle name="Warning Text 2 22" xfId="53363" xr:uid="{00000000-0005-0000-0000-0000F4D00000}"/>
    <cellStyle name="Warning Text 2 23" xfId="53364" xr:uid="{00000000-0005-0000-0000-0000F5D00000}"/>
    <cellStyle name="Warning Text 2 24" xfId="53365" xr:uid="{00000000-0005-0000-0000-0000F6D00000}"/>
    <cellStyle name="Warning Text 2 25" xfId="53366" xr:uid="{00000000-0005-0000-0000-0000F7D00000}"/>
    <cellStyle name="Warning Text 2 26" xfId="53367" xr:uid="{00000000-0005-0000-0000-0000F8D00000}"/>
    <cellStyle name="Warning Text 2 27" xfId="53368" xr:uid="{00000000-0005-0000-0000-0000F9D00000}"/>
    <cellStyle name="Warning Text 2 28" xfId="53369" xr:uid="{00000000-0005-0000-0000-0000FAD00000}"/>
    <cellStyle name="Warning Text 2 29" xfId="53370" xr:uid="{00000000-0005-0000-0000-0000FBD00000}"/>
    <cellStyle name="Warning Text 2 3" xfId="53371" xr:uid="{00000000-0005-0000-0000-0000FCD00000}"/>
    <cellStyle name="Warning Text 2 30" xfId="53372" xr:uid="{00000000-0005-0000-0000-0000FDD00000}"/>
    <cellStyle name="Warning Text 2 31" xfId="53373" xr:uid="{00000000-0005-0000-0000-0000FED00000}"/>
    <cellStyle name="Warning Text 2 32" xfId="53374" xr:uid="{00000000-0005-0000-0000-0000FFD00000}"/>
    <cellStyle name="Warning Text 2 33" xfId="53375" xr:uid="{00000000-0005-0000-0000-000000D10000}"/>
    <cellStyle name="Warning Text 2 34" xfId="53376" xr:uid="{00000000-0005-0000-0000-000001D10000}"/>
    <cellStyle name="Warning Text 2 35" xfId="53377" xr:uid="{00000000-0005-0000-0000-000002D10000}"/>
    <cellStyle name="Warning Text 2 36" xfId="53378" xr:uid="{00000000-0005-0000-0000-000003D10000}"/>
    <cellStyle name="Warning Text 2 37" xfId="53379" xr:uid="{00000000-0005-0000-0000-000004D10000}"/>
    <cellStyle name="Warning Text 2 38" xfId="53380" xr:uid="{00000000-0005-0000-0000-000005D10000}"/>
    <cellStyle name="Warning Text 2 39" xfId="53381" xr:uid="{00000000-0005-0000-0000-000006D10000}"/>
    <cellStyle name="Warning Text 2 4" xfId="53382" xr:uid="{00000000-0005-0000-0000-000007D10000}"/>
    <cellStyle name="Warning Text 2 40" xfId="53383" xr:uid="{00000000-0005-0000-0000-000008D10000}"/>
    <cellStyle name="Warning Text 2 41" xfId="53384" xr:uid="{00000000-0005-0000-0000-000009D10000}"/>
    <cellStyle name="Warning Text 2 42" xfId="53385" xr:uid="{00000000-0005-0000-0000-00000AD10000}"/>
    <cellStyle name="Warning Text 2 43" xfId="53386" xr:uid="{00000000-0005-0000-0000-00000BD10000}"/>
    <cellStyle name="Warning Text 2 44" xfId="53387" xr:uid="{00000000-0005-0000-0000-00000CD10000}"/>
    <cellStyle name="Warning Text 2 45" xfId="53388" xr:uid="{00000000-0005-0000-0000-00000DD10000}"/>
    <cellStyle name="Warning Text 2 46" xfId="53389" xr:uid="{00000000-0005-0000-0000-00000ED10000}"/>
    <cellStyle name="Warning Text 2 47" xfId="53390" xr:uid="{00000000-0005-0000-0000-00000FD10000}"/>
    <cellStyle name="Warning Text 2 48" xfId="53391" xr:uid="{00000000-0005-0000-0000-000010D10000}"/>
    <cellStyle name="Warning Text 2 49" xfId="53392" xr:uid="{00000000-0005-0000-0000-000011D10000}"/>
    <cellStyle name="Warning Text 2 5" xfId="53393" xr:uid="{00000000-0005-0000-0000-000012D10000}"/>
    <cellStyle name="Warning Text 2 50" xfId="53394" xr:uid="{00000000-0005-0000-0000-000013D10000}"/>
    <cellStyle name="Warning Text 2 51" xfId="53395" xr:uid="{00000000-0005-0000-0000-000014D10000}"/>
    <cellStyle name="Warning Text 2 52" xfId="53396" xr:uid="{00000000-0005-0000-0000-000015D10000}"/>
    <cellStyle name="Warning Text 2 53" xfId="53397" xr:uid="{00000000-0005-0000-0000-000016D10000}"/>
    <cellStyle name="Warning Text 2 54" xfId="53398" xr:uid="{00000000-0005-0000-0000-000017D10000}"/>
    <cellStyle name="Warning Text 2 55" xfId="53399" xr:uid="{00000000-0005-0000-0000-000018D10000}"/>
    <cellStyle name="Warning Text 2 56" xfId="53400" xr:uid="{00000000-0005-0000-0000-000019D10000}"/>
    <cellStyle name="Warning Text 2 57" xfId="53401" xr:uid="{00000000-0005-0000-0000-00001AD10000}"/>
    <cellStyle name="Warning Text 2 58" xfId="53402" xr:uid="{00000000-0005-0000-0000-00001BD10000}"/>
    <cellStyle name="Warning Text 2 59" xfId="53403" xr:uid="{00000000-0005-0000-0000-00001CD10000}"/>
    <cellStyle name="Warning Text 2 6" xfId="53404" xr:uid="{00000000-0005-0000-0000-00001DD10000}"/>
    <cellStyle name="Warning Text 2 60" xfId="53405" xr:uid="{00000000-0005-0000-0000-00001ED10000}"/>
    <cellStyle name="Warning Text 2 61" xfId="53406" xr:uid="{00000000-0005-0000-0000-00001FD10000}"/>
    <cellStyle name="Warning Text 2 62" xfId="53407" xr:uid="{00000000-0005-0000-0000-000020D10000}"/>
    <cellStyle name="Warning Text 2 63" xfId="53408" xr:uid="{00000000-0005-0000-0000-000021D10000}"/>
    <cellStyle name="Warning Text 2 64" xfId="53409" xr:uid="{00000000-0005-0000-0000-000022D10000}"/>
    <cellStyle name="Warning Text 2 65" xfId="53410" xr:uid="{00000000-0005-0000-0000-000023D10000}"/>
    <cellStyle name="Warning Text 2 66" xfId="53411" xr:uid="{00000000-0005-0000-0000-000024D10000}"/>
    <cellStyle name="Warning Text 2 67" xfId="53412" xr:uid="{00000000-0005-0000-0000-000025D10000}"/>
    <cellStyle name="Warning Text 2 68" xfId="53413" xr:uid="{00000000-0005-0000-0000-000026D10000}"/>
    <cellStyle name="Warning Text 2 69" xfId="53414" xr:uid="{00000000-0005-0000-0000-000027D10000}"/>
    <cellStyle name="Warning Text 2 7" xfId="53415" xr:uid="{00000000-0005-0000-0000-000028D10000}"/>
    <cellStyle name="Warning Text 2 70" xfId="53416" xr:uid="{00000000-0005-0000-0000-000029D10000}"/>
    <cellStyle name="Warning Text 2 71" xfId="53417" xr:uid="{00000000-0005-0000-0000-00002AD10000}"/>
    <cellStyle name="Warning Text 2 72" xfId="53418" xr:uid="{00000000-0005-0000-0000-00002BD10000}"/>
    <cellStyle name="Warning Text 2 73" xfId="53419" xr:uid="{00000000-0005-0000-0000-00002CD10000}"/>
    <cellStyle name="Warning Text 2 74" xfId="53420" xr:uid="{00000000-0005-0000-0000-00002DD10000}"/>
    <cellStyle name="Warning Text 2 75" xfId="53421" xr:uid="{00000000-0005-0000-0000-00002ED10000}"/>
    <cellStyle name="Warning Text 2 76" xfId="53422" xr:uid="{00000000-0005-0000-0000-00002FD10000}"/>
    <cellStyle name="Warning Text 2 77" xfId="53423" xr:uid="{00000000-0005-0000-0000-000030D10000}"/>
    <cellStyle name="Warning Text 2 78" xfId="53424" xr:uid="{00000000-0005-0000-0000-000031D10000}"/>
    <cellStyle name="Warning Text 2 79" xfId="53425" xr:uid="{00000000-0005-0000-0000-000032D10000}"/>
    <cellStyle name="Warning Text 2 8" xfId="53426" xr:uid="{00000000-0005-0000-0000-000033D10000}"/>
    <cellStyle name="Warning Text 2 80" xfId="53427" xr:uid="{00000000-0005-0000-0000-000034D10000}"/>
    <cellStyle name="Warning Text 2 81" xfId="53428" xr:uid="{00000000-0005-0000-0000-000035D10000}"/>
    <cellStyle name="Warning Text 2 82" xfId="53429" xr:uid="{00000000-0005-0000-0000-000036D10000}"/>
    <cellStyle name="Warning Text 2 83" xfId="53430" xr:uid="{00000000-0005-0000-0000-000037D10000}"/>
    <cellStyle name="Warning Text 2 84" xfId="53431" xr:uid="{00000000-0005-0000-0000-000038D10000}"/>
    <cellStyle name="Warning Text 2 85" xfId="53432" xr:uid="{00000000-0005-0000-0000-000039D10000}"/>
    <cellStyle name="Warning Text 2 86" xfId="53433" xr:uid="{00000000-0005-0000-0000-00003AD10000}"/>
    <cellStyle name="Warning Text 2 87" xfId="53434" xr:uid="{00000000-0005-0000-0000-00003BD10000}"/>
    <cellStyle name="Warning Text 2 88" xfId="53435" xr:uid="{00000000-0005-0000-0000-00003CD10000}"/>
    <cellStyle name="Warning Text 2 89" xfId="53436" xr:uid="{00000000-0005-0000-0000-00003DD10000}"/>
    <cellStyle name="Warning Text 2 9" xfId="53437" xr:uid="{00000000-0005-0000-0000-00003ED10000}"/>
    <cellStyle name="Warning Text 2 90" xfId="53438" xr:uid="{00000000-0005-0000-0000-00003FD10000}"/>
    <cellStyle name="Warning Text 2 91" xfId="53439" xr:uid="{00000000-0005-0000-0000-000040D10000}"/>
    <cellStyle name="Warning Text 2 92" xfId="53440" xr:uid="{00000000-0005-0000-0000-000041D10000}"/>
    <cellStyle name="Warning Text 2 93" xfId="53441" xr:uid="{00000000-0005-0000-0000-000042D10000}"/>
    <cellStyle name="Warning Text 2 94" xfId="53442" xr:uid="{00000000-0005-0000-0000-000043D10000}"/>
    <cellStyle name="Warning Text 2 95" xfId="53443" xr:uid="{00000000-0005-0000-0000-000044D10000}"/>
    <cellStyle name="Warning Text 2 96" xfId="53444" xr:uid="{00000000-0005-0000-0000-000045D10000}"/>
    <cellStyle name="Warning Text 2 97" xfId="53445" xr:uid="{00000000-0005-0000-0000-000046D10000}"/>
    <cellStyle name="Warning Text 2 98" xfId="53446" xr:uid="{00000000-0005-0000-0000-000047D10000}"/>
    <cellStyle name="Warning Text 2 99" xfId="53447" xr:uid="{00000000-0005-0000-0000-000048D10000}"/>
    <cellStyle name="Warning Text 20" xfId="53448" xr:uid="{00000000-0005-0000-0000-000049D10000}"/>
    <cellStyle name="Warning Text 20 2" xfId="53449" xr:uid="{00000000-0005-0000-0000-00004AD10000}"/>
    <cellStyle name="Warning Text 20 3" xfId="53450" xr:uid="{00000000-0005-0000-0000-00004BD10000}"/>
    <cellStyle name="Warning Text 20 4" xfId="53451" xr:uid="{00000000-0005-0000-0000-00004CD10000}"/>
    <cellStyle name="Warning Text 20 5" xfId="53452" xr:uid="{00000000-0005-0000-0000-00004DD10000}"/>
    <cellStyle name="Warning Text 20 6" xfId="53453" xr:uid="{00000000-0005-0000-0000-00004ED10000}"/>
    <cellStyle name="Warning Text 21" xfId="53454" xr:uid="{00000000-0005-0000-0000-00004FD10000}"/>
    <cellStyle name="Warning Text 22" xfId="53455" xr:uid="{00000000-0005-0000-0000-000050D10000}"/>
    <cellStyle name="Warning Text 23" xfId="53456" xr:uid="{00000000-0005-0000-0000-000051D10000}"/>
    <cellStyle name="Warning Text 24" xfId="53457" xr:uid="{00000000-0005-0000-0000-000052D10000}"/>
    <cellStyle name="Warning Text 25" xfId="53458" xr:uid="{00000000-0005-0000-0000-000053D10000}"/>
    <cellStyle name="Warning Text 26" xfId="53459" xr:uid="{00000000-0005-0000-0000-000054D10000}"/>
    <cellStyle name="Warning Text 27" xfId="53460" xr:uid="{00000000-0005-0000-0000-000055D10000}"/>
    <cellStyle name="Warning Text 28" xfId="53461" xr:uid="{00000000-0005-0000-0000-000056D10000}"/>
    <cellStyle name="Warning Text 29" xfId="53462" xr:uid="{00000000-0005-0000-0000-000057D10000}"/>
    <cellStyle name="Warning Text 3" xfId="53463" xr:uid="{00000000-0005-0000-0000-000058D10000}"/>
    <cellStyle name="Warning Text 30" xfId="53464" xr:uid="{00000000-0005-0000-0000-000059D10000}"/>
    <cellStyle name="Warning Text 31" xfId="53465" xr:uid="{00000000-0005-0000-0000-00005AD10000}"/>
    <cellStyle name="Warning Text 32" xfId="53466" xr:uid="{00000000-0005-0000-0000-00005BD10000}"/>
    <cellStyle name="Warning Text 33" xfId="53467" xr:uid="{00000000-0005-0000-0000-00005CD10000}"/>
    <cellStyle name="Warning Text 34" xfId="53468" xr:uid="{00000000-0005-0000-0000-00005DD10000}"/>
    <cellStyle name="Warning Text 35" xfId="53469" xr:uid="{00000000-0005-0000-0000-00005ED10000}"/>
    <cellStyle name="Warning Text 36" xfId="53470" xr:uid="{00000000-0005-0000-0000-00005FD10000}"/>
    <cellStyle name="Warning Text 37" xfId="53471" xr:uid="{00000000-0005-0000-0000-000060D10000}"/>
    <cellStyle name="Warning Text 38" xfId="53472" xr:uid="{00000000-0005-0000-0000-000061D10000}"/>
    <cellStyle name="Warning Text 39" xfId="53473" xr:uid="{00000000-0005-0000-0000-000062D10000}"/>
    <cellStyle name="Warning Text 4" xfId="53474" xr:uid="{00000000-0005-0000-0000-000063D10000}"/>
    <cellStyle name="Warning Text 40" xfId="53475" xr:uid="{00000000-0005-0000-0000-000064D10000}"/>
    <cellStyle name="Warning Text 41" xfId="53476" xr:uid="{00000000-0005-0000-0000-000065D10000}"/>
    <cellStyle name="Warning Text 42" xfId="53477" xr:uid="{00000000-0005-0000-0000-000066D10000}"/>
    <cellStyle name="Warning Text 43" xfId="53478" xr:uid="{00000000-0005-0000-0000-000067D10000}"/>
    <cellStyle name="Warning Text 44" xfId="53479" xr:uid="{00000000-0005-0000-0000-000068D10000}"/>
    <cellStyle name="Warning Text 45" xfId="53480" xr:uid="{00000000-0005-0000-0000-000069D10000}"/>
    <cellStyle name="Warning Text 46" xfId="53481" xr:uid="{00000000-0005-0000-0000-00006AD10000}"/>
    <cellStyle name="Warning Text 47" xfId="53482" xr:uid="{00000000-0005-0000-0000-00006BD10000}"/>
    <cellStyle name="Warning Text 48" xfId="53483" xr:uid="{00000000-0005-0000-0000-00006CD10000}"/>
    <cellStyle name="Warning Text 49" xfId="53484" xr:uid="{00000000-0005-0000-0000-00006DD10000}"/>
    <cellStyle name="Warning Text 5" xfId="53485" xr:uid="{00000000-0005-0000-0000-00006ED10000}"/>
    <cellStyle name="Warning Text 50" xfId="53486" xr:uid="{00000000-0005-0000-0000-00006FD10000}"/>
    <cellStyle name="Warning Text 51" xfId="53487" xr:uid="{00000000-0005-0000-0000-000070D10000}"/>
    <cellStyle name="Warning Text 52" xfId="53488" xr:uid="{00000000-0005-0000-0000-000071D10000}"/>
    <cellStyle name="Warning Text 53" xfId="53489" xr:uid="{00000000-0005-0000-0000-000072D10000}"/>
    <cellStyle name="Warning Text 54" xfId="53490" xr:uid="{00000000-0005-0000-0000-000073D10000}"/>
    <cellStyle name="Warning Text 55" xfId="53491" xr:uid="{00000000-0005-0000-0000-000074D10000}"/>
    <cellStyle name="Warning Text 56" xfId="53492" xr:uid="{00000000-0005-0000-0000-000075D10000}"/>
    <cellStyle name="Warning Text 57" xfId="53493" xr:uid="{00000000-0005-0000-0000-000076D10000}"/>
    <cellStyle name="Warning Text 58" xfId="53494" xr:uid="{00000000-0005-0000-0000-000077D10000}"/>
    <cellStyle name="Warning Text 59" xfId="53495" xr:uid="{00000000-0005-0000-0000-000078D10000}"/>
    <cellStyle name="Warning Text 6" xfId="53496" xr:uid="{00000000-0005-0000-0000-000079D10000}"/>
    <cellStyle name="Warning Text 60" xfId="53497" xr:uid="{00000000-0005-0000-0000-00007AD10000}"/>
    <cellStyle name="Warning Text 61" xfId="53498" xr:uid="{00000000-0005-0000-0000-00007BD10000}"/>
    <cellStyle name="Warning Text 62" xfId="53499" xr:uid="{00000000-0005-0000-0000-00007CD10000}"/>
    <cellStyle name="Warning Text 63" xfId="53500" xr:uid="{00000000-0005-0000-0000-00007DD10000}"/>
    <cellStyle name="Warning Text 64" xfId="53501" xr:uid="{00000000-0005-0000-0000-00007ED10000}"/>
    <cellStyle name="Warning Text 65" xfId="53502" xr:uid="{00000000-0005-0000-0000-00007FD10000}"/>
    <cellStyle name="Warning Text 66" xfId="53503" xr:uid="{00000000-0005-0000-0000-000080D10000}"/>
    <cellStyle name="Warning Text 67" xfId="53504" xr:uid="{00000000-0005-0000-0000-000081D10000}"/>
    <cellStyle name="Warning Text 68" xfId="53505" xr:uid="{00000000-0005-0000-0000-000082D10000}"/>
    <cellStyle name="Warning Text 69" xfId="53506" xr:uid="{00000000-0005-0000-0000-000083D10000}"/>
    <cellStyle name="Warning Text 7" xfId="53507" xr:uid="{00000000-0005-0000-0000-000084D10000}"/>
    <cellStyle name="Warning Text 70" xfId="53508" xr:uid="{00000000-0005-0000-0000-000085D10000}"/>
    <cellStyle name="Warning Text 71" xfId="53509" xr:uid="{00000000-0005-0000-0000-000086D10000}"/>
    <cellStyle name="Warning Text 72" xfId="53510" xr:uid="{00000000-0005-0000-0000-000087D10000}"/>
    <cellStyle name="Warning Text 73" xfId="53511" xr:uid="{00000000-0005-0000-0000-000088D10000}"/>
    <cellStyle name="Warning Text 74" xfId="53512" xr:uid="{00000000-0005-0000-0000-000089D10000}"/>
    <cellStyle name="Warning Text 75" xfId="53513" xr:uid="{00000000-0005-0000-0000-00008AD10000}"/>
    <cellStyle name="Warning Text 76" xfId="53514" xr:uid="{00000000-0005-0000-0000-00008BD10000}"/>
    <cellStyle name="Warning Text 77" xfId="53515" xr:uid="{00000000-0005-0000-0000-00008CD10000}"/>
    <cellStyle name="Warning Text 78" xfId="53516" xr:uid="{00000000-0005-0000-0000-00008DD10000}"/>
    <cellStyle name="Warning Text 79" xfId="53517" xr:uid="{00000000-0005-0000-0000-00008ED10000}"/>
    <cellStyle name="Warning Text 8" xfId="53518" xr:uid="{00000000-0005-0000-0000-00008FD10000}"/>
    <cellStyle name="Warning Text 80" xfId="53519" xr:uid="{00000000-0005-0000-0000-000090D10000}"/>
    <cellStyle name="Warning Text 81" xfId="53520" xr:uid="{00000000-0005-0000-0000-000091D10000}"/>
    <cellStyle name="Warning Text 82" xfId="53521" xr:uid="{00000000-0005-0000-0000-000092D10000}"/>
    <cellStyle name="Warning Text 83" xfId="53522" xr:uid="{00000000-0005-0000-0000-000093D10000}"/>
    <cellStyle name="Warning Text 84" xfId="53523" xr:uid="{00000000-0005-0000-0000-000094D10000}"/>
    <cellStyle name="Warning Text 85" xfId="53524" xr:uid="{00000000-0005-0000-0000-000095D10000}"/>
    <cellStyle name="Warning Text 86" xfId="53525" xr:uid="{00000000-0005-0000-0000-000096D10000}"/>
    <cellStyle name="Warning Text 87" xfId="53526" xr:uid="{00000000-0005-0000-0000-000097D10000}"/>
    <cellStyle name="Warning Text 88" xfId="53527" xr:uid="{00000000-0005-0000-0000-000098D10000}"/>
    <cellStyle name="Warning Text 89" xfId="53528" xr:uid="{00000000-0005-0000-0000-000099D10000}"/>
    <cellStyle name="Warning Text 9" xfId="53529" xr:uid="{00000000-0005-0000-0000-00009AD10000}"/>
    <cellStyle name="Warning Text 90" xfId="53530" xr:uid="{00000000-0005-0000-0000-00009BD10000}"/>
    <cellStyle name="Warning Text 91" xfId="53531" xr:uid="{00000000-0005-0000-0000-00009CD10000}"/>
    <cellStyle name="Warning Text 92" xfId="53532" xr:uid="{00000000-0005-0000-0000-00009DD10000}"/>
    <cellStyle name="Warning Text 93" xfId="53533" xr:uid="{00000000-0005-0000-0000-00009ED10000}"/>
    <cellStyle name="Warning Text 94" xfId="53534" xr:uid="{00000000-0005-0000-0000-00009FD10000}"/>
    <cellStyle name="Warning Text 95" xfId="53535" xr:uid="{00000000-0005-0000-0000-0000A0D10000}"/>
    <cellStyle name="Warning Text 96" xfId="53536" xr:uid="{00000000-0005-0000-0000-0000A1D10000}"/>
    <cellStyle name="Warning Text 97" xfId="53537" xr:uid="{00000000-0005-0000-0000-0000A2D10000}"/>
    <cellStyle name="Warning Text 98" xfId="53538" xr:uid="{00000000-0005-0000-0000-0000A3D10000}"/>
    <cellStyle name="Warning Text 99" xfId="53539" xr:uid="{00000000-0005-0000-0000-0000A4D10000}"/>
    <cellStyle name="Акцент1" xfId="53540" xr:uid="{00000000-0005-0000-0000-0000A5D10000}"/>
    <cellStyle name="Акцент2" xfId="53541" xr:uid="{00000000-0005-0000-0000-0000A6D10000}"/>
    <cellStyle name="Акцент3" xfId="53542" xr:uid="{00000000-0005-0000-0000-0000A7D10000}"/>
    <cellStyle name="Акцент4" xfId="53543" xr:uid="{00000000-0005-0000-0000-0000A8D10000}"/>
    <cellStyle name="Акцент5" xfId="53544" xr:uid="{00000000-0005-0000-0000-0000A9D10000}"/>
    <cellStyle name="Акцент6" xfId="53545" xr:uid="{00000000-0005-0000-0000-0000AAD10000}"/>
    <cellStyle name="Ввод " xfId="53546" xr:uid="{00000000-0005-0000-0000-0000ABD10000}"/>
    <cellStyle name="Ввод  2" xfId="53547" xr:uid="{00000000-0005-0000-0000-0000ACD10000}"/>
    <cellStyle name="Вывод" xfId="53548" xr:uid="{00000000-0005-0000-0000-0000ADD10000}"/>
    <cellStyle name="Вывод 2" xfId="53549" xr:uid="{00000000-0005-0000-0000-0000AED10000}"/>
    <cellStyle name="Вычисление" xfId="53550" xr:uid="{00000000-0005-0000-0000-0000AFD10000}"/>
    <cellStyle name="Вычисление 2" xfId="53551" xr:uid="{00000000-0005-0000-0000-0000B0D10000}"/>
    <cellStyle name="Заголовок 1" xfId="53552" xr:uid="{00000000-0005-0000-0000-0000B1D10000}"/>
    <cellStyle name="Заголовок 2" xfId="53553" xr:uid="{00000000-0005-0000-0000-0000B2D10000}"/>
    <cellStyle name="Заголовок 3" xfId="53554" xr:uid="{00000000-0005-0000-0000-0000B3D10000}"/>
    <cellStyle name="Заголовок 4" xfId="53555" xr:uid="{00000000-0005-0000-0000-0000B4D10000}"/>
    <cellStyle name="Итог" xfId="53556" xr:uid="{00000000-0005-0000-0000-0000B5D10000}"/>
    <cellStyle name="Итог 2" xfId="53557" xr:uid="{00000000-0005-0000-0000-0000B6D10000}"/>
    <cellStyle name="Контрольная ячейка" xfId="53558" xr:uid="{00000000-0005-0000-0000-0000B7D10000}"/>
    <cellStyle name="Название" xfId="53559" xr:uid="{00000000-0005-0000-0000-0000B8D10000}"/>
    <cellStyle name="Нейтральный" xfId="53560" xr:uid="{00000000-0005-0000-0000-0000B9D10000}"/>
    <cellStyle name="Плохой" xfId="53561" xr:uid="{00000000-0005-0000-0000-0000BAD10000}"/>
    <cellStyle name="Пояснение" xfId="53562" xr:uid="{00000000-0005-0000-0000-0000BBD10000}"/>
    <cellStyle name="Примечание" xfId="53563" xr:uid="{00000000-0005-0000-0000-0000BCD10000}"/>
    <cellStyle name="Примечание 2" xfId="53564" xr:uid="{00000000-0005-0000-0000-0000BDD10000}"/>
    <cellStyle name="Связанная ячейка" xfId="53565" xr:uid="{00000000-0005-0000-0000-0000BED10000}"/>
    <cellStyle name="Текст предупреждения" xfId="53566" xr:uid="{00000000-0005-0000-0000-0000BFD10000}"/>
    <cellStyle name="Хороший" xfId="53567" xr:uid="{00000000-0005-0000-0000-0000C0D10000}"/>
  </cellStyles>
  <dxfs count="0"/>
  <tableStyles count="0" defaultTableStyle="TableStyleMedium2" defaultPivotStyle="PivotStyleLight16"/>
  <colors>
    <mruColors>
      <color rgb="FF001A3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104775</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10</xdr:col>
      <xdr:colOff>599243</xdr:colOff>
      <xdr:row>53</xdr:row>
      <xdr:rowOff>46593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38100" y="371475"/>
          <a:ext cx="6657143" cy="82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election activeCell="C38" sqref="C38"/>
    </sheetView>
  </sheetViews>
  <sheetFormatPr defaultRowHeight="12.75" x14ac:dyDescent="0.2"/>
  <cols>
    <col min="1" max="1" width="27.42578125" customWidth="1"/>
  </cols>
  <sheetData>
    <row r="4" spans="2:12" x14ac:dyDescent="0.2">
      <c r="L4" s="160" t="s">
        <v>331</v>
      </c>
    </row>
    <row r="5" spans="2:12" x14ac:dyDescent="0.2">
      <c r="L5" s="160" t="s">
        <v>332</v>
      </c>
    </row>
    <row r="6" spans="2:12" x14ac:dyDescent="0.2">
      <c r="L6" s="160" t="s">
        <v>333</v>
      </c>
    </row>
    <row r="13" spans="2:12" ht="15.75" x14ac:dyDescent="0.25">
      <c r="B13" s="147" t="s">
        <v>0</v>
      </c>
      <c r="E13" s="1"/>
    </row>
    <row r="14" spans="2:12" x14ac:dyDescent="0.2">
      <c r="B14" s="148" t="s">
        <v>356</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86"/>
  <sheetViews>
    <sheetView zoomScaleNormal="100" zoomScaleSheetLayoutView="80" workbookViewId="0">
      <pane xSplit="3" ySplit="7" topLeftCell="D8" activePane="bottomRight" state="frozen"/>
      <selection pane="topRight" activeCell="D1" sqref="D1"/>
      <selection pane="bottomLeft" activeCell="A7" sqref="A7"/>
      <selection pane="bottomRight" activeCell="A8" sqref="A8"/>
    </sheetView>
  </sheetViews>
  <sheetFormatPr defaultRowHeight="12.75" outlineLevelRow="1" outlineLevelCol="1" x14ac:dyDescent="0.2"/>
  <cols>
    <col min="1" max="2" width="3" customWidth="1"/>
    <col min="3" max="3" width="52.7109375" customWidth="1"/>
    <col min="4" max="4" width="5.7109375" customWidth="1"/>
    <col min="5" max="8" width="10.28515625" style="4" hidden="1" customWidth="1" outlineLevel="1"/>
    <col min="9" max="9" width="10.28515625" style="58" customWidth="1" collapsed="1"/>
    <col min="10" max="13" width="10.28515625" style="4" hidden="1" customWidth="1" outlineLevel="1"/>
    <col min="14" max="14" width="10.28515625" style="58" customWidth="1" collapsed="1"/>
    <col min="15" max="18" width="10.28515625" style="4" hidden="1" customWidth="1" outlineLevel="1"/>
    <col min="19" max="19" width="10.28515625" style="58" customWidth="1" collapsed="1"/>
    <col min="20" max="21" width="10.28515625" style="4" customWidth="1" outlineLevel="1"/>
    <col min="22" max="22" width="10.42578125" style="4" customWidth="1" outlineLevel="1"/>
    <col min="23" max="23" width="10.28515625" style="4" customWidth="1" outlineLevel="1"/>
    <col min="24" max="24" width="10.28515625" style="4" customWidth="1"/>
    <col min="25" max="25" width="10.140625" style="4" bestFit="1" customWidth="1"/>
    <col min="26" max="32" width="10.28515625" customWidth="1"/>
  </cols>
  <sheetData>
    <row r="1" spans="1:32" x14ac:dyDescent="0.2">
      <c r="A1" s="32"/>
      <c r="B1" s="32"/>
      <c r="C1" s="32"/>
      <c r="D1" s="32"/>
      <c r="E1" s="33"/>
      <c r="F1" s="33"/>
      <c r="G1" s="33"/>
      <c r="H1" s="33"/>
      <c r="I1" s="33"/>
      <c r="J1" s="33"/>
      <c r="K1" s="33"/>
      <c r="L1" s="33"/>
      <c r="M1" s="33"/>
      <c r="N1" s="33"/>
      <c r="O1" s="33"/>
      <c r="P1" s="33"/>
      <c r="Q1" s="33"/>
      <c r="R1" s="33"/>
      <c r="S1" s="33"/>
      <c r="T1" s="33"/>
      <c r="U1" s="33"/>
      <c r="V1" s="33"/>
      <c r="W1" s="33"/>
      <c r="X1" s="33"/>
      <c r="Y1" s="33"/>
      <c r="Z1" s="32"/>
      <c r="AA1" s="32"/>
      <c r="AB1" s="32"/>
      <c r="AC1" s="32"/>
      <c r="AD1" s="32"/>
      <c r="AE1" s="32"/>
      <c r="AF1" s="32"/>
    </row>
    <row r="2" spans="1:32" x14ac:dyDescent="0.2">
      <c r="A2" s="32"/>
      <c r="B2" s="32"/>
      <c r="C2" s="32"/>
      <c r="D2" s="32"/>
      <c r="E2" s="33"/>
      <c r="F2" s="33"/>
      <c r="G2" s="33"/>
      <c r="H2" s="33"/>
      <c r="I2" s="33"/>
      <c r="J2" s="33"/>
      <c r="K2" s="33"/>
      <c r="L2" s="33"/>
      <c r="M2" s="33"/>
      <c r="N2" s="33"/>
      <c r="O2" s="33"/>
      <c r="P2" s="33"/>
      <c r="Q2" s="33"/>
      <c r="R2" s="33"/>
      <c r="S2" s="33"/>
      <c r="T2" s="33"/>
      <c r="U2" s="33"/>
      <c r="V2" s="33"/>
      <c r="W2" s="33"/>
      <c r="X2" s="33"/>
      <c r="Y2" s="33"/>
      <c r="Z2" s="32"/>
      <c r="AA2" s="32"/>
      <c r="AB2" s="32"/>
      <c r="AC2" s="32"/>
      <c r="AD2" s="32"/>
      <c r="AE2" s="32"/>
      <c r="AF2" s="32"/>
    </row>
    <row r="3" spans="1:32" x14ac:dyDescent="0.2">
      <c r="A3" s="32"/>
      <c r="B3" s="32"/>
      <c r="C3" s="32"/>
      <c r="D3" s="32"/>
      <c r="E3" s="33"/>
      <c r="F3" s="33"/>
      <c r="G3" s="33"/>
      <c r="H3" s="33"/>
      <c r="I3" s="33"/>
      <c r="J3" s="33"/>
      <c r="K3" s="33"/>
      <c r="L3" s="33"/>
      <c r="M3" s="33"/>
      <c r="N3" s="33"/>
      <c r="O3" s="33"/>
      <c r="P3" s="33"/>
      <c r="Q3" s="33"/>
      <c r="R3" s="33"/>
      <c r="S3" s="33"/>
      <c r="T3" s="33"/>
      <c r="U3" s="33"/>
      <c r="V3" s="33"/>
      <c r="W3" s="33"/>
      <c r="X3" s="33"/>
      <c r="Y3" s="33"/>
      <c r="Z3" s="32"/>
      <c r="AA3" s="32"/>
      <c r="AB3" s="32"/>
      <c r="AC3" s="32"/>
      <c r="AD3" s="32"/>
      <c r="AE3" s="32"/>
      <c r="AF3" s="32"/>
    </row>
    <row r="4" spans="1:32" x14ac:dyDescent="0.2">
      <c r="A4" s="34" t="s">
        <v>263</v>
      </c>
      <c r="B4" s="32"/>
      <c r="C4" s="32"/>
      <c r="D4" s="32"/>
      <c r="E4" s="33"/>
      <c r="F4" s="33"/>
      <c r="G4" s="33"/>
      <c r="H4" s="33"/>
      <c r="I4" s="33"/>
      <c r="J4" s="33"/>
      <c r="K4" s="33"/>
      <c r="L4" s="33"/>
      <c r="M4" s="33"/>
      <c r="N4" s="33"/>
      <c r="O4" s="33"/>
      <c r="P4" s="33"/>
      <c r="Q4" s="33"/>
      <c r="R4" s="33"/>
      <c r="S4" s="33"/>
      <c r="T4" s="33"/>
      <c r="U4" s="33"/>
      <c r="V4" s="33"/>
      <c r="W4" s="33"/>
      <c r="X4" s="33"/>
      <c r="Y4" s="33"/>
      <c r="Z4" s="32"/>
      <c r="AA4" s="32"/>
      <c r="AB4" s="32"/>
      <c r="AC4" s="32"/>
      <c r="AD4" s="32"/>
      <c r="AE4" s="32"/>
      <c r="AF4" s="32"/>
    </row>
    <row r="5" spans="1:32" x14ac:dyDescent="0.2">
      <c r="A5" s="83" t="s">
        <v>265</v>
      </c>
      <c r="B5" s="32"/>
      <c r="C5" s="32"/>
      <c r="D5" s="32"/>
      <c r="E5" s="33"/>
      <c r="F5" s="33"/>
      <c r="G5" s="33"/>
      <c r="H5" s="33"/>
      <c r="I5" s="33"/>
      <c r="J5" s="33"/>
      <c r="K5" s="33"/>
      <c r="L5" s="33"/>
      <c r="M5" s="33"/>
      <c r="N5" s="33"/>
      <c r="O5" s="33"/>
      <c r="P5" s="33"/>
      <c r="Q5" s="33"/>
      <c r="R5" s="33"/>
      <c r="S5" s="33"/>
      <c r="T5" s="33"/>
      <c r="U5" s="33"/>
      <c r="V5" s="33"/>
      <c r="W5" s="33"/>
      <c r="X5" s="33"/>
      <c r="Y5" s="33"/>
      <c r="Z5" s="32"/>
      <c r="AA5" s="32"/>
      <c r="AB5" s="32"/>
      <c r="AC5" s="32"/>
      <c r="AD5" s="32"/>
      <c r="AE5" s="32"/>
      <c r="AF5" s="32"/>
    </row>
    <row r="6" spans="1:32" x14ac:dyDescent="0.2">
      <c r="A6" s="83" t="s">
        <v>266</v>
      </c>
      <c r="B6" s="32"/>
      <c r="C6" s="32"/>
      <c r="D6" s="32"/>
      <c r="E6" s="33"/>
      <c r="F6" s="33"/>
      <c r="G6" s="33"/>
      <c r="H6" s="33"/>
      <c r="I6" s="33"/>
      <c r="J6" s="33"/>
      <c r="K6" s="33"/>
      <c r="L6" s="33"/>
      <c r="M6" s="33"/>
      <c r="N6" s="33"/>
      <c r="O6" s="33"/>
      <c r="P6" s="33"/>
      <c r="Q6" s="33"/>
      <c r="R6" s="33"/>
      <c r="S6" s="33"/>
      <c r="T6" s="33"/>
      <c r="U6" s="33"/>
      <c r="V6" s="33"/>
      <c r="W6" s="33"/>
      <c r="X6" s="33"/>
      <c r="Y6" s="33"/>
      <c r="Z6" s="32"/>
      <c r="AA6" s="32"/>
      <c r="AB6" s="32"/>
      <c r="AC6" s="32"/>
      <c r="AD6" s="32"/>
      <c r="AE6" s="32"/>
      <c r="AF6" s="32"/>
    </row>
    <row r="7" spans="1:32" x14ac:dyDescent="0.2">
      <c r="A7" s="18"/>
      <c r="B7" s="18"/>
      <c r="C7" s="18"/>
      <c r="D7" s="18"/>
      <c r="E7" s="19" t="s">
        <v>1</v>
      </c>
      <c r="F7" s="19" t="s">
        <v>2</v>
      </c>
      <c r="G7" s="19" t="s">
        <v>3</v>
      </c>
      <c r="H7" s="19" t="s">
        <v>4</v>
      </c>
      <c r="I7" s="57" t="s">
        <v>5</v>
      </c>
      <c r="J7" s="19" t="s">
        <v>6</v>
      </c>
      <c r="K7" s="19" t="s">
        <v>7</v>
      </c>
      <c r="L7" s="19" t="s">
        <v>8</v>
      </c>
      <c r="M7" s="19" t="s">
        <v>9</v>
      </c>
      <c r="N7" s="57" t="s">
        <v>10</v>
      </c>
      <c r="O7" s="19" t="s">
        <v>11</v>
      </c>
      <c r="P7" s="19" t="s">
        <v>12</v>
      </c>
      <c r="Q7" s="19" t="s">
        <v>13</v>
      </c>
      <c r="R7" s="19" t="s">
        <v>14</v>
      </c>
      <c r="S7" s="57" t="s">
        <v>15</v>
      </c>
      <c r="T7" s="19" t="s">
        <v>270</v>
      </c>
      <c r="U7" s="19" t="s">
        <v>310</v>
      </c>
      <c r="V7" s="19" t="s">
        <v>321</v>
      </c>
      <c r="W7" s="19" t="s">
        <v>322</v>
      </c>
      <c r="X7" s="57" t="s">
        <v>323</v>
      </c>
      <c r="Y7" s="19" t="s">
        <v>324</v>
      </c>
      <c r="Z7" s="19" t="s">
        <v>330</v>
      </c>
      <c r="AA7" s="19" t="s">
        <v>334</v>
      </c>
      <c r="AB7" s="19" t="s">
        <v>350</v>
      </c>
      <c r="AC7" s="57" t="s">
        <v>351</v>
      </c>
      <c r="AD7" s="20"/>
      <c r="AE7" s="20"/>
      <c r="AF7" s="20"/>
    </row>
    <row r="8" spans="1:32" x14ac:dyDescent="0.2">
      <c r="A8" s="1"/>
      <c r="B8" s="1"/>
      <c r="C8" s="1"/>
      <c r="D8" s="1"/>
      <c r="I8" s="102"/>
      <c r="J8" s="103"/>
      <c r="K8" s="103"/>
      <c r="L8" s="103"/>
      <c r="M8" s="103"/>
      <c r="N8" s="102"/>
      <c r="O8" s="103"/>
      <c r="P8" s="103"/>
      <c r="Q8" s="103"/>
      <c r="R8" s="103"/>
      <c r="S8" s="102"/>
      <c r="W8" s="103"/>
      <c r="X8" s="102"/>
      <c r="Z8" s="4"/>
      <c r="AA8" s="4"/>
      <c r="AB8" s="4"/>
      <c r="AC8" s="102"/>
    </row>
    <row r="9" spans="1:32" x14ac:dyDescent="0.2">
      <c r="A9" s="3" t="s">
        <v>16</v>
      </c>
      <c r="B9" s="3"/>
      <c r="C9" s="3"/>
      <c r="D9" s="3"/>
      <c r="E9" s="5" t="str">
        <f>E$7</f>
        <v>1Q15A</v>
      </c>
      <c r="F9" s="5" t="str">
        <f t="shared" ref="F9:AC9" si="0">F$7</f>
        <v>2Q15A</v>
      </c>
      <c r="G9" s="5" t="str">
        <f t="shared" si="0"/>
        <v>3Q15A</v>
      </c>
      <c r="H9" s="5" t="str">
        <f t="shared" si="0"/>
        <v>4Q15A</v>
      </c>
      <c r="I9" s="59" t="str">
        <f t="shared" si="0"/>
        <v>2015A</v>
      </c>
      <c r="J9" s="5" t="str">
        <f t="shared" si="0"/>
        <v>1Q16A</v>
      </c>
      <c r="K9" s="5" t="str">
        <f t="shared" si="0"/>
        <v>2Q16A</v>
      </c>
      <c r="L9" s="5" t="str">
        <f t="shared" si="0"/>
        <v>3Q16A</v>
      </c>
      <c r="M9" s="5" t="str">
        <f t="shared" si="0"/>
        <v>4Q16A</v>
      </c>
      <c r="N9" s="59" t="str">
        <f t="shared" si="0"/>
        <v>2016A</v>
      </c>
      <c r="O9" s="5" t="str">
        <f t="shared" si="0"/>
        <v>1Q17A</v>
      </c>
      <c r="P9" s="5" t="str">
        <f t="shared" si="0"/>
        <v>2Q17A</v>
      </c>
      <c r="Q9" s="5" t="str">
        <f t="shared" si="0"/>
        <v>3Q17A</v>
      </c>
      <c r="R9" s="5" t="str">
        <f t="shared" si="0"/>
        <v>4Q17A</v>
      </c>
      <c r="S9" s="59" t="str">
        <f t="shared" si="0"/>
        <v>2017A</v>
      </c>
      <c r="T9" s="5" t="str">
        <f t="shared" si="0"/>
        <v>1Q18A</v>
      </c>
      <c r="U9" s="5" t="str">
        <f t="shared" si="0"/>
        <v>2Q18A</v>
      </c>
      <c r="V9" s="5" t="str">
        <f t="shared" si="0"/>
        <v>3Q18A</v>
      </c>
      <c r="W9" s="5" t="str">
        <f t="shared" si="0"/>
        <v>4Q18A</v>
      </c>
      <c r="X9" s="59" t="str">
        <f t="shared" si="0"/>
        <v>2018A</v>
      </c>
      <c r="Y9" s="5" t="str">
        <f t="shared" si="0"/>
        <v>1Q19A</v>
      </c>
      <c r="Z9" s="5" t="str">
        <f t="shared" si="0"/>
        <v>2Q19A</v>
      </c>
      <c r="AA9" s="5" t="str">
        <f t="shared" si="0"/>
        <v>3Q19A</v>
      </c>
      <c r="AB9" s="5" t="str">
        <f t="shared" si="0"/>
        <v>4Q19A</v>
      </c>
      <c r="AC9" s="59" t="str">
        <f t="shared" si="0"/>
        <v>2019A</v>
      </c>
      <c r="AD9" s="2"/>
      <c r="AE9" s="2"/>
      <c r="AF9" s="2"/>
    </row>
    <row r="10" spans="1:32" x14ac:dyDescent="0.2">
      <c r="A10" s="7" t="s">
        <v>53</v>
      </c>
      <c r="E10" s="134"/>
      <c r="F10" s="134"/>
      <c r="G10" s="134"/>
      <c r="H10" s="134"/>
      <c r="I10" s="135" t="s">
        <v>273</v>
      </c>
      <c r="J10" s="136"/>
      <c r="K10" s="136"/>
      <c r="L10" s="136"/>
      <c r="M10" s="136"/>
      <c r="N10" s="130" t="s">
        <v>283</v>
      </c>
      <c r="O10" s="131" t="s">
        <v>283</v>
      </c>
      <c r="P10" s="131" t="s">
        <v>283</v>
      </c>
      <c r="Q10" s="131" t="s">
        <v>283</v>
      </c>
      <c r="R10" s="131" t="s">
        <v>283</v>
      </c>
      <c r="S10" s="130" t="s">
        <v>283</v>
      </c>
      <c r="T10" s="49"/>
      <c r="U10" s="49"/>
      <c r="V10" s="49"/>
      <c r="W10" s="49"/>
      <c r="X10" s="126"/>
      <c r="Y10" s="49"/>
      <c r="Z10" s="49"/>
      <c r="AA10" s="49"/>
      <c r="AB10" s="49"/>
      <c r="AC10" s="126"/>
    </row>
    <row r="11" spans="1:32" x14ac:dyDescent="0.2">
      <c r="N11" s="126"/>
      <c r="O11" s="49"/>
      <c r="P11" s="49"/>
      <c r="Q11" s="49"/>
      <c r="R11" s="49"/>
      <c r="S11" s="126"/>
      <c r="T11" s="49"/>
      <c r="U11" s="49"/>
      <c r="V11" s="49"/>
      <c r="W11" s="49"/>
      <c r="X11" s="126"/>
      <c r="Y11" s="49"/>
      <c r="Z11" s="49"/>
      <c r="AA11" s="49"/>
      <c r="AB11" s="49"/>
      <c r="AC11" s="126"/>
    </row>
    <row r="12" spans="1:32" x14ac:dyDescent="0.2">
      <c r="C12" s="9" t="s">
        <v>291</v>
      </c>
      <c r="D12" s="9"/>
      <c r="E12" s="27">
        <f>Reported!E159/1000</f>
        <v>17.132000000000001</v>
      </c>
      <c r="F12" s="27">
        <f>Reported!F159/1000</f>
        <v>22.914999999999999</v>
      </c>
      <c r="G12" s="27">
        <f>Reported!G159/1000</f>
        <v>23.687999999999999</v>
      </c>
      <c r="H12" s="27">
        <f>Reported!H159/1000</f>
        <v>22.597000000000001</v>
      </c>
      <c r="I12" s="60">
        <f>Reported!I159/1000</f>
        <v>86.331999999999994</v>
      </c>
      <c r="J12" s="27">
        <f>Reported!J159/1000</f>
        <v>25.327000000000002</v>
      </c>
      <c r="K12" s="27">
        <f>Reported!K159/1000</f>
        <v>32.979999999999997</v>
      </c>
      <c r="L12" s="27">
        <f>Reported!L159/1000</f>
        <v>34.143999999999998</v>
      </c>
      <c r="M12" s="27">
        <f>Reported!M159/1000</f>
        <v>32.746000000000002</v>
      </c>
      <c r="N12" s="60">
        <f>RecastReported!N161/1000</f>
        <v>155.87</v>
      </c>
      <c r="O12" s="138">
        <f>RecastReported!O161/1000</f>
        <v>46.325000000000003</v>
      </c>
      <c r="P12" s="138">
        <f>RecastReported!P161/1000</f>
        <v>51.22</v>
      </c>
      <c r="Q12" s="138">
        <f>RecastReported!Q161/1000</f>
        <v>55.134</v>
      </c>
      <c r="R12" s="138">
        <f>RecastReported!R161/1000</f>
        <v>58.073999999999998</v>
      </c>
      <c r="S12" s="139">
        <f>RecastReported!S161/1000</f>
        <v>210.75299999999999</v>
      </c>
      <c r="T12" s="138">
        <f>RecastReported!T161/1000</f>
        <v>61.649000000000001</v>
      </c>
      <c r="U12" s="138">
        <f>RecastReported!U161/1000</f>
        <v>66.658000000000001</v>
      </c>
      <c r="V12" s="138">
        <f>RecastReported!V161/1000</f>
        <v>70.864000000000004</v>
      </c>
      <c r="W12" s="138">
        <f>RecastReported!W161/1000</f>
        <v>73.501000000000005</v>
      </c>
      <c r="X12" s="139">
        <f>RecastReported!X161/1000</f>
        <v>272.67200000000003</v>
      </c>
      <c r="Y12" s="138">
        <f>RecastReported!Y161/1000</f>
        <v>78.528000000000006</v>
      </c>
      <c r="Z12" s="138">
        <f>RecastReported!Z161/1000</f>
        <v>85.277000000000001</v>
      </c>
      <c r="AA12" s="138">
        <f>RecastReported!AA161/1000</f>
        <v>89.241</v>
      </c>
      <c r="AB12" s="138">
        <f>RecastReported!AB161/1000</f>
        <v>92.44</v>
      </c>
      <c r="AC12" s="139">
        <f>RecastReported!AC161/1000</f>
        <v>345.48599999999999</v>
      </c>
    </row>
    <row r="13" spans="1:32" x14ac:dyDescent="0.2">
      <c r="C13" s="9" t="s">
        <v>210</v>
      </c>
      <c r="D13" s="9"/>
      <c r="E13" s="26">
        <f>Reported!E160/1000</f>
        <v>5.1760000000000002</v>
      </c>
      <c r="F13" s="26">
        <f>Reported!F160/1000</f>
        <v>11.542999999999999</v>
      </c>
      <c r="G13" s="26">
        <f>Reported!G160/1000</f>
        <v>7.9619999999999997</v>
      </c>
      <c r="H13" s="26">
        <f>Reported!H160/1000</f>
        <v>6.9909999999999997</v>
      </c>
      <c r="I13" s="61">
        <f>Reported!I160/1000</f>
        <v>31.672000000000001</v>
      </c>
      <c r="J13" s="26">
        <f>Reported!J160/1000</f>
        <v>9.2129999999999992</v>
      </c>
      <c r="K13" s="26">
        <f>Reported!K160/1000</f>
        <v>12.414</v>
      </c>
      <c r="L13" s="26">
        <f>Reported!L160/1000</f>
        <v>9.0060000000000002</v>
      </c>
      <c r="M13" s="26">
        <f>Reported!M160/1000</f>
        <v>12.587</v>
      </c>
      <c r="N13" s="61">
        <f>RecastReported!N162/1000</f>
        <v>35.756</v>
      </c>
      <c r="O13" s="140">
        <f>RecastReported!O162/1000</f>
        <v>2.7650000000000001</v>
      </c>
      <c r="P13" s="140">
        <f>RecastReported!P162/1000</f>
        <v>6.891</v>
      </c>
      <c r="Q13" s="140">
        <f>RecastReported!Q162/1000</f>
        <v>6.5830000000000002</v>
      </c>
      <c r="R13" s="140">
        <f>RecastReported!R162/1000</f>
        <v>7.2839999999999998</v>
      </c>
      <c r="S13" s="141">
        <f>RecastReported!S162/1000</f>
        <v>23.523</v>
      </c>
      <c r="T13" s="140">
        <f>RecastReported!T162/1000</f>
        <v>5.3410000000000002</v>
      </c>
      <c r="U13" s="140">
        <f>RecastReported!U162/1000</f>
        <v>24.946999999999999</v>
      </c>
      <c r="V13" s="140">
        <f>RecastReported!V162/1000</f>
        <v>43.707999999999998</v>
      </c>
      <c r="W13" s="140">
        <f>RecastReported!W162/1000</f>
        <v>57.798000000000002</v>
      </c>
      <c r="X13" s="141">
        <f>RecastReported!X162/1000</f>
        <v>131.79400000000001</v>
      </c>
      <c r="Y13" s="140">
        <f>RecastReported!Y162/1000</f>
        <v>21.321999999999999</v>
      </c>
      <c r="Z13" s="140">
        <f>RecastReported!Z162/1000</f>
        <v>7.1619999999999999</v>
      </c>
      <c r="AA13" s="140">
        <f>RecastReported!AA162/1000</f>
        <v>7.008</v>
      </c>
      <c r="AB13" s="140">
        <f>RecastReported!AB162/1000</f>
        <v>6.8570000000000002</v>
      </c>
      <c r="AC13" s="141">
        <f>RecastReported!AC162/1000</f>
        <v>42.348999999999997</v>
      </c>
    </row>
    <row r="14" spans="1:32" x14ac:dyDescent="0.2">
      <c r="C14" s="12" t="s">
        <v>292</v>
      </c>
      <c r="D14" s="12"/>
      <c r="E14" s="28">
        <f>Reported!E12/1000</f>
        <v>22.308</v>
      </c>
      <c r="F14" s="28">
        <f>Reported!F12/1000</f>
        <v>34.457999999999998</v>
      </c>
      <c r="G14" s="28">
        <f>Reported!G12/1000</f>
        <v>31.65</v>
      </c>
      <c r="H14" s="28">
        <f>Reported!H12/1000</f>
        <v>29.588000000000001</v>
      </c>
      <c r="I14" s="62">
        <f>Reported!I12/1000</f>
        <v>118.004</v>
      </c>
      <c r="J14" s="28">
        <f>Reported!J12/1000</f>
        <v>34.54</v>
      </c>
      <c r="K14" s="28">
        <f>Reported!K12/1000</f>
        <v>45.393999999999998</v>
      </c>
      <c r="L14" s="28">
        <f>Reported!L12/1000</f>
        <v>43.15</v>
      </c>
      <c r="M14" s="28">
        <f>Reported!M12/1000</f>
        <v>45.332999999999998</v>
      </c>
      <c r="N14" s="62">
        <f>RecastReported!N12/1000</f>
        <v>191.626</v>
      </c>
      <c r="O14" s="142">
        <f>RecastReported!O12/1000</f>
        <v>49.09</v>
      </c>
      <c r="P14" s="142">
        <f>RecastReported!P12/1000</f>
        <v>58.110999999999997</v>
      </c>
      <c r="Q14" s="142">
        <f>RecastReported!Q12/1000</f>
        <v>61.716999999999999</v>
      </c>
      <c r="R14" s="142">
        <f>RecastReported!R12/1000</f>
        <v>65.358000000000004</v>
      </c>
      <c r="S14" s="143">
        <f>RecastReported!S12/1000</f>
        <v>234.27600000000001</v>
      </c>
      <c r="T14" s="142">
        <f>RecastReported!T12/1000</f>
        <v>66.989999999999995</v>
      </c>
      <c r="U14" s="142">
        <f>RecastReported!U12/1000</f>
        <v>91.605000000000004</v>
      </c>
      <c r="V14" s="142">
        <f>RecastReported!V12/1000</f>
        <v>114.572</v>
      </c>
      <c r="W14" s="142">
        <f>RecastReported!W12/1000</f>
        <v>131.29900000000001</v>
      </c>
      <c r="X14" s="143">
        <f>RecastReported!X12/1000</f>
        <v>404.46600000000001</v>
      </c>
      <c r="Y14" s="142">
        <f>RecastReported!Y12/1000</f>
        <v>99.85</v>
      </c>
      <c r="Z14" s="142">
        <f>RecastReported!Z12/1000</f>
        <v>92.438999999999993</v>
      </c>
      <c r="AA14" s="142">
        <f>RecastReported!AA12/1000</f>
        <v>96.248999999999995</v>
      </c>
      <c r="AB14" s="142">
        <f>RecastReported!AB12/1000</f>
        <v>99.296999999999997</v>
      </c>
      <c r="AC14" s="143">
        <f>RecastReported!AC12/1000</f>
        <v>387.83499999999998</v>
      </c>
    </row>
    <row r="15" spans="1:32" x14ac:dyDescent="0.2">
      <c r="C15" s="9" t="s">
        <v>112</v>
      </c>
      <c r="D15" s="9"/>
      <c r="E15" s="26">
        <f>Reported!E162/1000</f>
        <v>5.806</v>
      </c>
      <c r="F15" s="26">
        <f>Reported!F162/1000</f>
        <v>7.0279999999999996</v>
      </c>
      <c r="G15" s="26">
        <f>Reported!G162/1000</f>
        <v>9.89</v>
      </c>
      <c r="H15" s="26">
        <f>Reported!H162/1000</f>
        <v>27.466999999999999</v>
      </c>
      <c r="I15" s="61">
        <f>Reported!I162/1000</f>
        <v>50.191000000000003</v>
      </c>
      <c r="J15" s="26">
        <f>Reported!J162/1000</f>
        <v>30.192</v>
      </c>
      <c r="K15" s="26">
        <f>Reported!K162/1000</f>
        <v>35.878</v>
      </c>
      <c r="L15" s="26">
        <f>Reported!L162/1000</f>
        <v>27.585000000000001</v>
      </c>
      <c r="M15" s="26">
        <f>Reported!M162/1000</f>
        <v>34.072000000000003</v>
      </c>
      <c r="N15" s="61">
        <f>RecastReported!N164/1000</f>
        <v>127.727</v>
      </c>
      <c r="O15" s="140">
        <f>RecastReported!O164/1000</f>
        <v>20.619</v>
      </c>
      <c r="P15" s="140">
        <f>RecastReported!P164/1000</f>
        <v>28.079000000000001</v>
      </c>
      <c r="Q15" s="140">
        <f>RecastReported!Q164/1000</f>
        <v>30.734000000000002</v>
      </c>
      <c r="R15" s="140">
        <f>RecastReported!R164/1000</f>
        <v>34.521999999999998</v>
      </c>
      <c r="S15" s="141">
        <f>RecastReported!S164/1000</f>
        <v>113.952</v>
      </c>
      <c r="T15" s="140">
        <f>RecastReported!T164/1000</f>
        <v>33.999000000000002</v>
      </c>
      <c r="U15" s="140">
        <f>RecastReported!U164/1000</f>
        <v>40.734000000000002</v>
      </c>
      <c r="V15" s="140">
        <f>RecastReported!V164/1000</f>
        <v>47.771000000000001</v>
      </c>
      <c r="W15" s="140">
        <f>RecastReported!W164/1000</f>
        <v>64.007999999999996</v>
      </c>
      <c r="X15" s="141">
        <f>RecastReported!X164/1000</f>
        <v>186.512</v>
      </c>
      <c r="Y15" s="140">
        <f>RecastReported!Y164/1000</f>
        <v>58.436</v>
      </c>
      <c r="Z15" s="140">
        <f>RecastReported!Z164/1000</f>
        <v>66.569000000000003</v>
      </c>
      <c r="AA15" s="140">
        <f>RecastReported!AA164/1000</f>
        <v>67.23</v>
      </c>
      <c r="AB15" s="140">
        <f>RecastReported!AB164/1000</f>
        <v>91.194000000000003</v>
      </c>
      <c r="AC15" s="141">
        <f>RecastReported!AC164/1000</f>
        <v>283.42899999999997</v>
      </c>
    </row>
    <row r="16" spans="1:32" x14ac:dyDescent="0.2">
      <c r="C16" s="9" t="s">
        <v>212</v>
      </c>
      <c r="D16" s="9"/>
      <c r="E16" s="26">
        <f>Reported!E163/1000</f>
        <v>21.562999999999999</v>
      </c>
      <c r="F16" s="26">
        <f>Reported!F163/1000</f>
        <v>31.204000000000001</v>
      </c>
      <c r="G16" s="26">
        <f>Reported!G163/1000</f>
        <v>41.06</v>
      </c>
      <c r="H16" s="26">
        <f>Reported!H163/1000</f>
        <v>42.584000000000003</v>
      </c>
      <c r="I16" s="61">
        <f>Reported!I163/1000</f>
        <v>136.411</v>
      </c>
      <c r="J16" s="26">
        <f>Reported!J163/1000</f>
        <v>34.011000000000003</v>
      </c>
      <c r="K16" s="26">
        <f>Reported!K163/1000</f>
        <v>41.265999999999998</v>
      </c>
      <c r="L16" s="26">
        <f>Reported!L163/1000</f>
        <v>41.298000000000002</v>
      </c>
      <c r="M16" s="26">
        <f>Reported!M163/1000</f>
        <v>41.179000000000002</v>
      </c>
      <c r="N16" s="61">
        <f>RecastReported!N165/1000</f>
        <v>157.75399999999999</v>
      </c>
      <c r="O16" s="140">
        <f>RecastReported!O165/1000</f>
        <v>35.4</v>
      </c>
      <c r="P16" s="140">
        <f>RecastReported!P165/1000</f>
        <v>44.432000000000002</v>
      </c>
      <c r="Q16" s="140">
        <f>RecastReported!Q165/1000</f>
        <v>52.094999999999999</v>
      </c>
      <c r="R16" s="140">
        <f>RecastReported!R165/1000</f>
        <v>52.384999999999998</v>
      </c>
      <c r="S16" s="141">
        <f>RecastReported!S165/1000</f>
        <v>184.31399999999999</v>
      </c>
      <c r="T16" s="140">
        <f>RecastReported!T165/1000</f>
        <v>43.375</v>
      </c>
      <c r="U16" s="140">
        <f>RecastReported!U165/1000</f>
        <v>38.198999999999998</v>
      </c>
      <c r="V16" s="140">
        <f>RecastReported!V165/1000</f>
        <v>42.616999999999997</v>
      </c>
      <c r="W16" s="140">
        <f>RecastReported!W165/1000</f>
        <v>44.811999999999998</v>
      </c>
      <c r="X16" s="141">
        <f>RecastReported!X165/1000</f>
        <v>169.00299999999999</v>
      </c>
      <c r="Y16" s="140">
        <f>RecastReported!Y165/1000</f>
        <v>36.218000000000004</v>
      </c>
      <c r="Z16" s="140">
        <f>RecastReported!Z165/1000</f>
        <v>45.587000000000003</v>
      </c>
      <c r="AA16" s="140">
        <f>RecastReported!AA165/1000</f>
        <v>52.063000000000002</v>
      </c>
      <c r="AB16" s="140">
        <f>RecastReported!AB165/1000</f>
        <v>53.445999999999998</v>
      </c>
      <c r="AC16" s="141">
        <f>RecastReported!AC165/1000</f>
        <v>187.31399999999999</v>
      </c>
    </row>
    <row r="17" spans="3:29" x14ac:dyDescent="0.2">
      <c r="C17" s="12" t="s">
        <v>54</v>
      </c>
      <c r="D17" s="12"/>
      <c r="E17" s="28">
        <f>Reported!E13/1000</f>
        <v>27.369</v>
      </c>
      <c r="F17" s="28">
        <f>Reported!F13/1000</f>
        <v>38.231999999999999</v>
      </c>
      <c r="G17" s="28">
        <f>Reported!G13/1000</f>
        <v>50.95</v>
      </c>
      <c r="H17" s="28">
        <f>Reported!H13/1000</f>
        <v>70.051000000000002</v>
      </c>
      <c r="I17" s="62">
        <f>Reported!I13/1000</f>
        <v>186.602</v>
      </c>
      <c r="J17" s="28">
        <f>Reported!J13/1000</f>
        <v>64.203000000000003</v>
      </c>
      <c r="K17" s="28">
        <f>Reported!K13/1000</f>
        <v>77.144000000000005</v>
      </c>
      <c r="L17" s="28">
        <f>Reported!L13/1000</f>
        <v>68.882999999999996</v>
      </c>
      <c r="M17" s="28">
        <f>Reported!M13/1000</f>
        <v>75.251000000000005</v>
      </c>
      <c r="N17" s="62">
        <f>RecastReported!N13/1000</f>
        <v>285.48099999999999</v>
      </c>
      <c r="O17" s="142">
        <f>RecastReported!O13/1000</f>
        <v>56.018999999999998</v>
      </c>
      <c r="P17" s="142">
        <f>RecastReported!P13/1000</f>
        <v>72.510999999999996</v>
      </c>
      <c r="Q17" s="142">
        <f>RecastReported!Q13/1000</f>
        <v>82.828999999999994</v>
      </c>
      <c r="R17" s="142">
        <f>RecastReported!R13/1000</f>
        <v>86.906999999999996</v>
      </c>
      <c r="S17" s="143">
        <f>RecastReported!S13/1000</f>
        <v>298.26600000000002</v>
      </c>
      <c r="T17" s="142">
        <f>RecastReported!T13/1000</f>
        <v>77.373000000000005</v>
      </c>
      <c r="U17" s="142">
        <f>RecastReported!U13/1000</f>
        <v>78.933000000000007</v>
      </c>
      <c r="V17" s="142">
        <f>RecastReported!V13/1000</f>
        <v>90.388000000000005</v>
      </c>
      <c r="W17" s="142">
        <f>RecastReported!W13/1000</f>
        <v>108.821</v>
      </c>
      <c r="X17" s="143">
        <f>RecastReported!X13/1000</f>
        <v>355.51499999999999</v>
      </c>
      <c r="Y17" s="142">
        <f>RecastReported!Y13/1000</f>
        <v>94.653999999999996</v>
      </c>
      <c r="Z17" s="142">
        <f>RecastReported!Z13/1000</f>
        <v>112.15600000000001</v>
      </c>
      <c r="AA17" s="142">
        <f>RecastReported!AA13/1000</f>
        <v>119.29300000000001</v>
      </c>
      <c r="AB17" s="142">
        <f>RecastReported!AB13/1000</f>
        <v>144.63999999999999</v>
      </c>
      <c r="AC17" s="143">
        <f>RecastReported!AC13/1000</f>
        <v>470.74299999999999</v>
      </c>
    </row>
    <row r="18" spans="3:29" x14ac:dyDescent="0.2">
      <c r="C18" s="1" t="s">
        <v>51</v>
      </c>
      <c r="D18" s="1"/>
      <c r="E18" s="28">
        <f>Reported!E14/1000</f>
        <v>49.677</v>
      </c>
      <c r="F18" s="28">
        <f>Reported!F14/1000</f>
        <v>72.69</v>
      </c>
      <c r="G18" s="28">
        <f>Reported!G14/1000</f>
        <v>82.6</v>
      </c>
      <c r="H18" s="28">
        <f>Reported!H14/1000</f>
        <v>99.638999999999996</v>
      </c>
      <c r="I18" s="62">
        <f>Reported!I14/1000</f>
        <v>304.60599999999999</v>
      </c>
      <c r="J18" s="28">
        <f>Reported!J14/1000</f>
        <v>98.742999999999995</v>
      </c>
      <c r="K18" s="28">
        <f>Reported!K14/1000</f>
        <v>122.538</v>
      </c>
      <c r="L18" s="28">
        <f>Reported!L14/1000</f>
        <v>112.033</v>
      </c>
      <c r="M18" s="28">
        <f>Reported!M14/1000</f>
        <v>120.584</v>
      </c>
      <c r="N18" s="62">
        <f>RecastReported!N14/1000</f>
        <v>477.10700000000003</v>
      </c>
      <c r="O18" s="142">
        <f>RecastReported!O14/1000</f>
        <v>105.10899999999999</v>
      </c>
      <c r="P18" s="142">
        <f>RecastReported!P14/1000</f>
        <v>130.62200000000001</v>
      </c>
      <c r="Q18" s="142">
        <f>RecastReported!Q14/1000</f>
        <v>144.54599999999999</v>
      </c>
      <c r="R18" s="142">
        <f>RecastReported!R14/1000</f>
        <v>152.26499999999999</v>
      </c>
      <c r="S18" s="143">
        <f>RecastReported!S14/1000</f>
        <v>532.54200000000003</v>
      </c>
      <c r="T18" s="142">
        <f>RecastReported!T14/1000</f>
        <v>144.363</v>
      </c>
      <c r="U18" s="142">
        <f>RecastReported!U14/1000</f>
        <v>170.53800000000001</v>
      </c>
      <c r="V18" s="142">
        <f>RecastReported!V14/1000</f>
        <v>204.96</v>
      </c>
      <c r="W18" s="142">
        <f>RecastReported!W14/1000</f>
        <v>240.12</v>
      </c>
      <c r="X18" s="143">
        <f>RecastReported!X14/1000</f>
        <v>759.98099999999999</v>
      </c>
      <c r="Y18" s="142">
        <f>RecastReported!Y14/1000</f>
        <v>194.50399999999999</v>
      </c>
      <c r="Z18" s="142">
        <f>RecastReported!Z14/1000</f>
        <v>204.595</v>
      </c>
      <c r="AA18" s="142">
        <f>RecastReported!AA14/1000</f>
        <v>215.542</v>
      </c>
      <c r="AB18" s="142">
        <f>RecastReported!AB14/1000</f>
        <v>243.93700000000001</v>
      </c>
      <c r="AC18" s="143">
        <f>RecastReported!AC14/1000</f>
        <v>858.57799999999997</v>
      </c>
    </row>
    <row r="19" spans="3:29" outlineLevel="1" x14ac:dyDescent="0.2">
      <c r="C19" s="1"/>
      <c r="D19" s="1"/>
      <c r="E19" s="28"/>
      <c r="F19" s="28"/>
      <c r="G19" s="28"/>
      <c r="H19" s="28"/>
      <c r="I19" s="62"/>
      <c r="J19" s="28"/>
      <c r="K19" s="28"/>
      <c r="L19" s="28"/>
      <c r="M19" s="28"/>
      <c r="N19" s="62"/>
      <c r="O19" s="28"/>
      <c r="P19" s="28"/>
      <c r="Q19" s="28"/>
      <c r="R19" s="28"/>
      <c r="S19" s="62"/>
      <c r="T19" s="28"/>
      <c r="U19" s="28"/>
      <c r="V19" s="28"/>
      <c r="W19" s="28"/>
      <c r="X19" s="62"/>
      <c r="Y19" s="28"/>
      <c r="Z19" s="28"/>
      <c r="AA19" s="28"/>
      <c r="AB19" s="28"/>
      <c r="AC19" s="62"/>
    </row>
    <row r="20" spans="3:29" s="7" customFormat="1" outlineLevel="1" x14ac:dyDescent="0.2">
      <c r="C20" s="46" t="s">
        <v>245</v>
      </c>
      <c r="D20" s="8"/>
      <c r="E20" s="50"/>
      <c r="F20" s="50"/>
      <c r="G20" s="50"/>
      <c r="H20" s="50"/>
      <c r="I20" s="63"/>
      <c r="J20" s="50"/>
      <c r="K20" s="50"/>
      <c r="L20" s="50"/>
      <c r="M20" s="50"/>
      <c r="N20" s="63"/>
      <c r="O20" s="50"/>
      <c r="P20" s="50"/>
      <c r="Q20" s="50"/>
      <c r="R20" s="50"/>
      <c r="S20" s="63"/>
      <c r="T20" s="50"/>
      <c r="U20" s="50"/>
      <c r="V20" s="50"/>
      <c r="W20" s="50"/>
      <c r="X20" s="63"/>
      <c r="Y20" s="50"/>
      <c r="Z20" s="50"/>
      <c r="AA20" s="50"/>
      <c r="AB20" s="50"/>
      <c r="AC20" s="63"/>
    </row>
    <row r="21" spans="3:29" s="7" customFormat="1" outlineLevel="1" x14ac:dyDescent="0.2">
      <c r="C21" s="47" t="s">
        <v>291</v>
      </c>
      <c r="D21" s="8"/>
      <c r="E21" s="50"/>
      <c r="F21" s="50"/>
      <c r="G21" s="50"/>
      <c r="H21" s="50"/>
      <c r="I21" s="63"/>
      <c r="J21" s="48">
        <f t="shared" ref="J21:T26" si="1">J12/E12-1</f>
        <v>0.47834461825823027</v>
      </c>
      <c r="K21" s="48">
        <f t="shared" si="1"/>
        <v>0.43923194414139211</v>
      </c>
      <c r="L21" s="48">
        <f t="shared" si="1"/>
        <v>0.44140493076663279</v>
      </c>
      <c r="M21" s="48">
        <f t="shared" si="1"/>
        <v>0.44913041554188604</v>
      </c>
      <c r="N21" s="64">
        <f t="shared" si="1"/>
        <v>0.80547189917991036</v>
      </c>
      <c r="O21" s="48">
        <f t="shared" si="1"/>
        <v>0.82907568997512526</v>
      </c>
      <c r="P21" s="48">
        <f t="shared" si="1"/>
        <v>0.55306246209824139</v>
      </c>
      <c r="Q21" s="48">
        <f t="shared" si="1"/>
        <v>0.61474929709465798</v>
      </c>
      <c r="R21" s="48">
        <f t="shared" si="1"/>
        <v>0.77346851523850213</v>
      </c>
      <c r="S21" s="64">
        <f t="shared" si="1"/>
        <v>0.35210752550202074</v>
      </c>
      <c r="T21" s="48">
        <f t="shared" si="1"/>
        <v>0.33079330814894758</v>
      </c>
      <c r="U21" s="48">
        <f t="shared" ref="U21:U27" si="2">U12/P12-1</f>
        <v>0.30140570089808683</v>
      </c>
      <c r="V21" s="48">
        <f t="shared" ref="V21:V27" si="3">V12/Q12-1</f>
        <v>0.28530489353212185</v>
      </c>
      <c r="W21" s="48">
        <f t="shared" ref="W21:W27" si="4">W12/R12-1</f>
        <v>0.26564383372937983</v>
      </c>
      <c r="X21" s="64">
        <f t="shared" ref="X21:Z26" si="5">X12/S12-1</f>
        <v>0.29379890203223691</v>
      </c>
      <c r="Y21" s="48">
        <f t="shared" ref="Y21:AA27" si="6">Y12/T12-1</f>
        <v>0.27379195120764344</v>
      </c>
      <c r="Z21" s="48">
        <f t="shared" si="6"/>
        <v>0.27932131177053021</v>
      </c>
      <c r="AA21" s="48">
        <f>AA12/V12-1</f>
        <v>0.25932772634906298</v>
      </c>
      <c r="AB21" s="48">
        <f t="shared" ref="AB21:AB27" si="7">AB12/W12-1</f>
        <v>0.25766996367396344</v>
      </c>
      <c r="AC21" s="64">
        <f t="shared" ref="AC21:AC26" si="8">AC12/X12-1</f>
        <v>0.26703878652740265</v>
      </c>
    </row>
    <row r="22" spans="3:29" s="7" customFormat="1" outlineLevel="1" x14ac:dyDescent="0.2">
      <c r="C22" s="47" t="s">
        <v>210</v>
      </c>
      <c r="D22" s="8"/>
      <c r="E22" s="50"/>
      <c r="F22" s="50"/>
      <c r="G22" s="50"/>
      <c r="H22" s="50"/>
      <c r="I22" s="63"/>
      <c r="J22" s="48">
        <f t="shared" si="1"/>
        <v>0.7799459041731065</v>
      </c>
      <c r="K22" s="48">
        <f t="shared" si="1"/>
        <v>7.5456986918478686E-2</v>
      </c>
      <c r="L22" s="48">
        <f t="shared" si="1"/>
        <v>0.13112283345893005</v>
      </c>
      <c r="M22" s="48">
        <f t="shared" si="1"/>
        <v>0.80045773136890297</v>
      </c>
      <c r="N22" s="64">
        <f t="shared" si="1"/>
        <v>0.12894670371305894</v>
      </c>
      <c r="O22" s="48">
        <f t="shared" si="1"/>
        <v>-0.69988060349506132</v>
      </c>
      <c r="P22" s="48">
        <f t="shared" si="1"/>
        <v>-0.44490091831802803</v>
      </c>
      <c r="Q22" s="48">
        <f t="shared" si="1"/>
        <v>-0.2690428603153453</v>
      </c>
      <c r="R22" s="48">
        <f t="shared" si="1"/>
        <v>-0.42130769841900373</v>
      </c>
      <c r="S22" s="64">
        <f t="shared" si="1"/>
        <v>-0.3421243987023157</v>
      </c>
      <c r="T22" s="48">
        <f t="shared" si="1"/>
        <v>0.93164556962025324</v>
      </c>
      <c r="U22" s="48">
        <f t="shared" si="2"/>
        <v>2.6202292845740822</v>
      </c>
      <c r="V22" s="48">
        <f t="shared" si="3"/>
        <v>5.6395260519519974</v>
      </c>
      <c r="W22" s="48">
        <f t="shared" si="4"/>
        <v>6.934925864909391</v>
      </c>
      <c r="X22" s="64">
        <f t="shared" si="5"/>
        <v>4.6027717553033209</v>
      </c>
      <c r="Y22" s="48">
        <f t="shared" si="6"/>
        <v>2.9921363040629094</v>
      </c>
      <c r="Z22" s="48">
        <f t="shared" si="6"/>
        <v>-0.71291137210887079</v>
      </c>
      <c r="AA22" s="48">
        <f t="shared" si="6"/>
        <v>-0.83966321954790879</v>
      </c>
      <c r="AB22" s="48">
        <f t="shared" si="7"/>
        <v>-0.88136267690923564</v>
      </c>
      <c r="AC22" s="64">
        <f t="shared" si="8"/>
        <v>-0.67867277721292329</v>
      </c>
    </row>
    <row r="23" spans="3:29" s="7" customFormat="1" outlineLevel="1" x14ac:dyDescent="0.2">
      <c r="C23" s="82" t="s">
        <v>292</v>
      </c>
      <c r="D23" s="8"/>
      <c r="E23" s="50"/>
      <c r="F23" s="50"/>
      <c r="G23" s="50"/>
      <c r="H23" s="50"/>
      <c r="I23" s="63"/>
      <c r="J23" s="80">
        <f t="shared" si="1"/>
        <v>0.54832347140039439</v>
      </c>
      <c r="K23" s="80">
        <f t="shared" si="1"/>
        <v>0.3173718730048174</v>
      </c>
      <c r="L23" s="80">
        <f t="shared" si="1"/>
        <v>0.36334913112164302</v>
      </c>
      <c r="M23" s="80">
        <f t="shared" si="1"/>
        <v>0.53214140867919424</v>
      </c>
      <c r="N23" s="81">
        <f t="shared" si="1"/>
        <v>0.62389410528456657</v>
      </c>
      <c r="O23" s="80">
        <f t="shared" si="1"/>
        <v>0.4212507237984946</v>
      </c>
      <c r="P23" s="80">
        <f t="shared" si="1"/>
        <v>0.28014715601180762</v>
      </c>
      <c r="Q23" s="80">
        <f t="shared" si="1"/>
        <v>0.43028968713789117</v>
      </c>
      <c r="R23" s="80">
        <f t="shared" si="1"/>
        <v>0.44173118919992072</v>
      </c>
      <c r="S23" s="81">
        <f t="shared" si="1"/>
        <v>0.22256896245812152</v>
      </c>
      <c r="T23" s="80">
        <f t="shared" si="1"/>
        <v>0.36463638215522498</v>
      </c>
      <c r="U23" s="80">
        <f t="shared" si="2"/>
        <v>0.57637968715045362</v>
      </c>
      <c r="V23" s="80">
        <f t="shared" si="3"/>
        <v>0.8564090931185897</v>
      </c>
      <c r="W23" s="80">
        <f t="shared" si="4"/>
        <v>1.0089201015942959</v>
      </c>
      <c r="X23" s="81">
        <f t="shared" si="5"/>
        <v>0.72645085284023958</v>
      </c>
      <c r="Y23" s="80">
        <f t="shared" si="6"/>
        <v>0.4905209732795941</v>
      </c>
      <c r="Z23" s="80">
        <f t="shared" si="6"/>
        <v>9.1043065334861506E-3</v>
      </c>
      <c r="AA23" s="80">
        <f t="shared" si="6"/>
        <v>-0.15992563628111589</v>
      </c>
      <c r="AB23" s="80">
        <f t="shared" si="7"/>
        <v>-0.24373376796472179</v>
      </c>
      <c r="AC23" s="81">
        <f t="shared" si="8"/>
        <v>-4.1118412919751046E-2</v>
      </c>
    </row>
    <row r="24" spans="3:29" s="7" customFormat="1" outlineLevel="1" x14ac:dyDescent="0.2">
      <c r="C24" s="47" t="s">
        <v>112</v>
      </c>
      <c r="D24" s="8"/>
      <c r="E24" s="50"/>
      <c r="F24" s="50"/>
      <c r="G24" s="50"/>
      <c r="H24" s="50"/>
      <c r="I24" s="63"/>
      <c r="J24" s="48">
        <f t="shared" si="1"/>
        <v>4.2001377884946605</v>
      </c>
      <c r="K24" s="48">
        <f t="shared" si="1"/>
        <v>4.1050085372794536</v>
      </c>
      <c r="L24" s="48">
        <f t="shared" si="1"/>
        <v>1.789180990899899</v>
      </c>
      <c r="M24" s="48">
        <f t="shared" si="1"/>
        <v>0.24047038264098752</v>
      </c>
      <c r="N24" s="64">
        <f t="shared" si="1"/>
        <v>1.5448187922137433</v>
      </c>
      <c r="O24" s="48">
        <f t="shared" si="1"/>
        <v>-0.31707074721780604</v>
      </c>
      <c r="P24" s="48">
        <f t="shared" si="1"/>
        <v>-0.21737555047661516</v>
      </c>
      <c r="Q24" s="48">
        <f t="shared" si="1"/>
        <v>0.11415624433568961</v>
      </c>
      <c r="R24" s="48">
        <f t="shared" si="1"/>
        <v>1.3207325663301184E-2</v>
      </c>
      <c r="S24" s="64">
        <f t="shared" si="1"/>
        <v>-0.10784720536769832</v>
      </c>
      <c r="T24" s="48">
        <f t="shared" si="1"/>
        <v>0.64891604830496163</v>
      </c>
      <c r="U24" s="48">
        <f t="shared" si="2"/>
        <v>0.45069268848605715</v>
      </c>
      <c r="V24" s="48">
        <f t="shared" si="3"/>
        <v>0.55433721611244868</v>
      </c>
      <c r="W24" s="48">
        <f t="shared" si="4"/>
        <v>0.85412200915358327</v>
      </c>
      <c r="X24" s="64">
        <f t="shared" si="5"/>
        <v>0.63675933726481326</v>
      </c>
      <c r="Y24" s="48">
        <f t="shared" si="5"/>
        <v>0.71875643401276501</v>
      </c>
      <c r="Z24" s="48">
        <f t="shared" si="5"/>
        <v>0.63423675553591585</v>
      </c>
      <c r="AA24" s="48">
        <f t="shared" si="6"/>
        <v>0.40733918067446773</v>
      </c>
      <c r="AB24" s="48">
        <f t="shared" si="7"/>
        <v>0.42472815898012772</v>
      </c>
      <c r="AC24" s="64">
        <f t="shared" si="8"/>
        <v>0.51962876383289003</v>
      </c>
    </row>
    <row r="25" spans="3:29" s="7" customFormat="1" outlineLevel="1" x14ac:dyDescent="0.2">
      <c r="C25" s="47" t="s">
        <v>212</v>
      </c>
      <c r="D25" s="8"/>
      <c r="E25" s="50"/>
      <c r="F25" s="50"/>
      <c r="G25" s="50"/>
      <c r="H25" s="50"/>
      <c r="I25" s="63"/>
      <c r="J25" s="48">
        <f t="shared" si="1"/>
        <v>0.57728516440198518</v>
      </c>
      <c r="K25" s="48">
        <f t="shared" si="1"/>
        <v>0.32245865914626326</v>
      </c>
      <c r="L25" s="48">
        <f t="shared" si="1"/>
        <v>5.7963955187529947E-3</v>
      </c>
      <c r="M25" s="48">
        <f t="shared" si="1"/>
        <v>-3.2993612624459878E-2</v>
      </c>
      <c r="N25" s="64">
        <f t="shared" si="1"/>
        <v>0.15646098921641216</v>
      </c>
      <c r="O25" s="48">
        <f t="shared" si="1"/>
        <v>4.0839728323189384E-2</v>
      </c>
      <c r="P25" s="48">
        <f t="shared" si="1"/>
        <v>7.6721756409635189E-2</v>
      </c>
      <c r="Q25" s="48">
        <f t="shared" si="1"/>
        <v>0.26144123202092096</v>
      </c>
      <c r="R25" s="48">
        <f t="shared" si="1"/>
        <v>0.27212899779013555</v>
      </c>
      <c r="S25" s="64">
        <f t="shared" si="1"/>
        <v>0.1683634012449764</v>
      </c>
      <c r="T25" s="48">
        <f t="shared" si="1"/>
        <v>0.22528248587570632</v>
      </c>
      <c r="U25" s="48">
        <f t="shared" si="2"/>
        <v>-0.14028177889809157</v>
      </c>
      <c r="V25" s="48">
        <f t="shared" si="3"/>
        <v>-0.18193684614646322</v>
      </c>
      <c r="W25" s="48">
        <f t="shared" si="4"/>
        <v>-0.14456428366898921</v>
      </c>
      <c r="X25" s="64">
        <f t="shared" si="5"/>
        <v>-8.3070195427368598E-2</v>
      </c>
      <c r="Y25" s="48">
        <f t="shared" si="5"/>
        <v>-0.16500288184438028</v>
      </c>
      <c r="Z25" s="48">
        <f t="shared" si="5"/>
        <v>0.19340820440325679</v>
      </c>
      <c r="AA25" s="48">
        <f t="shared" si="6"/>
        <v>0.22164863786751776</v>
      </c>
      <c r="AB25" s="48">
        <f t="shared" si="7"/>
        <v>0.19267160581986964</v>
      </c>
      <c r="AC25" s="64">
        <f t="shared" si="8"/>
        <v>0.108347189103152</v>
      </c>
    </row>
    <row r="26" spans="3:29" s="7" customFormat="1" outlineLevel="1" x14ac:dyDescent="0.2">
      <c r="C26" s="82" t="s">
        <v>54</v>
      </c>
      <c r="D26" s="8"/>
      <c r="E26" s="50"/>
      <c r="F26" s="50"/>
      <c r="G26" s="50"/>
      <c r="H26" s="50"/>
      <c r="I26" s="63"/>
      <c r="J26" s="80">
        <f t="shared" si="1"/>
        <v>1.345829222843363</v>
      </c>
      <c r="K26" s="80">
        <f t="shared" si="1"/>
        <v>1.0177861477296508</v>
      </c>
      <c r="L26" s="80">
        <f t="shared" si="1"/>
        <v>0.35197252208047081</v>
      </c>
      <c r="M26" s="80">
        <f t="shared" si="1"/>
        <v>7.4231631240096574E-2</v>
      </c>
      <c r="N26" s="81">
        <f t="shared" si="1"/>
        <v>0.52989249847268516</v>
      </c>
      <c r="O26" s="80">
        <f t="shared" si="1"/>
        <v>-0.12747067894023645</v>
      </c>
      <c r="P26" s="80">
        <f t="shared" si="1"/>
        <v>-6.0056517681219668E-2</v>
      </c>
      <c r="Q26" s="80">
        <f t="shared" si="1"/>
        <v>0.20245924248363156</v>
      </c>
      <c r="R26" s="80">
        <f t="shared" si="1"/>
        <v>0.15489495156210542</v>
      </c>
      <c r="S26" s="81">
        <f t="shared" si="1"/>
        <v>4.4784066190044269E-2</v>
      </c>
      <c r="T26" s="80">
        <f t="shared" si="1"/>
        <v>0.38119209553901356</v>
      </c>
      <c r="U26" s="80">
        <f t="shared" si="2"/>
        <v>8.8565872764132525E-2</v>
      </c>
      <c r="V26" s="80">
        <f t="shared" si="3"/>
        <v>9.1260307380265582E-2</v>
      </c>
      <c r="W26" s="80">
        <f t="shared" si="4"/>
        <v>0.25215460204586515</v>
      </c>
      <c r="X26" s="81">
        <f t="shared" si="5"/>
        <v>0.19193940978857782</v>
      </c>
      <c r="Y26" s="80">
        <f t="shared" si="5"/>
        <v>0.22334664547064209</v>
      </c>
      <c r="Z26" s="80">
        <f t="shared" si="5"/>
        <v>0.42090127069793359</v>
      </c>
      <c r="AA26" s="80">
        <f t="shared" si="6"/>
        <v>0.31978802495906544</v>
      </c>
      <c r="AB26" s="80">
        <f t="shared" si="7"/>
        <v>0.32915521820236893</v>
      </c>
      <c r="AC26" s="81">
        <f t="shared" si="8"/>
        <v>0.32411571944924966</v>
      </c>
    </row>
    <row r="27" spans="3:29" s="7" customFormat="1" outlineLevel="1" x14ac:dyDescent="0.2">
      <c r="C27" s="79" t="s">
        <v>261</v>
      </c>
      <c r="D27" s="8"/>
      <c r="E27" s="50"/>
      <c r="F27" s="50"/>
      <c r="G27" s="50"/>
      <c r="H27" s="50"/>
      <c r="I27" s="63"/>
      <c r="J27" s="80">
        <f t="shared" ref="J27:T27" si="9">J18/E18-1</f>
        <v>0.98770054552408548</v>
      </c>
      <c r="K27" s="80">
        <f t="shared" si="9"/>
        <v>0.68576145274453149</v>
      </c>
      <c r="L27" s="80">
        <f t="shared" si="9"/>
        <v>0.3563317191283295</v>
      </c>
      <c r="M27" s="80">
        <f t="shared" si="9"/>
        <v>0.21020885396280575</v>
      </c>
      <c r="N27" s="81">
        <f t="shared" si="9"/>
        <v>0.56630860849753462</v>
      </c>
      <c r="O27" s="80">
        <f t="shared" si="9"/>
        <v>6.4470392837973289E-2</v>
      </c>
      <c r="P27" s="80">
        <f t="shared" si="9"/>
        <v>6.5971372145783524E-2</v>
      </c>
      <c r="Q27" s="80">
        <f t="shared" si="9"/>
        <v>0.29020913480849386</v>
      </c>
      <c r="R27" s="80">
        <f t="shared" si="9"/>
        <v>0.26272971538512557</v>
      </c>
      <c r="S27" s="81">
        <f>S18/N18-1</f>
        <v>0.11618986935844577</v>
      </c>
      <c r="T27" s="80">
        <f t="shared" si="9"/>
        <v>0.37345993207051742</v>
      </c>
      <c r="U27" s="80">
        <f t="shared" si="2"/>
        <v>0.30558405169113922</v>
      </c>
      <c r="V27" s="80">
        <f t="shared" si="3"/>
        <v>0.41795691337013841</v>
      </c>
      <c r="W27" s="80">
        <f t="shared" si="4"/>
        <v>0.5769874889173483</v>
      </c>
      <c r="X27" s="81">
        <f>X18/S18-1</f>
        <v>0.42708180763207393</v>
      </c>
      <c r="Y27" s="80">
        <f>Y18/T18-1</f>
        <v>0.34732583833807817</v>
      </c>
      <c r="Z27" s="80">
        <f>Z18/U18-1</f>
        <v>0.1997032919349353</v>
      </c>
      <c r="AA27" s="80">
        <f t="shared" si="6"/>
        <v>5.1629586260733662E-2</v>
      </c>
      <c r="AB27" s="80">
        <f t="shared" si="7"/>
        <v>1.5896218557388098E-2</v>
      </c>
      <c r="AC27" s="81">
        <f>AC18/X18-1</f>
        <v>0.1297361381402955</v>
      </c>
    </row>
    <row r="28" spans="3:29" x14ac:dyDescent="0.2">
      <c r="E28" s="26"/>
      <c r="F28" s="26"/>
      <c r="G28" s="26"/>
      <c r="H28" s="26"/>
      <c r="I28" s="61"/>
      <c r="J28" s="26"/>
      <c r="K28" s="26"/>
      <c r="L28" s="26"/>
      <c r="M28" s="26"/>
      <c r="N28" s="61"/>
      <c r="O28" s="26"/>
      <c r="P28" s="26"/>
      <c r="Q28" s="26"/>
      <c r="R28" s="26"/>
      <c r="S28" s="61"/>
      <c r="T28" s="26"/>
      <c r="U28" s="26"/>
      <c r="V28" s="26"/>
      <c r="W28" s="26"/>
      <c r="X28" s="61"/>
      <c r="Y28" s="26"/>
      <c r="Z28" s="26"/>
      <c r="AA28" s="26"/>
      <c r="AB28" s="26"/>
      <c r="AC28" s="61"/>
    </row>
    <row r="29" spans="3:29" x14ac:dyDescent="0.2">
      <c r="C29" s="6" t="s">
        <v>293</v>
      </c>
      <c r="D29" s="6"/>
      <c r="E29" s="26">
        <f>Reported!E16/1000</f>
        <v>21.376999999999999</v>
      </c>
      <c r="F29" s="26">
        <f>Reported!F16/1000</f>
        <v>27.067</v>
      </c>
      <c r="G29" s="26">
        <f>Reported!G16/1000</f>
        <v>28.722999999999999</v>
      </c>
      <c r="H29" s="26">
        <f>Reported!H16/1000</f>
        <v>34.616999999999997</v>
      </c>
      <c r="I29" s="61">
        <f>Reported!I16/1000</f>
        <v>111.78400000000001</v>
      </c>
      <c r="J29" s="26">
        <f>Reported!J16/1000</f>
        <v>38.1</v>
      </c>
      <c r="K29" s="26">
        <f>Reported!K16/1000</f>
        <v>38.607999999999997</v>
      </c>
      <c r="L29" s="26">
        <f>Reported!L16/1000</f>
        <v>40.770000000000003</v>
      </c>
      <c r="M29" s="26">
        <f>Reported!M16/1000</f>
        <v>42.38</v>
      </c>
      <c r="N29" s="61">
        <f>RecastReported!N16/1000</f>
        <v>154.244</v>
      </c>
      <c r="O29" s="26">
        <f>RecastReported!O16/1000</f>
        <v>42.613</v>
      </c>
      <c r="P29" s="26">
        <f>RecastReported!P16/1000</f>
        <v>45.289000000000001</v>
      </c>
      <c r="Q29" s="26">
        <f>RecastReported!Q16/1000</f>
        <v>47.298999999999999</v>
      </c>
      <c r="R29" s="26">
        <f>RecastReported!R16/1000</f>
        <v>51.234000000000002</v>
      </c>
      <c r="S29" s="61">
        <f>RecastReported!S16/1000</f>
        <v>186.435</v>
      </c>
      <c r="T29" s="26">
        <f>RecastReported!T16/1000</f>
        <v>54.576000000000001</v>
      </c>
      <c r="U29" s="26">
        <f>RecastReported!U16/1000</f>
        <v>57.768999999999998</v>
      </c>
      <c r="V29" s="26">
        <f>RecastReported!V16/1000</f>
        <v>63.195</v>
      </c>
      <c r="W29" s="26">
        <f>RecastReported!W16/1000</f>
        <v>65.316999999999993</v>
      </c>
      <c r="X29" s="61">
        <f>RecastReported!X16/1000</f>
        <v>240.857</v>
      </c>
      <c r="Y29" s="26">
        <f>RecastReported!Y16/1000</f>
        <v>69.492999999999995</v>
      </c>
      <c r="Z29" s="26">
        <f>RecastReported!Z16/1000</f>
        <v>70.593999999999994</v>
      </c>
      <c r="AA29" s="26">
        <f>RecastReported!AA16/1000</f>
        <v>67.358999999999995</v>
      </c>
      <c r="AB29" s="26">
        <f>RecastReported!AB16/1000</f>
        <v>72.897999999999996</v>
      </c>
      <c r="AC29" s="61">
        <f>RecastReported!AC16/1000</f>
        <v>280.34399999999999</v>
      </c>
    </row>
    <row r="30" spans="3:29" x14ac:dyDescent="0.2">
      <c r="C30" s="6" t="s">
        <v>55</v>
      </c>
      <c r="D30" s="6"/>
      <c r="E30" s="26">
        <f>Reported!E17/1000</f>
        <v>25.33</v>
      </c>
      <c r="F30" s="26">
        <f>Reported!F17/1000</f>
        <v>34.624000000000002</v>
      </c>
      <c r="G30" s="26">
        <f>Reported!G17/1000</f>
        <v>46.468000000000004</v>
      </c>
      <c r="H30" s="26">
        <f>Reported!H17/1000</f>
        <v>62.329000000000001</v>
      </c>
      <c r="I30" s="61">
        <f>Reported!I17/1000</f>
        <v>168.751</v>
      </c>
      <c r="J30" s="26">
        <f>Reported!J17/1000</f>
        <v>57.512</v>
      </c>
      <c r="K30" s="26">
        <f>Reported!K17/1000</f>
        <v>61.6</v>
      </c>
      <c r="L30" s="26">
        <f>Reported!L17/1000</f>
        <v>57.264000000000003</v>
      </c>
      <c r="M30" s="26">
        <f>Reported!M17/1000</f>
        <v>63.005000000000003</v>
      </c>
      <c r="N30" s="61">
        <f>RecastReported!N17/1000</f>
        <v>239.381</v>
      </c>
      <c r="O30" s="26">
        <f>RecastReported!O17/1000</f>
        <v>49.430999999999997</v>
      </c>
      <c r="P30" s="26">
        <f>RecastReported!P17/1000</f>
        <v>60.938000000000002</v>
      </c>
      <c r="Q30" s="26">
        <f>RecastReported!Q17/1000</f>
        <v>69.587999999999994</v>
      </c>
      <c r="R30" s="26">
        <f>RecastReported!R17/1000</f>
        <v>74.174000000000007</v>
      </c>
      <c r="S30" s="61">
        <f>RecastReported!S17/1000</f>
        <v>254.131</v>
      </c>
      <c r="T30" s="26">
        <f>RecastReported!T17/1000</f>
        <v>64.578999999999994</v>
      </c>
      <c r="U30" s="26">
        <f>RecastReported!U17/1000</f>
        <v>64.268000000000001</v>
      </c>
      <c r="V30" s="26">
        <f>RecastReported!V17/1000</f>
        <v>76.179000000000002</v>
      </c>
      <c r="W30" s="26">
        <f>RecastReported!W17/1000</f>
        <v>89.04</v>
      </c>
      <c r="X30" s="61">
        <f>RecastReported!X17/1000</f>
        <v>294.06599999999997</v>
      </c>
      <c r="Y30" s="26">
        <f>RecastReported!Y17/1000</f>
        <v>77.799000000000007</v>
      </c>
      <c r="Z30" s="26">
        <f>RecastReported!Z17/1000</f>
        <v>86.347999999999999</v>
      </c>
      <c r="AA30" s="26">
        <f>RecastReported!AA17/1000</f>
        <v>92.031000000000006</v>
      </c>
      <c r="AB30" s="26">
        <f>RecastReported!AB17/1000</f>
        <v>109.307</v>
      </c>
      <c r="AC30" s="61">
        <f>RecastReported!AC17/1000</f>
        <v>365.48500000000001</v>
      </c>
    </row>
    <row r="31" spans="3:29" x14ac:dyDescent="0.2">
      <c r="C31" s="1" t="s">
        <v>56</v>
      </c>
      <c r="D31" s="1"/>
      <c r="E31" s="28">
        <f>SUM(E29:E30)</f>
        <v>46.706999999999994</v>
      </c>
      <c r="F31" s="28">
        <f t="shared" ref="F31:S31" si="10">SUM(F29:F30)</f>
        <v>61.691000000000003</v>
      </c>
      <c r="G31" s="28">
        <f t="shared" si="10"/>
        <v>75.191000000000003</v>
      </c>
      <c r="H31" s="28">
        <f t="shared" si="10"/>
        <v>96.945999999999998</v>
      </c>
      <c r="I31" s="62">
        <f t="shared" si="10"/>
        <v>280.53500000000003</v>
      </c>
      <c r="J31" s="28">
        <f t="shared" si="10"/>
        <v>95.611999999999995</v>
      </c>
      <c r="K31" s="28">
        <f t="shared" si="10"/>
        <v>100.208</v>
      </c>
      <c r="L31" s="28">
        <f t="shared" si="10"/>
        <v>98.034000000000006</v>
      </c>
      <c r="M31" s="28">
        <f t="shared" si="10"/>
        <v>105.38500000000001</v>
      </c>
      <c r="N31" s="62">
        <f t="shared" si="10"/>
        <v>393.625</v>
      </c>
      <c r="O31" s="28">
        <f t="shared" si="10"/>
        <v>92.043999999999997</v>
      </c>
      <c r="P31" s="28">
        <f t="shared" si="10"/>
        <v>106.227</v>
      </c>
      <c r="Q31" s="28">
        <f t="shared" si="10"/>
        <v>116.887</v>
      </c>
      <c r="R31" s="28">
        <f t="shared" si="10"/>
        <v>125.40800000000002</v>
      </c>
      <c r="S31" s="62">
        <f t="shared" si="10"/>
        <v>440.56600000000003</v>
      </c>
      <c r="T31" s="28">
        <f t="shared" ref="T31:Y31" si="11">SUM(T29:T30)</f>
        <v>119.155</v>
      </c>
      <c r="U31" s="28">
        <f t="shared" si="11"/>
        <v>122.03700000000001</v>
      </c>
      <c r="V31" s="28">
        <f t="shared" si="11"/>
        <v>139.374</v>
      </c>
      <c r="W31" s="28">
        <f t="shared" si="11"/>
        <v>154.357</v>
      </c>
      <c r="X31" s="62">
        <f t="shared" si="11"/>
        <v>534.923</v>
      </c>
      <c r="Y31" s="28">
        <f t="shared" si="11"/>
        <v>147.292</v>
      </c>
      <c r="Z31" s="28">
        <f t="shared" ref="Z31:AC31" si="12">SUM(Z29:Z30)</f>
        <v>156.94200000000001</v>
      </c>
      <c r="AA31" s="28">
        <f t="shared" si="12"/>
        <v>159.38999999999999</v>
      </c>
      <c r="AB31" s="28">
        <f t="shared" si="12"/>
        <v>182.20499999999998</v>
      </c>
      <c r="AC31" s="62">
        <f t="shared" si="12"/>
        <v>645.82899999999995</v>
      </c>
    </row>
    <row r="32" spans="3:29" x14ac:dyDescent="0.2">
      <c r="C32" s="1"/>
      <c r="D32" s="1"/>
      <c r="E32" s="26"/>
      <c r="F32" s="26"/>
      <c r="G32" s="26"/>
      <c r="H32" s="26"/>
      <c r="I32" s="61"/>
      <c r="J32" s="26"/>
      <c r="K32" s="26"/>
      <c r="L32" s="26"/>
      <c r="M32" s="26"/>
      <c r="N32" s="61"/>
      <c r="O32" s="26"/>
      <c r="P32" s="26"/>
      <c r="Q32" s="26"/>
      <c r="R32" s="26"/>
      <c r="S32" s="61"/>
      <c r="T32" s="26"/>
      <c r="U32" s="26"/>
      <c r="V32" s="26"/>
      <c r="W32" s="26"/>
      <c r="X32" s="61"/>
      <c r="Y32" s="26"/>
      <c r="Z32" s="26"/>
      <c r="AA32" s="26"/>
      <c r="AB32" s="26"/>
      <c r="AC32" s="61"/>
    </row>
    <row r="33" spans="3:29" s="7" customFormat="1" outlineLevel="1" x14ac:dyDescent="0.2">
      <c r="C33" s="45" t="s">
        <v>301</v>
      </c>
      <c r="D33" s="45"/>
      <c r="E33" s="48">
        <f t="shared" ref="E33:S33" si="13">(E14-E29)/E14</f>
        <v>4.1733907118522547E-2</v>
      </c>
      <c r="F33" s="48">
        <f t="shared" si="13"/>
        <v>0.21449300597829238</v>
      </c>
      <c r="G33" s="48">
        <f t="shared" si="13"/>
        <v>9.2480252764612941E-2</v>
      </c>
      <c r="H33" s="48">
        <f t="shared" si="13"/>
        <v>-0.16996755441395148</v>
      </c>
      <c r="I33" s="64">
        <f t="shared" si="13"/>
        <v>5.2710077624487296E-2</v>
      </c>
      <c r="J33" s="48">
        <f t="shared" si="13"/>
        <v>-0.10306890561667638</v>
      </c>
      <c r="K33" s="48">
        <f t="shared" si="13"/>
        <v>0.14949112217473678</v>
      </c>
      <c r="L33" s="48">
        <f t="shared" si="13"/>
        <v>5.515643105446108E-2</v>
      </c>
      <c r="M33" s="48">
        <f t="shared" si="13"/>
        <v>6.5140184854300315E-2</v>
      </c>
      <c r="N33" s="64">
        <f t="shared" si="13"/>
        <v>0.19507791218310669</v>
      </c>
      <c r="O33" s="48">
        <f t="shared" si="13"/>
        <v>0.13194133224689353</v>
      </c>
      <c r="P33" s="48">
        <f t="shared" si="13"/>
        <v>0.22064669339711923</v>
      </c>
      <c r="Q33" s="48">
        <f t="shared" si="13"/>
        <v>0.23361472527828636</v>
      </c>
      <c r="R33" s="48">
        <f t="shared" si="13"/>
        <v>0.21610208390709632</v>
      </c>
      <c r="S33" s="64">
        <f t="shared" si="13"/>
        <v>0.20420785739896535</v>
      </c>
      <c r="T33" s="48">
        <f t="shared" ref="T33:Y33" si="14">(T14-T29)/T14</f>
        <v>0.18531124048365422</v>
      </c>
      <c r="U33" s="48">
        <f t="shared" si="14"/>
        <v>0.36936848425304303</v>
      </c>
      <c r="V33" s="48">
        <f t="shared" si="14"/>
        <v>0.44842544426212338</v>
      </c>
      <c r="W33" s="48">
        <f t="shared" si="14"/>
        <v>0.50253238790851418</v>
      </c>
      <c r="X33" s="64">
        <f t="shared" si="14"/>
        <v>0.40450618840644209</v>
      </c>
      <c r="Y33" s="48">
        <f t="shared" si="14"/>
        <v>0.30402603905858788</v>
      </c>
      <c r="Z33" s="48">
        <f t="shared" ref="Z33:AC33" si="15">(Z14-Z29)/Z14</f>
        <v>0.23631800430554203</v>
      </c>
      <c r="AA33" s="48">
        <f t="shared" si="15"/>
        <v>0.3001589626905215</v>
      </c>
      <c r="AB33" s="48">
        <f t="shared" si="15"/>
        <v>0.26585898869049418</v>
      </c>
      <c r="AC33" s="64">
        <f t="shared" si="15"/>
        <v>0.27715652274807584</v>
      </c>
    </row>
    <row r="34" spans="3:29" s="7" customFormat="1" outlineLevel="1" x14ac:dyDescent="0.2">
      <c r="C34" s="45" t="s">
        <v>239</v>
      </c>
      <c r="D34" s="45"/>
      <c r="E34" s="48">
        <f t="shared" ref="E34:S34" si="16">(E17-E30)/E17</f>
        <v>7.4500347108042E-2</v>
      </c>
      <c r="F34" s="48">
        <f t="shared" si="16"/>
        <v>9.4371207365557569E-2</v>
      </c>
      <c r="G34" s="48">
        <f t="shared" si="16"/>
        <v>8.7968596663395474E-2</v>
      </c>
      <c r="H34" s="48">
        <f t="shared" si="16"/>
        <v>0.11023397239154333</v>
      </c>
      <c r="I34" s="64">
        <f t="shared" si="16"/>
        <v>9.5663497711707263E-2</v>
      </c>
      <c r="J34" s="48">
        <f t="shared" si="16"/>
        <v>0.10421631387941377</v>
      </c>
      <c r="K34" s="48">
        <f t="shared" si="16"/>
        <v>0.20149331121020433</v>
      </c>
      <c r="L34" s="48">
        <f t="shared" si="16"/>
        <v>0.16867732241627098</v>
      </c>
      <c r="M34" s="48">
        <f t="shared" si="16"/>
        <v>0.16273537893184145</v>
      </c>
      <c r="N34" s="64">
        <f t="shared" si="16"/>
        <v>0.16148184993046821</v>
      </c>
      <c r="O34" s="48">
        <f t="shared" si="16"/>
        <v>0.11760295613988113</v>
      </c>
      <c r="P34" s="48">
        <f t="shared" si="16"/>
        <v>0.15960337052309295</v>
      </c>
      <c r="Q34" s="48">
        <f t="shared" si="16"/>
        <v>0.15985946950947133</v>
      </c>
      <c r="R34" s="48">
        <f t="shared" si="16"/>
        <v>0.14651293911882807</v>
      </c>
      <c r="S34" s="64">
        <f t="shared" si="16"/>
        <v>0.14797194450591089</v>
      </c>
      <c r="T34" s="48">
        <f t="shared" ref="T34:Y35" si="17">(T17-T30)/T17</f>
        <v>0.16535483954351016</v>
      </c>
      <c r="U34" s="48">
        <f t="shared" si="17"/>
        <v>0.18579048053412395</v>
      </c>
      <c r="V34" s="48">
        <f t="shared" si="17"/>
        <v>0.15720007080585921</v>
      </c>
      <c r="W34" s="48">
        <f t="shared" si="17"/>
        <v>0.18177557640528935</v>
      </c>
      <c r="X34" s="64">
        <f t="shared" si="17"/>
        <v>0.17284502763596477</v>
      </c>
      <c r="Y34" s="48">
        <f t="shared" si="17"/>
        <v>0.17806960086208709</v>
      </c>
      <c r="Z34" s="48">
        <f t="shared" ref="Z34:AC34" si="18">(Z17-Z30)/Z17</f>
        <v>0.23010806376832274</v>
      </c>
      <c r="AA34" s="48">
        <f t="shared" si="18"/>
        <v>0.22852975447008625</v>
      </c>
      <c r="AB34" s="48">
        <f t="shared" si="18"/>
        <v>0.24428235619469019</v>
      </c>
      <c r="AC34" s="64">
        <f t="shared" si="18"/>
        <v>0.22359971364417525</v>
      </c>
    </row>
    <row r="35" spans="3:29" s="7" customFormat="1" outlineLevel="1" x14ac:dyDescent="0.2">
      <c r="C35" s="79" t="s">
        <v>57</v>
      </c>
      <c r="D35" s="79"/>
      <c r="E35" s="80">
        <f t="shared" ref="E35:S35" si="19">(E18-E31)/E18</f>
        <v>5.978621897457588E-2</v>
      </c>
      <c r="F35" s="80">
        <f t="shared" si="19"/>
        <v>0.15131379832163977</v>
      </c>
      <c r="G35" s="80">
        <f t="shared" si="19"/>
        <v>8.9697336561743252E-2</v>
      </c>
      <c r="H35" s="80">
        <f t="shared" si="19"/>
        <v>2.7027569525988799E-2</v>
      </c>
      <c r="I35" s="81">
        <f t="shared" si="19"/>
        <v>7.9023394155072355E-2</v>
      </c>
      <c r="J35" s="80">
        <f t="shared" si="19"/>
        <v>3.1708576810508093E-2</v>
      </c>
      <c r="K35" s="80">
        <f t="shared" si="19"/>
        <v>0.18222918604840946</v>
      </c>
      <c r="L35" s="80">
        <f t="shared" si="19"/>
        <v>0.12495425454999862</v>
      </c>
      <c r="M35" s="80">
        <f t="shared" si="19"/>
        <v>0.1260449147482253</v>
      </c>
      <c r="N35" s="81">
        <f t="shared" si="19"/>
        <v>0.1749754247998877</v>
      </c>
      <c r="O35" s="80">
        <f t="shared" si="19"/>
        <v>0.12429953667145534</v>
      </c>
      <c r="P35" s="80">
        <f t="shared" si="19"/>
        <v>0.18676027009232754</v>
      </c>
      <c r="Q35" s="80">
        <f t="shared" si="19"/>
        <v>0.19135085024836379</v>
      </c>
      <c r="R35" s="80">
        <f t="shared" si="19"/>
        <v>0.17638327915147917</v>
      </c>
      <c r="S35" s="81">
        <f t="shared" si="19"/>
        <v>0.17271126033251835</v>
      </c>
      <c r="T35" s="80">
        <f t="shared" si="17"/>
        <v>0.17461537928693641</v>
      </c>
      <c r="U35" s="80">
        <f t="shared" si="17"/>
        <v>0.28439995778067062</v>
      </c>
      <c r="V35" s="80">
        <f t="shared" si="17"/>
        <v>0.31999414519906327</v>
      </c>
      <c r="W35" s="80">
        <f t="shared" si="17"/>
        <v>0.35716724970847913</v>
      </c>
      <c r="X35" s="81">
        <f t="shared" si="17"/>
        <v>0.29613635077719047</v>
      </c>
      <c r="Y35" s="80">
        <f t="shared" si="17"/>
        <v>0.24273022662772997</v>
      </c>
      <c r="Z35" s="80">
        <f t="shared" ref="Z35:AC35" si="20">(Z18-Z31)/Z18</f>
        <v>0.23291380532271069</v>
      </c>
      <c r="AA35" s="80">
        <f t="shared" si="20"/>
        <v>0.26051535199636272</v>
      </c>
      <c r="AB35" s="80">
        <f t="shared" si="20"/>
        <v>0.25306534064123126</v>
      </c>
      <c r="AC35" s="81">
        <f t="shared" si="20"/>
        <v>0.24779227979286683</v>
      </c>
    </row>
    <row r="36" spans="3:29" outlineLevel="1" x14ac:dyDescent="0.2">
      <c r="E36" s="26"/>
      <c r="F36" s="26"/>
      <c r="G36" s="26"/>
      <c r="H36" s="26"/>
      <c r="I36" s="61"/>
      <c r="J36" s="26"/>
      <c r="K36" s="26"/>
      <c r="L36" s="26"/>
      <c r="M36" s="26"/>
      <c r="N36" s="61"/>
      <c r="O36" s="26"/>
      <c r="P36" s="26"/>
      <c r="Q36" s="26"/>
      <c r="R36" s="26"/>
      <c r="S36" s="61"/>
      <c r="T36" s="26"/>
      <c r="U36" s="26"/>
      <c r="V36" s="26"/>
      <c r="W36" s="26"/>
      <c r="X36" s="61"/>
      <c r="Y36" s="26"/>
      <c r="Z36" s="26"/>
      <c r="AA36" s="26"/>
      <c r="AB36" s="26"/>
      <c r="AC36" s="61"/>
    </row>
    <row r="37" spans="3:29" x14ac:dyDescent="0.2">
      <c r="C37" s="6" t="s">
        <v>58</v>
      </c>
      <c r="D37" s="6"/>
      <c r="E37" s="26">
        <f>Reported!E18/1000</f>
        <v>24.925999999999998</v>
      </c>
      <c r="F37" s="26">
        <f>Reported!F18/1000</f>
        <v>33.975999999999999</v>
      </c>
      <c r="G37" s="26">
        <f>Reported!G18/1000</f>
        <v>45.381999999999998</v>
      </c>
      <c r="H37" s="26">
        <f>Reported!H18/1000</f>
        <v>41.192999999999998</v>
      </c>
      <c r="I37" s="61">
        <f>Reported!I18/1000</f>
        <v>145.477</v>
      </c>
      <c r="J37" s="26">
        <f>Reported!J18/1000</f>
        <v>43.188000000000002</v>
      </c>
      <c r="K37" s="26">
        <f>Reported!K18/1000</f>
        <v>43.716000000000001</v>
      </c>
      <c r="L37" s="26">
        <f>Reported!L18/1000</f>
        <v>40.192</v>
      </c>
      <c r="M37" s="26">
        <f>Reported!M18/1000</f>
        <v>35.685000000000002</v>
      </c>
      <c r="N37" s="61">
        <f>RecastReported!N18/1000</f>
        <v>168.73699999999999</v>
      </c>
      <c r="O37" s="26">
        <f>RecastReported!O18/1000</f>
        <v>33.131999999999998</v>
      </c>
      <c r="P37" s="26">
        <f>RecastReported!P18/1000</f>
        <v>35.055999999999997</v>
      </c>
      <c r="Q37" s="26">
        <f>RecastReported!Q18/1000</f>
        <v>39.920999999999999</v>
      </c>
      <c r="R37" s="26">
        <f>RecastReported!R18/1000</f>
        <v>38.317</v>
      </c>
      <c r="S37" s="61">
        <f>RecastReported!S18/1000</f>
        <v>146.42599999999999</v>
      </c>
      <c r="T37" s="26">
        <f>RecastReported!T18/1000</f>
        <v>44.079000000000001</v>
      </c>
      <c r="U37" s="26">
        <f>RecastReported!U18/1000</f>
        <v>49.237000000000002</v>
      </c>
      <c r="V37" s="26">
        <f>RecastReported!V18/1000</f>
        <v>56.758000000000003</v>
      </c>
      <c r="W37" s="26">
        <f>RecastReported!W18/1000</f>
        <v>57.158000000000001</v>
      </c>
      <c r="X37" s="61">
        <f>RecastReported!X18/1000</f>
        <v>207.232</v>
      </c>
      <c r="Y37" s="26">
        <f>RecastReported!Y18/1000</f>
        <v>55.953000000000003</v>
      </c>
      <c r="Z37" s="26">
        <f>RecastReported!Z18/1000</f>
        <v>70.037999999999997</v>
      </c>
      <c r="AA37" s="26">
        <f>RecastReported!AA18/1000</f>
        <v>77.477999999999994</v>
      </c>
      <c r="AB37" s="26">
        <f>RecastReported!AB18/1000</f>
        <v>71.679000000000002</v>
      </c>
      <c r="AC37" s="61">
        <f>RecastReported!AC18/1000</f>
        <v>275.14800000000002</v>
      </c>
    </row>
    <row r="38" spans="3:29" x14ac:dyDescent="0.2">
      <c r="C38" s="6" t="s">
        <v>59</v>
      </c>
      <c r="D38" s="6"/>
      <c r="E38" s="26">
        <f>Reported!E20/1000</f>
        <v>20.306000000000001</v>
      </c>
      <c r="F38" s="26">
        <f>Reported!F20/1000</f>
        <v>19.677</v>
      </c>
      <c r="G38" s="26">
        <f>Reported!G20/1000</f>
        <v>21.486000000000001</v>
      </c>
      <c r="H38" s="26">
        <f>Reported!H20/1000</f>
        <v>22.972999999999999</v>
      </c>
      <c r="I38" s="61">
        <f>Reported!I20/1000</f>
        <v>84.441999999999993</v>
      </c>
      <c r="J38" s="26">
        <f>Reported!J20/1000</f>
        <v>23.248000000000001</v>
      </c>
      <c r="K38" s="26">
        <f>Reported!K20/1000</f>
        <v>23.614000000000001</v>
      </c>
      <c r="L38" s="26">
        <f>Reported!L20/1000</f>
        <v>21.331</v>
      </c>
      <c r="M38" s="26">
        <f>Reported!M20/1000</f>
        <v>24.184000000000001</v>
      </c>
      <c r="N38" s="61">
        <f>RecastReported!N20/1000</f>
        <v>92.415999999999997</v>
      </c>
      <c r="O38" s="26">
        <f>RecastReported!O20/1000</f>
        <v>24.608000000000001</v>
      </c>
      <c r="P38" s="26">
        <f>RecastReported!P20/1000</f>
        <v>25.228000000000002</v>
      </c>
      <c r="Q38" s="26">
        <f>RecastReported!Q20/1000</f>
        <v>27.925000000000001</v>
      </c>
      <c r="R38" s="26">
        <f>RecastReported!R20/1000</f>
        <v>29.638999999999999</v>
      </c>
      <c r="S38" s="61">
        <f>RecastReported!S20/1000</f>
        <v>107.4</v>
      </c>
      <c r="T38" s="26">
        <f>RecastReported!T20/1000</f>
        <v>32.893000000000001</v>
      </c>
      <c r="U38" s="26">
        <f>RecastReported!U20/1000</f>
        <v>28.13</v>
      </c>
      <c r="V38" s="26">
        <f>RecastReported!V20/1000</f>
        <v>26.72</v>
      </c>
      <c r="W38" s="26">
        <f>RecastReported!W20/1000</f>
        <v>28.916</v>
      </c>
      <c r="X38" s="61">
        <f>RecastReported!X20/1000</f>
        <v>116.65900000000001</v>
      </c>
      <c r="Y38" s="26">
        <f>RecastReported!Y20/1000</f>
        <v>29.062999999999999</v>
      </c>
      <c r="Z38" s="26">
        <f>RecastReported!Z20/1000</f>
        <v>33.043999999999997</v>
      </c>
      <c r="AA38" s="26">
        <f>RecastReported!AA20/1000</f>
        <v>31.059000000000001</v>
      </c>
      <c r="AB38" s="26">
        <f>RecastReported!AB20/1000</f>
        <v>31.856999999999999</v>
      </c>
      <c r="AC38" s="61">
        <f>RecastReported!AC20/1000</f>
        <v>125.023</v>
      </c>
    </row>
    <row r="39" spans="3:29" x14ac:dyDescent="0.2">
      <c r="C39" s="6" t="s">
        <v>60</v>
      </c>
      <c r="D39" s="6"/>
      <c r="E39" s="26">
        <f>Reported!E19/1000</f>
        <v>2.2869999999999999</v>
      </c>
      <c r="F39" s="26">
        <f>Reported!F19/1000</f>
        <v>2.492</v>
      </c>
      <c r="G39" s="26">
        <f>Reported!G19/1000</f>
        <v>2.2400000000000002</v>
      </c>
      <c r="H39" s="26">
        <f>Reported!H19/1000</f>
        <v>2.6379999999999999</v>
      </c>
      <c r="I39" s="61">
        <f>Reported!I19/1000</f>
        <v>9.657</v>
      </c>
      <c r="J39" s="26">
        <f>Reported!J19/1000</f>
        <v>2.4630000000000001</v>
      </c>
      <c r="K39" s="26">
        <f>Reported!K19/1000</f>
        <v>2.3730000000000002</v>
      </c>
      <c r="L39" s="26">
        <f>Reported!L19/1000</f>
        <v>2.4580000000000002</v>
      </c>
      <c r="M39" s="26">
        <f>Reported!M19/1000</f>
        <v>2.9049999999999998</v>
      </c>
      <c r="N39" s="61">
        <f>RecastReported!N19/1000</f>
        <v>10.199</v>
      </c>
      <c r="O39" s="26">
        <f>RecastReported!O19/1000</f>
        <v>2.996</v>
      </c>
      <c r="P39" s="26">
        <f>RecastReported!P19/1000</f>
        <v>3.71</v>
      </c>
      <c r="Q39" s="26">
        <f>RecastReported!Q19/1000</f>
        <v>3.9359999999999999</v>
      </c>
      <c r="R39" s="26">
        <f>RecastReported!R19/1000</f>
        <v>4.4370000000000003</v>
      </c>
      <c r="S39" s="61">
        <f>RecastReported!S19/1000</f>
        <v>15.079000000000001</v>
      </c>
      <c r="T39" s="26">
        <f>RecastReported!T19/1000</f>
        <v>3.8959999999999999</v>
      </c>
      <c r="U39" s="26">
        <f>RecastReported!U19/1000</f>
        <v>5.0519999999999996</v>
      </c>
      <c r="V39" s="26">
        <f>RecastReported!V19/1000</f>
        <v>4.6040000000000001</v>
      </c>
      <c r="W39" s="26">
        <f>RecastReported!W19/1000</f>
        <v>5.2919999999999998</v>
      </c>
      <c r="X39" s="61">
        <f>RecastReported!X19/1000</f>
        <v>18.844000000000001</v>
      </c>
      <c r="Y39" s="26">
        <f>RecastReported!Y19/1000</f>
        <v>5.4740000000000002</v>
      </c>
      <c r="Z39" s="26">
        <f>RecastReported!Z19/1000</f>
        <v>6.5549999999999997</v>
      </c>
      <c r="AA39" s="26">
        <f>RecastReported!AA19/1000</f>
        <v>6.4349999999999996</v>
      </c>
      <c r="AB39" s="26">
        <f>RecastReported!AB19/1000</f>
        <v>5.0990000000000002</v>
      </c>
      <c r="AC39" s="61">
        <f>RecastReported!AC19/1000</f>
        <v>23.562999999999999</v>
      </c>
    </row>
    <row r="40" spans="3:29" x14ac:dyDescent="0.2">
      <c r="C40" s="6" t="s">
        <v>61</v>
      </c>
      <c r="D40" s="6"/>
      <c r="E40" s="26">
        <f>Reported!E21/1000</f>
        <v>0.54200000000000004</v>
      </c>
      <c r="F40" s="26">
        <f>Reported!F21/1000</f>
        <v>1.0509999999999999</v>
      </c>
      <c r="G40" s="26">
        <f>Reported!G21/1000</f>
        <v>1.0509999999999999</v>
      </c>
      <c r="H40" s="26">
        <f>Reported!H21/1000</f>
        <v>1.0509999999999999</v>
      </c>
      <c r="I40" s="61">
        <f>Reported!I21/1000</f>
        <v>3.6949999999999998</v>
      </c>
      <c r="J40" s="26">
        <f>Reported!J21/1000</f>
        <v>1.052</v>
      </c>
      <c r="K40" s="26">
        <f>Reported!K21/1000</f>
        <v>1.0509999999999999</v>
      </c>
      <c r="L40" s="26">
        <f>Reported!L21/1000</f>
        <v>1.0509999999999999</v>
      </c>
      <c r="M40" s="26">
        <f>Reported!M21/1000</f>
        <v>1.052</v>
      </c>
      <c r="N40" s="61">
        <f>RecastReported!N21/1000</f>
        <v>4.2060000000000004</v>
      </c>
      <c r="O40" s="26">
        <f>RecastReported!O21/1000</f>
        <v>1.0509999999999999</v>
      </c>
      <c r="P40" s="26">
        <f>RecastReported!P21/1000</f>
        <v>1.0509999999999999</v>
      </c>
      <c r="Q40" s="26">
        <f>RecastReported!Q21/1000</f>
        <v>1.052</v>
      </c>
      <c r="R40" s="26">
        <f>RecastReported!R21/1000</f>
        <v>1.05</v>
      </c>
      <c r="S40" s="61">
        <f>RecastReported!S21/1000</f>
        <v>4.2039999999999997</v>
      </c>
      <c r="T40" s="26">
        <f>RecastReported!T21/1000</f>
        <v>1.0509999999999999</v>
      </c>
      <c r="U40" s="26">
        <f>RecastReported!U21/1000</f>
        <v>1.0509999999999999</v>
      </c>
      <c r="V40" s="26">
        <f>RecastReported!V21/1000</f>
        <v>1.0509999999999999</v>
      </c>
      <c r="W40" s="26">
        <f>RecastReported!W21/1000</f>
        <v>1.0509999999999999</v>
      </c>
      <c r="X40" s="61">
        <f>RecastReported!X21/1000</f>
        <v>4.2039999999999997</v>
      </c>
      <c r="Y40" s="26">
        <f>RecastReported!Y21/1000</f>
        <v>0.89300000000000002</v>
      </c>
      <c r="Z40" s="26">
        <f>RecastReported!Z21/1000</f>
        <v>0.81399999999999995</v>
      </c>
      <c r="AA40" s="26">
        <f>RecastReported!AA21/1000</f>
        <v>1.524</v>
      </c>
      <c r="AB40" s="26">
        <f>RecastReported!AB21/1000</f>
        <v>1.524</v>
      </c>
      <c r="AC40" s="61">
        <f>RecastReported!AC21/1000</f>
        <v>4.7549999999999999</v>
      </c>
    </row>
    <row r="41" spans="3:29" x14ac:dyDescent="0.2">
      <c r="C41" s="1" t="s">
        <v>62</v>
      </c>
      <c r="D41" s="1"/>
      <c r="E41" s="28">
        <f>SUM(E37:E40)</f>
        <v>48.061</v>
      </c>
      <c r="F41" s="28">
        <f t="shared" ref="F41:R41" si="21">SUM(F37:F40)</f>
        <v>57.195999999999998</v>
      </c>
      <c r="G41" s="28">
        <f t="shared" si="21"/>
        <v>70.158999999999992</v>
      </c>
      <c r="H41" s="28">
        <f t="shared" si="21"/>
        <v>67.855000000000004</v>
      </c>
      <c r="I41" s="62">
        <f t="shared" si="21"/>
        <v>243.27099999999999</v>
      </c>
      <c r="J41" s="28">
        <f t="shared" si="21"/>
        <v>69.951000000000008</v>
      </c>
      <c r="K41" s="28">
        <f t="shared" si="21"/>
        <v>70.754000000000005</v>
      </c>
      <c r="L41" s="28">
        <f t="shared" si="21"/>
        <v>65.031999999999996</v>
      </c>
      <c r="M41" s="28">
        <f t="shared" si="21"/>
        <v>63.826000000000001</v>
      </c>
      <c r="N41" s="62">
        <f t="shared" si="21"/>
        <v>275.55800000000005</v>
      </c>
      <c r="O41" s="28">
        <f t="shared" si="21"/>
        <v>61.786999999999999</v>
      </c>
      <c r="P41" s="28">
        <f t="shared" si="21"/>
        <v>65.045000000000002</v>
      </c>
      <c r="Q41" s="28">
        <f t="shared" si="21"/>
        <v>72.834000000000017</v>
      </c>
      <c r="R41" s="28">
        <f t="shared" si="21"/>
        <v>73.442999999999998</v>
      </c>
      <c r="S41" s="62">
        <f t="shared" ref="S41:Y41" si="22">SUM(S37:S40)</f>
        <v>273.10899999999998</v>
      </c>
      <c r="T41" s="28">
        <f t="shared" si="22"/>
        <v>81.919000000000011</v>
      </c>
      <c r="U41" s="28">
        <f t="shared" si="22"/>
        <v>83.470000000000013</v>
      </c>
      <c r="V41" s="28">
        <f t="shared" si="22"/>
        <v>89.13300000000001</v>
      </c>
      <c r="W41" s="28">
        <f t="shared" si="22"/>
        <v>92.417000000000002</v>
      </c>
      <c r="X41" s="62">
        <f t="shared" si="22"/>
        <v>346.93900000000002</v>
      </c>
      <c r="Y41" s="28">
        <f t="shared" si="22"/>
        <v>91.38300000000001</v>
      </c>
      <c r="Z41" s="28">
        <f t="shared" ref="Z41:AC41" si="23">SUM(Z37:Z40)</f>
        <v>110.45099999999999</v>
      </c>
      <c r="AA41" s="28">
        <f t="shared" si="23"/>
        <v>116.496</v>
      </c>
      <c r="AB41" s="28">
        <f t="shared" si="23"/>
        <v>110.15900000000001</v>
      </c>
      <c r="AC41" s="62">
        <f t="shared" si="23"/>
        <v>428.48900000000003</v>
      </c>
    </row>
    <row r="42" spans="3:29" x14ac:dyDescent="0.2">
      <c r="E42" s="26"/>
      <c r="F42" s="26"/>
      <c r="G42" s="26"/>
      <c r="H42" s="26"/>
      <c r="I42" s="61"/>
      <c r="J42" s="26"/>
      <c r="K42" s="26"/>
      <c r="L42" s="26"/>
      <c r="M42" s="26"/>
      <c r="N42" s="61"/>
      <c r="O42" s="26"/>
      <c r="P42" s="26"/>
      <c r="Q42" s="26"/>
      <c r="R42" s="26"/>
      <c r="S42" s="61"/>
      <c r="T42" s="26"/>
      <c r="U42" s="26"/>
      <c r="V42" s="26"/>
      <c r="W42" s="26"/>
      <c r="X42" s="61"/>
      <c r="Y42" s="26"/>
      <c r="Z42" s="26"/>
      <c r="AA42" s="26"/>
      <c r="AB42" s="26"/>
      <c r="AC42" s="61"/>
    </row>
    <row r="43" spans="3:29" x14ac:dyDescent="0.2">
      <c r="C43" t="s">
        <v>63</v>
      </c>
      <c r="E43" s="26">
        <f t="shared" ref="E43:S43" si="24">E18-E31-E41</f>
        <v>-45.090999999999994</v>
      </c>
      <c r="F43" s="26">
        <f t="shared" si="24"/>
        <v>-46.197000000000003</v>
      </c>
      <c r="G43" s="26">
        <f t="shared" si="24"/>
        <v>-62.75</v>
      </c>
      <c r="H43" s="26">
        <f t="shared" si="24"/>
        <v>-65.162000000000006</v>
      </c>
      <c r="I43" s="61">
        <f t="shared" si="24"/>
        <v>-219.20000000000002</v>
      </c>
      <c r="J43" s="26">
        <f t="shared" si="24"/>
        <v>-66.820000000000007</v>
      </c>
      <c r="K43" s="26">
        <f t="shared" si="24"/>
        <v>-48.424000000000007</v>
      </c>
      <c r="L43" s="26">
        <f t="shared" si="24"/>
        <v>-51.033000000000001</v>
      </c>
      <c r="M43" s="26">
        <f t="shared" si="24"/>
        <v>-48.627000000000002</v>
      </c>
      <c r="N43" s="61">
        <f t="shared" si="24"/>
        <v>-192.07600000000002</v>
      </c>
      <c r="O43" s="26">
        <f t="shared" si="24"/>
        <v>-48.722000000000001</v>
      </c>
      <c r="P43" s="26">
        <f t="shared" si="24"/>
        <v>-40.649999999999991</v>
      </c>
      <c r="Q43" s="26">
        <f t="shared" si="24"/>
        <v>-45.175000000000026</v>
      </c>
      <c r="R43" s="26">
        <f t="shared" si="24"/>
        <v>-46.586000000000027</v>
      </c>
      <c r="S43" s="61">
        <f t="shared" si="24"/>
        <v>-181.13299999999998</v>
      </c>
      <c r="T43" s="26">
        <f t="shared" ref="T43:Y43" si="25">T18-T31-T41</f>
        <v>-56.711000000000013</v>
      </c>
      <c r="U43" s="26">
        <f t="shared" si="25"/>
        <v>-34.969000000000008</v>
      </c>
      <c r="V43" s="26">
        <f t="shared" si="25"/>
        <v>-23.546999999999997</v>
      </c>
      <c r="W43" s="26">
        <f t="shared" si="25"/>
        <v>-6.6539999999999964</v>
      </c>
      <c r="X43" s="61">
        <f t="shared" si="25"/>
        <v>-121.88100000000003</v>
      </c>
      <c r="Y43" s="26">
        <f t="shared" si="25"/>
        <v>-44.171000000000021</v>
      </c>
      <c r="Z43" s="26">
        <f t="shared" ref="Z43:AC43" si="26">Z18-Z31-Z41</f>
        <v>-62.798000000000002</v>
      </c>
      <c r="AA43" s="26">
        <f t="shared" si="26"/>
        <v>-60.34399999999998</v>
      </c>
      <c r="AB43" s="26">
        <f t="shared" si="26"/>
        <v>-48.426999999999978</v>
      </c>
      <c r="AC43" s="61">
        <f t="shared" si="26"/>
        <v>-215.74</v>
      </c>
    </row>
    <row r="44" spans="3:29" x14ac:dyDescent="0.2">
      <c r="C44" s="6" t="s">
        <v>64</v>
      </c>
      <c r="D44" s="6"/>
      <c r="E44" s="26">
        <f>-Reported!E25/1000</f>
        <v>-7.13</v>
      </c>
      <c r="F44" s="26">
        <f>-Reported!F25/1000</f>
        <v>-8.4329999999999998</v>
      </c>
      <c r="G44" s="26">
        <f>-Reported!G25/1000</f>
        <v>-8.4749999999999996</v>
      </c>
      <c r="H44" s="26">
        <f>-Reported!H25/1000</f>
        <v>-9.1980000000000004</v>
      </c>
      <c r="I44" s="61">
        <f>-Reported!I25/1000</f>
        <v>-33.235999999999997</v>
      </c>
      <c r="J44" s="26">
        <f>-Reported!J25/1000</f>
        <v>-11.515000000000001</v>
      </c>
      <c r="K44" s="26">
        <f>-Reported!K25/1000</f>
        <v>-13.063000000000001</v>
      </c>
      <c r="L44" s="26">
        <f>-Reported!L25/1000</f>
        <v>-13.957000000000001</v>
      </c>
      <c r="M44" s="26">
        <f>-Reported!M25/1000</f>
        <v>-14.709</v>
      </c>
      <c r="N44" s="61">
        <f>-RecastReported!N25/1000</f>
        <v>-73.34</v>
      </c>
      <c r="O44" s="26">
        <f>-RecastReported!O25/1000</f>
        <v>-20.558</v>
      </c>
      <c r="P44" s="26">
        <f>-RecastReported!P25/1000</f>
        <v>-21.971</v>
      </c>
      <c r="Q44" s="26">
        <f>-RecastReported!Q25/1000</f>
        <v>-23.216999999999999</v>
      </c>
      <c r="R44" s="26">
        <f>-RecastReported!R25/1000</f>
        <v>-26.509</v>
      </c>
      <c r="S44" s="61">
        <f>-RecastReported!S25/1000</f>
        <v>-92.254999999999995</v>
      </c>
      <c r="T44" s="26">
        <f>-RecastReported!T25/1000</f>
        <v>-28.198</v>
      </c>
      <c r="U44" s="26">
        <f>-RecastReported!U25/1000</f>
        <v>-31.872</v>
      </c>
      <c r="V44" s="26">
        <f>-RecastReported!V25/1000</f>
        <v>-34.481999999999999</v>
      </c>
      <c r="W44" s="26">
        <f>-RecastReported!W25/1000</f>
        <v>-37.219000000000001</v>
      </c>
      <c r="X44" s="61">
        <f>-RecastReported!X25/1000</f>
        <v>-131.77099999999999</v>
      </c>
      <c r="Y44" s="26">
        <f>-RecastReported!Y25/1000</f>
        <v>-41.34</v>
      </c>
      <c r="Z44" s="26">
        <f>-RecastReported!Z25/1000</f>
        <v>-42.308999999999997</v>
      </c>
      <c r="AA44" s="26">
        <f>-RecastReported!AA25/1000</f>
        <v>-43.911000000000001</v>
      </c>
      <c r="AB44" s="26">
        <f>-RecastReported!AB25/1000</f>
        <v>-46.686</v>
      </c>
      <c r="AC44" s="61">
        <f>-RecastReported!AC25/1000</f>
        <v>-174.24600000000001</v>
      </c>
    </row>
    <row r="45" spans="3:29" x14ac:dyDescent="0.2">
      <c r="C45" s="6" t="s">
        <v>219</v>
      </c>
      <c r="D45" s="6"/>
      <c r="E45" s="26">
        <f>-(Reported!E26+Reported!E27)/1000</f>
        <v>-0.29899999999999999</v>
      </c>
      <c r="F45" s="26">
        <f>-(Reported!F26+Reported!F27)/1000</f>
        <v>-1.45</v>
      </c>
      <c r="G45" s="26">
        <f>-(Reported!G26+Reported!G27)/1000</f>
        <v>-8.6999999999999994E-2</v>
      </c>
      <c r="H45" s="26">
        <f>-(Reported!H26+Reported!H27)/1000</f>
        <v>6.7000000000000004E-2</v>
      </c>
      <c r="I45" s="61">
        <f>-(Reported!I26+Reported!I27)/1000</f>
        <v>-1.7689999999999999</v>
      </c>
      <c r="J45" s="26">
        <f>-(Reported!J26+Reported!J27)/1000</f>
        <v>0.53200000000000003</v>
      </c>
      <c r="K45" s="26">
        <f>-(Reported!K26+Reported!K27)/1000</f>
        <v>-0.03</v>
      </c>
      <c r="L45" s="26">
        <f>-(Reported!L26+Reported!L27)/1000</f>
        <v>-4.2000000000000003E-2</v>
      </c>
      <c r="M45" s="26">
        <f>-(Reported!M26+Reported!M27)/1000</f>
        <v>0.38</v>
      </c>
      <c r="N45" s="61">
        <f>-(RecastReported!N26+RecastReported!N27)/1000</f>
        <v>0.84</v>
      </c>
      <c r="O45" s="26">
        <f>-(RecastReported!O26+RecastReported!O27)/1000</f>
        <v>-0.47499999999999998</v>
      </c>
      <c r="P45" s="26">
        <f>-(RecastReported!P26+RecastReported!P27)/1000</f>
        <v>-0.20799999999999999</v>
      </c>
      <c r="Q45" s="26">
        <f>-(RecastReported!Q26+RecastReported!Q27)/1000</f>
        <v>9.4E-2</v>
      </c>
      <c r="R45" s="26">
        <f>-(RecastReported!R26+RecastReported!R27)/1000</f>
        <v>-1.2849999999999999</v>
      </c>
      <c r="S45" s="61">
        <f>-(RecastReported!S26+RecastReported!S27)/1000</f>
        <v>-1.8740000000000001</v>
      </c>
      <c r="T45" s="26">
        <f>-(RecastReported!T26+RecastReported!T27)/1000</f>
        <v>1.6919999999999999</v>
      </c>
      <c r="U45" s="26">
        <f>-(RecastReported!U26+RecastReported!U27)/1000</f>
        <v>-0.50800000000000001</v>
      </c>
      <c r="V45" s="26">
        <f>-(RecastReported!V26+RecastReported!V27)/1000</f>
        <v>4.5170000000000003</v>
      </c>
      <c r="W45" s="26">
        <f>-(RecastReported!W26+RecastReported!W27)/1000</f>
        <v>-2.9129999999999998</v>
      </c>
      <c r="X45" s="61">
        <f>-(RecastReported!X26+RecastReported!X27)/1000</f>
        <v>2.7879999999999998</v>
      </c>
      <c r="Y45" s="26">
        <f>-(RecastReported!Y26+RecastReported!Y27)/1000</f>
        <v>-4.7560000000000002</v>
      </c>
      <c r="Z45" s="26">
        <f>-(RecastReported!Z26+RecastReported!Z27)/1000</f>
        <v>-1.3879999999999999</v>
      </c>
      <c r="AA45" s="26">
        <f>-(RecastReported!AA26+RecastReported!AA27)/1000</f>
        <v>-3.11</v>
      </c>
      <c r="AB45" s="26">
        <f>-(RecastReported!AB26+RecastReported!AB27)/1000</f>
        <v>0</v>
      </c>
      <c r="AC45" s="61">
        <f>-(RecastReported!AC26+RecastReported!AC27)/1000</f>
        <v>-9.2539999999999996</v>
      </c>
    </row>
    <row r="46" spans="3:29" x14ac:dyDescent="0.2">
      <c r="C46" t="s">
        <v>65</v>
      </c>
      <c r="E46" s="26">
        <f>SUM(E43:E45)</f>
        <v>-52.519999999999996</v>
      </c>
      <c r="F46" s="26">
        <f t="shared" ref="F46:S46" si="27">SUM(F43:F45)</f>
        <v>-56.080000000000005</v>
      </c>
      <c r="G46" s="26">
        <f t="shared" si="27"/>
        <v>-71.311999999999998</v>
      </c>
      <c r="H46" s="26">
        <f t="shared" si="27"/>
        <v>-74.293000000000021</v>
      </c>
      <c r="I46" s="61">
        <f t="shared" si="27"/>
        <v>-254.20500000000001</v>
      </c>
      <c r="J46" s="26">
        <f t="shared" si="27"/>
        <v>-77.803000000000011</v>
      </c>
      <c r="K46" s="26">
        <f t="shared" si="27"/>
        <v>-61.51700000000001</v>
      </c>
      <c r="L46" s="26">
        <f t="shared" si="27"/>
        <v>-65.032000000000011</v>
      </c>
      <c r="M46" s="26">
        <f t="shared" si="27"/>
        <v>-62.955999999999996</v>
      </c>
      <c r="N46" s="61">
        <f t="shared" si="27"/>
        <v>-264.57600000000008</v>
      </c>
      <c r="O46" s="26">
        <f t="shared" si="27"/>
        <v>-69.754999999999995</v>
      </c>
      <c r="P46" s="26">
        <f t="shared" si="27"/>
        <v>-62.828999999999994</v>
      </c>
      <c r="Q46" s="26">
        <f t="shared" si="27"/>
        <v>-68.29800000000003</v>
      </c>
      <c r="R46" s="26">
        <f t="shared" si="27"/>
        <v>-74.380000000000024</v>
      </c>
      <c r="S46" s="61">
        <f t="shared" si="27"/>
        <v>-275.262</v>
      </c>
      <c r="T46" s="26">
        <f t="shared" ref="T46:Y46" si="28">SUM(T43:T45)</f>
        <v>-83.217000000000027</v>
      </c>
      <c r="U46" s="26">
        <f t="shared" si="28"/>
        <v>-67.349000000000004</v>
      </c>
      <c r="V46" s="26">
        <f t="shared" si="28"/>
        <v>-53.511999999999993</v>
      </c>
      <c r="W46" s="26">
        <f t="shared" si="28"/>
        <v>-46.785999999999994</v>
      </c>
      <c r="X46" s="61">
        <f t="shared" si="28"/>
        <v>-250.864</v>
      </c>
      <c r="Y46" s="26">
        <f t="shared" si="28"/>
        <v>-90.267000000000024</v>
      </c>
      <c r="Z46" s="26">
        <f t="shared" ref="Z46:AC46" si="29">SUM(Z43:Z45)</f>
        <v>-106.495</v>
      </c>
      <c r="AA46" s="26">
        <f t="shared" si="29"/>
        <v>-107.36499999999998</v>
      </c>
      <c r="AB46" s="26">
        <f t="shared" si="29"/>
        <v>-95.112999999999971</v>
      </c>
      <c r="AC46" s="61">
        <f t="shared" si="29"/>
        <v>-399.24</v>
      </c>
    </row>
    <row r="47" spans="3:29" x14ac:dyDescent="0.2">
      <c r="C47" s="6" t="s">
        <v>66</v>
      </c>
      <c r="D47" s="6"/>
      <c r="E47" s="26">
        <f>Reported!E29/1000</f>
        <v>0</v>
      </c>
      <c r="F47" s="26">
        <f>Reported!F29/1000</f>
        <v>-6.2149999999999999</v>
      </c>
      <c r="G47" s="26">
        <f>Reported!G29/1000</f>
        <v>0.90300000000000002</v>
      </c>
      <c r="H47" s="26">
        <f>Reported!H29/1000</f>
        <v>1.2999999999999999E-2</v>
      </c>
      <c r="I47" s="61">
        <f>Reported!I29/1000</f>
        <v>-5.2990000000000004</v>
      </c>
      <c r="J47" s="26">
        <f>Reported!J29/1000</f>
        <v>0</v>
      </c>
      <c r="K47" s="26">
        <f>Reported!K29/1000</f>
        <v>3.21</v>
      </c>
      <c r="L47" s="26">
        <f>Reported!L29/1000</f>
        <v>9.9359999999999999</v>
      </c>
      <c r="M47" s="26">
        <f>Reported!M29/1000</f>
        <v>22.847000000000001</v>
      </c>
      <c r="N47" s="61">
        <f>RecastReported!N29/1000</f>
        <v>56.262999999999998</v>
      </c>
      <c r="O47" s="26">
        <f>RecastReported!O29/1000</f>
        <v>5.4</v>
      </c>
      <c r="P47" s="26">
        <f>RecastReported!P29/1000</f>
        <v>10.781000000000001</v>
      </c>
      <c r="Q47" s="26">
        <f>RecastReported!Q29/1000</f>
        <v>14.516999999999999</v>
      </c>
      <c r="R47" s="26">
        <f>RecastReported!R29/1000</f>
        <v>-18.344999999999999</v>
      </c>
      <c r="S47" s="61">
        <f>RecastReported!S29/1000</f>
        <v>12.353</v>
      </c>
      <c r="T47" s="26">
        <f>RecastReported!T29/1000</f>
        <v>8.2029999999999994</v>
      </c>
      <c r="U47" s="26">
        <f>RecastReported!U29/1000</f>
        <v>4.3780000000000001</v>
      </c>
      <c r="V47" s="26">
        <f>RecastReported!V29/1000</f>
        <v>-5.9880000000000004</v>
      </c>
      <c r="W47" s="26">
        <f>RecastReported!W29/1000</f>
        <v>2.7290000000000001</v>
      </c>
      <c r="X47" s="61">
        <f>RecastReported!X29/1000</f>
        <v>9.3219999999999992</v>
      </c>
      <c r="Y47" s="26">
        <f>RecastReported!Y29/1000</f>
        <v>-3.3610000000000002</v>
      </c>
      <c r="Z47" s="26">
        <f>RecastReported!Z29/1000</f>
        <v>-1.91</v>
      </c>
      <c r="AA47" s="26">
        <f>RecastReported!AA29/1000</f>
        <v>5.1689999999999996</v>
      </c>
      <c r="AB47" s="26">
        <f>RecastReported!AB29/1000</f>
        <v>-8.1159999999999997</v>
      </c>
      <c r="AC47" s="61">
        <f>RecastReported!AC29/1000</f>
        <v>-8.218</v>
      </c>
    </row>
    <row r="48" spans="3:29" x14ac:dyDescent="0.2">
      <c r="E48" s="26"/>
      <c r="F48" s="26"/>
      <c r="G48" s="26"/>
      <c r="H48" s="26"/>
      <c r="I48" s="61"/>
      <c r="J48" s="26"/>
      <c r="K48" s="26"/>
      <c r="L48" s="26"/>
      <c r="M48" s="26"/>
      <c r="N48" s="61"/>
      <c r="O48" s="26"/>
      <c r="P48" s="26"/>
      <c r="Q48" s="26"/>
      <c r="R48" s="26"/>
      <c r="S48" s="61"/>
      <c r="T48" s="26"/>
      <c r="U48" s="26"/>
      <c r="V48" s="26"/>
      <c r="W48" s="26"/>
      <c r="X48" s="61"/>
      <c r="Y48" s="26"/>
      <c r="Z48" s="26"/>
      <c r="AA48" s="26"/>
      <c r="AB48" s="26"/>
      <c r="AC48" s="61"/>
    </row>
    <row r="49" spans="1:32" x14ac:dyDescent="0.2">
      <c r="C49" t="s">
        <v>67</v>
      </c>
      <c r="E49" s="26">
        <f>Reported!E30/1000</f>
        <v>-52.52</v>
      </c>
      <c r="F49" s="26">
        <f>Reported!F30/1000</f>
        <v>-49.865000000000002</v>
      </c>
      <c r="G49" s="26">
        <f>Reported!G30/1000</f>
        <v>-72.215000000000003</v>
      </c>
      <c r="H49" s="26">
        <f>Reported!H30/1000</f>
        <v>-74.305999999999997</v>
      </c>
      <c r="I49" s="61">
        <f>Reported!I30/1000</f>
        <v>-248.90600000000001</v>
      </c>
      <c r="J49" s="26">
        <f>Reported!J30/1000</f>
        <v>-77.802999999999997</v>
      </c>
      <c r="K49" s="26">
        <f>Reported!K30/1000</f>
        <v>-64.727000000000004</v>
      </c>
      <c r="L49" s="26">
        <f>Reported!L30/1000</f>
        <v>-74.968000000000004</v>
      </c>
      <c r="M49" s="26">
        <f>Reported!M30/1000</f>
        <v>-85.802999999999997</v>
      </c>
      <c r="N49" s="61">
        <f>RecastReported!N30/1000</f>
        <v>-320.839</v>
      </c>
      <c r="O49" s="26">
        <f>RecastReported!O30/1000</f>
        <v>-75.155000000000001</v>
      </c>
      <c r="P49" s="26">
        <f>RecastReported!P30/1000</f>
        <v>-73.61</v>
      </c>
      <c r="Q49" s="26">
        <f>RecastReported!Q30/1000</f>
        <v>-82.814999999999998</v>
      </c>
      <c r="R49" s="26">
        <f>R46-R47</f>
        <v>-56.035000000000025</v>
      </c>
      <c r="S49" s="61">
        <f>RecastReported!S30/1000</f>
        <v>-287.61500000000001</v>
      </c>
      <c r="T49" s="26">
        <f>RecastReported!T30/1000</f>
        <v>-91.42</v>
      </c>
      <c r="U49" s="26">
        <f>RecastReported!U30/1000</f>
        <v>-71.727000000000004</v>
      </c>
      <c r="V49" s="26">
        <f>RecastReported!V30/1000</f>
        <v>-47.524000000000001</v>
      </c>
      <c r="W49" s="26">
        <f>W46-W47</f>
        <v>-49.514999999999993</v>
      </c>
      <c r="X49" s="61">
        <f>RecastReported!X30/1000</f>
        <v>-260.18599999999998</v>
      </c>
      <c r="Y49" s="26">
        <f>RecastReported!Y30/1000</f>
        <v>-86.906000000000006</v>
      </c>
      <c r="Z49" s="26">
        <f>RecastReported!Z30/1000</f>
        <v>-104.58499999999999</v>
      </c>
      <c r="AA49" s="26">
        <f>RecastReported!AA30/1000</f>
        <v>-112.53400000000001</v>
      </c>
      <c r="AB49" s="26">
        <f>AB46-AB47</f>
        <v>-86.996999999999971</v>
      </c>
      <c r="AC49" s="61">
        <f>RecastReported!AC30/1000</f>
        <v>-391.02199999999999</v>
      </c>
    </row>
    <row r="50" spans="1:32" x14ac:dyDescent="0.2">
      <c r="C50" s="6" t="s">
        <v>70</v>
      </c>
      <c r="D50" s="6"/>
      <c r="E50" s="26">
        <f>Reported!E31/1000</f>
        <v>-34.524999999999999</v>
      </c>
      <c r="F50" s="26">
        <f>Reported!F31/1000</f>
        <v>-57.405000000000001</v>
      </c>
      <c r="G50" s="26">
        <f>Reported!G31/1000</f>
        <v>-69.447000000000003</v>
      </c>
      <c r="H50" s="26">
        <f>Reported!H31/1000</f>
        <v>-59.283000000000001</v>
      </c>
      <c r="I50" s="61">
        <f>Reported!I31/1000</f>
        <v>-220.66</v>
      </c>
      <c r="J50" s="26">
        <f>Reported!J31/1000</f>
        <v>-90.936999999999998</v>
      </c>
      <c r="K50" s="26">
        <f>Reported!K31/1000</f>
        <v>-97.37</v>
      </c>
      <c r="L50" s="26">
        <f>Reported!L31/1000</f>
        <v>-91.846000000000004</v>
      </c>
      <c r="M50" s="26">
        <f>Reported!M31/1000</f>
        <v>-114.83499999999999</v>
      </c>
      <c r="N50" s="61">
        <f>RecastReported!N31/1000</f>
        <v>-395.96800000000002</v>
      </c>
      <c r="O50" s="26">
        <f>RecastReported!O31/1000</f>
        <v>-85.037000000000006</v>
      </c>
      <c r="P50" s="26">
        <f>RecastReported!P31/1000</f>
        <v>-91.956000000000003</v>
      </c>
      <c r="Q50" s="26">
        <f>RecastReported!Q31/1000</f>
        <v>-110.822</v>
      </c>
      <c r="R50" s="26">
        <f>RecastReported!R31/1000</f>
        <v>-125.289</v>
      </c>
      <c r="S50" s="61">
        <f>RecastReported!S31/1000</f>
        <v>-413.10399999999998</v>
      </c>
      <c r="T50" s="26">
        <f>RecastReported!T31/1000</f>
        <v>-119.452</v>
      </c>
      <c r="U50" s="26">
        <f>RecastReported!U31/1000</f>
        <v>-79.135999999999996</v>
      </c>
      <c r="V50" s="26">
        <f>RecastReported!V31/1000</f>
        <v>-44.628</v>
      </c>
      <c r="W50" s="26">
        <f>RecastReported!W31/1000</f>
        <v>-43.627000000000002</v>
      </c>
      <c r="X50" s="61">
        <f>RecastReported!X31/1000</f>
        <v>-286.84300000000002</v>
      </c>
      <c r="Y50" s="26">
        <f>RecastReported!Y31/1000</f>
        <v>-73.043999999999997</v>
      </c>
      <c r="Z50" s="26">
        <f>RecastReported!Z31/1000</f>
        <v>-103.292</v>
      </c>
      <c r="AA50" s="26">
        <f>RecastReported!AA31/1000</f>
        <v>-141.524</v>
      </c>
      <c r="AB50" s="26">
        <f>RecastReported!AB31/1000</f>
        <v>-99.497</v>
      </c>
      <c r="AC50" s="61">
        <f>RecastReported!AC31/1000</f>
        <v>-417.35700000000003</v>
      </c>
    </row>
    <row r="51" spans="1:32" x14ac:dyDescent="0.2">
      <c r="C51" s="1" t="s">
        <v>71</v>
      </c>
      <c r="D51" s="1"/>
      <c r="E51" s="28">
        <f>E49-E50</f>
        <v>-17.995000000000005</v>
      </c>
      <c r="F51" s="28">
        <f t="shared" ref="F51:S51" si="30">F49-F50</f>
        <v>7.5399999999999991</v>
      </c>
      <c r="G51" s="28">
        <f t="shared" si="30"/>
        <v>-2.7680000000000007</v>
      </c>
      <c r="H51" s="28">
        <f t="shared" si="30"/>
        <v>-15.022999999999996</v>
      </c>
      <c r="I51" s="62">
        <f t="shared" si="30"/>
        <v>-28.246000000000009</v>
      </c>
      <c r="J51" s="28">
        <f t="shared" si="30"/>
        <v>13.134</v>
      </c>
      <c r="K51" s="28">
        <f t="shared" si="30"/>
        <v>32.643000000000001</v>
      </c>
      <c r="L51" s="28">
        <f t="shared" si="30"/>
        <v>16.878</v>
      </c>
      <c r="M51" s="28">
        <f t="shared" si="30"/>
        <v>29.031999999999996</v>
      </c>
      <c r="N51" s="62">
        <f t="shared" si="30"/>
        <v>75.129000000000019</v>
      </c>
      <c r="O51" s="28">
        <f t="shared" si="30"/>
        <v>9.882000000000005</v>
      </c>
      <c r="P51" s="28">
        <f t="shared" si="30"/>
        <v>18.346000000000004</v>
      </c>
      <c r="Q51" s="28">
        <f t="shared" si="30"/>
        <v>28.007000000000005</v>
      </c>
      <c r="R51" s="28">
        <f>R49-R50</f>
        <v>69.253999999999976</v>
      </c>
      <c r="S51" s="62">
        <f t="shared" si="30"/>
        <v>125.48899999999998</v>
      </c>
      <c r="T51" s="28">
        <f t="shared" ref="T51:Y51" si="31">T49-T50</f>
        <v>28.031999999999996</v>
      </c>
      <c r="U51" s="28">
        <f t="shared" si="31"/>
        <v>7.4089999999999918</v>
      </c>
      <c r="V51" s="28">
        <f t="shared" si="31"/>
        <v>-2.8960000000000008</v>
      </c>
      <c r="W51" s="28">
        <f t="shared" si="31"/>
        <v>-5.887999999999991</v>
      </c>
      <c r="X51" s="62">
        <f t="shared" si="31"/>
        <v>26.657000000000039</v>
      </c>
      <c r="Y51" s="28">
        <f t="shared" si="31"/>
        <v>-13.862000000000009</v>
      </c>
      <c r="Z51" s="28">
        <f t="shared" ref="Z51:AC51" si="32">Z49-Z50</f>
        <v>-1.2929999999999922</v>
      </c>
      <c r="AA51" s="28">
        <f t="shared" si="32"/>
        <v>28.989999999999995</v>
      </c>
      <c r="AB51" s="28">
        <f t="shared" si="32"/>
        <v>12.500000000000028</v>
      </c>
      <c r="AC51" s="62">
        <f t="shared" si="32"/>
        <v>26.335000000000036</v>
      </c>
    </row>
    <row r="52" spans="1:32" ht="13.5" thickBot="1" x14ac:dyDescent="0.25">
      <c r="E52" s="26"/>
      <c r="F52" s="26"/>
      <c r="G52" s="26"/>
      <c r="H52" s="26"/>
      <c r="I52" s="61"/>
      <c r="J52" s="26"/>
      <c r="K52" s="26"/>
      <c r="L52" s="26"/>
      <c r="M52" s="26"/>
      <c r="N52" s="61"/>
      <c r="O52" s="26"/>
      <c r="P52" s="26"/>
      <c r="Q52" s="26"/>
      <c r="R52" s="26"/>
      <c r="S52" s="61"/>
      <c r="T52" s="26"/>
      <c r="U52" s="26"/>
      <c r="V52" s="26"/>
      <c r="W52" s="26"/>
      <c r="X52" s="61"/>
      <c r="Y52" s="26"/>
      <c r="Z52" s="26"/>
      <c r="AA52" s="26"/>
      <c r="AB52" s="26"/>
      <c r="AC52" s="61"/>
    </row>
    <row r="53" spans="1:32" ht="14.25" thickTop="1" thickBot="1" x14ac:dyDescent="0.25">
      <c r="C53" s="76" t="s">
        <v>68</v>
      </c>
      <c r="D53" s="76"/>
      <c r="E53" s="77"/>
      <c r="F53" s="77"/>
      <c r="G53" s="77">
        <f>Reported!G37</f>
        <v>-0.41</v>
      </c>
      <c r="H53" s="77">
        <f>Reported!H37</f>
        <v>-0.15</v>
      </c>
      <c r="I53" s="78">
        <f>Reported!I37</f>
        <v>-0.96</v>
      </c>
      <c r="J53" s="77">
        <f>Reported!J37</f>
        <v>0.13</v>
      </c>
      <c r="K53" s="77">
        <f>Reported!K37</f>
        <v>0.31</v>
      </c>
      <c r="L53" s="77">
        <f>Reported!L37</f>
        <v>0.16</v>
      </c>
      <c r="M53" s="77">
        <f>Reported!M37</f>
        <v>0.27</v>
      </c>
      <c r="N53" s="78">
        <f>RecastReported!N37</f>
        <v>0.72</v>
      </c>
      <c r="O53" s="77">
        <f>RecastReported!O37</f>
        <v>0.09</v>
      </c>
      <c r="P53" s="77">
        <f>RecastReported!P37</f>
        <v>0.17</v>
      </c>
      <c r="Q53" s="77">
        <f>RecastReported!Q37</f>
        <v>0.26</v>
      </c>
      <c r="R53" s="77">
        <f>R51/R55</f>
        <v>0.63457186053969827</v>
      </c>
      <c r="S53" s="78">
        <f>RecastReported!S37</f>
        <v>1.1599999999999999</v>
      </c>
      <c r="T53" s="77">
        <f>RecastReported!T37</f>
        <v>0.25303978118991521</v>
      </c>
      <c r="U53" s="77">
        <f>RecastReported!U37</f>
        <v>6.3288544167015473E-2</v>
      </c>
      <c r="V53" s="77">
        <f>RecastReported!V37</f>
        <v>-2.4053955280906342E-2</v>
      </c>
      <c r="W53" s="77">
        <f>W51/W55</f>
        <v>-5.24407948057962E-2</v>
      </c>
      <c r="X53" s="78">
        <f>RecastReported!X37</f>
        <v>0.2276197144613703</v>
      </c>
      <c r="Y53" s="77">
        <f>RecastReported!Y37</f>
        <v>-0.12169042769857434</v>
      </c>
      <c r="Z53" s="77">
        <f>RecastReported!Z37</f>
        <v>-1.1169178940094157E-2</v>
      </c>
      <c r="AA53" s="77">
        <f>RecastReported!AA37</f>
        <v>0.23164017866417369</v>
      </c>
      <c r="AB53" s="184">
        <f>AB51/AB55</f>
        <v>0.10036130068245708</v>
      </c>
      <c r="AC53" s="185">
        <f>RecastReported!AC37</f>
        <v>0.21259162388194647</v>
      </c>
    </row>
    <row r="54" spans="1:32" ht="13.5" thickTop="1" x14ac:dyDescent="0.2">
      <c r="C54" t="s">
        <v>69</v>
      </c>
      <c r="E54" s="26"/>
      <c r="F54" s="26"/>
      <c r="G54" s="26">
        <f>Reported!G38/1000</f>
        <v>67.731999999999999</v>
      </c>
      <c r="H54" s="26"/>
      <c r="I54" s="61">
        <f>Reported!I38/1000</f>
        <v>55.091000000000001</v>
      </c>
      <c r="J54" s="26">
        <f>Reported!J38/1000</f>
        <v>101.273</v>
      </c>
      <c r="K54" s="26">
        <f>Reported!K38/1000</f>
        <v>101.96899999999999</v>
      </c>
      <c r="L54" s="26">
        <f>Reported!L38/1000</f>
        <v>102.70699999999999</v>
      </c>
      <c r="M54" s="26">
        <f>Reported!M38/1000</f>
        <v>103.504</v>
      </c>
      <c r="N54" s="61">
        <f>RecastReported!N38/1000</f>
        <v>102.367</v>
      </c>
      <c r="O54" s="26">
        <f>RecastReported!O38/1000</f>
        <v>104.038</v>
      </c>
      <c r="P54" s="26">
        <f>RecastReported!P38/1000</f>
        <v>105.093</v>
      </c>
      <c r="Q54" s="26">
        <f>RecastReported!Q38/1000</f>
        <v>105.783</v>
      </c>
      <c r="R54" s="26">
        <f>RecastReported!R38/1000</f>
        <v>106.538</v>
      </c>
      <c r="S54" s="61">
        <f>RecastReported!S38/1000</f>
        <v>105.432</v>
      </c>
      <c r="T54" s="26">
        <f>RecastReported!T38/1000</f>
        <v>107.449</v>
      </c>
      <c r="U54" s="26">
        <f>RecastReported!U38/1000</f>
        <v>109.559</v>
      </c>
      <c r="V54" s="26">
        <f>RecastReported!V38/1000</f>
        <v>111.134</v>
      </c>
      <c r="W54" s="26">
        <f>RecastReported!W38/1000</f>
        <v>112.279</v>
      </c>
      <c r="X54" s="61">
        <f>RecastReported!X38/1000</f>
        <v>110.089</v>
      </c>
      <c r="Y54" s="26">
        <f>RecastReported!Y38/1000</f>
        <v>113.91200000000001</v>
      </c>
      <c r="Z54" s="26">
        <f>RecastReported!Z38/1000</f>
        <v>115.765</v>
      </c>
      <c r="AA54" s="26">
        <f>RecastReported!AA38/1000</f>
        <v>117.652</v>
      </c>
      <c r="AB54" s="170">
        <f>RecastReported!AB38/1000</f>
        <v>118.199</v>
      </c>
      <c r="AC54" s="171">
        <f>RecastReported!AC38/1000</f>
        <v>116.39700000000001</v>
      </c>
    </row>
    <row r="55" spans="1:32" x14ac:dyDescent="0.2">
      <c r="C55" t="s">
        <v>72</v>
      </c>
      <c r="E55" s="26"/>
      <c r="F55" s="26"/>
      <c r="G55" s="26">
        <f>Reported!G39/1000</f>
        <v>67.731999999999999</v>
      </c>
      <c r="H55" s="26">
        <f>Reported!H39/1000</f>
        <v>101.03400000000001</v>
      </c>
      <c r="I55" s="61">
        <f>Reported!I39/1000</f>
        <v>55.091000000000001</v>
      </c>
      <c r="J55" s="26">
        <f>Reported!J39/1000</f>
        <v>104.21899999999999</v>
      </c>
      <c r="K55" s="26">
        <f>Reported!K39/1000</f>
        <v>104.768</v>
      </c>
      <c r="L55" s="26">
        <f>Reported!L39/1000</f>
        <v>105.092</v>
      </c>
      <c r="M55" s="26">
        <f>Reported!M39/1000</f>
        <v>105.761</v>
      </c>
      <c r="N55" s="61">
        <f>RecastReported!N39/1000</f>
        <v>104.964</v>
      </c>
      <c r="O55" s="26">
        <f>RecastReported!O39/1000</f>
        <v>106.46899999999999</v>
      </c>
      <c r="P55" s="26">
        <f>RecastReported!P39/1000</f>
        <v>107.34699999999999</v>
      </c>
      <c r="Q55" s="26">
        <f>RecastReported!Q39/1000</f>
        <v>109.598</v>
      </c>
      <c r="R55" s="26">
        <f>RecastReported!R39/1000</f>
        <v>109.13500000000001</v>
      </c>
      <c r="S55" s="61">
        <f>RecastReported!S39/1000</f>
        <v>108.206</v>
      </c>
      <c r="T55" s="26">
        <f>RecastReported!T39/1000</f>
        <v>110.78100000000001</v>
      </c>
      <c r="U55" s="26">
        <f>RecastReported!U39/1000</f>
        <v>117.06699999999999</v>
      </c>
      <c r="V55" s="26">
        <f>RecastReported!V39/1000</f>
        <v>120.396</v>
      </c>
      <c r="W55" s="26">
        <f>RecastReported!W39/1000</f>
        <v>112.279</v>
      </c>
      <c r="X55" s="61">
        <f>RecastReported!X39/1000</f>
        <v>117.11199999999999</v>
      </c>
      <c r="Y55" s="26">
        <f>RecastReported!Y39/1000</f>
        <v>113.91200000000001</v>
      </c>
      <c r="Z55" s="26">
        <f>RecastReported!Z39/1000</f>
        <v>115.765</v>
      </c>
      <c r="AA55" s="26">
        <f>RecastReported!AA39/1000</f>
        <v>125.151</v>
      </c>
      <c r="AB55" s="170">
        <f>RecastReported!AB39/1000</f>
        <v>124.55</v>
      </c>
      <c r="AC55" s="171">
        <f>RecastReported!AC39/1000</f>
        <v>123.876</v>
      </c>
    </row>
    <row r="56" spans="1:32" x14ac:dyDescent="0.2">
      <c r="X56" s="58"/>
      <c r="Z56" s="4"/>
      <c r="AA56" s="4"/>
      <c r="AB56" s="4"/>
      <c r="AC56" s="58"/>
    </row>
    <row r="57" spans="1:32" x14ac:dyDescent="0.2">
      <c r="A57" s="3" t="s">
        <v>26</v>
      </c>
      <c r="B57" s="3"/>
      <c r="C57" s="3"/>
      <c r="D57" s="3"/>
      <c r="E57" s="5" t="str">
        <f>E$7</f>
        <v>1Q15A</v>
      </c>
      <c r="F57" s="5" t="str">
        <f t="shared" ref="F57:AC57" si="33">F$7</f>
        <v>2Q15A</v>
      </c>
      <c r="G57" s="5" t="str">
        <f t="shared" si="33"/>
        <v>3Q15A</v>
      </c>
      <c r="H57" s="5" t="str">
        <f t="shared" si="33"/>
        <v>4Q15A</v>
      </c>
      <c r="I57" s="59" t="str">
        <f t="shared" si="33"/>
        <v>2015A</v>
      </c>
      <c r="J57" s="5" t="str">
        <f t="shared" si="33"/>
        <v>1Q16A</v>
      </c>
      <c r="K57" s="5" t="str">
        <f t="shared" si="33"/>
        <v>2Q16A</v>
      </c>
      <c r="L57" s="5" t="str">
        <f t="shared" si="33"/>
        <v>3Q16A</v>
      </c>
      <c r="M57" s="5" t="str">
        <f t="shared" si="33"/>
        <v>4Q16A</v>
      </c>
      <c r="N57" s="59" t="str">
        <f t="shared" si="33"/>
        <v>2016A</v>
      </c>
      <c r="O57" s="5" t="str">
        <f t="shared" si="33"/>
        <v>1Q17A</v>
      </c>
      <c r="P57" s="5" t="str">
        <f t="shared" si="33"/>
        <v>2Q17A</v>
      </c>
      <c r="Q57" s="5" t="str">
        <f t="shared" si="33"/>
        <v>3Q17A</v>
      </c>
      <c r="R57" s="5" t="str">
        <f t="shared" si="33"/>
        <v>4Q17A</v>
      </c>
      <c r="S57" s="59" t="str">
        <f t="shared" si="33"/>
        <v>2017A</v>
      </c>
      <c r="T57" s="5" t="str">
        <f t="shared" si="33"/>
        <v>1Q18A</v>
      </c>
      <c r="U57" s="5" t="str">
        <f t="shared" si="33"/>
        <v>2Q18A</v>
      </c>
      <c r="V57" s="5" t="str">
        <f t="shared" si="33"/>
        <v>3Q18A</v>
      </c>
      <c r="W57" s="5" t="str">
        <f t="shared" si="33"/>
        <v>4Q18A</v>
      </c>
      <c r="X57" s="59" t="str">
        <f t="shared" si="33"/>
        <v>2018A</v>
      </c>
      <c r="Y57" s="5" t="str">
        <f t="shared" si="33"/>
        <v>1Q19A</v>
      </c>
      <c r="Z57" s="5" t="str">
        <f t="shared" si="33"/>
        <v>2Q19A</v>
      </c>
      <c r="AA57" s="5" t="str">
        <f t="shared" si="33"/>
        <v>3Q19A</v>
      </c>
      <c r="AB57" s="5" t="str">
        <f t="shared" si="33"/>
        <v>4Q19A</v>
      </c>
      <c r="AC57" s="59" t="str">
        <f t="shared" si="33"/>
        <v>2019A</v>
      </c>
      <c r="AD57" s="2"/>
      <c r="AE57" s="2"/>
      <c r="AF57" s="2"/>
    </row>
    <row r="58" spans="1:32" x14ac:dyDescent="0.2">
      <c r="A58" s="1"/>
      <c r="B58" s="1"/>
      <c r="C58" s="1"/>
      <c r="D58" s="1"/>
      <c r="X58" s="58"/>
      <c r="Z58" s="4"/>
      <c r="AA58" s="4"/>
      <c r="AB58" s="4"/>
      <c r="AC58" s="58"/>
    </row>
    <row r="59" spans="1:32" s="7" customFormat="1" x14ac:dyDescent="0.2">
      <c r="B59" s="8" t="s">
        <v>45</v>
      </c>
      <c r="E59" s="49"/>
      <c r="F59" s="49"/>
      <c r="G59" s="49"/>
      <c r="H59" s="49"/>
      <c r="I59" s="133"/>
      <c r="J59" s="49"/>
      <c r="K59" s="49"/>
      <c r="L59" s="49"/>
      <c r="M59" s="49"/>
      <c r="N59" s="126"/>
      <c r="O59" s="49"/>
      <c r="P59" s="49"/>
      <c r="Q59" s="49"/>
      <c r="R59" s="49"/>
      <c r="S59" s="126"/>
      <c r="T59" s="49"/>
      <c r="U59" s="49"/>
      <c r="V59" s="49"/>
      <c r="W59" s="49"/>
      <c r="X59" s="126"/>
      <c r="Y59" s="49"/>
      <c r="Z59" s="49"/>
      <c r="AA59" s="49"/>
      <c r="AB59" s="49"/>
      <c r="AC59" s="126"/>
    </row>
    <row r="60" spans="1:32" x14ac:dyDescent="0.2">
      <c r="B60" s="1"/>
      <c r="C60" t="s">
        <v>335</v>
      </c>
      <c r="E60" s="26">
        <f>Reported!E168</f>
        <v>35.299999999999997</v>
      </c>
      <c r="F60" s="26">
        <f>Reported!F168</f>
        <v>40.4</v>
      </c>
      <c r="G60" s="26">
        <f>Reported!G168</f>
        <v>52.1</v>
      </c>
      <c r="H60" s="26">
        <f>Reported!H168</f>
        <v>58.3</v>
      </c>
      <c r="I60" s="61">
        <f>Reported!I168</f>
        <v>186.09999999999997</v>
      </c>
      <c r="J60" s="26">
        <f>Reported!J168</f>
        <v>51.7</v>
      </c>
      <c r="K60" s="26">
        <f>Reported!K168</f>
        <v>54.9</v>
      </c>
      <c r="L60" s="26">
        <f>Reported!L168</f>
        <v>71.599999999999994</v>
      </c>
      <c r="M60" s="26">
        <f>Reported!M168</f>
        <v>67.3</v>
      </c>
      <c r="N60" s="61">
        <f>Reported!N168</f>
        <v>245.5</v>
      </c>
      <c r="O60" s="26">
        <f>Reported!O168</f>
        <v>67.400000000000006</v>
      </c>
      <c r="P60" s="26">
        <f>Reported!P168</f>
        <v>67.099999999999994</v>
      </c>
      <c r="Q60" s="26">
        <f>Reported!Q168</f>
        <v>80.2</v>
      </c>
      <c r="R60" s="26">
        <f>Reported!R168</f>
        <v>74.248999999999995</v>
      </c>
      <c r="S60" s="61">
        <f>Reported!S168</f>
        <v>288.94899999999996</v>
      </c>
      <c r="T60" s="26">
        <f>RecastReported!T170</f>
        <v>58.658999999999999</v>
      </c>
      <c r="U60" s="26">
        <f>RecastReported!U170</f>
        <v>78.912000000000006</v>
      </c>
      <c r="V60" s="26">
        <f>RecastReported!V170</f>
        <v>85.316999999999993</v>
      </c>
      <c r="W60" s="26">
        <f>RecastReported!W170</f>
        <v>96.42</v>
      </c>
      <c r="X60" s="61">
        <f>RecastReported!X170</f>
        <v>319.30799999999999</v>
      </c>
      <c r="Y60" s="26">
        <f>RecastReported!Y170</f>
        <v>72.771000000000001</v>
      </c>
      <c r="Z60" s="26">
        <f>RecastReported!Z170</f>
        <v>85.32</v>
      </c>
      <c r="AA60" s="26">
        <f>RecastReported!AA170</f>
        <v>88.33</v>
      </c>
      <c r="AB60" s="26">
        <f>RecastReported!AB170</f>
        <v>89.149000000000001</v>
      </c>
      <c r="AC60" s="61">
        <f>RecastReported!AC170</f>
        <v>335.57100000000003</v>
      </c>
    </row>
    <row r="61" spans="1:32" x14ac:dyDescent="0.2">
      <c r="B61" s="1"/>
      <c r="C61" s="6" t="s">
        <v>22</v>
      </c>
      <c r="D61" s="6"/>
      <c r="E61" s="26"/>
      <c r="F61" s="26"/>
      <c r="G61" s="26"/>
      <c r="H61" s="26"/>
      <c r="I61" s="61"/>
      <c r="J61" s="36">
        <f>Reported!J169</f>
        <v>7000</v>
      </c>
      <c r="K61" s="36">
        <f>Reported!K169</f>
        <v>7300</v>
      </c>
      <c r="L61" s="36">
        <f>Reported!L169</f>
        <v>9800</v>
      </c>
      <c r="M61" s="36">
        <f>Reported!M169</f>
        <v>9000</v>
      </c>
      <c r="N61" s="67">
        <f>Reported!N169</f>
        <v>33100</v>
      </c>
      <c r="O61" s="36">
        <f>Reported!O169</f>
        <v>9300</v>
      </c>
      <c r="P61" s="36">
        <f>Reported!P169</f>
        <v>8900</v>
      </c>
      <c r="Q61" s="36">
        <f>Reported!Q169</f>
        <v>11100</v>
      </c>
      <c r="R61" s="36">
        <f>Reported!R169</f>
        <v>9900</v>
      </c>
      <c r="S61" s="67">
        <f>Reported!S169</f>
        <v>39200</v>
      </c>
      <c r="T61" s="36">
        <f>RecastReported!T171</f>
        <v>8000</v>
      </c>
      <c r="U61" s="36">
        <f>RecastReported!U171</f>
        <v>10400</v>
      </c>
      <c r="V61" s="36">
        <f>RecastReported!V171</f>
        <v>11100</v>
      </c>
      <c r="W61" s="36">
        <f>RecastReported!W171</f>
        <v>12100</v>
      </c>
      <c r="X61" s="67">
        <f>RecastReported!X171</f>
        <v>41500</v>
      </c>
      <c r="Y61" s="36">
        <f>RecastReported!Y171</f>
        <v>9500</v>
      </c>
      <c r="Z61" s="36">
        <f>RecastReported!Z171</f>
        <v>10000</v>
      </c>
      <c r="AA61" s="36">
        <f>RecastReported!AA171</f>
        <v>11400</v>
      </c>
      <c r="AB61" s="36">
        <f>RecastReported!AB171</f>
        <v>11600</v>
      </c>
      <c r="AC61" s="67">
        <f>RecastReported!AC171</f>
        <v>42500</v>
      </c>
    </row>
    <row r="62" spans="1:32" x14ac:dyDescent="0.2">
      <c r="B62" s="1"/>
      <c r="C62" t="s">
        <v>347</v>
      </c>
      <c r="E62" s="26">
        <f>Reported!E170</f>
        <v>1.3428550000000143</v>
      </c>
      <c r="F62" s="26">
        <f>Reported!F170</f>
        <v>2.0495370000001003</v>
      </c>
      <c r="G62" s="26">
        <f>Reported!G170</f>
        <v>3.5852060000000066</v>
      </c>
      <c r="H62" s="26">
        <f>Reported!H170</f>
        <v>9.7892760000000152</v>
      </c>
      <c r="I62" s="61">
        <f>Reported!I170</f>
        <v>16.766874000000136</v>
      </c>
      <c r="J62" s="26">
        <f>Reported!J170</f>
        <v>8.1999999999999957</v>
      </c>
      <c r="K62" s="26">
        <f>Reported!K170</f>
        <v>10.328004000000014</v>
      </c>
      <c r="L62" s="26">
        <f>Reported!L170</f>
        <v>8.2791259999999909</v>
      </c>
      <c r="M62" s="26">
        <f>Reported!M170</f>
        <v>9.9353579999999937</v>
      </c>
      <c r="N62" s="61">
        <f>Reported!N170</f>
        <v>36.742487999999994</v>
      </c>
      <c r="O62" s="26">
        <f>Reported!O170</f>
        <v>5.3654969999999764</v>
      </c>
      <c r="P62" s="26">
        <f>Reported!P170</f>
        <v>8.4936800000000119</v>
      </c>
      <c r="Q62" s="26">
        <f>Reported!Q170</f>
        <v>9.5787379999998876</v>
      </c>
      <c r="R62" s="26">
        <f>Reported!R170</f>
        <v>10.942999999999998</v>
      </c>
      <c r="S62" s="61">
        <f>Reported!S170</f>
        <v>34.380914999999874</v>
      </c>
      <c r="T62" s="26">
        <f>RecastReported!T172</f>
        <v>8.9769999999999968</v>
      </c>
      <c r="U62" s="26">
        <f>RecastReported!U172</f>
        <v>11.756999999999991</v>
      </c>
      <c r="V62" s="26">
        <f>RecastReported!V172</f>
        <v>14.496</v>
      </c>
      <c r="W62" s="26">
        <f>RecastReported!W172</f>
        <v>18.216000000000001</v>
      </c>
      <c r="X62" s="61">
        <f>RecastReported!X172</f>
        <v>53.436</v>
      </c>
      <c r="Y62" s="26">
        <f>RecastReported!Y172</f>
        <v>13.435</v>
      </c>
      <c r="Z62" s="26">
        <f>RecastReported!Z172</f>
        <v>17.388999999999999</v>
      </c>
      <c r="AA62" s="26">
        <f>RecastReported!AA172</f>
        <v>18.91</v>
      </c>
      <c r="AB62" s="26">
        <f>RecastReported!AB172</f>
        <v>27.402000000000001</v>
      </c>
      <c r="AC62" s="61">
        <f>RecastReported!AC172</f>
        <v>77.141999999999996</v>
      </c>
    </row>
    <row r="63" spans="1:32" x14ac:dyDescent="0.2">
      <c r="B63" s="1"/>
      <c r="C63" s="6" t="s">
        <v>23</v>
      </c>
      <c r="D63" s="6"/>
      <c r="E63" s="26"/>
      <c r="F63" s="26"/>
      <c r="G63" s="26"/>
      <c r="H63" s="26"/>
      <c r="I63" s="61"/>
      <c r="J63" s="36">
        <f>J65-J61</f>
        <v>1300</v>
      </c>
      <c r="K63" s="36">
        <f t="shared" ref="K63:S63" si="34">K65-K61</f>
        <v>1700</v>
      </c>
      <c r="L63" s="36">
        <f t="shared" si="34"/>
        <v>1300</v>
      </c>
      <c r="M63" s="36">
        <f t="shared" si="34"/>
        <v>1600</v>
      </c>
      <c r="N63" s="67">
        <f t="shared" si="34"/>
        <v>5900</v>
      </c>
      <c r="O63" s="36">
        <f t="shared" si="34"/>
        <v>900</v>
      </c>
      <c r="P63" s="36">
        <f t="shared" si="34"/>
        <v>1300</v>
      </c>
      <c r="Q63" s="36">
        <f t="shared" si="34"/>
        <v>1500</v>
      </c>
      <c r="R63" s="36">
        <f t="shared" si="34"/>
        <v>1700</v>
      </c>
      <c r="S63" s="67">
        <f t="shared" si="34"/>
        <v>5400</v>
      </c>
      <c r="T63" s="36">
        <f t="shared" ref="T63:Y63" si="35">T65-T61</f>
        <v>1400</v>
      </c>
      <c r="U63" s="36">
        <f t="shared" si="35"/>
        <v>1700</v>
      </c>
      <c r="V63" s="36">
        <f t="shared" si="35"/>
        <v>2100</v>
      </c>
      <c r="W63" s="36">
        <f t="shared" si="35"/>
        <v>2600</v>
      </c>
      <c r="X63" s="67">
        <f t="shared" si="35"/>
        <v>7900</v>
      </c>
      <c r="Y63" s="36">
        <f t="shared" si="35"/>
        <v>1900</v>
      </c>
      <c r="Z63" s="36">
        <f t="shared" ref="Z63:AC63" si="36">Z65-Z61</f>
        <v>2600</v>
      </c>
      <c r="AA63" s="36">
        <f t="shared" si="36"/>
        <v>2800</v>
      </c>
      <c r="AB63" s="36">
        <f t="shared" si="36"/>
        <v>4000</v>
      </c>
      <c r="AC63" s="67">
        <f t="shared" si="36"/>
        <v>11400</v>
      </c>
    </row>
    <row r="64" spans="1:32" s="1" customFormat="1" x14ac:dyDescent="0.2">
      <c r="C64" s="1" t="s">
        <v>336</v>
      </c>
      <c r="E64" s="28">
        <f>Reported!E171</f>
        <v>36.642855000000012</v>
      </c>
      <c r="F64" s="28">
        <f>Reported!F171</f>
        <v>42.449537000000099</v>
      </c>
      <c r="G64" s="28">
        <f>Reported!G171</f>
        <v>55.685206000000008</v>
      </c>
      <c r="H64" s="28">
        <f>Reported!H171</f>
        <v>68.089276000000012</v>
      </c>
      <c r="I64" s="62">
        <f>Reported!I171</f>
        <v>202.86687400000014</v>
      </c>
      <c r="J64" s="28">
        <f>Reported!J171</f>
        <v>59.9</v>
      </c>
      <c r="K64" s="28">
        <f>Reported!K171</f>
        <v>65.228004000000013</v>
      </c>
      <c r="L64" s="28">
        <f>Reported!L171</f>
        <v>79.879125999999985</v>
      </c>
      <c r="M64" s="28">
        <f>Reported!M171</f>
        <v>77.235357999999991</v>
      </c>
      <c r="N64" s="62">
        <f>Reported!N171</f>
        <v>282.24248799999998</v>
      </c>
      <c r="O64" s="28">
        <f>Reported!O171</f>
        <v>72.765496999999982</v>
      </c>
      <c r="P64" s="28">
        <f>Reported!P171</f>
        <v>75.593680000000006</v>
      </c>
      <c r="Q64" s="28">
        <f>Reported!Q171</f>
        <v>89.77873799999989</v>
      </c>
      <c r="R64" s="28">
        <f>Reported!R171</f>
        <v>85.143000000000001</v>
      </c>
      <c r="S64" s="62">
        <f>Reported!S171</f>
        <v>323.28091499999988</v>
      </c>
      <c r="T64" s="28">
        <f>RecastReported!T173</f>
        <v>67.635999999999996</v>
      </c>
      <c r="U64" s="28">
        <f>RecastReported!U173</f>
        <v>90.668999999999997</v>
      </c>
      <c r="V64" s="28">
        <f>RecastReported!V173</f>
        <v>99.813000000000002</v>
      </c>
      <c r="W64" s="28">
        <f>RecastReported!W173</f>
        <v>114.63500000000001</v>
      </c>
      <c r="X64" s="62">
        <f>RecastReported!X173</f>
        <v>372.75400000000002</v>
      </c>
      <c r="Y64" s="28">
        <f>RecastReported!Y173</f>
        <v>86.212000000000003</v>
      </c>
      <c r="Z64" s="28">
        <f>RecastReported!Z173</f>
        <v>102.709</v>
      </c>
      <c r="AA64" s="28">
        <f>RecastReported!AA173</f>
        <v>107.241</v>
      </c>
      <c r="AB64" s="28">
        <f>RecastReported!AB173</f>
        <v>116.551</v>
      </c>
      <c r="AC64" s="62">
        <f>RecastReported!AC173</f>
        <v>412.71299999999997</v>
      </c>
    </row>
    <row r="65" spans="1:29" x14ac:dyDescent="0.2">
      <c r="B65" s="1"/>
      <c r="C65" s="6" t="s">
        <v>41</v>
      </c>
      <c r="D65" s="6"/>
      <c r="E65" s="26"/>
      <c r="F65" s="26"/>
      <c r="G65" s="26"/>
      <c r="H65" s="26"/>
      <c r="I65" s="61"/>
      <c r="J65" s="36">
        <f>Reported!J172</f>
        <v>8300</v>
      </c>
      <c r="K65" s="36">
        <f>Reported!K172</f>
        <v>9000</v>
      </c>
      <c r="L65" s="36">
        <f>Reported!L172</f>
        <v>11100</v>
      </c>
      <c r="M65" s="36">
        <f>Reported!M172</f>
        <v>10600</v>
      </c>
      <c r="N65" s="67">
        <f>Reported!N172</f>
        <v>39000</v>
      </c>
      <c r="O65" s="36">
        <f>Reported!O172</f>
        <v>10200</v>
      </c>
      <c r="P65" s="36">
        <f>Reported!P172</f>
        <v>10200</v>
      </c>
      <c r="Q65" s="36">
        <f>Reported!Q172</f>
        <v>12600</v>
      </c>
      <c r="R65" s="36">
        <f>Reported!R172</f>
        <v>11600</v>
      </c>
      <c r="S65" s="67">
        <f>Reported!S172</f>
        <v>44600</v>
      </c>
      <c r="T65" s="36">
        <f>RecastReported!T174</f>
        <v>9400</v>
      </c>
      <c r="U65" s="36">
        <f>RecastReported!U174</f>
        <v>12100</v>
      </c>
      <c r="V65" s="36">
        <f>RecastReported!V174</f>
        <v>13200</v>
      </c>
      <c r="W65" s="36">
        <f>RecastReported!W174</f>
        <v>14700</v>
      </c>
      <c r="X65" s="67">
        <f>RecastReported!X174</f>
        <v>49400</v>
      </c>
      <c r="Y65" s="36">
        <f>RecastReported!Y174</f>
        <v>11400</v>
      </c>
      <c r="Z65" s="36">
        <f>RecastReported!Z174</f>
        <v>12600</v>
      </c>
      <c r="AA65" s="36">
        <f>RecastReported!AA174</f>
        <v>14200</v>
      </c>
      <c r="AB65" s="36">
        <f>RecastReported!AB174</f>
        <v>15600</v>
      </c>
      <c r="AC65" s="67">
        <f>RecastReported!AC174</f>
        <v>53900</v>
      </c>
    </row>
    <row r="66" spans="1:29" x14ac:dyDescent="0.2">
      <c r="B66" s="1"/>
      <c r="X66" s="58"/>
      <c r="Z66" s="4"/>
      <c r="AA66" s="4"/>
      <c r="AB66" s="4"/>
      <c r="AC66" s="58"/>
    </row>
    <row r="67" spans="1:29" x14ac:dyDescent="0.2">
      <c r="B67" s="1"/>
      <c r="C67" t="s">
        <v>337</v>
      </c>
      <c r="E67" s="26">
        <f>RecastReported!E176</f>
        <v>378.39</v>
      </c>
      <c r="F67" s="26">
        <f>RecastReported!F176</f>
        <v>418.84</v>
      </c>
      <c r="G67" s="26">
        <f>RecastReported!G176</f>
        <v>470.96</v>
      </c>
      <c r="H67" s="26">
        <f>RecastReported!H176</f>
        <v>529.27</v>
      </c>
      <c r="I67" s="61">
        <f>RecastReported!I176</f>
        <v>529.27</v>
      </c>
      <c r="J67" s="26">
        <f>RecastReported!J176</f>
        <v>580.92999999999995</v>
      </c>
      <c r="K67" s="26">
        <f>RecastReported!K176</f>
        <v>635.85</v>
      </c>
      <c r="L67" s="26">
        <f>RecastReported!L176</f>
        <v>707.42</v>
      </c>
      <c r="M67" s="26">
        <f>RecastReported!M176</f>
        <v>774.76</v>
      </c>
      <c r="N67" s="61">
        <f>RecastReported!N176</f>
        <v>774.76</v>
      </c>
      <c r="O67" s="26">
        <f>RecastReported!O176</f>
        <v>842.14</v>
      </c>
      <c r="P67" s="26">
        <f>RecastReported!P176</f>
        <v>909.28</v>
      </c>
      <c r="Q67" s="26">
        <f>RecastReported!Q176</f>
        <v>989.49</v>
      </c>
      <c r="R67" s="26">
        <f>RecastReported!R176</f>
        <v>1063.74</v>
      </c>
      <c r="S67" s="61">
        <f>RecastReported!S176</f>
        <v>1063.74</v>
      </c>
      <c r="T67" s="26">
        <f>RecastReported!T176</f>
        <v>1122.3990000000001</v>
      </c>
      <c r="U67" s="26">
        <f>RecastReported!U176</f>
        <v>1201.3090000000002</v>
      </c>
      <c r="V67" s="26">
        <f>RecastReported!V176</f>
        <v>1286.6260000000002</v>
      </c>
      <c r="W67" s="26">
        <f>RecastReported!W176</f>
        <v>1383.0460000000003</v>
      </c>
      <c r="X67" s="61">
        <f>RecastReported!X176</f>
        <v>1383.0460000000003</v>
      </c>
      <c r="Y67" s="26">
        <f>RecastReported!Y176</f>
        <v>1462.0737190000002</v>
      </c>
      <c r="Z67" s="26">
        <f>RecastReported!Z176</f>
        <v>1547.3937189999999</v>
      </c>
      <c r="AA67" s="26">
        <f>RecastReported!AA176</f>
        <v>1635.7237190000001</v>
      </c>
      <c r="AB67" s="26">
        <f>RecastReported!AB176</f>
        <v>1724.872719</v>
      </c>
      <c r="AC67" s="61">
        <f>RecastReported!AC176</f>
        <v>1724.872719</v>
      </c>
    </row>
    <row r="68" spans="1:29" x14ac:dyDescent="0.2">
      <c r="B68" s="1"/>
      <c r="C68" t="s">
        <v>338</v>
      </c>
      <c r="E68" s="26">
        <f>RecastReported!E177</f>
        <v>51.71</v>
      </c>
      <c r="F68" s="26">
        <f>RecastReported!F177</f>
        <v>53.66</v>
      </c>
      <c r="G68" s="26">
        <f>RecastReported!G177</f>
        <v>57.24</v>
      </c>
      <c r="H68" s="26">
        <f>RecastReported!H177</f>
        <v>66.73</v>
      </c>
      <c r="I68" s="61">
        <f>RecastReported!I177</f>
        <v>66.73</v>
      </c>
      <c r="J68" s="26">
        <f>RecastReported!J177</f>
        <v>75.069999999999993</v>
      </c>
      <c r="K68" s="26">
        <f>RecastReported!K177</f>
        <v>85.15</v>
      </c>
      <c r="L68" s="26">
        <f>RecastReported!L177</f>
        <v>93.58</v>
      </c>
      <c r="M68" s="26">
        <f>RecastReported!M177</f>
        <v>103.77</v>
      </c>
      <c r="N68" s="61">
        <f>RecastReported!N177</f>
        <v>103.77</v>
      </c>
      <c r="O68" s="26">
        <f>RecastReported!O177</f>
        <v>109.15</v>
      </c>
      <c r="P68" s="26">
        <f>RecastReported!P177</f>
        <v>117.61</v>
      </c>
      <c r="Q68" s="26">
        <f>RecastReported!Q177</f>
        <v>127.18</v>
      </c>
      <c r="R68" s="26">
        <f>RecastReported!R177</f>
        <v>138.07</v>
      </c>
      <c r="S68" s="61">
        <f>RecastReported!S177</f>
        <v>138.07</v>
      </c>
      <c r="T68" s="26">
        <f>RecastReported!T177</f>
        <v>147.047</v>
      </c>
      <c r="U68" s="26">
        <f>RecastReported!U177</f>
        <v>158.80399999999997</v>
      </c>
      <c r="V68" s="26">
        <f>RecastReported!V177</f>
        <v>173.29999999999998</v>
      </c>
      <c r="W68" s="26">
        <f>RecastReported!W177</f>
        <v>191.51599999999999</v>
      </c>
      <c r="X68" s="61">
        <f>RecastReported!X177</f>
        <v>191.51599999999999</v>
      </c>
      <c r="Y68" s="26">
        <f>RecastReported!Y177</f>
        <v>198.69428099999999</v>
      </c>
      <c r="Z68" s="26">
        <f>RecastReported!Z177</f>
        <v>216.08428099999998</v>
      </c>
      <c r="AA68" s="26">
        <f>RecastReported!AA177</f>
        <v>235.00151600000027</v>
      </c>
      <c r="AB68" s="26">
        <f>RecastReported!AB177</f>
        <v>262.40351600000025</v>
      </c>
      <c r="AC68" s="61">
        <f>RecastReported!AC177</f>
        <v>262.40351600000025</v>
      </c>
    </row>
    <row r="69" spans="1:29" x14ac:dyDescent="0.2">
      <c r="B69" s="1"/>
      <c r="C69" t="s">
        <v>339</v>
      </c>
      <c r="E69" s="26">
        <f>Reported!E176</f>
        <v>430.1</v>
      </c>
      <c r="F69" s="26">
        <f>Reported!F176</f>
        <v>472.5</v>
      </c>
      <c r="G69" s="26">
        <f>Reported!G176</f>
        <v>528.20000000000005</v>
      </c>
      <c r="H69" s="26">
        <f>Reported!H176</f>
        <v>596</v>
      </c>
      <c r="I69" s="61">
        <f>Reported!I176</f>
        <v>596</v>
      </c>
      <c r="J69" s="26">
        <f>Reported!J176</f>
        <v>656</v>
      </c>
      <c r="K69" s="26">
        <f>Reported!K176</f>
        <v>721</v>
      </c>
      <c r="L69" s="26">
        <f>Reported!L176</f>
        <v>801</v>
      </c>
      <c r="M69" s="26">
        <f>Reported!M176</f>
        <v>878.52932000000021</v>
      </c>
      <c r="N69" s="61">
        <f>Reported!N176</f>
        <v>878.52932000000021</v>
      </c>
      <c r="O69" s="26">
        <f>Reported!O176</f>
        <v>951.29481700000019</v>
      </c>
      <c r="P69" s="26">
        <f>Reported!P176</f>
        <v>1026.8884970000001</v>
      </c>
      <c r="Q69" s="26">
        <f>Reported!Q176</f>
        <v>1116.6672350000001</v>
      </c>
      <c r="R69" s="26">
        <f>Reported!R176</f>
        <v>1201.8102350000001</v>
      </c>
      <c r="S69" s="61">
        <f>Reported!S176</f>
        <v>1201.8102350000001</v>
      </c>
      <c r="T69" s="26">
        <f>RecastReported!T178</f>
        <v>1269.4462350000001</v>
      </c>
      <c r="U69" s="26">
        <f>RecastReported!U178</f>
        <v>1360.1152350000002</v>
      </c>
      <c r="V69" s="26">
        <f>RecastReported!V178</f>
        <v>1459.9282350000003</v>
      </c>
      <c r="W69" s="26">
        <f>RecastReported!W178</f>
        <v>1574.5632350000003</v>
      </c>
      <c r="X69" s="61">
        <f>RecastReported!X178</f>
        <v>1574.5632350000003</v>
      </c>
      <c r="Y69" s="26">
        <f>RecastReported!Y178</f>
        <v>1660.7752350000003</v>
      </c>
      <c r="Z69" s="26">
        <f>RecastReported!Z178</f>
        <v>1763.4842350000004</v>
      </c>
      <c r="AA69" s="26">
        <f>RecastReported!AA178</f>
        <v>1870.7252350000003</v>
      </c>
      <c r="AB69" s="26">
        <f>RecastReported!AB178</f>
        <v>1987.2762350000003</v>
      </c>
      <c r="AC69" s="61">
        <f>RecastReported!AC178</f>
        <v>1987.2762350000003</v>
      </c>
    </row>
    <row r="70" spans="1:29" x14ac:dyDescent="0.2">
      <c r="B70" s="1"/>
      <c r="C70" s="6" t="s">
        <v>247</v>
      </c>
      <c r="D70" s="6"/>
      <c r="I70" s="58" t="str">
        <f>Reported!I178</f>
        <v>approx 96,000</v>
      </c>
      <c r="J70" s="36">
        <f>Reported!J178</f>
        <v>102000</v>
      </c>
      <c r="K70" s="36">
        <f>Reported!K178</f>
        <v>111000</v>
      </c>
      <c r="L70" s="36">
        <f>Reported!L178</f>
        <v>123000</v>
      </c>
      <c r="M70" s="36">
        <f>Reported!M178</f>
        <v>134000</v>
      </c>
      <c r="N70" s="67">
        <f>Reported!N178</f>
        <v>134000</v>
      </c>
      <c r="O70" s="36">
        <f>Reported!O178</f>
        <v>144000</v>
      </c>
      <c r="P70" s="36">
        <f>Reported!P178</f>
        <v>156000</v>
      </c>
      <c r="Q70" s="36">
        <f>Reported!Q178</f>
        <v>169000</v>
      </c>
      <c r="R70" s="36">
        <f>Reported!R178</f>
        <v>180000</v>
      </c>
      <c r="S70" s="67">
        <f>Reported!S178</f>
        <v>180000</v>
      </c>
      <c r="T70" s="36">
        <f>RecastReported!T180</f>
        <v>189000</v>
      </c>
      <c r="U70" s="36">
        <f>RecastReported!U180</f>
        <v>202000</v>
      </c>
      <c r="V70" s="36">
        <f>RecastReported!V180</f>
        <v>218000</v>
      </c>
      <c r="W70" s="36">
        <f>RecastReported!W180</f>
        <v>233000</v>
      </c>
      <c r="X70" s="67">
        <f>RecastReported!X180</f>
        <v>233000</v>
      </c>
      <c r="Y70" s="36">
        <f>RecastReported!Y180</f>
        <v>242000</v>
      </c>
      <c r="Z70" s="36">
        <f>RecastReported!Z180</f>
        <v>255000</v>
      </c>
      <c r="AA70" s="36">
        <f>RecastReported!AA180</f>
        <v>271000</v>
      </c>
      <c r="AB70" s="36">
        <f>RecastReported!AB180</f>
        <v>285000</v>
      </c>
      <c r="AC70" s="67">
        <f>RecastReported!AC180</f>
        <v>285000</v>
      </c>
    </row>
    <row r="71" spans="1:29" x14ac:dyDescent="0.2">
      <c r="B71" s="1"/>
      <c r="C71" s="7" t="s">
        <v>340</v>
      </c>
      <c r="X71" s="58"/>
      <c r="Z71" s="4"/>
      <c r="AA71" s="4"/>
      <c r="AB71" s="4"/>
      <c r="AC71" s="58"/>
    </row>
    <row r="72" spans="1:29" x14ac:dyDescent="0.2">
      <c r="B72" s="1"/>
      <c r="C72" s="7"/>
      <c r="X72" s="158"/>
      <c r="Z72" s="4"/>
      <c r="AA72" s="4"/>
      <c r="AB72" s="4"/>
      <c r="AC72" s="158"/>
    </row>
    <row r="73" spans="1:29" x14ac:dyDescent="0.2">
      <c r="A73" s="7"/>
      <c r="B73" s="8" t="s">
        <v>44</v>
      </c>
      <c r="X73" s="58"/>
      <c r="Z73" s="4"/>
      <c r="AA73" s="4"/>
      <c r="AB73" s="4"/>
      <c r="AC73" s="58"/>
    </row>
    <row r="74" spans="1:29" x14ac:dyDescent="0.2">
      <c r="B74" s="1"/>
      <c r="C74" s="6" t="s">
        <v>27</v>
      </c>
      <c r="D74" s="6"/>
      <c r="E74" s="38">
        <f>Reported!E182</f>
        <v>4.4499999999999993</v>
      </c>
      <c r="F74" s="38">
        <f>Reported!F182</f>
        <v>4.43</v>
      </c>
      <c r="G74" s="38">
        <f>Reported!G182</f>
        <v>4.18</v>
      </c>
      <c r="H74" s="38">
        <f>Reported!H182</f>
        <v>4.01</v>
      </c>
      <c r="I74" s="66">
        <f>Reported!I182</f>
        <v>4.2322299838796349</v>
      </c>
      <c r="J74" s="38">
        <f>Reported!J182</f>
        <v>3.9899999999999998</v>
      </c>
      <c r="K74" s="38">
        <f>Reported!K182</f>
        <v>4.03</v>
      </c>
      <c r="L74" s="38">
        <f>Reported!L182</f>
        <v>3.84</v>
      </c>
      <c r="M74" s="38">
        <f>Reported!M182</f>
        <v>3.8029501774393739</v>
      </c>
      <c r="N74" s="66">
        <f>Reported!N182</f>
        <v>3.9039207614731968</v>
      </c>
      <c r="O74" s="38">
        <f>Reported!O182</f>
        <v>3.58</v>
      </c>
      <c r="P74" s="38">
        <f>Reported!P182</f>
        <v>3.89</v>
      </c>
      <c r="Q74" s="38">
        <f>Reported!Q182</f>
        <v>3.9200000000000004</v>
      </c>
      <c r="R74" s="38">
        <f>Reported!R182</f>
        <v>3.96</v>
      </c>
      <c r="S74" s="66">
        <f>Reported!S182</f>
        <v>3.8439999999999999</v>
      </c>
      <c r="T74" s="38">
        <f>RecastReported!T184</f>
        <v>4.03</v>
      </c>
      <c r="U74" s="38">
        <f>RecastReported!U184</f>
        <v>3.51</v>
      </c>
      <c r="V74" s="38">
        <f>RecastReported!V184</f>
        <v>3.79</v>
      </c>
      <c r="W74" s="38">
        <f>RecastReported!W184</f>
        <v>3.8</v>
      </c>
      <c r="X74" s="66">
        <f>RecastReported!X184</f>
        <v>3.7679116088541469</v>
      </c>
      <c r="Y74" s="38">
        <f>RecastReported!Y184</f>
        <v>4.01</v>
      </c>
      <c r="Z74" s="38">
        <f>RecastReported!Z184</f>
        <v>4.04</v>
      </c>
      <c r="AA74" s="38">
        <f>RecastReported!AA184</f>
        <v>3.82</v>
      </c>
      <c r="AB74" s="38">
        <f>RecastReported!AB184</f>
        <v>3.56</v>
      </c>
      <c r="AC74" s="66">
        <f>RecastReported!AC184</f>
        <v>3.8480661262925762</v>
      </c>
    </row>
    <row r="75" spans="1:29" x14ac:dyDescent="0.2">
      <c r="B75" s="1"/>
      <c r="C75" s="6" t="s">
        <v>28</v>
      </c>
      <c r="D75" s="6"/>
      <c r="E75" s="38">
        <f>Reported!E183</f>
        <v>0.56999999999999995</v>
      </c>
      <c r="F75" s="38">
        <f>Reported!F183</f>
        <v>0.56999999999999995</v>
      </c>
      <c r="G75" s="38">
        <f>Reported!G183</f>
        <v>0.52</v>
      </c>
      <c r="H75" s="38">
        <f>Reported!H183</f>
        <v>0.49</v>
      </c>
      <c r="I75" s="66">
        <f>Reported!I183</f>
        <v>0.53094035464803879</v>
      </c>
      <c r="J75" s="38">
        <f>Reported!J183</f>
        <v>0.52</v>
      </c>
      <c r="K75" s="38">
        <f>Reported!K183</f>
        <v>0.57999999999999996</v>
      </c>
      <c r="L75" s="38">
        <f>Reported!L183</f>
        <v>0.59</v>
      </c>
      <c r="M75" s="38">
        <f>Reported!M183</f>
        <v>0.60206191632643136</v>
      </c>
      <c r="N75" s="66">
        <f>Reported!N183</f>
        <v>0.57632898968948609</v>
      </c>
      <c r="O75" s="38">
        <f>Reported!O183</f>
        <v>0.63</v>
      </c>
      <c r="P75" s="38">
        <f>Reported!P183</f>
        <v>0.57999999999999996</v>
      </c>
      <c r="Q75" s="38">
        <f>Reported!Q183</f>
        <v>0.56999999999999995</v>
      </c>
      <c r="R75" s="38">
        <f>Reported!R183</f>
        <v>0.56000000000000005</v>
      </c>
      <c r="S75" s="66">
        <f>Reported!S183</f>
        <v>0.5837</v>
      </c>
      <c r="T75" s="38">
        <f>RecastReported!T185</f>
        <v>0.57999999999999996</v>
      </c>
      <c r="U75" s="38">
        <f>RecastReported!U185</f>
        <v>0.59</v>
      </c>
      <c r="V75" s="38">
        <f>RecastReported!V185</f>
        <v>0.55000000000000004</v>
      </c>
      <c r="W75" s="38">
        <f>RecastReported!W185</f>
        <v>0.57999999999999996</v>
      </c>
      <c r="X75" s="66">
        <f>RecastReported!X185</f>
        <v>0.57445554135818711</v>
      </c>
      <c r="Y75" s="38">
        <f>RecastReported!Y185</f>
        <v>0.51</v>
      </c>
      <c r="Z75" s="38">
        <f>RecastReported!Z185</f>
        <v>0.4</v>
      </c>
      <c r="AA75" s="38">
        <f>RecastReported!AA185</f>
        <v>0.36</v>
      </c>
      <c r="AB75" s="38">
        <f>RecastReported!AB185</f>
        <v>0.44</v>
      </c>
      <c r="AC75" s="66">
        <f>RecastReported!AC185</f>
        <v>0.423951992132789</v>
      </c>
    </row>
    <row r="76" spans="1:29" s="1" customFormat="1" x14ac:dyDescent="0.2">
      <c r="C76" s="1" t="s">
        <v>29</v>
      </c>
      <c r="E76" s="29">
        <f>Reported!E184</f>
        <v>5.0199999999999996</v>
      </c>
      <c r="F76" s="29">
        <f>Reported!F184</f>
        <v>5</v>
      </c>
      <c r="G76" s="29">
        <f>Reported!G184</f>
        <v>4.7</v>
      </c>
      <c r="H76" s="29">
        <f>Reported!H184</f>
        <v>4.5</v>
      </c>
      <c r="I76" s="65">
        <f>Reported!I184</f>
        <v>4.763170338527674</v>
      </c>
      <c r="J76" s="29">
        <f>Reported!J184</f>
        <v>4.51</v>
      </c>
      <c r="K76" s="29">
        <f>Reported!K184</f>
        <v>4.6100000000000003</v>
      </c>
      <c r="L76" s="29">
        <f>Reported!L184</f>
        <v>4.43</v>
      </c>
      <c r="M76" s="29">
        <f>Reported!M184</f>
        <v>4.41</v>
      </c>
      <c r="N76" s="65">
        <f>Reported!N184</f>
        <v>4.4816171079429736</v>
      </c>
      <c r="O76" s="29">
        <f>Reported!O184</f>
        <v>4.21</v>
      </c>
      <c r="P76" s="29">
        <f>Reported!P184</f>
        <v>4.47</v>
      </c>
      <c r="Q76" s="29">
        <f>Reported!Q184</f>
        <v>4.49</v>
      </c>
      <c r="R76" s="29">
        <f>Reported!R184</f>
        <v>4.5199999999999996</v>
      </c>
      <c r="S76" s="65">
        <f>Reported!S184</f>
        <v>4.4279999999999999</v>
      </c>
      <c r="T76" s="29">
        <f>RecastReported!T186</f>
        <v>4.6100000000000003</v>
      </c>
      <c r="U76" s="29">
        <f>RecastReported!U186</f>
        <v>4.0999999999999996</v>
      </c>
      <c r="V76" s="29">
        <f>RecastReported!V186</f>
        <v>4.34</v>
      </c>
      <c r="W76" s="29">
        <f>RecastReported!W186</f>
        <v>4.38</v>
      </c>
      <c r="X76" s="65">
        <f>RecastReported!X186</f>
        <v>4.3423671502123344</v>
      </c>
      <c r="Y76" s="29">
        <f>RecastReported!Y186</f>
        <v>4.5199999999999996</v>
      </c>
      <c r="Z76" s="29">
        <f>RecastReported!Z186</f>
        <v>4.4400000000000004</v>
      </c>
      <c r="AA76" s="29">
        <f>RecastReported!AA186</f>
        <v>4.18</v>
      </c>
      <c r="AB76" s="29">
        <f>RecastReported!AB186</f>
        <v>4</v>
      </c>
      <c r="AC76" s="65">
        <f>RecastReported!AC186</f>
        <v>4.2720181184253656</v>
      </c>
    </row>
    <row r="77" spans="1:29" s="1" customFormat="1" x14ac:dyDescent="0.2">
      <c r="C77" s="11" t="s">
        <v>303</v>
      </c>
      <c r="D77" s="11"/>
      <c r="E77" s="41"/>
      <c r="F77" s="41"/>
      <c r="G77" s="41"/>
      <c r="H77" s="41"/>
      <c r="I77" s="68"/>
      <c r="J77" s="41">
        <f t="shared" ref="J77:S77" si="37">J76*J60/J61*1000000</f>
        <v>33309.571428571435</v>
      </c>
      <c r="K77" s="41">
        <f t="shared" si="37"/>
        <v>34669.726027397264</v>
      </c>
      <c r="L77" s="41">
        <f t="shared" si="37"/>
        <v>32366.122448979586</v>
      </c>
      <c r="M77" s="41">
        <f t="shared" si="37"/>
        <v>32977</v>
      </c>
      <c r="N77" s="68">
        <f t="shared" si="37"/>
        <v>33239.788519637463</v>
      </c>
      <c r="O77" s="41">
        <f>O76*O60/O61*1000000</f>
        <v>30511.182795698929</v>
      </c>
      <c r="P77" s="41">
        <f t="shared" si="37"/>
        <v>33700.786516853921</v>
      </c>
      <c r="Q77" s="41">
        <f t="shared" si="37"/>
        <v>32441.261261261261</v>
      </c>
      <c r="R77" s="41">
        <f t="shared" si="37"/>
        <v>33899.543434343424</v>
      </c>
      <c r="S77" s="68">
        <f t="shared" si="37"/>
        <v>32639.4431632653</v>
      </c>
      <c r="T77" s="41">
        <f t="shared" ref="T77:Y77" si="38">T76*T60/T61*1000000</f>
        <v>33802.248750000006</v>
      </c>
      <c r="U77" s="41">
        <f t="shared" si="38"/>
        <v>31109.538461538461</v>
      </c>
      <c r="V77" s="41">
        <f t="shared" si="38"/>
        <v>33358.178378378376</v>
      </c>
      <c r="W77" s="41">
        <f t="shared" si="38"/>
        <v>34902.446280991731</v>
      </c>
      <c r="X77" s="68">
        <f t="shared" si="38"/>
        <v>33410.905301204824</v>
      </c>
      <c r="Y77" s="41">
        <f t="shared" si="38"/>
        <v>34623.67578947368</v>
      </c>
      <c r="Z77" s="41">
        <f t="shared" ref="Z77:AC77" si="39">Z76*Z60/Z61*1000000</f>
        <v>37882.080000000002</v>
      </c>
      <c r="AA77" s="41">
        <f t="shared" si="39"/>
        <v>32387.666666666661</v>
      </c>
      <c r="AB77" s="41">
        <f t="shared" si="39"/>
        <v>30741.034482758623</v>
      </c>
      <c r="AC77" s="68">
        <f t="shared" si="39"/>
        <v>33730.950400426322</v>
      </c>
    </row>
    <row r="78" spans="1:29" x14ac:dyDescent="0.2">
      <c r="B78" s="1"/>
      <c r="X78" s="58"/>
      <c r="Z78" s="4"/>
      <c r="AA78" s="4"/>
      <c r="AB78" s="4"/>
      <c r="AC78" s="58"/>
    </row>
    <row r="79" spans="1:29" x14ac:dyDescent="0.2">
      <c r="B79" s="1"/>
      <c r="C79" t="s">
        <v>233</v>
      </c>
      <c r="E79" s="26"/>
      <c r="F79" s="26"/>
      <c r="G79" s="26"/>
      <c r="H79" s="26"/>
      <c r="I79" s="61"/>
      <c r="J79" s="26">
        <f t="shared" ref="J79:S79" si="40">J60/J61*1000</f>
        <v>7.3857142857142861</v>
      </c>
      <c r="K79" s="26">
        <f t="shared" si="40"/>
        <v>7.5205479452054798</v>
      </c>
      <c r="L79" s="26">
        <f t="shared" si="40"/>
        <v>7.3061224489795915</v>
      </c>
      <c r="M79" s="26">
        <f t="shared" si="40"/>
        <v>7.4777777777777779</v>
      </c>
      <c r="N79" s="61">
        <f t="shared" si="40"/>
        <v>7.4169184290030215</v>
      </c>
      <c r="O79" s="26">
        <f t="shared" si="40"/>
        <v>7.2473118279569899</v>
      </c>
      <c r="P79" s="26">
        <f t="shared" si="40"/>
        <v>7.5393258426966288</v>
      </c>
      <c r="Q79" s="26">
        <f t="shared" si="40"/>
        <v>7.225225225225226</v>
      </c>
      <c r="R79" s="26">
        <f t="shared" si="40"/>
        <v>7.4998989898989894</v>
      </c>
      <c r="S79" s="61">
        <f t="shared" si="40"/>
        <v>7.3711479591836726</v>
      </c>
      <c r="T79" s="26">
        <f t="shared" ref="T79:Y79" si="41">T60/T61*1000</f>
        <v>7.3323749999999999</v>
      </c>
      <c r="U79" s="26">
        <f t="shared" si="41"/>
        <v>7.5876923076923086</v>
      </c>
      <c r="V79" s="26">
        <f t="shared" si="41"/>
        <v>7.6862162162162164</v>
      </c>
      <c r="W79" s="26">
        <f t="shared" si="41"/>
        <v>7.9685950413223141</v>
      </c>
      <c r="X79" s="61">
        <f t="shared" si="41"/>
        <v>7.694168674698795</v>
      </c>
      <c r="Y79" s="26">
        <f t="shared" si="41"/>
        <v>7.6601052631578952</v>
      </c>
      <c r="Z79" s="26">
        <f>Z60/Z61*1000</f>
        <v>8.532</v>
      </c>
      <c r="AA79" s="26">
        <f t="shared" ref="AA79:AC79" si="42">AA60/AA61*1000</f>
        <v>7.7482456140350875</v>
      </c>
      <c r="AB79" s="26">
        <f>AB60/AB61*1000</f>
        <v>7.6852586206896554</v>
      </c>
      <c r="AC79" s="61">
        <f t="shared" si="42"/>
        <v>7.895788235294118</v>
      </c>
    </row>
    <row r="80" spans="1:29" x14ac:dyDescent="0.2">
      <c r="B80" s="1"/>
      <c r="C80" t="s">
        <v>234</v>
      </c>
      <c r="E80" s="26"/>
      <c r="F80" s="26"/>
      <c r="G80" s="26"/>
      <c r="H80" s="26"/>
      <c r="I80" s="61"/>
      <c r="J80" s="26">
        <f t="shared" ref="J80:S80" si="43">J62/J63*1000</f>
        <v>6.3076923076923039</v>
      </c>
      <c r="K80" s="26">
        <f t="shared" si="43"/>
        <v>6.0752964705882437</v>
      </c>
      <c r="L80" s="26">
        <f t="shared" si="43"/>
        <v>6.3685584615384547</v>
      </c>
      <c r="M80" s="26">
        <f t="shared" si="43"/>
        <v>6.2095987499999961</v>
      </c>
      <c r="N80" s="61">
        <f t="shared" si="43"/>
        <v>6.2275403389830499</v>
      </c>
      <c r="O80" s="26">
        <f t="shared" si="43"/>
        <v>5.9616633333333073</v>
      </c>
      <c r="P80" s="26">
        <f t="shared" si="43"/>
        <v>6.5336000000000096</v>
      </c>
      <c r="Q80" s="26">
        <f t="shared" si="43"/>
        <v>6.3858253333332584</v>
      </c>
      <c r="R80" s="26">
        <f t="shared" si="43"/>
        <v>6.4370588235294104</v>
      </c>
      <c r="S80" s="61">
        <f t="shared" si="43"/>
        <v>6.3668361111110885</v>
      </c>
      <c r="T80" s="26">
        <f t="shared" ref="T80:Y80" si="44">T62/T63*1000</f>
        <v>6.4121428571428547</v>
      </c>
      <c r="U80" s="26">
        <f t="shared" si="44"/>
        <v>6.9158823529411713</v>
      </c>
      <c r="V80" s="26">
        <f t="shared" si="44"/>
        <v>6.902857142857143</v>
      </c>
      <c r="W80" s="26">
        <f t="shared" si="44"/>
        <v>7.0061538461538468</v>
      </c>
      <c r="X80" s="61">
        <f t="shared" si="44"/>
        <v>6.7640506329113927</v>
      </c>
      <c r="Y80" s="26">
        <f t="shared" si="44"/>
        <v>7.0710526315789473</v>
      </c>
      <c r="Z80" s="26">
        <f t="shared" ref="Z80:AC80" si="45">Z62/Z63*1000</f>
        <v>6.6880769230769221</v>
      </c>
      <c r="AA80" s="26">
        <f t="shared" si="45"/>
        <v>6.7535714285714281</v>
      </c>
      <c r="AB80" s="26">
        <f t="shared" si="45"/>
        <v>6.8505000000000003</v>
      </c>
      <c r="AC80" s="61">
        <f t="shared" si="45"/>
        <v>6.7668421052631578</v>
      </c>
    </row>
    <row r="81" spans="1:30" x14ac:dyDescent="0.2">
      <c r="B81" s="1"/>
      <c r="C81" t="s">
        <v>235</v>
      </c>
      <c r="E81" s="26"/>
      <c r="F81" s="26"/>
      <c r="G81" s="26"/>
      <c r="H81" s="26"/>
      <c r="I81" s="61"/>
      <c r="J81" s="26">
        <f t="shared" ref="J81:S81" si="46">J64/J65*1000</f>
        <v>7.2168674698795181</v>
      </c>
      <c r="K81" s="26">
        <f t="shared" si="46"/>
        <v>7.2475560000000012</v>
      </c>
      <c r="L81" s="26">
        <f t="shared" si="46"/>
        <v>7.1963176576576569</v>
      </c>
      <c r="M81" s="26">
        <f t="shared" si="46"/>
        <v>7.286354528301886</v>
      </c>
      <c r="N81" s="61">
        <f t="shared" si="46"/>
        <v>7.2369868717948718</v>
      </c>
      <c r="O81" s="26">
        <f t="shared" si="46"/>
        <v>7.1338722549019593</v>
      </c>
      <c r="P81" s="26">
        <f t="shared" si="46"/>
        <v>7.4111450980392162</v>
      </c>
      <c r="Q81" s="26">
        <f t="shared" si="46"/>
        <v>7.1252966666666584</v>
      </c>
      <c r="R81" s="26">
        <f t="shared" si="46"/>
        <v>7.3399137931034479</v>
      </c>
      <c r="S81" s="61">
        <f t="shared" si="46"/>
        <v>7.2484510089686074</v>
      </c>
      <c r="T81" s="26">
        <f t="shared" ref="T81:Y81" si="47">T64/T65*1000</f>
        <v>7.1953191489361696</v>
      </c>
      <c r="U81" s="26">
        <f t="shared" si="47"/>
        <v>7.4933057851239662</v>
      </c>
      <c r="V81" s="26">
        <f t="shared" si="47"/>
        <v>7.561590909090909</v>
      </c>
      <c r="W81" s="26">
        <f t="shared" si="47"/>
        <v>7.7982993197278914</v>
      </c>
      <c r="X81" s="61">
        <f t="shared" si="47"/>
        <v>7.5456275303643734</v>
      </c>
      <c r="Y81" s="26">
        <f t="shared" si="47"/>
        <v>7.5624561403508768</v>
      </c>
      <c r="Z81" s="26">
        <f t="shared" ref="Z81:AC81" si="48">Z64/Z65*1000</f>
        <v>8.1515079365079366</v>
      </c>
      <c r="AA81" s="26">
        <f t="shared" si="48"/>
        <v>7.5521830985915495</v>
      </c>
      <c r="AB81" s="26">
        <f t="shared" si="48"/>
        <v>7.4712179487179489</v>
      </c>
      <c r="AC81" s="61">
        <f t="shared" si="48"/>
        <v>7.6570129870129868</v>
      </c>
    </row>
    <row r="82" spans="1:30" x14ac:dyDescent="0.2">
      <c r="B82" s="1"/>
      <c r="X82" s="58"/>
      <c r="Z82" s="4"/>
      <c r="AA82" s="4"/>
      <c r="AB82" s="4"/>
      <c r="AC82" s="58"/>
    </row>
    <row r="83" spans="1:30" x14ac:dyDescent="0.2">
      <c r="B83" s="1"/>
      <c r="C83" t="s">
        <v>47</v>
      </c>
      <c r="E83" s="38">
        <f t="shared" ref="E83:V83" si="49">E15/E62</f>
        <v>4.3236239206764226</v>
      </c>
      <c r="F83" s="38">
        <f t="shared" si="49"/>
        <v>3.4290671502879215</v>
      </c>
      <c r="G83" s="38">
        <f t="shared" si="49"/>
        <v>2.7585583645681679</v>
      </c>
      <c r="H83" s="38">
        <f t="shared" si="49"/>
        <v>2.8058254767768278</v>
      </c>
      <c r="I83" s="66">
        <f t="shared" si="49"/>
        <v>2.9934619893964487</v>
      </c>
      <c r="J83" s="38">
        <f t="shared" si="49"/>
        <v>3.6819512195121971</v>
      </c>
      <c r="K83" s="38">
        <f t="shared" si="49"/>
        <v>3.4738561294128032</v>
      </c>
      <c r="L83" s="38">
        <f t="shared" si="49"/>
        <v>3.3318734368821095</v>
      </c>
      <c r="M83" s="38">
        <f t="shared" si="49"/>
        <v>3.4293681214104237</v>
      </c>
      <c r="N83" s="66">
        <f t="shared" si="49"/>
        <v>3.476275204879975</v>
      </c>
      <c r="O83" s="38">
        <f t="shared" si="49"/>
        <v>3.8428872479101357</v>
      </c>
      <c r="P83" s="38">
        <f t="shared" si="49"/>
        <v>3.305869776115884</v>
      </c>
      <c r="Q83" s="38">
        <f t="shared" si="49"/>
        <v>3.2085646355501489</v>
      </c>
      <c r="R83" s="38">
        <f t="shared" si="49"/>
        <v>3.1547107740107836</v>
      </c>
      <c r="S83" s="66">
        <f t="shared" si="49"/>
        <v>3.3143969554039039</v>
      </c>
      <c r="T83" s="38">
        <f t="shared" si="49"/>
        <v>3.7873454383424323</v>
      </c>
      <c r="U83" s="38">
        <f t="shared" si="49"/>
        <v>3.4646593518754814</v>
      </c>
      <c r="V83" s="38">
        <f t="shared" si="49"/>
        <v>3.2954608167770418</v>
      </c>
      <c r="W83" s="38">
        <f>W15/W62</f>
        <v>3.5138339920948614</v>
      </c>
      <c r="X83" s="66">
        <f>X15/X62</f>
        <v>3.4903810165431546</v>
      </c>
      <c r="Y83" s="38">
        <f>Y15/Y62</f>
        <v>4.3495347971715663</v>
      </c>
      <c r="Z83" s="38">
        <f t="shared" ref="Z83:AA83" si="50">Z15/Z62</f>
        <v>3.8282247397780207</v>
      </c>
      <c r="AA83" s="38">
        <f t="shared" si="50"/>
        <v>3.5552617662612378</v>
      </c>
      <c r="AB83" s="38">
        <f>AB15/AB62</f>
        <v>3.3280052550908694</v>
      </c>
      <c r="AC83" s="66">
        <f>AC15/AC62</f>
        <v>3.6741204531902203</v>
      </c>
    </row>
    <row r="84" spans="1:30" x14ac:dyDescent="0.2">
      <c r="B84" s="1"/>
      <c r="C84" t="s">
        <v>48</v>
      </c>
      <c r="E84" s="37"/>
      <c r="F84" s="37"/>
      <c r="G84" s="37"/>
      <c r="H84" s="37"/>
      <c r="I84" s="69"/>
      <c r="J84" s="37">
        <f t="shared" ref="J84:V84" si="51">J15/J63*1000000</f>
        <v>23224.615384615387</v>
      </c>
      <c r="K84" s="37">
        <f t="shared" si="51"/>
        <v>21104.705882352941</v>
      </c>
      <c r="L84" s="37">
        <f t="shared" si="51"/>
        <v>21219.230769230773</v>
      </c>
      <c r="M84" s="37">
        <f t="shared" si="51"/>
        <v>21295</v>
      </c>
      <c r="N84" s="69">
        <f t="shared" si="51"/>
        <v>21648.644067796609</v>
      </c>
      <c r="O84" s="37">
        <f t="shared" si="51"/>
        <v>22910</v>
      </c>
      <c r="P84" s="37">
        <f t="shared" si="51"/>
        <v>21599.23076923077</v>
      </c>
      <c r="Q84" s="37">
        <f t="shared" si="51"/>
        <v>20489.333333333336</v>
      </c>
      <c r="R84" s="37">
        <f t="shared" si="51"/>
        <v>20307.058823529409</v>
      </c>
      <c r="S84" s="69">
        <f t="shared" si="51"/>
        <v>21102.222222222223</v>
      </c>
      <c r="T84" s="37">
        <f t="shared" si="51"/>
        <v>24285</v>
      </c>
      <c r="U84" s="37">
        <f t="shared" si="51"/>
        <v>23961.176470588234</v>
      </c>
      <c r="V84" s="37">
        <f t="shared" si="51"/>
        <v>22748.095238095237</v>
      </c>
      <c r="W84" s="37">
        <f>W15/W63*1000000</f>
        <v>24618.461538461535</v>
      </c>
      <c r="X84" s="69">
        <f>X15/X63*1000000</f>
        <v>23609.113924050631</v>
      </c>
      <c r="Y84" s="37">
        <f>Y15/Y63*1000000</f>
        <v>30755.789473684214</v>
      </c>
      <c r="Z84" s="37">
        <f t="shared" ref="Z84:AA84" si="52">Z15/Z63*1000000</f>
        <v>25603.461538461539</v>
      </c>
      <c r="AA84" s="37">
        <f t="shared" si="52"/>
        <v>24010.714285714286</v>
      </c>
      <c r="AB84" s="37">
        <f>AB15/AB63*1000000</f>
        <v>22798.5</v>
      </c>
      <c r="AC84" s="69">
        <f>AC15/AC63*1000000</f>
        <v>24862.192982456138</v>
      </c>
    </row>
    <row r="85" spans="1:30" x14ac:dyDescent="0.2">
      <c r="B85" s="1"/>
      <c r="X85" s="58"/>
      <c r="Z85" s="4"/>
      <c r="AA85" s="4"/>
      <c r="AB85" s="4"/>
      <c r="AC85" s="58"/>
    </row>
    <row r="86" spans="1:30" x14ac:dyDescent="0.2">
      <c r="A86" s="7"/>
      <c r="B86" s="8" t="s">
        <v>34</v>
      </c>
      <c r="C86" s="7"/>
      <c r="D86" s="7"/>
      <c r="E86" s="127"/>
      <c r="F86" s="127"/>
      <c r="G86" s="127"/>
      <c r="H86" s="127"/>
      <c r="I86" s="128" t="s">
        <v>273</v>
      </c>
      <c r="J86" s="129"/>
      <c r="K86" s="129"/>
      <c r="L86" s="129"/>
      <c r="M86" s="129"/>
      <c r="N86" s="128"/>
      <c r="O86" s="129"/>
      <c r="P86" s="129"/>
      <c r="Q86" s="129"/>
      <c r="R86" s="129"/>
      <c r="S86" s="128"/>
      <c r="T86" s="132"/>
      <c r="U86" s="132"/>
      <c r="V86" s="132"/>
      <c r="W86" s="132"/>
      <c r="X86" s="146"/>
      <c r="Y86" s="132"/>
      <c r="Z86" s="132"/>
      <c r="AA86" s="132"/>
      <c r="AB86" s="132"/>
      <c r="AC86" s="146"/>
    </row>
    <row r="87" spans="1:30" x14ac:dyDescent="0.2">
      <c r="A87" s="7"/>
      <c r="B87" s="8"/>
      <c r="C87" s="6" t="s">
        <v>36</v>
      </c>
      <c r="D87" s="6"/>
      <c r="E87" s="53">
        <f>(Reported!E202-Reported!D202+Reported!E203-Reported!D203+Reported!E207-Reported!D207)/Reported!E168/1000</f>
        <v>3.1763602560906481</v>
      </c>
      <c r="F87" s="53">
        <f>(Reported!F202-Reported!E202+Reported!F203-Reported!E203+Reported!F207-Reported!E207)/Reported!F168/1000</f>
        <v>3.0688733405940631</v>
      </c>
      <c r="G87" s="53">
        <f>(Reported!G202-Reported!F202+Reported!G203-Reported!F203+Reported!G207-Reported!F207)/Reported!G168/1000</f>
        <v>2.8694241842610362</v>
      </c>
      <c r="H87" s="53">
        <f>(Reported!H202-Reported!G202+Reported!H203-Reported!G203+Reported!H207-Reported!G207)/Reported!H168/1000</f>
        <v>2.8102058319039451</v>
      </c>
      <c r="I87" s="70">
        <f>(Reported!I202-Reported!D202+Reported!I203-Reported!D203+Reported!I207-Reported!D207)/Reported!I168/1000</f>
        <v>2.9523911875335846</v>
      </c>
      <c r="J87" s="53">
        <f>(Reported!J202-Reported!I202+Reported!J203-Reported!I203+Reported!J207-Reported!I207)/Reported!J168/1000</f>
        <v>2.9717214700193422</v>
      </c>
      <c r="K87" s="53">
        <f>(Reported!K202-Reported!J202+Reported!K203-Reported!J203+Reported!K207-Reported!J207)/Reported!K168/1000</f>
        <v>2.8044444444444445</v>
      </c>
      <c r="L87" s="53">
        <f>(Reported!L202-Reported!K202+Reported!L203-Reported!K203+Reported!L207-Reported!K207)/Reported!L168/1000</f>
        <v>2.6336592178770952</v>
      </c>
      <c r="M87" s="53">
        <f>(Reported!M202-Reported!L202+Reported!M203-Reported!L203+Reported!M207-Reported!L207)/Reported!M168/1000</f>
        <v>2.7117384843982171</v>
      </c>
      <c r="N87" s="70">
        <f>(Reported!N202-Reported!I202+Reported!N203-Reported!I203+Reported!N207-Reported!I207)/Reported!N168/1000</f>
        <v>2.764448065173116</v>
      </c>
      <c r="O87" s="53">
        <f>(Reported!O202-Reported!N202+Reported!O203-Reported!N203+Reported!O207-Reported!N207)/Reported!O168/1000</f>
        <v>2.6674629080118692</v>
      </c>
      <c r="P87" s="53">
        <f>(Reported!P202-Reported!O202+Reported!P203-Reported!O203+Reported!P207-Reported!O207)/Reported!P168/1000</f>
        <v>2.7027144411326356</v>
      </c>
      <c r="Q87" s="53">
        <f>(Reported!Q202-Reported!P202+Reported!Q203-Reported!P203+Reported!Q207-Reported!P207)/Reported!Q168/1000</f>
        <v>2.7224047506234434</v>
      </c>
      <c r="R87" s="53">
        <f>(Reported!R202-Reported!Q202+Reported!R203-Reported!Q203+Reported!R207-Reported!Q207)/Reported!R168/1000</f>
        <v>2.6121429244838312</v>
      </c>
      <c r="S87" s="70">
        <f>(Reported!S202-Reported!N202+Reported!S203-Reported!N203+Reported!S207-Reported!N207)/Reported!S168/1000</f>
        <v>2.6766834285635186</v>
      </c>
      <c r="T87" s="53">
        <f>(RecastReported!T207-RecastReported!S207+RecastReported!T208-RecastReported!S208+RecastReported!T211-RecastReported!S211)/RecastReported!T170/1000</f>
        <v>2.6549037658330348</v>
      </c>
      <c r="U87" s="53">
        <f>(RecastReported!U207-RecastReported!T207+RecastReported!U208-RecastReported!T208+RecastReported!U211-RecastReported!T211)/RecastReported!U170/1000</f>
        <v>2.347184205190592</v>
      </c>
      <c r="V87" s="53">
        <f>(RecastReported!V207-RecastReported!U207+RecastReported!V208-RecastReported!U208+RecastReported!V211-RecastReported!U211)/RecastReported!V170/1000</f>
        <v>2.5213849525885816</v>
      </c>
      <c r="W87" s="53">
        <f>(RecastReported!W207-RecastReported!V207+RecastReported!W208-RecastReported!V208+RecastReported!W211-RecastReported!V211)/RecastReported!W170/1000</f>
        <v>2.4785936527691352</v>
      </c>
      <c r="X87" s="70">
        <f>(RecastReported!X207-RecastReported!S207+RecastReported!X208-RecastReported!S208+RecastReported!X211-RecastReported!S211)/RecastReported!X170/1000</f>
        <v>2.4899407468650958</v>
      </c>
      <c r="Y87" s="53">
        <f>(RecastReported!Y207-RecastReported!X207-RecastReported!Y239+RecastReported!Y208-RecastReported!X208+RecastReported!Y211-RecastReported!X211)/RecastReported!Y170/1000</f>
        <v>2.5841236206730707</v>
      </c>
      <c r="Z87" s="53">
        <f>(RecastReported!Z207-RecastReported!Y207-RecastReported!Z239+RecastReported!Z208-RecastReported!Y208+RecastReported!Z211-RecastReported!Y211)/RecastReported!Z170/1000</f>
        <v>2.5035278949835917</v>
      </c>
      <c r="AA87" s="53">
        <f>(RecastReported!AA207-RecastReported!Z207-RecastReported!AA239+RecastReported!AA208-RecastReported!Z208+RecastReported!AA211-RecastReported!Z211)/RecastReported!AA170/1000</f>
        <v>2.4800294350730221</v>
      </c>
      <c r="AB87" s="53">
        <f>(RecastReported!AB207-RecastReported!AA207-RecastReported!AB239+RecastReported!AB208-RecastReported!AA208+RecastReported!AB211-RecastReported!AA211)/RecastReported!AB170/1000</f>
        <v>2.2498625895971913</v>
      </c>
      <c r="AC87" s="70">
        <f>(RecastReported!AC207-RecastReported!X207-RecastReported!AC239+RecastReported!AC208-RecastReported!X208+RecastReported!AC211-RecastReported!X211)/RecastReported!AC170/1000</f>
        <v>2.4474232278712997</v>
      </c>
    </row>
    <row r="88" spans="1:30" x14ac:dyDescent="0.2">
      <c r="A88" s="7"/>
      <c r="B88" s="8"/>
      <c r="C88" s="6" t="s">
        <v>37</v>
      </c>
      <c r="D88" s="6"/>
      <c r="E88" s="53">
        <f>((Reported!E18-Reported!E217-Reported!E225-Reported!E230)/1000)/E64+((Reported!E204-Reported!D204)/1000)/Model!E60</f>
        <v>0.79690084376013948</v>
      </c>
      <c r="F88" s="53">
        <f>((Reported!F18-Reported!F217-Reported!F225-Reported!F230)/1000)/F64+((Reported!F204-Reported!E204)/1000)/Model!F60</f>
        <v>0.91234562289492738</v>
      </c>
      <c r="G88" s="53">
        <f>((Reported!G18-Reported!G217-Reported!G225-Reported!G230)/1000)/G64+((Reported!G204-Reported!F204)/1000)/Model!G60</f>
        <v>0.91660605695074027</v>
      </c>
      <c r="H88" s="53">
        <f>((Reported!H18-Reported!H217-Reported!H225-Reported!H230)/1000)/H64+((Reported!H204-Reported!G204)/1000)/Model!H60</f>
        <v>0.72491342262917535</v>
      </c>
      <c r="I88" s="70">
        <f>((Reported!I18-Reported!I217-Reported!I225-Reported!I230)/1000)/I64+((Reported!I204-Reported!D204)/1000)/Model!I60</f>
        <v>0.82964833154785933</v>
      </c>
      <c r="J88" s="53">
        <f>((Reported!J18-Reported!J217-Reported!J225-Reported!J230)/1000)/J64+((Reported!J204-Reported!I204)/1000)/Model!J60</f>
        <v>0.85705595722077088</v>
      </c>
      <c r="K88" s="53">
        <f>((Reported!K18-Reported!K217-Reported!K225-Reported!K230)/1000)/K64+((Reported!K204-Reported!J204)/1000)/Model!K60</f>
        <v>0.85700114283912088</v>
      </c>
      <c r="L88" s="53">
        <f>((Reported!L18-Reported!L217-Reported!L225-Reported!L230)/1000)/L64+((Reported!L204-Reported!K204)/1000)/Model!L60</f>
        <v>0.63713882011458889</v>
      </c>
      <c r="M88" s="53">
        <f>((Reported!M18-Reported!M217-Reported!M225-Reported!M230)/1000)/M64+((Reported!M204-Reported!L204)/1000)/Model!M60</f>
        <v>0.57947743673292229</v>
      </c>
      <c r="N88" s="70">
        <f>((Reported!N18-Reported!N217-Reported!N225-Reported!N230)/1000)/N64+((Reported!N204-Reported!I204)/1000)/Model!N60</f>
        <v>0.7183579741111259</v>
      </c>
      <c r="O88" s="53">
        <f>((Reported!O18-Reported!O217-Reported!O225-Reported!O230)/1000)/O64+((Reported!O204-Reported!N204)/1000)/Model!O60</f>
        <v>0.50880390227010541</v>
      </c>
      <c r="P88" s="53">
        <f>((Reported!P18-Reported!P217-Reported!P225-Reported!P230)/1000)/P64+((Reported!P204-Reported!O204)/1000)/Model!P60</f>
        <v>0.53801126711170011</v>
      </c>
      <c r="Q88" s="53">
        <f>((Reported!Q18-Reported!Q217-Reported!Q225-Reported!Q230)/1000)/Q64+((Reported!Q204-Reported!P204)/1000)/Model!Q60</f>
        <v>0.49093049827874513</v>
      </c>
      <c r="R88" s="53">
        <f>((Reported!R18-Reported!R217-Reported!R225-Reported!R230)/1000)/R64+((Reported!R204-Reported!Q204)/1000)/Model!R60</f>
        <v>0.53433053780806805</v>
      </c>
      <c r="S88" s="70">
        <f>((Reported!S18-Reported!S217-Reported!S225-Reported!S230)/1000)/S64+((Reported!S204-Reported!N204)/1000)/Model!S60</f>
        <v>0.51731561096362255</v>
      </c>
      <c r="T88" s="53">
        <f>((RecastReported!T18-RecastReported!T221-RecastReported!T229-RecastReported!T232-RecastReported!T234)/1000)/T64+((RecastReported!T214-RecastReported!S214)/1000)/Model!T60</f>
        <v>0.74548622709736401</v>
      </c>
      <c r="U88" s="53">
        <f>((RecastReported!U18-RecastReported!U221-RecastReported!U229-RecastReported!U232-RecastReported!U234)/1000)/U64+((RecastReported!U214-RecastReported!T214)/1000)/Model!U60</f>
        <v>0.68953922135000878</v>
      </c>
      <c r="V88" s="53">
        <f>((RecastReported!V18-RecastReported!V221-RecastReported!V229-RecastReported!V232-RecastReported!V234)/1000)/V64+((RecastReported!V214-RecastReported!U214)/1000)/Model!V60</f>
        <v>0.7273641531739673</v>
      </c>
      <c r="W88" s="53">
        <f>((RecastReported!W18-RecastReported!W221-RecastReported!W229-RecastReported!W232-RecastReported!W234)/1000)/W64+((RecastReported!W214-RecastReported!V214)/1000)/Model!W60</f>
        <v>0.6524721845849909</v>
      </c>
      <c r="X88" s="70">
        <f>((RecastReported!X18-RecastReported!X221-RecastReported!X229-RecastReported!X232-RecastReported!X234)/1000)/X64+((RecastReported!X214-RecastReported!S214)/1000)/Model!X60</f>
        <v>0.6983872222901617</v>
      </c>
      <c r="Y88" s="53">
        <f>((RecastReported!Y18-RecastReported!Y221-RecastReported!Y229-RecastReported!Y232-RecastReported!Y234)/1000)/Y64+((RecastReported!Y214-RecastReported!X214)/1000)/Model!Y60</f>
        <v>0.77990485975144352</v>
      </c>
      <c r="Z88" s="53">
        <f>((RecastReported!Z18-RecastReported!Z221-RecastReported!Z229-RecastReported!Z232-RecastReported!Z234)/1000)/Z64+((RecastReported!Z214-RecastReported!Y214)/1000)/Model!Z60</f>
        <v>0.79882212876157233</v>
      </c>
      <c r="AA88" s="53">
        <f>((RecastReported!AA18-RecastReported!AA221-RecastReported!AA229-RecastReported!AA232-RecastReported!AA234)/1000)/AA64+((RecastReported!AA214-RecastReported!Z214)/1000)/Model!AA60</f>
        <v>0.80866835741093701</v>
      </c>
      <c r="AB88" s="53">
        <f>((RecastReported!AB18-RecastReported!AB221-RecastReported!AB229-RecastReported!AB232-RecastReported!AB234)/1000)/AB64+((RecastReported!AB214-RecastReported!AA214)/1000)/Model!AB60</f>
        <v>0.69400994475018207</v>
      </c>
      <c r="AC88" s="70">
        <f>((RecastReported!AC18-RecastReported!AC221-RecastReported!AC229-RecastReported!AC232-RecastReported!AC234)/1000)/AC64+((RecastReported!AC214-RecastReported!X214)/1000)/Model!AC60</f>
        <v>0.76857949965220795</v>
      </c>
    </row>
    <row r="89" spans="1:30" x14ac:dyDescent="0.2">
      <c r="B89" s="1"/>
      <c r="C89" s="6" t="s">
        <v>38</v>
      </c>
      <c r="D89" s="6"/>
      <c r="E89" s="53">
        <f>(Reported!E20-Reported!E219-Reported!E226)/1000/Model!E64</f>
        <v>0.47228852664455312</v>
      </c>
      <c r="F89" s="53">
        <f>(Reported!F20-Reported!F219-Reported!F226)/1000/Model!F64</f>
        <v>0.41595271109788451</v>
      </c>
      <c r="G89" s="53">
        <f>(Reported!G20-Reported!G219-Reported!G226)/1000/Model!G64</f>
        <v>0.34860246364177938</v>
      </c>
      <c r="H89" s="53">
        <f>(Reported!H20-Reported!H219-Reported!H226)/1000/Model!H64</f>
        <v>0.29615530057919831</v>
      </c>
      <c r="I89" s="70">
        <f>(Reported!I20-Reported!I219-Reported!I226)/1000/Model!I64</f>
        <v>0.36743307830533217</v>
      </c>
      <c r="J89" s="53">
        <f>(Reported!J20-Reported!J219-Reported!J226)/1000/Model!J64</f>
        <v>0.3529549248747913</v>
      </c>
      <c r="K89" s="53">
        <f>(Reported!K20-Reported!K219-Reported!K226)/1000/Model!K64</f>
        <v>0.32596428981638004</v>
      </c>
      <c r="L89" s="53">
        <f>(Reported!L20-Reported!L219-Reported!L226)/1000/Model!L64</f>
        <v>0.23862304151900715</v>
      </c>
      <c r="M89" s="53">
        <f>(Reported!M20-Reported!M219-Reported!M226)/1000/Model!M64</f>
        <v>0.28000079549058349</v>
      </c>
      <c r="N89" s="70">
        <f>(Reported!N20-Reported!N219-Reported!N226)/1000/Model!N64</f>
        <v>0.29439565342833851</v>
      </c>
      <c r="O89" s="53">
        <f>(Reported!O20-Reported!O219-Reported!O226)/1000/Model!O64</f>
        <v>0.29375867645073611</v>
      </c>
      <c r="P89" s="53">
        <f>(Reported!P20-Reported!P219-Reported!P226)/1000/Model!P64</f>
        <v>0.28675332752685145</v>
      </c>
      <c r="Q89" s="53">
        <f>(Reported!Q20-Reported!Q219-Reported!Q226)/1000/Model!Q64</f>
        <v>0.27192705693858193</v>
      </c>
      <c r="R89" s="53">
        <f>(Reported!R20-Reported!R219-Reported!R226)/1000/Model!R64</f>
        <v>0.30038140540032648</v>
      </c>
      <c r="S89" s="70">
        <f>(Reported!S20-Reported!S219-Reported!S226)/1000/Model!S64</f>
        <v>0.28780194887161847</v>
      </c>
      <c r="T89" s="53">
        <f>(RecastReported!T20-RecastReported!T223-RecastReported!T230-RecastReported!T235)/1000/Model!T64</f>
        <v>0.29675025134543737</v>
      </c>
      <c r="U89" s="53">
        <f>(RecastReported!U20-RecastReported!U223-RecastReported!U230-RecastReported!U235)/1000/Model!U64</f>
        <v>0.24765906759752504</v>
      </c>
      <c r="V89" s="53">
        <f>(RecastReported!V20-RecastReported!V223-RecastReported!V230-RecastReported!V235)/1000/Model!V64</f>
        <v>0.23088174887038765</v>
      </c>
      <c r="W89" s="53">
        <f>(RecastReported!W20-RecastReported!W223-RecastReported!W230-RecastReported!W235)/1000/Model!W64</f>
        <v>0.21742050857068085</v>
      </c>
      <c r="X89" s="70">
        <f>(RecastReported!X20-RecastReported!X223-RecastReported!X230-RecastReported!X235)/1000/Model!X64</f>
        <v>0.24277405473851388</v>
      </c>
      <c r="Y89" s="53">
        <f>(RecastReported!Y20-RecastReported!Y223-RecastReported!Y230-RecastReported!Y235)/1000/Model!Y64</f>
        <v>0.29396139748526884</v>
      </c>
      <c r="Z89" s="53">
        <f>(RecastReported!Z20-RecastReported!Z223-RecastReported!Z230-RecastReported!Z235)/1000/Model!Z64</f>
        <v>0.27838845670778606</v>
      </c>
      <c r="AA89" s="53">
        <f>(RecastReported!AA20-RecastReported!AA223-RecastReported!AA230-RecastReported!AA235)/1000/Model!AA64</f>
        <v>0.24780634272339869</v>
      </c>
      <c r="AB89" s="53">
        <f>(RecastReported!AB20-RecastReported!AB223-RecastReported!AB230-RecastReported!AB235)/1000/Model!AB64</f>
        <v>0.23443814295887638</v>
      </c>
      <c r="AC89" s="70">
        <f>(RecastReported!AC20-RecastReported!AC223-RecastReported!AC230-RecastReported!AC235)/1000/Model!AC64</f>
        <v>0.26128326464153057</v>
      </c>
    </row>
    <row r="90" spans="1:30" x14ac:dyDescent="0.2">
      <c r="B90" s="1"/>
      <c r="C90" s="6" t="s">
        <v>39</v>
      </c>
      <c r="D90" s="6"/>
      <c r="E90" s="53">
        <f>-(E17-E30+Reported!E216/1000+Reported!E231/1000)/Model!E64</f>
        <v>-5.7746592070950821E-2</v>
      </c>
      <c r="F90" s="53">
        <f>-(F17-F30+Reported!F216/1000+Reported!F231/1000)/Model!F64</f>
        <v>-8.5819546159007304E-2</v>
      </c>
      <c r="G90" s="53">
        <f>-(G17-G30+Reported!G216/1000+Reported!G231/1000)/Model!G64</f>
        <v>-8.1583607682083434E-2</v>
      </c>
      <c r="H90" s="53">
        <f>-(H17-H30+Reported!H216/1000+Reported!H231/1000)/Model!H64</f>
        <v>-0.11433518547032281</v>
      </c>
      <c r="I90" s="70">
        <f>-(I17-I30+Reported!I216/1000+Reported!I231/1000)/Model!I64</f>
        <v>-8.915699070711755E-2</v>
      </c>
      <c r="J90" s="53">
        <f>-(J17-J30+Reported!J216/1000+Reported!J231/1000)/Model!J64</f>
        <v>-0.1175292153589316</v>
      </c>
      <c r="K90" s="53">
        <f>-(K17-K30+Reported!K216/1000+Reported!K231/1000)/Model!K64</f>
        <v>-0.24009626294865624</v>
      </c>
      <c r="L90" s="53">
        <f>-(L17-L30+Reported!L216/1000+Reported!L231/1000)/Model!L64</f>
        <v>-0.14653390173547962</v>
      </c>
      <c r="M90" s="53">
        <f>-(M17-M30+Reported!M216/1000+Reported!M231/1000)/Model!M64</f>
        <v>-0.16017275403837714</v>
      </c>
      <c r="N90" s="70">
        <f>-(N17-N30+Reported!N216/1000+Reported!N231/1000)/Model!N64</f>
        <v>-0.1657333746292656</v>
      </c>
      <c r="O90" s="53">
        <f>-(O17-O30+Reported!O216/1000+Reported!O231/1000)/Model!O64</f>
        <v>-9.2104091586153847E-2</v>
      </c>
      <c r="P90" s="53">
        <f>-(P17-P30+Reported!P216/1000+Reported!P231/1000)/Model!P64</f>
        <v>-0.1551584735655149</v>
      </c>
      <c r="Q90" s="53">
        <f>-(Q17-Q30+Reported!Q216/1000+Reported!Q231/1000)/Model!Q64</f>
        <v>-0.14938949130695081</v>
      </c>
      <c r="R90" s="53">
        <f>-(R17-R30+Reported!R216/1000+Reported!R231/1000)/Model!R64</f>
        <v>-0.15152155784973503</v>
      </c>
      <c r="S90" s="70">
        <f>-(S17-S30+Reported!S216/1000+Reported!S231/1000)/Model!S64</f>
        <v>-0.13840594332641021</v>
      </c>
      <c r="T90" s="53">
        <f>-(T17-T30+RecastReported!T220/1000+RecastReported!T236/1000)/Model!T64</f>
        <v>-0.1916730735111481</v>
      </c>
      <c r="U90" s="53">
        <f>-(U17-U30+RecastReported!U220/1000+RecastReported!U236/1000)/Model!U64</f>
        <v>-0.16379357884172105</v>
      </c>
      <c r="V90" s="53">
        <f>-(V17-V30+RecastReported!V220/1000+RecastReported!V236/1000)/Model!V64</f>
        <v>-0.1442397282919059</v>
      </c>
      <c r="W90" s="53">
        <f>-(W17-W30+RecastReported!W220/1000+RecastReported!W236/1000)/Model!W64</f>
        <v>-0.17407423561739424</v>
      </c>
      <c r="X90" s="70">
        <f>-(X17-X30+RecastReported!X220/1000+RecastReported!X236/1000)/Model!X64</f>
        <v>-0.1667775530242466</v>
      </c>
      <c r="Y90" s="53">
        <f>-(Y17-Y30+RecastReported!Y220/1000+RecastReported!Y236/1000)/Model!Y64</f>
        <v>-0.19744351134412833</v>
      </c>
      <c r="Z90" s="53">
        <f>-(Z17-Z30+RecastReported!Z220/1000+RecastReported!Z236/1000)/Model!Z64</f>
        <v>-0.25312290062214615</v>
      </c>
      <c r="AA90" s="53">
        <f>-(AA17-AA30+RecastReported!AA220/1000+RecastReported!AA236/1000)/Model!AA64</f>
        <v>-0.2561613561977229</v>
      </c>
      <c r="AB90" s="53">
        <f>-(AB17-AB30+RecastReported!AB220/1000+RecastReported!AB236/1000)/Model!AB64</f>
        <v>-0.30554006400631467</v>
      </c>
      <c r="AC90" s="70">
        <f>-(AC17-AC30+RecastReported!AC220/1000+RecastReported!AC236/1000)/Model!AC64</f>
        <v>-0.25708422075388948</v>
      </c>
    </row>
    <row r="91" spans="1:30" x14ac:dyDescent="0.2">
      <c r="B91" s="1"/>
      <c r="C91" s="1" t="s">
        <v>40</v>
      </c>
      <c r="D91" s="1"/>
      <c r="E91" s="54">
        <f t="shared" ref="E91:S91" si="53">SUM(E87:E90)</f>
        <v>4.3878030344243895</v>
      </c>
      <c r="F91" s="54">
        <f t="shared" si="53"/>
        <v>4.3113521284278677</v>
      </c>
      <c r="G91" s="54">
        <f t="shared" si="53"/>
        <v>4.0530490971714723</v>
      </c>
      <c r="H91" s="54">
        <f t="shared" si="53"/>
        <v>3.7169393696419961</v>
      </c>
      <c r="I91" s="71">
        <f t="shared" si="53"/>
        <v>4.0603156066796586</v>
      </c>
      <c r="J91" s="54">
        <f t="shared" si="53"/>
        <v>4.0642031367559728</v>
      </c>
      <c r="K91" s="54">
        <f t="shared" si="53"/>
        <v>3.7473136141512895</v>
      </c>
      <c r="L91" s="54">
        <f t="shared" si="53"/>
        <v>3.3628871777752116</v>
      </c>
      <c r="M91" s="54">
        <f t="shared" si="53"/>
        <v>3.4110439625833457</v>
      </c>
      <c r="N91" s="71">
        <f t="shared" si="53"/>
        <v>3.6114683180833147</v>
      </c>
      <c r="O91" s="54">
        <f t="shared" si="53"/>
        <v>3.3779213951465574</v>
      </c>
      <c r="P91" s="54">
        <f t="shared" si="53"/>
        <v>3.372320562205672</v>
      </c>
      <c r="Q91" s="54">
        <f t="shared" si="53"/>
        <v>3.3358728145338197</v>
      </c>
      <c r="R91" s="54">
        <f>SUM(R87:R90)</f>
        <v>3.2953333098424906</v>
      </c>
      <c r="S91" s="71">
        <f t="shared" si="53"/>
        <v>3.3433950450723495</v>
      </c>
      <c r="T91" s="54">
        <f t="shared" ref="T91:Y91" si="54">SUM(T87:T90)</f>
        <v>3.5054671707646881</v>
      </c>
      <c r="U91" s="54">
        <f t="shared" si="54"/>
        <v>3.120588915296405</v>
      </c>
      <c r="V91" s="54">
        <f t="shared" si="54"/>
        <v>3.3353911263410305</v>
      </c>
      <c r="W91" s="54">
        <f t="shared" si="54"/>
        <v>3.1744121103074128</v>
      </c>
      <c r="X91" s="71">
        <f t="shared" si="54"/>
        <v>3.2643244708695249</v>
      </c>
      <c r="Y91" s="54">
        <f t="shared" si="54"/>
        <v>3.4605463665656546</v>
      </c>
      <c r="Z91" s="54">
        <f t="shared" ref="Z91:AB91" si="55">SUM(Z87:Z90)</f>
        <v>3.327615579830804</v>
      </c>
      <c r="AA91" s="54">
        <f t="shared" si="55"/>
        <v>3.2803427790096351</v>
      </c>
      <c r="AB91" s="54">
        <f t="shared" si="55"/>
        <v>2.8727706132999349</v>
      </c>
      <c r="AC91" s="71">
        <f>SUM(AC87:AC90)</f>
        <v>3.2202017714111486</v>
      </c>
      <c r="AD91" s="85"/>
    </row>
    <row r="92" spans="1:30" x14ac:dyDescent="0.2">
      <c r="B92" s="1"/>
      <c r="C92" s="6" t="s">
        <v>249</v>
      </c>
      <c r="D92" s="6"/>
      <c r="E92" s="37"/>
      <c r="F92" s="37"/>
      <c r="G92" s="37"/>
      <c r="H92" s="37"/>
      <c r="I92" s="69"/>
      <c r="J92" s="37">
        <f t="shared" ref="J92:S92" si="56">J91*J60*1000000/J61</f>
        <v>30017.043167183405</v>
      </c>
      <c r="K92" s="37">
        <f t="shared" si="56"/>
        <v>28181.851700945997</v>
      </c>
      <c r="L92" s="37">
        <f t="shared" si="56"/>
        <v>24569.665502929096</v>
      </c>
      <c r="M92" s="37">
        <f t="shared" si="56"/>
        <v>25507.028742428796</v>
      </c>
      <c r="N92" s="69">
        <f t="shared" si="56"/>
        <v>26785.965924152682</v>
      </c>
      <c r="O92" s="37">
        <f t="shared" si="56"/>
        <v>24480.849680954623</v>
      </c>
      <c r="P92" s="37">
        <f t="shared" si="56"/>
        <v>25425.023564494448</v>
      </c>
      <c r="Q92" s="37">
        <f t="shared" si="56"/>
        <v>24102.432407712826</v>
      </c>
      <c r="R92" s="37">
        <f>R91*R79*1000</f>
        <v>24714.666961868188</v>
      </c>
      <c r="S92" s="69">
        <f t="shared" si="56"/>
        <v>24644.659563229849</v>
      </c>
      <c r="T92" s="37">
        <f t="shared" ref="T92:Y92" si="57">T91*T60*1000000/T61</f>
        <v>25703.39984623573</v>
      </c>
      <c r="U92" s="37">
        <f t="shared" si="57"/>
        <v>23678.068508064418</v>
      </c>
      <c r="V92" s="37">
        <f t="shared" si="57"/>
        <v>25636.537362706098</v>
      </c>
      <c r="W92" s="37">
        <f t="shared" si="57"/>
        <v>25295.604601309151</v>
      </c>
      <c r="X92" s="69">
        <f t="shared" si="57"/>
        <v>25116.263087817017</v>
      </c>
      <c r="Y92" s="37">
        <f t="shared" si="57"/>
        <v>26508.1494359315</v>
      </c>
      <c r="Z92" s="37">
        <f t="shared" ref="Z92:AC92" si="58">Z91*Z60*1000000/Z61</f>
        <v>28391.216127116419</v>
      </c>
      <c r="AA92" s="37">
        <f t="shared" si="58"/>
        <v>25416.901549993072</v>
      </c>
      <c r="AB92" s="37">
        <f t="shared" si="58"/>
        <v>22077.985121127233</v>
      </c>
      <c r="AC92" s="69">
        <f t="shared" si="58"/>
        <v>25426.031261981432</v>
      </c>
    </row>
    <row r="93" spans="1:30" x14ac:dyDescent="0.2">
      <c r="B93" s="1"/>
      <c r="C93" s="6"/>
      <c r="D93" s="6"/>
      <c r="I93" s="133"/>
      <c r="J93" s="37"/>
      <c r="K93" s="37"/>
      <c r="L93" s="37"/>
      <c r="M93" s="37"/>
      <c r="N93" s="69"/>
      <c r="O93" s="37"/>
      <c r="P93" s="37"/>
      <c r="Q93" s="37"/>
      <c r="R93" s="37"/>
      <c r="S93" s="69"/>
      <c r="T93" s="37"/>
      <c r="U93" s="37"/>
      <c r="V93" s="37"/>
      <c r="W93" s="37"/>
      <c r="X93" s="69"/>
      <c r="Y93" s="37"/>
      <c r="Z93" s="37"/>
      <c r="AA93" s="37"/>
      <c r="AB93" s="37"/>
      <c r="AC93" s="69"/>
    </row>
    <row r="94" spans="1:30" x14ac:dyDescent="0.2">
      <c r="B94" s="1"/>
      <c r="C94" s="6" t="s">
        <v>253</v>
      </c>
      <c r="D94" s="6"/>
      <c r="G94" s="38">
        <f>Reported!G187</f>
        <v>2.35</v>
      </c>
      <c r="H94" s="38">
        <f>Reported!H187</f>
        <v>2.33</v>
      </c>
      <c r="I94" s="66"/>
      <c r="J94" s="38">
        <f>Reported!J187</f>
        <v>2.36</v>
      </c>
      <c r="K94" s="38">
        <f>Reported!K187</f>
        <v>2.27</v>
      </c>
      <c r="L94" s="38">
        <f>Reported!L187</f>
        <v>2.0099999999999998</v>
      </c>
      <c r="M94" s="38">
        <f>Reported!M187</f>
        <v>2.04</v>
      </c>
      <c r="N94" s="66">
        <f>Reported!N187</f>
        <v>2.21</v>
      </c>
      <c r="O94" s="38">
        <f>Reported!O187</f>
        <v>2.14</v>
      </c>
      <c r="P94" s="38">
        <f>Reported!P187</f>
        <v>1.87</v>
      </c>
      <c r="Q94" s="38">
        <f>Reported!Q187</f>
        <v>1.72</v>
      </c>
      <c r="R94" s="38">
        <f>Reported!R187</f>
        <v>1.85</v>
      </c>
      <c r="S94" s="66">
        <f>Reported!S187</f>
        <v>1.89</v>
      </c>
      <c r="T94" s="38">
        <f>RecastReported!T189</f>
        <v>1.92</v>
      </c>
      <c r="U94" s="38">
        <f>RecastReported!U189</f>
        <v>1.95</v>
      </c>
      <c r="V94" s="38">
        <f>RecastReported!V189</f>
        <v>2.06</v>
      </c>
      <c r="W94" s="38">
        <f>RecastReported!W189</f>
        <v>1.96</v>
      </c>
      <c r="X94" s="66">
        <f>RecastReported!X189</f>
        <v>1.98</v>
      </c>
      <c r="Y94" s="38">
        <f>RecastReported!Y189</f>
        <v>1.95</v>
      </c>
      <c r="Z94" s="38">
        <f>RecastReported!Z189</f>
        <v>1.82</v>
      </c>
      <c r="AA94" s="38">
        <f>RecastReported!AA189</f>
        <v>1.9</v>
      </c>
      <c r="AB94" s="38">
        <f>RecastReported!AB189</f>
        <v>1.96</v>
      </c>
      <c r="AC94" s="66">
        <f>RecastReported!AC189</f>
        <v>1.91</v>
      </c>
    </row>
    <row r="95" spans="1:30" x14ac:dyDescent="0.2">
      <c r="B95" s="1"/>
      <c r="X95" s="58"/>
      <c r="Z95" s="4"/>
      <c r="AA95" s="4"/>
      <c r="AB95" s="4"/>
      <c r="AC95" s="58"/>
    </row>
    <row r="96" spans="1:30" x14ac:dyDescent="0.2">
      <c r="B96" s="8" t="s">
        <v>73</v>
      </c>
      <c r="X96" s="58"/>
      <c r="Z96" s="4"/>
      <c r="AA96" s="4"/>
      <c r="AB96" s="4"/>
      <c r="AC96" s="58"/>
    </row>
    <row r="97" spans="1:29" x14ac:dyDescent="0.2">
      <c r="B97" s="1"/>
      <c r="C97" t="s">
        <v>74</v>
      </c>
      <c r="E97" s="38">
        <f t="shared" ref="E97:T97" si="59">E74-E91</f>
        <v>6.2196965575609831E-2</v>
      </c>
      <c r="F97" s="38">
        <f t="shared" si="59"/>
        <v>0.11864787157213197</v>
      </c>
      <c r="G97" s="38">
        <f t="shared" si="59"/>
        <v>0.12695090282852739</v>
      </c>
      <c r="H97" s="38">
        <f t="shared" si="59"/>
        <v>0.29306063035800367</v>
      </c>
      <c r="I97" s="66">
        <f t="shared" si="59"/>
        <v>0.17191437719997626</v>
      </c>
      <c r="J97" s="38">
        <f t="shared" si="59"/>
        <v>-7.4203136755973009E-2</v>
      </c>
      <c r="K97" s="38">
        <f t="shared" si="59"/>
        <v>0.28268638584871075</v>
      </c>
      <c r="L97" s="38">
        <f t="shared" si="59"/>
        <v>0.47711282222478824</v>
      </c>
      <c r="M97" s="38">
        <f t="shared" si="59"/>
        <v>0.39190621485602817</v>
      </c>
      <c r="N97" s="66">
        <f t="shared" si="59"/>
        <v>0.29245244338988208</v>
      </c>
      <c r="O97" s="38">
        <f t="shared" si="59"/>
        <v>0.20207860485344264</v>
      </c>
      <c r="P97" s="38">
        <f t="shared" si="59"/>
        <v>0.51767943779432812</v>
      </c>
      <c r="Q97" s="38">
        <f t="shared" si="59"/>
        <v>0.5841271854661807</v>
      </c>
      <c r="R97" s="38">
        <f t="shared" si="59"/>
        <v>0.66466669015750934</v>
      </c>
      <c r="S97" s="66">
        <f t="shared" si="59"/>
        <v>0.50060495492765034</v>
      </c>
      <c r="T97" s="38">
        <f t="shared" si="59"/>
        <v>0.52453282923531219</v>
      </c>
      <c r="U97" s="38">
        <f t="shared" ref="U97:Z97" si="60">U74-U91</f>
        <v>0.38941108470359476</v>
      </c>
      <c r="V97" s="38">
        <f t="shared" si="60"/>
        <v>0.45460887365896951</v>
      </c>
      <c r="W97" s="38">
        <f t="shared" si="60"/>
        <v>0.62558788969258705</v>
      </c>
      <c r="X97" s="66">
        <f t="shared" si="60"/>
        <v>0.50358713798462196</v>
      </c>
      <c r="Y97" s="38">
        <f t="shared" si="60"/>
        <v>0.54945363343434517</v>
      </c>
      <c r="Z97" s="38">
        <f t="shared" si="60"/>
        <v>0.71238442016919601</v>
      </c>
      <c r="AA97" s="38">
        <f t="shared" ref="AA97:AC97" si="61">AA74-AA91</f>
        <v>0.53965722099036473</v>
      </c>
      <c r="AB97" s="38">
        <f t="shared" si="61"/>
        <v>0.68722938670006517</v>
      </c>
      <c r="AC97" s="66">
        <f t="shared" si="61"/>
        <v>0.62786435488142756</v>
      </c>
    </row>
    <row r="98" spans="1:29" x14ac:dyDescent="0.2">
      <c r="B98" s="1"/>
      <c r="C98" t="s">
        <v>75</v>
      </c>
      <c r="E98" s="38">
        <f t="shared" ref="E98:T98" si="62">E76-E91</f>
        <v>0.63219696557561011</v>
      </c>
      <c r="F98" s="38">
        <f t="shared" si="62"/>
        <v>0.68864787157213225</v>
      </c>
      <c r="G98" s="38">
        <f t="shared" si="62"/>
        <v>0.64695090282852785</v>
      </c>
      <c r="H98" s="38">
        <f t="shared" si="62"/>
        <v>0.78306063035800388</v>
      </c>
      <c r="I98" s="66">
        <f t="shared" si="62"/>
        <v>0.70285473184801539</v>
      </c>
      <c r="J98" s="38">
        <f t="shared" si="62"/>
        <v>0.44579686324402701</v>
      </c>
      <c r="K98" s="38">
        <f t="shared" si="62"/>
        <v>0.86268638584871082</v>
      </c>
      <c r="L98" s="38">
        <f t="shared" si="62"/>
        <v>1.0671128222247881</v>
      </c>
      <c r="M98" s="38">
        <f t="shared" si="62"/>
        <v>0.9989560374166544</v>
      </c>
      <c r="N98" s="66">
        <f t="shared" si="62"/>
        <v>0.87014878985965893</v>
      </c>
      <c r="O98" s="38">
        <f t="shared" si="62"/>
        <v>0.83207860485344254</v>
      </c>
      <c r="P98" s="38">
        <f t="shared" si="62"/>
        <v>1.0976794377943278</v>
      </c>
      <c r="Q98" s="38">
        <f t="shared" si="62"/>
        <v>1.1541271854661805</v>
      </c>
      <c r="R98" s="38">
        <f t="shared" si="62"/>
        <v>1.224666690157509</v>
      </c>
      <c r="S98" s="66">
        <f t="shared" si="62"/>
        <v>1.0846049549276504</v>
      </c>
      <c r="T98" s="38">
        <f t="shared" si="62"/>
        <v>1.1045328292353123</v>
      </c>
      <c r="U98" s="38">
        <f t="shared" ref="U98:Z98" si="63">U76-U91</f>
        <v>0.97941108470359461</v>
      </c>
      <c r="V98" s="38">
        <f t="shared" si="63"/>
        <v>1.0046088736589693</v>
      </c>
      <c r="W98" s="38">
        <f t="shared" si="63"/>
        <v>1.2055878896925871</v>
      </c>
      <c r="X98" s="66">
        <f t="shared" si="63"/>
        <v>1.0780426793428095</v>
      </c>
      <c r="Y98" s="38">
        <f t="shared" si="63"/>
        <v>1.059453633434345</v>
      </c>
      <c r="Z98" s="38">
        <f t="shared" si="63"/>
        <v>1.1123844201691964</v>
      </c>
      <c r="AA98" s="38">
        <f t="shared" ref="AA98:AB98" si="64">AA76-AA91</f>
        <v>0.8996572209903646</v>
      </c>
      <c r="AB98" s="38">
        <f t="shared" si="64"/>
        <v>1.1272293867000651</v>
      </c>
      <c r="AC98" s="66">
        <f>AC76-AC91</f>
        <v>1.051816347014217</v>
      </c>
    </row>
    <row r="99" spans="1:29" x14ac:dyDescent="0.2">
      <c r="B99" s="1"/>
      <c r="E99" s="55"/>
      <c r="F99" s="55"/>
      <c r="G99" s="55"/>
      <c r="H99" s="55"/>
      <c r="I99" s="72"/>
      <c r="J99" s="55"/>
      <c r="K99" s="55"/>
      <c r="L99" s="55"/>
      <c r="M99" s="55"/>
      <c r="N99" s="72"/>
      <c r="O99" s="55"/>
      <c r="P99" s="55"/>
      <c r="Q99" s="55"/>
      <c r="R99" s="55"/>
      <c r="S99" s="72"/>
      <c r="T99" s="55"/>
      <c r="U99" s="55"/>
      <c r="V99" s="55"/>
      <c r="W99" s="55"/>
      <c r="X99" s="72"/>
      <c r="Y99" s="55"/>
      <c r="Z99" s="55"/>
      <c r="AA99" s="55"/>
      <c r="AB99" s="55"/>
      <c r="AC99" s="72"/>
    </row>
    <row r="100" spans="1:29" x14ac:dyDescent="0.2">
      <c r="B100" s="1"/>
      <c r="C100" t="s">
        <v>76</v>
      </c>
      <c r="E100" s="37"/>
      <c r="F100" s="37"/>
      <c r="G100" s="37"/>
      <c r="H100" s="37"/>
      <c r="I100" s="69"/>
      <c r="J100" s="37">
        <f>J97*J$79*1000</f>
        <v>-548.04316718340078</v>
      </c>
      <c r="K100" s="37">
        <f t="shared" ref="K100:T100" si="65">K97*K$79*1000</f>
        <v>2125.9565182320853</v>
      </c>
      <c r="L100" s="37">
        <f t="shared" si="65"/>
        <v>3485.8447011525345</v>
      </c>
      <c r="M100" s="37">
        <f t="shared" si="65"/>
        <v>2930.5875844234106</v>
      </c>
      <c r="N100" s="69">
        <f t="shared" si="65"/>
        <v>2169.0959169853791</v>
      </c>
      <c r="O100" s="37">
        <f t="shared" si="65"/>
        <v>1464.5266631314016</v>
      </c>
      <c r="P100" s="37">
        <f t="shared" si="65"/>
        <v>3902.9539635954402</v>
      </c>
      <c r="Q100" s="37">
        <f t="shared" si="65"/>
        <v>4220.4504751700633</v>
      </c>
      <c r="R100" s="37">
        <f t="shared" si="65"/>
        <v>4984.9330381318086</v>
      </c>
      <c r="S100" s="69">
        <f t="shared" si="65"/>
        <v>3690.033191872184</v>
      </c>
      <c r="T100" s="37">
        <f t="shared" si="65"/>
        <v>3846.071403764272</v>
      </c>
      <c r="U100" s="37">
        <f t="shared" ref="U100:Y101" si="66">U97*U$79*1000</f>
        <v>2954.731491935584</v>
      </c>
      <c r="V100" s="37">
        <f t="shared" si="66"/>
        <v>3494.2220967533608</v>
      </c>
      <c r="W100" s="37">
        <f t="shared" si="66"/>
        <v>4985.0565557156397</v>
      </c>
      <c r="X100" s="69">
        <f t="shared" si="66"/>
        <v>3874.6843820624977</v>
      </c>
      <c r="Y100" s="37">
        <f t="shared" si="66"/>
        <v>4208.8726693316567</v>
      </c>
      <c r="Z100" s="37">
        <f t="shared" ref="Z100:AC100" si="67">Z97*Z$79*1000</f>
        <v>6078.0638728835811</v>
      </c>
      <c r="AA100" s="37">
        <f t="shared" si="67"/>
        <v>4181.3966956209579</v>
      </c>
      <c r="AB100" s="37">
        <f t="shared" si="67"/>
        <v>5281.535568527941</v>
      </c>
      <c r="AC100" s="69">
        <f t="shared" si="67"/>
        <v>4957.4839866333068</v>
      </c>
    </row>
    <row r="101" spans="1:29" x14ac:dyDescent="0.2">
      <c r="B101" s="1"/>
      <c r="C101" t="s">
        <v>77</v>
      </c>
      <c r="E101" s="37"/>
      <c r="F101" s="37"/>
      <c r="G101" s="37"/>
      <c r="H101" s="37"/>
      <c r="I101" s="69"/>
      <c r="J101" s="37">
        <f t="shared" ref="J101:T101" si="68">J98*J$79*1000</f>
        <v>3292.5282613880281</v>
      </c>
      <c r="K101" s="37">
        <f t="shared" si="68"/>
        <v>6487.8743264512641</v>
      </c>
      <c r="L101" s="37">
        <f t="shared" si="68"/>
        <v>7796.4569460504927</v>
      </c>
      <c r="M101" s="37">
        <f t="shared" si="68"/>
        <v>7469.9712575712047</v>
      </c>
      <c r="N101" s="69">
        <f t="shared" si="68"/>
        <v>6453.8225954847821</v>
      </c>
      <c r="O101" s="37">
        <f t="shared" si="68"/>
        <v>6030.3331147443041</v>
      </c>
      <c r="P101" s="37">
        <f t="shared" si="68"/>
        <v>8275.7629523594824</v>
      </c>
      <c r="Q101" s="37">
        <f t="shared" si="68"/>
        <v>8338.8288535484407</v>
      </c>
      <c r="R101" s="37">
        <f t="shared" si="68"/>
        <v>9184.87647247524</v>
      </c>
      <c r="S101" s="69">
        <f t="shared" si="68"/>
        <v>7994.78360003545</v>
      </c>
      <c r="T101" s="37">
        <f t="shared" si="68"/>
        <v>8098.848903764273</v>
      </c>
      <c r="U101" s="37">
        <f t="shared" si="66"/>
        <v>7431.4699534740457</v>
      </c>
      <c r="V101" s="37">
        <f t="shared" si="66"/>
        <v>7721.6410156722786</v>
      </c>
      <c r="W101" s="37">
        <f t="shared" si="66"/>
        <v>9606.8416796825841</v>
      </c>
      <c r="X101" s="69">
        <f t="shared" si="66"/>
        <v>8294.6422133878023</v>
      </c>
      <c r="Y101" s="37">
        <f t="shared" si="66"/>
        <v>8115.5263535421809</v>
      </c>
      <c r="Z101" s="37">
        <f t="shared" ref="Z101:AC101" si="69">Z98*Z$79*1000</f>
        <v>9490.8638728835831</v>
      </c>
      <c r="AA101" s="37">
        <f t="shared" si="69"/>
        <v>6970.7651166735886</v>
      </c>
      <c r="AB101" s="37">
        <f t="shared" si="69"/>
        <v>8663.0493616313888</v>
      </c>
      <c r="AC101" s="69">
        <f t="shared" si="69"/>
        <v>8304.9191384448895</v>
      </c>
    </row>
    <row r="102" spans="1:29" x14ac:dyDescent="0.2">
      <c r="B102" s="1"/>
      <c r="X102" s="58"/>
      <c r="Z102" s="4"/>
      <c r="AA102" s="4"/>
      <c r="AB102" s="4"/>
      <c r="AC102" s="58"/>
    </row>
    <row r="103" spans="1:29" x14ac:dyDescent="0.2">
      <c r="A103" s="7"/>
      <c r="B103" s="8" t="s">
        <v>50</v>
      </c>
      <c r="X103" s="58"/>
      <c r="Z103" s="4"/>
      <c r="AA103" s="4"/>
      <c r="AB103" s="4"/>
      <c r="AC103" s="58"/>
    </row>
    <row r="104" spans="1:29" x14ac:dyDescent="0.2">
      <c r="C104" s="6" t="s">
        <v>19</v>
      </c>
      <c r="D104" s="6"/>
      <c r="E104" s="37"/>
      <c r="F104" s="37"/>
      <c r="G104" s="37"/>
      <c r="H104" s="37">
        <f>Reported!H191</f>
        <v>842.06</v>
      </c>
      <c r="I104" s="69">
        <f>Reported!I191</f>
        <v>842.06</v>
      </c>
      <c r="J104" s="37">
        <f>Reported!J191</f>
        <v>912.51</v>
      </c>
      <c r="K104" s="37">
        <f>Reported!K191</f>
        <v>992.38</v>
      </c>
      <c r="L104" s="37">
        <f>Reported!L191</f>
        <v>1107.8599999999999</v>
      </c>
      <c r="M104" s="37">
        <f>Reported!M191</f>
        <v>1199.8800000000001</v>
      </c>
      <c r="N104" s="69">
        <f>Reported!N191</f>
        <v>1199.8800000000001</v>
      </c>
      <c r="O104" s="37">
        <f>Reported!O191</f>
        <v>1268.8900000000001</v>
      </c>
      <c r="P104" s="37">
        <f>Reported!P191</f>
        <v>1229.18</v>
      </c>
      <c r="Q104" s="37">
        <f>Reported!Q191</f>
        <v>1359.02</v>
      </c>
      <c r="R104" s="37">
        <f>Reported!R191</f>
        <v>1458.9828229182649</v>
      </c>
      <c r="S104" s="69">
        <f>Reported!S191</f>
        <v>1458.9828229182649</v>
      </c>
      <c r="T104" s="37">
        <f>RecastReported!T193</f>
        <v>1582.5809999999999</v>
      </c>
      <c r="U104" s="37">
        <f>RecastReported!U193</f>
        <v>1715.108682</v>
      </c>
      <c r="V104" s="37">
        <f>RecastReported!V193</f>
        <v>1911.6560870000001</v>
      </c>
      <c r="W104" s="37">
        <f>RecastReported!W193</f>
        <v>2099.5316899999998</v>
      </c>
      <c r="X104" s="69">
        <f>RecastReported!X193</f>
        <v>2099.5316899999998</v>
      </c>
      <c r="Y104" s="151">
        <f>RecastReported!Y193</f>
        <v>2152.9316880000001</v>
      </c>
      <c r="Z104" s="37">
        <f>RecastReported!Z193</f>
        <v>2252.1184710000002</v>
      </c>
      <c r="AA104" s="37">
        <f>RecastReported!AA193</f>
        <v>2296.5565390000002</v>
      </c>
      <c r="AB104" s="37">
        <f>RecastReported!AB193</f>
        <v>2536.6120289999999</v>
      </c>
      <c r="AC104" s="69">
        <f>RecastReported!AC193</f>
        <v>2536.6120289999999</v>
      </c>
    </row>
    <row r="105" spans="1:29" x14ac:dyDescent="0.2">
      <c r="C105" s="6" t="s">
        <v>20</v>
      </c>
      <c r="D105" s="6"/>
      <c r="E105" s="36"/>
      <c r="F105" s="36"/>
      <c r="G105" s="36"/>
      <c r="H105" s="36">
        <f>Reported!H192</f>
        <v>431.79</v>
      </c>
      <c r="I105" s="67">
        <f>Reported!I192</f>
        <v>431.79</v>
      </c>
      <c r="J105" s="36">
        <f>Reported!J192</f>
        <v>467.48</v>
      </c>
      <c r="K105" s="36">
        <f>Reported!K192</f>
        <v>506.88</v>
      </c>
      <c r="L105" s="36">
        <f>Reported!L192</f>
        <v>561.24</v>
      </c>
      <c r="M105" s="36">
        <f>Reported!M192</f>
        <v>609.13</v>
      </c>
      <c r="N105" s="67">
        <f>Reported!N192</f>
        <v>609.13</v>
      </c>
      <c r="O105" s="36">
        <f>Reported!O192</f>
        <v>646.69000000000005</v>
      </c>
      <c r="P105" s="36">
        <f>Reported!P192</f>
        <v>664.86</v>
      </c>
      <c r="Q105" s="36">
        <f>Reported!Q192</f>
        <v>709.41</v>
      </c>
      <c r="R105" s="36">
        <f>Reported!R192</f>
        <v>753.67337370015457</v>
      </c>
      <c r="S105" s="67">
        <f>Reported!S192</f>
        <v>753.67337370015457</v>
      </c>
      <c r="T105" s="36">
        <f>RecastReported!T194</f>
        <v>800.43600000000004</v>
      </c>
      <c r="U105" s="36">
        <f>RecastReported!U194</f>
        <v>863.35708399999999</v>
      </c>
      <c r="V105" s="36">
        <f>RecastReported!V194</f>
        <v>917.06889000000001</v>
      </c>
      <c r="W105" s="36">
        <f>RecastReported!W194</f>
        <v>962.94761300000005</v>
      </c>
      <c r="X105" s="67">
        <f>RecastReported!X194</f>
        <v>962.94761300000005</v>
      </c>
      <c r="Y105" s="152">
        <f>RecastReported!Y194</f>
        <v>1013.826544</v>
      </c>
      <c r="Z105" s="36">
        <f>RecastReported!Z194</f>
        <v>1060.2360060000001</v>
      </c>
      <c r="AA105" s="36">
        <f>RecastReported!AA194</f>
        <v>1106.4153449999999</v>
      </c>
      <c r="AB105" s="36">
        <f>RecastReported!AB194</f>
        <v>1147.4498000000001</v>
      </c>
      <c r="AC105" s="67">
        <f>RecastReported!AC194</f>
        <v>1147.4498000000001</v>
      </c>
    </row>
    <row r="106" spans="1:29" s="1" customFormat="1" x14ac:dyDescent="0.2">
      <c r="C106" s="1" t="s">
        <v>21</v>
      </c>
      <c r="E106" s="43">
        <f>Reported!E193</f>
        <v>881</v>
      </c>
      <c r="F106" s="43">
        <f>Reported!F193</f>
        <v>962</v>
      </c>
      <c r="G106" s="43">
        <f>Reported!G193</f>
        <v>1078</v>
      </c>
      <c r="H106" s="43">
        <f>Reported!H193</f>
        <v>1274</v>
      </c>
      <c r="I106" s="73">
        <f>Reported!I193</f>
        <v>1274</v>
      </c>
      <c r="J106" s="43">
        <f>Reported!J193</f>
        <v>1380</v>
      </c>
      <c r="K106" s="43">
        <f>Reported!K193</f>
        <v>1499</v>
      </c>
      <c r="L106" s="43">
        <f>Reported!L193</f>
        <v>1669.1</v>
      </c>
      <c r="M106" s="43">
        <f>Reported!M193</f>
        <v>1809.01</v>
      </c>
      <c r="N106" s="73">
        <f>Reported!N193</f>
        <v>1809.01</v>
      </c>
      <c r="O106" s="43">
        <f>Reported!O193</f>
        <v>1915.58</v>
      </c>
      <c r="P106" s="43">
        <f>Reported!P193</f>
        <v>1894.04</v>
      </c>
      <c r="Q106" s="43">
        <f>Reported!Q193</f>
        <v>2068.4299999999998</v>
      </c>
      <c r="R106" s="43">
        <f>Reported!R193</f>
        <v>2212.6561966184195</v>
      </c>
      <c r="S106" s="73">
        <f>Reported!S193</f>
        <v>2212.6561966184195</v>
      </c>
      <c r="T106" s="43">
        <f>RecastReported!T195</f>
        <v>2383.0169999999998</v>
      </c>
      <c r="U106" s="43">
        <f>RecastReported!U195</f>
        <v>2578.4657660000003</v>
      </c>
      <c r="V106" s="43">
        <f>RecastReported!V195</f>
        <v>2828.7249769999999</v>
      </c>
      <c r="W106" s="43">
        <f>RecastReported!W195</f>
        <v>3062.4793030000001</v>
      </c>
      <c r="X106" s="73">
        <f>RecastReported!X195</f>
        <v>3062.4793030000001</v>
      </c>
      <c r="Y106" s="153">
        <f>RecastReported!Y195</f>
        <v>3166.7582320000001</v>
      </c>
      <c r="Z106" s="43">
        <f>RecastReported!Z195</f>
        <v>3312.3544770000003</v>
      </c>
      <c r="AA106" s="43">
        <f>RecastReported!AA195</f>
        <v>3402.971884</v>
      </c>
      <c r="AB106" s="43">
        <f>RecastReported!AB195</f>
        <v>3684.0618290000002</v>
      </c>
      <c r="AC106" s="73">
        <f>RecastReported!AC195</f>
        <v>3684.0618290000002</v>
      </c>
    </row>
    <row r="107" spans="1:29" x14ac:dyDescent="0.2">
      <c r="C107" s="6" t="s">
        <v>312</v>
      </c>
      <c r="D107" s="6"/>
      <c r="E107" s="36">
        <f>Reported!E194</f>
        <v>-191</v>
      </c>
      <c r="F107" s="36">
        <f>Reported!F194</f>
        <v>-197.7</v>
      </c>
      <c r="G107" s="36">
        <f>Reported!G194</f>
        <v>-336</v>
      </c>
      <c r="H107" s="36">
        <f>Reported!H194</f>
        <v>-337.76</v>
      </c>
      <c r="I107" s="67">
        <f>Reported!I194</f>
        <v>-337.76</v>
      </c>
      <c r="J107" s="36">
        <f>Reported!J194</f>
        <v>-442</v>
      </c>
      <c r="K107" s="36">
        <f>Reported!K194</f>
        <v>-512</v>
      </c>
      <c r="L107" s="36">
        <f>Reported!L194</f>
        <v>-571</v>
      </c>
      <c r="M107" s="36">
        <f>Reported!M194</f>
        <v>-654.02</v>
      </c>
      <c r="N107" s="67">
        <f>Reported!N194</f>
        <v>-654.02</v>
      </c>
      <c r="O107" s="36">
        <f>Reported!O194</f>
        <v>-701.87</v>
      </c>
      <c r="P107" s="36">
        <f>Reported!P194</f>
        <v>-780.23</v>
      </c>
      <c r="Q107" s="36">
        <f>Reported!Q194</f>
        <v>-868.79</v>
      </c>
      <c r="R107" s="36">
        <f>-R143</f>
        <v>-1047.9449999999999</v>
      </c>
      <c r="S107" s="67">
        <f>-S143</f>
        <v>-1047.9449999999999</v>
      </c>
      <c r="T107" s="36">
        <f>RecastReported!T196</f>
        <v>-1137.029</v>
      </c>
      <c r="U107" s="36">
        <f>RecastReported!U196</f>
        <v>-1250.6089999999999</v>
      </c>
      <c r="V107" s="36">
        <f>RecastReported!V196</f>
        <v>-1317.598</v>
      </c>
      <c r="W107" s="36">
        <f>RecastReported!W196</f>
        <v>-1501.922</v>
      </c>
      <c r="X107" s="67">
        <f>RecastReported!X196</f>
        <v>-1501.922</v>
      </c>
      <c r="Y107" s="36">
        <f>RecastReported!Y196</f>
        <v>-1585.1869999999999</v>
      </c>
      <c r="Z107" s="36">
        <f>RecastReported!Z196</f>
        <v>-1724.1469999999999</v>
      </c>
      <c r="AA107" s="36">
        <f>RecastReported!AA196</f>
        <v>-1806.2739999999999</v>
      </c>
      <c r="AB107" s="36">
        <f>RecastReported!AB196</f>
        <v>-2015.4549999999999</v>
      </c>
      <c r="AC107" s="67">
        <f>RecastReported!AC196</f>
        <v>-2015.4549999999999</v>
      </c>
    </row>
    <row r="108" spans="1:29" x14ac:dyDescent="0.2">
      <c r="C108" s="6" t="s">
        <v>355</v>
      </c>
      <c r="D108" s="6"/>
      <c r="E108" s="36">
        <f>Reported!E195</f>
        <v>0</v>
      </c>
      <c r="F108" s="36">
        <f>Reported!F195</f>
        <v>0</v>
      </c>
      <c r="G108" s="36">
        <f>Reported!G195</f>
        <v>0</v>
      </c>
      <c r="H108" s="36">
        <f>Reported!H195</f>
        <v>0</v>
      </c>
      <c r="I108" s="67">
        <f>Reported!I195</f>
        <v>0</v>
      </c>
      <c r="J108" s="36">
        <f>Reported!J195</f>
        <v>0</v>
      </c>
      <c r="K108" s="36">
        <f>Reported!K195</f>
        <v>0</v>
      </c>
      <c r="L108" s="36">
        <f>Reported!L195</f>
        <v>0</v>
      </c>
      <c r="M108" s="36">
        <f>Reported!M195</f>
        <v>0</v>
      </c>
      <c r="N108" s="67">
        <f>Reported!N195</f>
        <v>0</v>
      </c>
      <c r="O108" s="36">
        <f>Reported!O195</f>
        <v>0</v>
      </c>
      <c r="P108" s="36">
        <f>Reported!P195</f>
        <v>120.32</v>
      </c>
      <c r="Q108" s="36">
        <f>Reported!Q195</f>
        <v>130.19</v>
      </c>
      <c r="R108" s="36">
        <f>Reported!R195</f>
        <v>155.495</v>
      </c>
      <c r="S108" s="67">
        <f>Reported!S195</f>
        <v>155.495</v>
      </c>
      <c r="T108" s="36">
        <f>RecastReported!T197</f>
        <v>181.61500000000001</v>
      </c>
      <c r="U108" s="36">
        <f>RecastReported!U197</f>
        <v>186.2586</v>
      </c>
      <c r="V108" s="36">
        <f>RecastReported!V197</f>
        <v>186.44868</v>
      </c>
      <c r="W108" s="36">
        <f>RecastReported!W197</f>
        <v>182.5857</v>
      </c>
      <c r="X108" s="67">
        <f>RecastReported!X197</f>
        <v>182.5857</v>
      </c>
      <c r="Y108" s="36">
        <f>RecastReported!Y197</f>
        <v>181.94417999999999</v>
      </c>
      <c r="Z108" s="36">
        <f>RecastReported!Z197</f>
        <v>181.54719</v>
      </c>
      <c r="AA108" s="36">
        <f>RecastReported!AA197</f>
        <v>180.80667</v>
      </c>
      <c r="AB108" s="36">
        <f>RecastReported!AB197</f>
        <v>178.84943999999999</v>
      </c>
      <c r="AC108" s="67">
        <f>RecastReported!AC197</f>
        <v>178.84943999999999</v>
      </c>
    </row>
    <row r="109" spans="1:29" x14ac:dyDescent="0.2">
      <c r="C109" s="6" t="s">
        <v>354</v>
      </c>
      <c r="D109" s="6"/>
      <c r="E109" s="36"/>
      <c r="F109" s="36"/>
      <c r="G109" s="36"/>
      <c r="H109" s="36"/>
      <c r="I109" s="67">
        <f>RecastReported!I198</f>
        <v>0</v>
      </c>
      <c r="J109" s="36">
        <f>RecastReported!J198</f>
        <v>0</v>
      </c>
      <c r="K109" s="36">
        <f>RecastReported!K198</f>
        <v>0</v>
      </c>
      <c r="L109" s="36">
        <f>RecastReported!L198</f>
        <v>0</v>
      </c>
      <c r="M109" s="36">
        <f>RecastReported!M198</f>
        <v>0</v>
      </c>
      <c r="N109" s="67">
        <f>RecastReported!N198</f>
        <v>0</v>
      </c>
      <c r="O109" s="36">
        <f>RecastReported!O198</f>
        <v>0</v>
      </c>
      <c r="P109" s="36">
        <f>RecastReported!P198</f>
        <v>0</v>
      </c>
      <c r="Q109" s="36">
        <f>RecastReported!Q198</f>
        <v>0</v>
      </c>
      <c r="R109" s="36">
        <f>RecastReported!R198</f>
        <v>0</v>
      </c>
      <c r="S109" s="67">
        <f>RecastReported!S198</f>
        <v>0</v>
      </c>
      <c r="T109" s="36">
        <f>RecastReported!T198</f>
        <v>0</v>
      </c>
      <c r="U109" s="36">
        <f>RecastReported!U198</f>
        <v>0</v>
      </c>
      <c r="V109" s="36">
        <f>RecastReported!V198</f>
        <v>0</v>
      </c>
      <c r="W109" s="36">
        <f>RecastReported!W198</f>
        <v>0</v>
      </c>
      <c r="X109" s="67">
        <f>RecastReported!X198</f>
        <v>0</v>
      </c>
      <c r="Y109" s="36">
        <f>RecastReported!Y198</f>
        <v>0</v>
      </c>
      <c r="Z109" s="36">
        <f>RecastReported!Z198</f>
        <v>0</v>
      </c>
      <c r="AA109" s="36">
        <f>RecastReported!AA198</f>
        <v>0</v>
      </c>
      <c r="AB109" s="36">
        <f>RecastReported!AB198</f>
        <v>13.6</v>
      </c>
      <c r="AC109" s="67">
        <f>RecastReported!AC198</f>
        <v>13.6</v>
      </c>
    </row>
    <row r="110" spans="1:29" x14ac:dyDescent="0.2">
      <c r="C110" s="6" t="s">
        <v>314</v>
      </c>
      <c r="D110" s="6"/>
      <c r="E110" s="36">
        <f>Reported!E196</f>
        <v>-196.34</v>
      </c>
      <c r="F110" s="36">
        <f>Reported!F196</f>
        <v>-206.71</v>
      </c>
      <c r="G110" s="36">
        <f>Reported!G196</f>
        <v>-127</v>
      </c>
      <c r="H110" s="36">
        <f>Reported!H196</f>
        <v>-157</v>
      </c>
      <c r="I110" s="67">
        <f>Reported!I196</f>
        <v>-157</v>
      </c>
      <c r="J110" s="36">
        <f>Reported!J196</f>
        <v>-148</v>
      </c>
      <c r="K110" s="36">
        <f>Reported!K196</f>
        <v>-144</v>
      </c>
      <c r="L110" s="36">
        <f>Reported!L196</f>
        <v>-143</v>
      </c>
      <c r="M110" s="36">
        <f>RecastReported!M199</f>
        <v>-137.28299999999999</v>
      </c>
      <c r="N110" s="67">
        <f>RecastReported!N199</f>
        <v>-137.28299999999999</v>
      </c>
      <c r="O110" s="36">
        <f>RecastReported!O199</f>
        <v>-137.54300000000001</v>
      </c>
      <c r="P110" s="36">
        <f>RecastReported!P199</f>
        <v>-138.86600000000001</v>
      </c>
      <c r="Q110" s="36">
        <f>RecastReported!Q199</f>
        <v>-137.916</v>
      </c>
      <c r="R110" s="36">
        <f>RecastReported!R199</f>
        <v>-138.21</v>
      </c>
      <c r="S110" s="67">
        <f>RecastReported!S199</f>
        <v>-138.21</v>
      </c>
      <c r="T110" s="36">
        <f>RecastReported!T199</f>
        <v>-138.28700000000001</v>
      </c>
      <c r="U110" s="36">
        <f>RecastReported!U199</f>
        <v>-223.98756999999998</v>
      </c>
      <c r="V110" s="36">
        <f>RecastReported!V199</f>
        <v>-308.12693200000001</v>
      </c>
      <c r="W110" s="36">
        <f>RecastReported!W199</f>
        <v>-338.69818299999997</v>
      </c>
      <c r="X110" s="67">
        <f>RecastReported!X199</f>
        <v>-338.69818299999997</v>
      </c>
      <c r="Y110" s="36">
        <f>RecastReported!Y199</f>
        <v>-331.478183</v>
      </c>
      <c r="Z110" s="36">
        <f>RecastReported!Z199</f>
        <v>-340.63400000000001</v>
      </c>
      <c r="AA110" s="36">
        <f>RecastReported!AA199</f>
        <v>-339.99900000000002</v>
      </c>
      <c r="AB110" s="36">
        <f>RecastReported!AB199</f>
        <v>-339.005</v>
      </c>
      <c r="AC110" s="67">
        <f>RecastReported!AC199</f>
        <v>-339.005</v>
      </c>
    </row>
    <row r="111" spans="1:29" s="1" customFormat="1" x14ac:dyDescent="0.2">
      <c r="C111" s="11" t="s">
        <v>32</v>
      </c>
      <c r="D111" s="11"/>
      <c r="E111" s="43"/>
      <c r="F111" s="43">
        <f t="shared" ref="F111:U111" si="70">F104+SUM(F107:F110)</f>
        <v>-404.40999999999997</v>
      </c>
      <c r="G111" s="43">
        <f t="shared" si="70"/>
        <v>-463</v>
      </c>
      <c r="H111" s="43">
        <f t="shared" si="70"/>
        <v>347.29999999999995</v>
      </c>
      <c r="I111" s="73">
        <f t="shared" si="70"/>
        <v>347.29999999999995</v>
      </c>
      <c r="J111" s="43">
        <f t="shared" si="70"/>
        <v>322.51</v>
      </c>
      <c r="K111" s="43">
        <f t="shared" si="70"/>
        <v>336.38</v>
      </c>
      <c r="L111" s="43">
        <f t="shared" si="70"/>
        <v>393.8599999999999</v>
      </c>
      <c r="M111" s="43">
        <f t="shared" si="70"/>
        <v>408.57700000000011</v>
      </c>
      <c r="N111" s="73">
        <f t="shared" si="70"/>
        <v>408.57700000000011</v>
      </c>
      <c r="O111" s="43">
        <f t="shared" si="70"/>
        <v>429.47700000000009</v>
      </c>
      <c r="P111" s="43">
        <f t="shared" si="70"/>
        <v>430.404</v>
      </c>
      <c r="Q111" s="43">
        <f t="shared" si="70"/>
        <v>482.50400000000013</v>
      </c>
      <c r="R111" s="43">
        <f t="shared" si="70"/>
        <v>428.32282291826505</v>
      </c>
      <c r="S111" s="73">
        <f t="shared" si="70"/>
        <v>428.32282291826505</v>
      </c>
      <c r="T111" s="43">
        <f t="shared" si="70"/>
        <v>488.87999999999988</v>
      </c>
      <c r="U111" s="43">
        <f t="shared" si="70"/>
        <v>426.77071200000023</v>
      </c>
      <c r="V111" s="43">
        <f>V104+SUM(V107:V110)</f>
        <v>472.37983499999996</v>
      </c>
      <c r="W111" s="43">
        <f>W104+SUM(W107:W110)</f>
        <v>441.49720699999989</v>
      </c>
      <c r="X111" s="73">
        <f>X104+SUM(X107:X110)</f>
        <v>441.49720699999989</v>
      </c>
      <c r="Y111" s="43">
        <f>Y104+SUM(Y107:Y110)</f>
        <v>418.21068500000024</v>
      </c>
      <c r="Z111" s="43">
        <f t="shared" ref="Z111" si="71">Z104+SUM(Z107:Z110)</f>
        <v>368.88466100000028</v>
      </c>
      <c r="AA111" s="43">
        <f>AA104+SUM(AA107:AA110)</f>
        <v>331.09020900000019</v>
      </c>
      <c r="AB111" s="43">
        <f>AB104+SUM(AB107:AB110)</f>
        <v>374.60146899999972</v>
      </c>
      <c r="AC111" s="73">
        <f>AC104+SUM(AC107:AC110)</f>
        <v>374.60146899999972</v>
      </c>
    </row>
    <row r="112" spans="1:29" s="1" customFormat="1" x14ac:dyDescent="0.2">
      <c r="C112" s="1" t="s">
        <v>33</v>
      </c>
      <c r="E112" s="43">
        <f t="shared" ref="E112:T112" si="72">E106+SUM(E107:E110)</f>
        <v>493.65999999999997</v>
      </c>
      <c r="F112" s="43">
        <f t="shared" si="72"/>
        <v>557.59</v>
      </c>
      <c r="G112" s="43">
        <f t="shared" si="72"/>
        <v>615</v>
      </c>
      <c r="H112" s="43">
        <f t="shared" si="72"/>
        <v>779.24</v>
      </c>
      <c r="I112" s="73">
        <f t="shared" si="72"/>
        <v>779.24</v>
      </c>
      <c r="J112" s="43">
        <f t="shared" si="72"/>
        <v>790</v>
      </c>
      <c r="K112" s="43">
        <f t="shared" si="72"/>
        <v>843</v>
      </c>
      <c r="L112" s="43">
        <f t="shared" si="72"/>
        <v>955.09999999999991</v>
      </c>
      <c r="M112" s="43">
        <f t="shared" si="72"/>
        <v>1017.707</v>
      </c>
      <c r="N112" s="73">
        <f t="shared" si="72"/>
        <v>1017.707</v>
      </c>
      <c r="O112" s="43">
        <f t="shared" si="72"/>
        <v>1076.1669999999999</v>
      </c>
      <c r="P112" s="43">
        <f t="shared" si="72"/>
        <v>1095.2639999999999</v>
      </c>
      <c r="Q112" s="43">
        <f t="shared" si="72"/>
        <v>1191.914</v>
      </c>
      <c r="R112" s="43">
        <f t="shared" si="72"/>
        <v>1181.9961966184196</v>
      </c>
      <c r="S112" s="73">
        <f t="shared" si="72"/>
        <v>1181.9961966184196</v>
      </c>
      <c r="T112" s="43">
        <f t="shared" si="72"/>
        <v>1289.3159999999998</v>
      </c>
      <c r="U112" s="43">
        <f t="shared" ref="U112:Z112" si="73">U106+SUM(U107:U110)</f>
        <v>1290.1277960000004</v>
      </c>
      <c r="V112" s="43">
        <f t="shared" si="73"/>
        <v>1389.4487249999997</v>
      </c>
      <c r="W112" s="43">
        <f t="shared" si="73"/>
        <v>1404.4448200000002</v>
      </c>
      <c r="X112" s="73">
        <f t="shared" si="73"/>
        <v>1404.4448200000002</v>
      </c>
      <c r="Y112" s="43">
        <f t="shared" si="73"/>
        <v>1432.0372290000003</v>
      </c>
      <c r="Z112" s="43">
        <f t="shared" si="73"/>
        <v>1429.1206670000004</v>
      </c>
      <c r="AA112" s="43">
        <f t="shared" ref="AA112:AC112" si="74">AA106+SUM(AA107:AA110)</f>
        <v>1437.5055540000001</v>
      </c>
      <c r="AB112" s="43">
        <f t="shared" si="74"/>
        <v>1522.051269</v>
      </c>
      <c r="AC112" s="73">
        <f t="shared" si="74"/>
        <v>1522.051269</v>
      </c>
    </row>
    <row r="113" spans="1:32" x14ac:dyDescent="0.2">
      <c r="C113" s="137" t="s">
        <v>315</v>
      </c>
      <c r="R113" s="36"/>
      <c r="X113" s="58"/>
      <c r="Z113" s="4"/>
      <c r="AA113" s="4"/>
      <c r="AB113" s="4"/>
      <c r="AC113" s="58"/>
    </row>
    <row r="114" spans="1:32" x14ac:dyDescent="0.2">
      <c r="C114" s="137" t="s">
        <v>316</v>
      </c>
      <c r="R114" s="36"/>
      <c r="X114" s="58"/>
      <c r="Z114" s="4"/>
      <c r="AA114" s="4"/>
      <c r="AB114" s="4"/>
      <c r="AC114" s="58"/>
    </row>
    <row r="115" spans="1:32" x14ac:dyDescent="0.2">
      <c r="C115" s="137"/>
      <c r="R115" s="36"/>
      <c r="X115" s="58"/>
      <c r="Z115" s="4"/>
      <c r="AA115" s="4"/>
      <c r="AB115" s="4"/>
      <c r="AC115" s="58"/>
    </row>
    <row r="116" spans="1:32" x14ac:dyDescent="0.2">
      <c r="C116" t="s">
        <v>43</v>
      </c>
      <c r="E116" s="37">
        <f>E123</f>
        <v>117.015</v>
      </c>
      <c r="F116" s="37">
        <f t="shared" ref="F116:S116" si="75">F123</f>
        <v>129.76400000000001</v>
      </c>
      <c r="G116" s="37">
        <f t="shared" si="75"/>
        <v>278.89499999999998</v>
      </c>
      <c r="H116" s="37">
        <f t="shared" si="75"/>
        <v>221.161</v>
      </c>
      <c r="I116" s="69">
        <f t="shared" si="75"/>
        <v>221.161</v>
      </c>
      <c r="J116" s="37">
        <f t="shared" si="75"/>
        <v>223.684</v>
      </c>
      <c r="K116" s="37">
        <f t="shared" si="75"/>
        <v>223.374</v>
      </c>
      <c r="L116" s="37">
        <f t="shared" si="75"/>
        <v>225.53800000000001</v>
      </c>
      <c r="M116" s="37">
        <f t="shared" si="75"/>
        <v>224.363</v>
      </c>
      <c r="N116" s="69">
        <f t="shared" si="75"/>
        <v>224.363</v>
      </c>
      <c r="O116" s="37">
        <f>O123</f>
        <v>221.93799999999999</v>
      </c>
      <c r="P116" s="37">
        <f t="shared" si="75"/>
        <v>232.94499999999999</v>
      </c>
      <c r="Q116" s="37">
        <f t="shared" si="75"/>
        <v>236.13</v>
      </c>
      <c r="R116" s="37">
        <f t="shared" si="75"/>
        <v>241.79</v>
      </c>
      <c r="S116" s="69">
        <f t="shared" si="75"/>
        <v>241.79</v>
      </c>
      <c r="T116" s="37">
        <f t="shared" ref="T116:Y116" si="76">T123</f>
        <v>243.328</v>
      </c>
      <c r="U116" s="37">
        <f t="shared" si="76"/>
        <v>270.40300000000002</v>
      </c>
      <c r="V116" s="37">
        <f t="shared" si="76"/>
        <v>275.13299999999998</v>
      </c>
      <c r="W116" s="37">
        <f t="shared" si="76"/>
        <v>304.399</v>
      </c>
      <c r="X116" s="69">
        <f t="shared" si="76"/>
        <v>304.399</v>
      </c>
      <c r="Y116" s="37">
        <f t="shared" si="76"/>
        <v>309.93400000000003</v>
      </c>
      <c r="Z116" s="37">
        <f t="shared" ref="Z116:AC116" si="77">Z123</f>
        <v>353.86700000000002</v>
      </c>
      <c r="AA116" s="37">
        <f t="shared" si="77"/>
        <v>373.41199999999998</v>
      </c>
      <c r="AB116" s="37">
        <f>AB123</f>
        <v>363.22899999999998</v>
      </c>
      <c r="AC116" s="69">
        <f t="shared" si="77"/>
        <v>363.22899999999998</v>
      </c>
    </row>
    <row r="117" spans="1:32" x14ac:dyDescent="0.2">
      <c r="C117" s="1" t="s">
        <v>349</v>
      </c>
      <c r="E117" s="37"/>
      <c r="F117" s="37"/>
      <c r="G117" s="37"/>
      <c r="H117" s="37"/>
      <c r="I117" s="69"/>
      <c r="J117" s="37"/>
      <c r="K117" s="37"/>
      <c r="L117" s="37"/>
      <c r="M117" s="37"/>
      <c r="N117" s="68">
        <f>N116-I116-N142+I142</f>
        <v>-43.798000000000002</v>
      </c>
      <c r="O117" s="41">
        <f>O116-N116-O142+N142</f>
        <v>-5.8250000000000171</v>
      </c>
      <c r="P117" s="41">
        <f>P116-O116-P142+O142</f>
        <v>11.407000000000011</v>
      </c>
      <c r="Q117" s="41">
        <f>Q116-P116-Q142+P142</f>
        <v>3.1850000000000023</v>
      </c>
      <c r="R117" s="41">
        <f>R116-Q116-R142+Q142</f>
        <v>5.6599999999999966</v>
      </c>
      <c r="S117" s="68">
        <f>S116-N116-S142+N142</f>
        <v>14.426999999999992</v>
      </c>
      <c r="T117" s="41">
        <f>T116-S116-T142+S142</f>
        <v>1.5380000000000109</v>
      </c>
      <c r="U117" s="41">
        <f>U116-T116-U142+T142</f>
        <v>27.075000000000017</v>
      </c>
      <c r="V117" s="41">
        <f>V116-U116-V142+U142</f>
        <v>4.7299999999999613</v>
      </c>
      <c r="W117" s="41">
        <f>W116-V116-W142+V142</f>
        <v>29.26600000000002</v>
      </c>
      <c r="X117" s="68">
        <f>X116-S116-X142+S142</f>
        <v>62.609000000000009</v>
      </c>
      <c r="Y117" s="41">
        <f>Y116-X116-Y142+X142</f>
        <v>13.500000000000028</v>
      </c>
      <c r="Z117" s="41">
        <f>Z116-Y116-Z142+Y142</f>
        <v>43.932999999999993</v>
      </c>
      <c r="AA117" s="41">
        <f>AA116-Z116-AA142+Z142+(RecastReported!AA243/1000)</f>
        <v>22.26699999999996</v>
      </c>
      <c r="AB117" s="186">
        <f>AB116-AA116-AB142+AA142-AB199+(RecastReported!AB243+RecastReported!AB244)/1000</f>
        <v>21.855999999999991</v>
      </c>
      <c r="AC117" s="187">
        <f>AC116-X116-AC142+X142+-AC199+(RecastReported!AC243+RecastReported!AC244)/1000</f>
        <v>101.55599999999997</v>
      </c>
    </row>
    <row r="118" spans="1:32" x14ac:dyDescent="0.2">
      <c r="C118" s="137"/>
      <c r="R118" s="36"/>
      <c r="X118" s="58"/>
      <c r="Z118" s="4"/>
      <c r="AA118" s="4"/>
      <c r="AB118" s="4"/>
      <c r="AC118" s="58"/>
    </row>
    <row r="119" spans="1:32" x14ac:dyDescent="0.2">
      <c r="A119" s="3" t="s">
        <v>17</v>
      </c>
      <c r="B119" s="2"/>
      <c r="C119" s="3"/>
      <c r="D119" s="3"/>
      <c r="E119" s="5" t="str">
        <f>E$7</f>
        <v>1Q15A</v>
      </c>
      <c r="F119" s="5" t="str">
        <f t="shared" ref="F119:AC119" si="78">F$7</f>
        <v>2Q15A</v>
      </c>
      <c r="G119" s="5" t="str">
        <f t="shared" si="78"/>
        <v>3Q15A</v>
      </c>
      <c r="H119" s="5" t="str">
        <f t="shared" si="78"/>
        <v>4Q15A</v>
      </c>
      <c r="I119" s="59" t="str">
        <f t="shared" si="78"/>
        <v>2015A</v>
      </c>
      <c r="J119" s="5" t="str">
        <f t="shared" si="78"/>
        <v>1Q16A</v>
      </c>
      <c r="K119" s="5" t="str">
        <f t="shared" si="78"/>
        <v>2Q16A</v>
      </c>
      <c r="L119" s="5" t="str">
        <f t="shared" si="78"/>
        <v>3Q16A</v>
      </c>
      <c r="M119" s="5" t="str">
        <f t="shared" si="78"/>
        <v>4Q16A</v>
      </c>
      <c r="N119" s="59" t="str">
        <f t="shared" si="78"/>
        <v>2016A</v>
      </c>
      <c r="O119" s="5" t="str">
        <f t="shared" si="78"/>
        <v>1Q17A</v>
      </c>
      <c r="P119" s="5" t="str">
        <f t="shared" si="78"/>
        <v>2Q17A</v>
      </c>
      <c r="Q119" s="5" t="str">
        <f t="shared" si="78"/>
        <v>3Q17A</v>
      </c>
      <c r="R119" s="5" t="str">
        <f t="shared" si="78"/>
        <v>4Q17A</v>
      </c>
      <c r="S119" s="59" t="str">
        <f t="shared" si="78"/>
        <v>2017A</v>
      </c>
      <c r="T119" s="5" t="str">
        <f t="shared" si="78"/>
        <v>1Q18A</v>
      </c>
      <c r="U119" s="5" t="str">
        <f t="shared" si="78"/>
        <v>2Q18A</v>
      </c>
      <c r="V119" s="5" t="str">
        <f t="shared" si="78"/>
        <v>3Q18A</v>
      </c>
      <c r="W119" s="5" t="str">
        <f t="shared" si="78"/>
        <v>4Q18A</v>
      </c>
      <c r="X119" s="59" t="str">
        <f t="shared" si="78"/>
        <v>2018A</v>
      </c>
      <c r="Y119" s="5" t="str">
        <f t="shared" si="78"/>
        <v>1Q19A</v>
      </c>
      <c r="Z119" s="5" t="str">
        <f t="shared" si="78"/>
        <v>2Q19A</v>
      </c>
      <c r="AA119" s="5" t="str">
        <f t="shared" si="78"/>
        <v>3Q19A</v>
      </c>
      <c r="AB119" s="5" t="str">
        <f t="shared" si="78"/>
        <v>4Q19A</v>
      </c>
      <c r="AC119" s="59" t="str">
        <f t="shared" si="78"/>
        <v>2019A</v>
      </c>
      <c r="AD119" s="2"/>
      <c r="AE119" s="2"/>
      <c r="AF119" s="2"/>
    </row>
    <row r="120" spans="1:32" x14ac:dyDescent="0.2">
      <c r="A120" s="7" t="s">
        <v>53</v>
      </c>
      <c r="E120" s="134"/>
      <c r="F120" s="134"/>
      <c r="G120" s="134"/>
      <c r="H120" s="134"/>
      <c r="I120" s="135" t="s">
        <v>273</v>
      </c>
      <c r="J120" s="136"/>
      <c r="K120" s="136"/>
      <c r="L120" s="136"/>
      <c r="M120" s="136"/>
      <c r="N120" s="130" t="s">
        <v>283</v>
      </c>
      <c r="O120" s="131" t="s">
        <v>283</v>
      </c>
      <c r="P120" s="131" t="s">
        <v>283</v>
      </c>
      <c r="Q120" s="131" t="s">
        <v>283</v>
      </c>
      <c r="R120" s="131" t="s">
        <v>283</v>
      </c>
      <c r="S120" s="130" t="s">
        <v>283</v>
      </c>
      <c r="T120" s="49"/>
      <c r="U120" s="49"/>
      <c r="V120" s="49"/>
      <c r="X120" s="126"/>
      <c r="Y120" s="49"/>
      <c r="Z120" s="49"/>
      <c r="AA120" s="49"/>
      <c r="AB120" s="49"/>
      <c r="AC120" s="126"/>
    </row>
    <row r="121" spans="1:32" x14ac:dyDescent="0.2">
      <c r="X121" s="58"/>
      <c r="Z121" s="4"/>
      <c r="AA121" s="4"/>
      <c r="AB121" s="4"/>
      <c r="AC121" s="58"/>
    </row>
    <row r="122" spans="1:32" x14ac:dyDescent="0.2">
      <c r="B122" s="1" t="s">
        <v>164</v>
      </c>
      <c r="C122" s="1"/>
      <c r="D122" s="1"/>
      <c r="X122" s="58"/>
      <c r="Z122" s="4"/>
      <c r="AA122" s="4"/>
      <c r="AB122" s="4"/>
      <c r="AC122" s="58"/>
    </row>
    <row r="123" spans="1:32" x14ac:dyDescent="0.2">
      <c r="C123" s="6" t="s">
        <v>251</v>
      </c>
      <c r="D123" s="6"/>
      <c r="E123" s="27">
        <f>(Reported!E46+Reported!E47+Reported!E55)/1000</f>
        <v>117.015</v>
      </c>
      <c r="F123" s="27">
        <f>(Reported!F46+Reported!F47+Reported!F55)/1000</f>
        <v>129.76400000000001</v>
      </c>
      <c r="G123" s="27">
        <f>(Reported!G46+Reported!G47+Reported!G55)/1000</f>
        <v>278.89499999999998</v>
      </c>
      <c r="H123" s="27">
        <f>(Reported!H46+Reported!H47+Reported!H55)/1000</f>
        <v>221.161</v>
      </c>
      <c r="I123" s="60">
        <f>(Reported!I46+Reported!I47+Reported!I55)/1000</f>
        <v>221.161</v>
      </c>
      <c r="J123" s="27">
        <f>(Reported!J46+Reported!J47+Reported!J55)/1000</f>
        <v>223.684</v>
      </c>
      <c r="K123" s="27">
        <f>(Reported!K46+Reported!K47+Reported!K55)/1000</f>
        <v>223.374</v>
      </c>
      <c r="L123" s="27">
        <f>(Reported!L46+Reported!L47+Reported!L55)/1000</f>
        <v>225.53800000000001</v>
      </c>
      <c r="M123" s="27">
        <f>(Reported!M46+Reported!M47+Reported!M55)/1000</f>
        <v>224.363</v>
      </c>
      <c r="N123" s="60">
        <f>(RecastReported!N46+RecastReported!N47+RecastReported!N55)/1000</f>
        <v>224.363</v>
      </c>
      <c r="O123" s="27">
        <f>(RecastReported!O46+RecastReported!O47+RecastReported!O55)/1000</f>
        <v>221.93799999999999</v>
      </c>
      <c r="P123" s="27">
        <f>(RecastReported!P46+RecastReported!P47+RecastReported!P55)/1000</f>
        <v>232.94499999999999</v>
      </c>
      <c r="Q123" s="27">
        <f>(RecastReported!Q46+RecastReported!Q47+RecastReported!Q55)/1000</f>
        <v>236.13</v>
      </c>
      <c r="R123" s="27">
        <f>(RecastReported!R46+RecastReported!R47+RecastReported!R55)/1000</f>
        <v>241.79</v>
      </c>
      <c r="S123" s="60">
        <f>(RecastReported!S46+RecastReported!S47+RecastReported!S55)/1000</f>
        <v>241.79</v>
      </c>
      <c r="T123" s="27">
        <f>(RecastReported!T46+RecastReported!T47+RecastReported!T55)/1000</f>
        <v>243.328</v>
      </c>
      <c r="U123" s="27">
        <f>(RecastReported!U46+RecastReported!U47+RecastReported!U55)/1000</f>
        <v>270.40300000000002</v>
      </c>
      <c r="V123" s="27">
        <f>(RecastReported!V46+RecastReported!V47+RecastReported!V55)/1000</f>
        <v>275.13299999999998</v>
      </c>
      <c r="W123" s="27">
        <f>(RecastReported!W46+RecastReported!W47+RecastReported!W55)/1000</f>
        <v>304.399</v>
      </c>
      <c r="X123" s="60">
        <f>(RecastReported!X46+RecastReported!X47+RecastReported!X55)/1000</f>
        <v>304.399</v>
      </c>
      <c r="Y123" s="27">
        <f>(RecastReported!Y46+RecastReported!Y47+RecastReported!Y55)/1000</f>
        <v>309.93400000000003</v>
      </c>
      <c r="Z123" s="27">
        <f>(RecastReported!Z46+RecastReported!Z47+RecastReported!Z55)/1000</f>
        <v>353.86700000000002</v>
      </c>
      <c r="AA123" s="27">
        <f>(RecastReported!AA46+RecastReported!AA47+RecastReported!AA55)/1000</f>
        <v>373.41199999999998</v>
      </c>
      <c r="AB123" s="27">
        <f>(RecastReported!AB46+RecastReported!AB47+RecastReported!AB55)/1000</f>
        <v>363.22899999999998</v>
      </c>
      <c r="AC123" s="60">
        <f>(RecastReported!AC46+RecastReported!AC47+RecastReported!AC55)/1000</f>
        <v>363.22899999999998</v>
      </c>
    </row>
    <row r="124" spans="1:32" x14ac:dyDescent="0.2">
      <c r="C124" s="6" t="s">
        <v>226</v>
      </c>
      <c r="D124" s="6"/>
      <c r="E124" s="26">
        <f>Reported!E48/1000</f>
        <v>49.145000000000003</v>
      </c>
      <c r="F124" s="26">
        <f>Reported!F48/1000</f>
        <v>49.619</v>
      </c>
      <c r="G124" s="26">
        <f>Reported!G48/1000</f>
        <v>53.716999999999999</v>
      </c>
      <c r="H124" s="26">
        <f>Reported!H48/1000</f>
        <v>60.274999999999999</v>
      </c>
      <c r="I124" s="61">
        <f>Reported!I48/1000</f>
        <v>60.274999999999999</v>
      </c>
      <c r="J124" s="26">
        <f>Reported!J48/1000</f>
        <v>56.774000000000001</v>
      </c>
      <c r="K124" s="26">
        <f>Reported!K48/1000</f>
        <v>56.572000000000003</v>
      </c>
      <c r="L124" s="26">
        <f>Reported!L48/1000</f>
        <v>51.030999999999999</v>
      </c>
      <c r="M124" s="26">
        <f>Reported!M48/1000</f>
        <v>60.258000000000003</v>
      </c>
      <c r="N124" s="61">
        <f>RecastReported!N48/1000</f>
        <v>52.88</v>
      </c>
      <c r="O124" s="26">
        <f>RecastReported!O48/1000</f>
        <v>45.573999999999998</v>
      </c>
      <c r="P124" s="26">
        <f>RecastReported!P48/1000</f>
        <v>52.771000000000001</v>
      </c>
      <c r="Q124" s="26">
        <f>RecastReported!Q48/1000</f>
        <v>60.472999999999999</v>
      </c>
      <c r="R124" s="26">
        <f>RecastReported!R48/1000</f>
        <v>60.359000000000002</v>
      </c>
      <c r="S124" s="61">
        <f>RecastReported!S48/1000</f>
        <v>60.359000000000002</v>
      </c>
      <c r="T124" s="26">
        <f>RecastReported!T48/1000</f>
        <v>52.725000000000001</v>
      </c>
      <c r="U124" s="26">
        <f>RecastReported!U48/1000</f>
        <v>58.085000000000001</v>
      </c>
      <c r="V124" s="26">
        <f>RecastReported!V48/1000</f>
        <v>65.353999999999999</v>
      </c>
      <c r="W124" s="26">
        <f>RecastReported!W48/1000</f>
        <v>66.435000000000002</v>
      </c>
      <c r="X124" s="61">
        <f>RecastReported!X48/1000</f>
        <v>66.435000000000002</v>
      </c>
      <c r="Y124" s="26">
        <f>RecastReported!Y48/1000</f>
        <v>67.522000000000006</v>
      </c>
      <c r="Z124" s="26">
        <f>RecastReported!Z48/1000</f>
        <v>77.846000000000004</v>
      </c>
      <c r="AA124" s="26">
        <f>RecastReported!AA48/1000</f>
        <v>75.352000000000004</v>
      </c>
      <c r="AB124" s="26">
        <f>RecastReported!AB48/1000</f>
        <v>77.727999999999994</v>
      </c>
      <c r="AC124" s="61">
        <f>RecastReported!AC48/1000</f>
        <v>77.727999999999994</v>
      </c>
    </row>
    <row r="125" spans="1:32" x14ac:dyDescent="0.2">
      <c r="C125" s="6" t="s">
        <v>127</v>
      </c>
      <c r="D125" s="6"/>
      <c r="E125" s="26">
        <f>Reported!E49/1000</f>
        <v>0</v>
      </c>
      <c r="F125" s="26">
        <f>Reported!F49/1000</f>
        <v>0</v>
      </c>
      <c r="G125" s="26">
        <f>Reported!G49/1000</f>
        <v>9.1980000000000004</v>
      </c>
      <c r="H125" s="26">
        <f>Reported!H49/1000</f>
        <v>9.1980000000000004</v>
      </c>
      <c r="I125" s="61">
        <f>Reported!I49/1000</f>
        <v>9.1980000000000004</v>
      </c>
      <c r="J125" s="26">
        <f>Reported!J49/1000</f>
        <v>0</v>
      </c>
      <c r="K125" s="26">
        <f>Reported!K49/1000</f>
        <v>0</v>
      </c>
      <c r="L125" s="26">
        <f>Reported!L49/1000</f>
        <v>0</v>
      </c>
      <c r="M125" s="26">
        <f>Reported!M49/1000</f>
        <v>13.712999999999999</v>
      </c>
      <c r="N125" s="61">
        <f>RecastReported!N49/1000</f>
        <v>13.712999999999999</v>
      </c>
      <c r="O125" s="26">
        <f>RecastReported!O49/1000</f>
        <v>0</v>
      </c>
      <c r="P125" s="26">
        <f>RecastReported!P49/1000</f>
        <v>0</v>
      </c>
      <c r="Q125" s="26">
        <f>RecastReported!Q49/1000</f>
        <v>11.085000000000001</v>
      </c>
      <c r="R125" s="26">
        <f>RecastReported!R49/1000</f>
        <v>11.085000000000001</v>
      </c>
      <c r="S125" s="61">
        <f>RecastReported!S49/1000</f>
        <v>11.085000000000001</v>
      </c>
      <c r="T125" s="26">
        <f>RecastReported!T49/1000</f>
        <v>11.085000000000001</v>
      </c>
      <c r="U125" s="26">
        <f>RecastReported!U49/1000</f>
        <v>0</v>
      </c>
      <c r="V125" s="26">
        <f>RecastReported!V49/1000</f>
        <v>0</v>
      </c>
      <c r="W125" s="26">
        <f>RecastReported!W49/1000</f>
        <v>2.6970000000000001</v>
      </c>
      <c r="X125" s="61">
        <f>RecastReported!X49/1000</f>
        <v>2.6970000000000001</v>
      </c>
      <c r="Y125" s="26">
        <f>RecastReported!Y49/1000</f>
        <v>0</v>
      </c>
      <c r="Z125" s="26">
        <f>RecastReported!Z49/1000</f>
        <v>0</v>
      </c>
      <c r="AA125" s="26">
        <f>RecastReported!AA49/1000</f>
        <v>0</v>
      </c>
      <c r="AB125" s="26">
        <f>RecastReported!AB49/1000</f>
        <v>6.4660000000000002</v>
      </c>
      <c r="AC125" s="61">
        <f>RecastReported!AC49/1000</f>
        <v>6.4660000000000002</v>
      </c>
    </row>
    <row r="126" spans="1:32" x14ac:dyDescent="0.2">
      <c r="C126" s="6" t="s">
        <v>128</v>
      </c>
      <c r="D126" s="6"/>
      <c r="E126" s="26">
        <f>Reported!E50/1000</f>
        <v>35.451000000000001</v>
      </c>
      <c r="F126" s="26">
        <f>Reported!F50/1000</f>
        <v>37.804000000000002</v>
      </c>
      <c r="G126" s="26">
        <f>Reported!G50/1000</f>
        <v>51.906999999999996</v>
      </c>
      <c r="H126" s="26">
        <f>Reported!H50/1000</f>
        <v>71.257999999999996</v>
      </c>
      <c r="I126" s="61">
        <f>Reported!I50/1000</f>
        <v>71.257999999999996</v>
      </c>
      <c r="J126" s="26">
        <f>Reported!J50/1000</f>
        <v>94.682000000000002</v>
      </c>
      <c r="K126" s="26">
        <f>Reported!K50/1000</f>
        <v>88.206999999999994</v>
      </c>
      <c r="L126" s="26">
        <f>Reported!L50/1000</f>
        <v>85.941000000000003</v>
      </c>
      <c r="M126" s="26">
        <f>Reported!M50/1000</f>
        <v>67.325999999999993</v>
      </c>
      <c r="N126" s="61">
        <f>RecastReported!N50/1000</f>
        <v>67.325999999999993</v>
      </c>
      <c r="O126" s="26">
        <f>RecastReported!O50/1000</f>
        <v>59.603000000000002</v>
      </c>
      <c r="P126" s="26">
        <f>RecastReported!P50/1000</f>
        <v>52.744</v>
      </c>
      <c r="Q126" s="26">
        <f>RecastReported!Q50/1000</f>
        <v>63.323</v>
      </c>
      <c r="R126" s="26">
        <f>RecastReported!R50/1000</f>
        <v>94.427000000000007</v>
      </c>
      <c r="S126" s="61">
        <f>RecastReported!S50/1000</f>
        <v>94.427000000000007</v>
      </c>
      <c r="T126" s="26">
        <f>RecastReported!T50/1000</f>
        <v>87.902000000000001</v>
      </c>
      <c r="U126" s="26">
        <f>RecastReported!U50/1000</f>
        <v>81.304000000000002</v>
      </c>
      <c r="V126" s="26">
        <f>RecastReported!V50/1000</f>
        <v>95.977999999999994</v>
      </c>
      <c r="W126" s="26">
        <f>RecastReported!W50/1000</f>
        <v>79.466999999999999</v>
      </c>
      <c r="X126" s="61">
        <f>RecastReported!X50/1000</f>
        <v>79.466999999999999</v>
      </c>
      <c r="Y126" s="26">
        <f>RecastReported!Y50/1000</f>
        <v>76.183999999999997</v>
      </c>
      <c r="Z126" s="26">
        <f>RecastReported!Z50/1000</f>
        <v>89.828999999999994</v>
      </c>
      <c r="AA126" s="26">
        <f>RecastReported!AA50/1000</f>
        <v>109.777</v>
      </c>
      <c r="AB126" s="26">
        <f>RecastReported!AB50/1000</f>
        <v>260.57100000000003</v>
      </c>
      <c r="AC126" s="61">
        <f>RecastReported!AC50/1000</f>
        <v>260.57100000000003</v>
      </c>
    </row>
    <row r="127" spans="1:32" x14ac:dyDescent="0.2">
      <c r="C127" s="6" t="s">
        <v>231</v>
      </c>
      <c r="D127" s="6"/>
      <c r="E127" s="26">
        <f>Reported!E51/1000</f>
        <v>9.8460000000000001</v>
      </c>
      <c r="F127" s="26">
        <f>Reported!F51/1000</f>
        <v>16.698</v>
      </c>
      <c r="G127" s="26">
        <f>Reported!G51/1000</f>
        <v>8.375</v>
      </c>
      <c r="H127" s="26">
        <f>Reported!H51/1000</f>
        <v>5.9169999999999998</v>
      </c>
      <c r="I127" s="61">
        <f>Reported!I51/1000</f>
        <v>5.9169999999999998</v>
      </c>
      <c r="J127" s="26">
        <f>Reported!J51/1000</f>
        <v>13.903</v>
      </c>
      <c r="K127" s="26">
        <f>Reported!K51/1000</f>
        <v>12.38</v>
      </c>
      <c r="L127" s="26">
        <f>Reported!L51/1000</f>
        <v>12.589</v>
      </c>
      <c r="M127" s="26">
        <f>Reported!M51/1000</f>
        <v>9.8019999999999996</v>
      </c>
      <c r="N127" s="61">
        <f>RecastReported!N51/1000</f>
        <v>9.7919999999999998</v>
      </c>
      <c r="O127" s="26">
        <f>RecastReported!O51/1000</f>
        <v>11.584</v>
      </c>
      <c r="P127" s="26">
        <f>RecastReported!P51/1000</f>
        <v>12.577</v>
      </c>
      <c r="Q127" s="26">
        <f>RecastReported!Q51/1000</f>
        <v>13.917</v>
      </c>
      <c r="R127" s="26">
        <f>RecastReported!R51/1000</f>
        <v>9.202</v>
      </c>
      <c r="S127" s="61">
        <f>RecastReported!S51/1000</f>
        <v>9.202</v>
      </c>
      <c r="T127" s="26">
        <f>RecastReported!T51/1000</f>
        <v>6.4880000000000004</v>
      </c>
      <c r="U127" s="26">
        <f>RecastReported!U51/1000</f>
        <v>9.1140000000000008</v>
      </c>
      <c r="V127" s="26">
        <f>RecastReported!V51/1000</f>
        <v>9.6989999999999998</v>
      </c>
      <c r="W127" s="26">
        <f>RecastReported!W51/1000</f>
        <v>8.5630000000000006</v>
      </c>
      <c r="X127" s="61">
        <f>RecastReported!X51/1000</f>
        <v>8.5630000000000006</v>
      </c>
      <c r="Y127" s="26">
        <f>RecastReported!Y51/1000</f>
        <v>9.5679999999999996</v>
      </c>
      <c r="Z127" s="26">
        <f>RecastReported!Z51/1000</f>
        <v>8.6920000000000002</v>
      </c>
      <c r="AA127" s="26">
        <f>RecastReported!AA51/1000</f>
        <v>8.8469999999999995</v>
      </c>
      <c r="AB127" s="26">
        <f>RecastReported!AB51/1000</f>
        <v>25.984000000000002</v>
      </c>
      <c r="AC127" s="61">
        <f>RecastReported!AC51/1000</f>
        <v>25.984000000000002</v>
      </c>
    </row>
    <row r="128" spans="1:32" x14ac:dyDescent="0.2">
      <c r="C128" s="6" t="s">
        <v>131</v>
      </c>
      <c r="D128" s="6"/>
      <c r="E128" s="26">
        <f>Reported!E56/1000</f>
        <v>1587.867</v>
      </c>
      <c r="F128" s="26">
        <f>Reported!F56/1000</f>
        <v>1695.7280000000001</v>
      </c>
      <c r="G128" s="26">
        <f>Reported!G56/1000</f>
        <v>1837.047</v>
      </c>
      <c r="H128" s="26">
        <f>Reported!H56/1000</f>
        <v>1992.021</v>
      </c>
      <c r="I128" s="61">
        <f>Reported!I56/1000</f>
        <v>1992.021</v>
      </c>
      <c r="J128" s="26">
        <f>Reported!J56/1000</f>
        <v>2137.0149999999999</v>
      </c>
      <c r="K128" s="26">
        <f>Reported!K56/1000</f>
        <v>2282.7289999999998</v>
      </c>
      <c r="L128" s="26">
        <f>Reported!L56/1000</f>
        <v>2461.5059999999999</v>
      </c>
      <c r="M128" s="26">
        <f>Reported!M56/1000</f>
        <v>2629.366</v>
      </c>
      <c r="N128" s="61">
        <f>RecastReported!N56/1000</f>
        <v>2498.6439999999998</v>
      </c>
      <c r="O128" s="26">
        <f>RecastReported!O56/1000</f>
        <v>2653.049</v>
      </c>
      <c r="P128" s="26">
        <f>RecastReported!P56/1000</f>
        <v>2807.3780000000002</v>
      </c>
      <c r="Q128" s="26">
        <f>RecastReported!Q56/1000</f>
        <v>2997.402</v>
      </c>
      <c r="R128" s="26">
        <f>RecastReported!R56/1000</f>
        <v>3161.57</v>
      </c>
      <c r="S128" s="61">
        <f>RecastReported!S56/1000</f>
        <v>3161.57</v>
      </c>
      <c r="T128" s="26">
        <f>RecastReported!T56/1000</f>
        <v>3285.8040000000001</v>
      </c>
      <c r="U128" s="26">
        <f>RecastReported!U56/1000</f>
        <v>3437.8220000000001</v>
      </c>
      <c r="V128" s="26">
        <f>RecastReported!V56/1000</f>
        <v>3618.125</v>
      </c>
      <c r="W128" s="26">
        <f>RecastReported!W56/1000</f>
        <v>3820.0169999999998</v>
      </c>
      <c r="X128" s="61">
        <f>RecastReported!X56/1000</f>
        <v>3820.0169999999998</v>
      </c>
      <c r="Y128" s="26">
        <f>RecastReported!Y56/1000</f>
        <v>3976.5039999999999</v>
      </c>
      <c r="Z128" s="26">
        <f>RecastReported!Z56/1000</f>
        <v>4149.8829999999998</v>
      </c>
      <c r="AA128" s="26">
        <f>RecastReported!AA56/1000</f>
        <v>4333.3869999999997</v>
      </c>
      <c r="AB128" s="26">
        <f>RecastReported!AB56/1000</f>
        <v>4492.6149999999998</v>
      </c>
      <c r="AC128" s="61">
        <f>RecastReported!AC56/1000</f>
        <v>4492.6149999999998</v>
      </c>
    </row>
    <row r="129" spans="2:29" x14ac:dyDescent="0.2">
      <c r="C129" s="6" t="s">
        <v>132</v>
      </c>
      <c r="D129" s="6"/>
      <c r="E129" s="26">
        <f>Reported!E57/1000</f>
        <v>24.263000000000002</v>
      </c>
      <c r="F129" s="26">
        <f>Reported!F57/1000</f>
        <v>27.228999999999999</v>
      </c>
      <c r="G129" s="26">
        <f>Reported!G57/1000</f>
        <v>34.743000000000002</v>
      </c>
      <c r="H129" s="26">
        <f>Reported!H57/1000</f>
        <v>44.866</v>
      </c>
      <c r="I129" s="61">
        <f>Reported!I57/1000</f>
        <v>44.866</v>
      </c>
      <c r="J129" s="26">
        <f>Reported!J57/1000</f>
        <v>51.896999999999998</v>
      </c>
      <c r="K129" s="26">
        <f>Reported!K57/1000</f>
        <v>53.347999999999999</v>
      </c>
      <c r="L129" s="26">
        <f>Reported!L57/1000</f>
        <v>52.860999999999997</v>
      </c>
      <c r="M129" s="26">
        <f>Reported!M57/1000</f>
        <v>48.470999999999997</v>
      </c>
      <c r="N129" s="61">
        <f>RecastReported!N57/1000</f>
        <v>48.470999999999997</v>
      </c>
      <c r="O129" s="26">
        <f>RecastReported!O57/1000</f>
        <v>44.924999999999997</v>
      </c>
      <c r="P129" s="26">
        <f>RecastReported!P57/1000</f>
        <v>41.774000000000001</v>
      </c>
      <c r="Q129" s="26">
        <f>RecastReported!Q57/1000</f>
        <v>38.819000000000003</v>
      </c>
      <c r="R129" s="26">
        <f>RecastReported!R57/1000</f>
        <v>36.402000000000001</v>
      </c>
      <c r="S129" s="61">
        <f>RecastReported!S57/1000</f>
        <v>36.402000000000001</v>
      </c>
      <c r="T129" s="26">
        <f>RecastReported!T57/1000</f>
        <v>33.290999999999997</v>
      </c>
      <c r="U129" s="26">
        <f>RecastReported!U57/1000</f>
        <v>32.816000000000003</v>
      </c>
      <c r="V129" s="26">
        <f>RecastReported!V57/1000</f>
        <v>33.521999999999998</v>
      </c>
      <c r="W129" s="26">
        <f>RecastReported!W57/1000</f>
        <v>34.893000000000001</v>
      </c>
      <c r="X129" s="61">
        <f>RecastReported!X57/1000</f>
        <v>34.893000000000001</v>
      </c>
      <c r="Y129" s="26">
        <f>RecastReported!Y57/1000</f>
        <v>35.280999999999999</v>
      </c>
      <c r="Z129" s="26">
        <f>RecastReported!Z57/1000</f>
        <v>50.418999999999997</v>
      </c>
      <c r="AA129" s="26">
        <f>RecastReported!AA57/1000</f>
        <v>56.804000000000002</v>
      </c>
      <c r="AB129" s="26">
        <f>RecastReported!AB57/1000</f>
        <v>56.707999999999998</v>
      </c>
      <c r="AC129" s="61">
        <f>RecastReported!AC57/1000</f>
        <v>56.707999999999998</v>
      </c>
    </row>
    <row r="130" spans="2:29" x14ac:dyDescent="0.2">
      <c r="C130" s="6" t="s">
        <v>227</v>
      </c>
      <c r="D130" s="6"/>
      <c r="E130" s="26">
        <f>(Reported!E58+Reported!E59)/1000</f>
        <v>64.355000000000004</v>
      </c>
      <c r="F130" s="26">
        <f>(Reported!F58+Reported!F59)/1000</f>
        <v>112.363</v>
      </c>
      <c r="G130" s="26">
        <f>(Reported!G58+Reported!G59)/1000</f>
        <v>111.31100000000001</v>
      </c>
      <c r="H130" s="26">
        <f>(Reported!H58+Reported!H59)/1000</f>
        <v>110.248</v>
      </c>
      <c r="I130" s="61">
        <f>(Reported!I58+Reported!I59)/1000</f>
        <v>110.248</v>
      </c>
      <c r="J130" s="26">
        <f>(Reported!J58+Reported!J59)/1000</f>
        <v>109.196</v>
      </c>
      <c r="K130" s="26">
        <f>(Reported!K58+Reported!K59)/1000</f>
        <v>108.145</v>
      </c>
      <c r="L130" s="26">
        <f>(Reported!L58+Reported!L59)/1000</f>
        <v>107.09399999999999</v>
      </c>
      <c r="M130" s="26">
        <f>(Reported!M58+Reported!M59)/1000</f>
        <v>106.042</v>
      </c>
      <c r="N130" s="61">
        <f>(RecastReported!N58+RecastReported!N59)/1000</f>
        <v>106.042</v>
      </c>
      <c r="O130" s="26">
        <f>(RecastReported!O58+RecastReported!O59)/1000</f>
        <v>104.991</v>
      </c>
      <c r="P130" s="26">
        <f>(RecastReported!P58+RecastReported!P59)/1000</f>
        <v>103.94</v>
      </c>
      <c r="Q130" s="26">
        <f>(RecastReported!Q58+RecastReported!Q59)/1000</f>
        <v>102.88800000000001</v>
      </c>
      <c r="R130" s="26">
        <f>(RecastReported!R58+RecastReported!R59)/1000</f>
        <v>101.837</v>
      </c>
      <c r="S130" s="61">
        <f>(RecastReported!S58+RecastReported!S59)/1000</f>
        <v>101.837</v>
      </c>
      <c r="T130" s="26">
        <f>(RecastReported!T58+RecastReported!T59)/1000</f>
        <v>100.786</v>
      </c>
      <c r="U130" s="26">
        <f>(RecastReported!U58+RecastReported!U59)/1000</f>
        <v>99.733999999999995</v>
      </c>
      <c r="V130" s="26">
        <f>(RecastReported!V58+RecastReported!V59)/1000</f>
        <v>98.683000000000007</v>
      </c>
      <c r="W130" s="26">
        <f>(RecastReported!W58+RecastReported!W59)/1000</f>
        <v>97.631</v>
      </c>
      <c r="X130" s="61">
        <f>(RecastReported!X58+RecastReported!X59)/1000</f>
        <v>97.631</v>
      </c>
      <c r="Y130" s="26">
        <f>(RecastReported!Y58+RecastReported!Y59)/1000</f>
        <v>96.738</v>
      </c>
      <c r="Z130" s="26">
        <f>(RecastReported!Z58+RecastReported!Z59)/1000</f>
        <v>95.924999999999997</v>
      </c>
      <c r="AA130" s="26">
        <f>(RecastReported!AA58+RecastReported!AA59)/1000</f>
        <v>116.161</v>
      </c>
      <c r="AB130" s="26">
        <f>(RecastReported!AB58+RecastReported!AB59)/1000</f>
        <v>114.637</v>
      </c>
      <c r="AC130" s="61">
        <f>(RecastReported!AC58+RecastReported!AC59)/1000</f>
        <v>114.637</v>
      </c>
    </row>
    <row r="131" spans="2:29" x14ac:dyDescent="0.2">
      <c r="C131" s="6" t="s">
        <v>135</v>
      </c>
      <c r="D131" s="6"/>
      <c r="E131" s="26">
        <f>Reported!E60/1000</f>
        <v>113.303</v>
      </c>
      <c r="F131" s="26">
        <f>Reported!F60/1000</f>
        <v>142.785</v>
      </c>
      <c r="G131" s="26">
        <f>Reported!G60/1000</f>
        <v>170</v>
      </c>
      <c r="H131" s="26">
        <f>Reported!H60/1000</f>
        <v>190.14599999999999</v>
      </c>
      <c r="I131" s="61">
        <f>Reported!I60/1000</f>
        <v>190.14599999999999</v>
      </c>
      <c r="J131" s="26">
        <f>Reported!J60/1000</f>
        <v>222.596</v>
      </c>
      <c r="K131" s="26">
        <f>Reported!K60/1000</f>
        <v>278.60199999999998</v>
      </c>
      <c r="L131" s="26">
        <f>Reported!L60/1000</f>
        <v>323.67599999999999</v>
      </c>
      <c r="M131" s="26">
        <f>Reported!M60/1000</f>
        <v>378.541</v>
      </c>
      <c r="N131" s="61">
        <f>RecastReported!N60/1000</f>
        <v>378.541</v>
      </c>
      <c r="O131" s="26">
        <f>RecastReported!O60/1000</f>
        <v>0</v>
      </c>
      <c r="P131" s="26">
        <f>RecastReported!P60/1000</f>
        <v>0</v>
      </c>
      <c r="Q131" s="26">
        <f>RecastReported!Q60/1000</f>
        <v>0</v>
      </c>
      <c r="R131" s="26">
        <f>RecastReported!R60/1000</f>
        <v>0</v>
      </c>
      <c r="S131" s="61">
        <f>RecastReported!S60/1000</f>
        <v>0</v>
      </c>
      <c r="T131" s="26">
        <f>RecastReported!T60/1000</f>
        <v>0</v>
      </c>
      <c r="U131" s="26">
        <f>RecastReported!U60/1000</f>
        <v>0</v>
      </c>
      <c r="V131" s="26">
        <f>RecastReported!V60/1000</f>
        <v>0</v>
      </c>
      <c r="W131" s="26">
        <f>RecastReported!W60/1000</f>
        <v>0</v>
      </c>
      <c r="X131" s="61">
        <f>RecastReported!X60/1000</f>
        <v>0</v>
      </c>
      <c r="Y131" s="26">
        <f>RecastReported!Y60/1000</f>
        <v>0</v>
      </c>
      <c r="Z131" s="26">
        <f>RecastReported!Z60/1000</f>
        <v>0</v>
      </c>
      <c r="AA131" s="26">
        <f>RecastReported!AA60/1000</f>
        <v>0</v>
      </c>
      <c r="AB131" s="26">
        <f>RecastReported!AB60/1000</f>
        <v>0</v>
      </c>
      <c r="AC131" s="61">
        <f>RecastReported!AC60/1000</f>
        <v>0</v>
      </c>
    </row>
    <row r="132" spans="2:29" x14ac:dyDescent="0.2">
      <c r="C132" s="6" t="s">
        <v>136</v>
      </c>
      <c r="D132" s="6"/>
      <c r="E132" s="26">
        <f>(Reported!E52+Reported!E61)/1000</f>
        <v>15.157</v>
      </c>
      <c r="F132" s="26">
        <f>(Reported!F52+Reported!F61)/1000</f>
        <v>28.76</v>
      </c>
      <c r="G132" s="26">
        <f>(Reported!G52+Reported!G61)/1000</f>
        <v>27.832999999999998</v>
      </c>
      <c r="H132" s="26">
        <f>(Reported!H52+Reported!H61)/1000</f>
        <v>29.501999999999999</v>
      </c>
      <c r="I132" s="61">
        <f>(Reported!I52+Reported!I61)/1000</f>
        <v>29.501999999999999</v>
      </c>
      <c r="J132" s="26">
        <f>(Reported!J52+Reported!J61)/1000</f>
        <v>31.832999999999998</v>
      </c>
      <c r="K132" s="26">
        <f>(Reported!K52+Reported!K61)/1000</f>
        <v>33.487000000000002</v>
      </c>
      <c r="L132" s="26">
        <f>(Reported!L52+Reported!L61)/1000</f>
        <v>35.932000000000002</v>
      </c>
      <c r="M132" s="26">
        <f>(Reported!M52+Reported!M61)/1000</f>
        <v>34.936</v>
      </c>
      <c r="N132" s="61">
        <f>(RecastReported!N52+RecastReported!N61)/1000</f>
        <v>196.03100000000001</v>
      </c>
      <c r="O132" s="26">
        <f>(RecastReported!O52+RecastReported!O61)/1000</f>
        <v>204.97200000000001</v>
      </c>
      <c r="P132" s="26">
        <f>(RecastReported!P52+RecastReported!P61)/1000</f>
        <v>214.05</v>
      </c>
      <c r="Q132" s="26">
        <f>(RecastReported!Q52+RecastReported!Q61)/1000</f>
        <v>225.79400000000001</v>
      </c>
      <c r="R132" s="26">
        <f>(RecastReported!R52+RecastReported!R61)/1000</f>
        <v>246.464</v>
      </c>
      <c r="S132" s="61">
        <f>(RecastReported!S52+RecastReported!S61)/1000</f>
        <v>246.464</v>
      </c>
      <c r="T132" s="26">
        <f>(RecastReported!T52+RecastReported!T61)/1000</f>
        <v>279.822</v>
      </c>
      <c r="U132" s="26">
        <f>(RecastReported!U52+RecastReported!U61)/1000</f>
        <v>310.08999999999997</v>
      </c>
      <c r="V132" s="26">
        <f>(RecastReported!V52+RecastReported!V61)/1000</f>
        <v>336.70499999999998</v>
      </c>
      <c r="W132" s="26">
        <f>(RecastReported!W52+RecastReported!W61)/1000</f>
        <v>335.685</v>
      </c>
      <c r="X132" s="61">
        <f>(RecastReported!X52+RecastReported!X61)/1000</f>
        <v>335.685</v>
      </c>
      <c r="Y132" s="26">
        <f>(RecastReported!Y52+RecastReported!Y61)/1000</f>
        <v>367.95100000000002</v>
      </c>
      <c r="Z132" s="26">
        <f>(RecastReported!Z52+RecastReported!Z61)/1000</f>
        <v>380.91899999999998</v>
      </c>
      <c r="AA132" s="26">
        <f>(RecastReported!AA52+RecastReported!AA61)/1000</f>
        <v>398.27800000000002</v>
      </c>
      <c r="AB132" s="26">
        <f>(RecastReported!AB52+RecastReported!AB61)/1000</f>
        <v>408.40300000000002</v>
      </c>
      <c r="AC132" s="61">
        <f>(RecastReported!AC52+RecastReported!AC61)/1000</f>
        <v>408.40300000000002</v>
      </c>
    </row>
    <row r="133" spans="2:29" x14ac:dyDescent="0.2">
      <c r="C133" s="1" t="s">
        <v>161</v>
      </c>
      <c r="D133" s="1"/>
      <c r="E133" s="28">
        <f>Reported!E62/1000</f>
        <v>2016.402</v>
      </c>
      <c r="F133" s="28">
        <f>Reported!F62/1000</f>
        <v>2240.75</v>
      </c>
      <c r="G133" s="28">
        <f>Reported!G62/1000</f>
        <v>2583.0259999999998</v>
      </c>
      <c r="H133" s="28">
        <f>Reported!H62/1000</f>
        <v>2734.5920000000001</v>
      </c>
      <c r="I133" s="62">
        <f>Reported!I62/1000</f>
        <v>2734.5920000000001</v>
      </c>
      <c r="J133" s="28">
        <f>Reported!J62/1000</f>
        <v>2941.58</v>
      </c>
      <c r="K133" s="28">
        <f>Reported!K62/1000</f>
        <v>3136.8440000000001</v>
      </c>
      <c r="L133" s="28">
        <f>Reported!L62/1000</f>
        <v>3356.1680000000001</v>
      </c>
      <c r="M133" s="28">
        <f>Reported!M62/1000</f>
        <v>3572.8180000000002</v>
      </c>
      <c r="N133" s="62">
        <f>RecastReported!N62/1000</f>
        <v>3595.8029999999999</v>
      </c>
      <c r="O133" s="28">
        <f>RecastReported!O62/1000</f>
        <v>3346.636</v>
      </c>
      <c r="P133" s="28">
        <f>RecastReported!P62/1000</f>
        <v>3518.1790000000001</v>
      </c>
      <c r="Q133" s="28">
        <f>RecastReported!Q62/1000</f>
        <v>3749.8310000000001</v>
      </c>
      <c r="R133" s="28">
        <f>RecastReported!R62/1000</f>
        <v>3963.136</v>
      </c>
      <c r="S133" s="62">
        <f>RecastReported!S62/1000</f>
        <v>3963.136</v>
      </c>
      <c r="T133" s="28">
        <f>RecastReported!T62/1000</f>
        <v>4101.2309999999998</v>
      </c>
      <c r="U133" s="28">
        <f>RecastReported!U62/1000</f>
        <v>4299.3680000000004</v>
      </c>
      <c r="V133" s="28">
        <f>RecastReported!V62/1000</f>
        <v>4533.1989999999996</v>
      </c>
      <c r="W133" s="28">
        <f>RecastReported!W62/1000</f>
        <v>4749.7870000000003</v>
      </c>
      <c r="X133" s="62">
        <f>RecastReported!X62/1000</f>
        <v>4749.7870000000003</v>
      </c>
      <c r="Y133" s="28">
        <f>RecastReported!Y62/1000</f>
        <v>4939.6819999999998</v>
      </c>
      <c r="Z133" s="28">
        <f>RecastReported!Z62/1000</f>
        <v>5207.38</v>
      </c>
      <c r="AA133" s="28">
        <f>RecastReported!AA62/1000</f>
        <v>5472.018</v>
      </c>
      <c r="AB133" s="28">
        <f>RecastReported!AB62/1000</f>
        <v>5806.3410000000003</v>
      </c>
      <c r="AC133" s="62">
        <f>RecastReported!AC62/1000</f>
        <v>5806.3410000000003</v>
      </c>
    </row>
    <row r="134" spans="2:29" x14ac:dyDescent="0.2">
      <c r="E134" s="26"/>
      <c r="F134" s="26"/>
      <c r="G134" s="26"/>
      <c r="H134" s="26"/>
      <c r="I134" s="61"/>
      <c r="J134" s="26"/>
      <c r="K134" s="26"/>
      <c r="L134" s="26"/>
      <c r="M134" s="26"/>
      <c r="N134" s="61"/>
      <c r="O134" s="26"/>
      <c r="P134" s="26"/>
      <c r="Q134" s="26"/>
      <c r="R134" s="26"/>
      <c r="S134" s="61"/>
      <c r="T134" s="26"/>
      <c r="U134" s="26"/>
      <c r="V134" s="26"/>
      <c r="W134" s="26"/>
      <c r="X134" s="61"/>
      <c r="Y134" s="26"/>
      <c r="Z134" s="26"/>
      <c r="AA134" s="26"/>
      <c r="AB134" s="26"/>
      <c r="AC134" s="61"/>
    </row>
    <row r="135" spans="2:29" x14ac:dyDescent="0.2">
      <c r="B135" s="1" t="s">
        <v>230</v>
      </c>
      <c r="C135" s="1"/>
      <c r="D135" s="1"/>
      <c r="E135" s="26"/>
      <c r="F135" s="26"/>
      <c r="G135" s="26"/>
      <c r="H135" s="26"/>
      <c r="I135" s="61"/>
      <c r="J135" s="26"/>
      <c r="K135" s="26"/>
      <c r="L135" s="26"/>
      <c r="M135" s="26"/>
      <c r="N135" s="61"/>
      <c r="O135" s="26"/>
      <c r="P135" s="26"/>
      <c r="Q135" s="26"/>
      <c r="R135" s="26"/>
      <c r="S135" s="61"/>
      <c r="T135" s="26"/>
      <c r="U135" s="26"/>
      <c r="V135" s="26"/>
      <c r="W135" s="26"/>
      <c r="X135" s="61"/>
      <c r="Y135" s="26"/>
      <c r="Z135" s="26"/>
      <c r="AA135" s="26"/>
      <c r="AB135" s="26"/>
      <c r="AC135" s="61"/>
    </row>
    <row r="136" spans="2:29" x14ac:dyDescent="0.2">
      <c r="C136" s="6" t="s">
        <v>138</v>
      </c>
      <c r="D136" s="6"/>
      <c r="E136" s="26">
        <f>Reported!E67/1000</f>
        <v>73.007000000000005</v>
      </c>
      <c r="F136" s="26">
        <f>Reported!F67/1000</f>
        <v>69.566000000000003</v>
      </c>
      <c r="G136" s="26">
        <f>Reported!G67/1000</f>
        <v>97.908000000000001</v>
      </c>
      <c r="H136" s="26">
        <f>Reported!H67/1000</f>
        <v>104.133</v>
      </c>
      <c r="I136" s="61">
        <f>Reported!I67/1000</f>
        <v>104.133</v>
      </c>
      <c r="J136" s="26">
        <f>Reported!J67/1000</f>
        <v>93.700999999999993</v>
      </c>
      <c r="K136" s="26">
        <f>Reported!K67/1000</f>
        <v>93.680999999999997</v>
      </c>
      <c r="L136" s="26">
        <f>Reported!L67/1000</f>
        <v>88.668999999999997</v>
      </c>
      <c r="M136" s="26">
        <f>Reported!M67/1000</f>
        <v>66.018000000000001</v>
      </c>
      <c r="N136" s="61">
        <f>RecastReported!N67/1000</f>
        <v>66.018000000000001</v>
      </c>
      <c r="O136" s="26">
        <f>RecastReported!O67/1000</f>
        <v>65.52</v>
      </c>
      <c r="P136" s="26">
        <f>RecastReported!P67/1000</f>
        <v>75.335999999999999</v>
      </c>
      <c r="Q136" s="26">
        <f>RecastReported!Q67/1000</f>
        <v>108.68899999999999</v>
      </c>
      <c r="R136" s="26">
        <f>RecastReported!R67/1000</f>
        <v>115.193</v>
      </c>
      <c r="S136" s="61">
        <f>RecastReported!S67/1000</f>
        <v>115.193</v>
      </c>
      <c r="T136" s="26">
        <f>RecastReported!T67/1000</f>
        <v>99.694999999999993</v>
      </c>
      <c r="U136" s="26">
        <f>RecastReported!U67/1000</f>
        <v>85.103999999999999</v>
      </c>
      <c r="V136" s="26">
        <f>RecastReported!V67/1000</f>
        <v>136.06399999999999</v>
      </c>
      <c r="W136" s="26">
        <f>RecastReported!W67/1000</f>
        <v>131.27799999999999</v>
      </c>
      <c r="X136" s="61">
        <f>RecastReported!X67/1000</f>
        <v>131.27799999999999</v>
      </c>
      <c r="Y136" s="26">
        <f>RecastReported!Y67/1000</f>
        <v>105.977</v>
      </c>
      <c r="Z136" s="26">
        <f>RecastReported!Z67/1000</f>
        <v>153.20599999999999</v>
      </c>
      <c r="AA136" s="26">
        <f>RecastReported!AA67/1000</f>
        <v>169.893</v>
      </c>
      <c r="AB136" s="26">
        <f>RecastReported!AB67/1000</f>
        <v>223.35599999999999</v>
      </c>
      <c r="AC136" s="61">
        <f>RecastReported!AC67/1000</f>
        <v>223.35599999999999</v>
      </c>
    </row>
    <row r="137" spans="2:29" x14ac:dyDescent="0.2">
      <c r="C137" s="6" t="s">
        <v>252</v>
      </c>
      <c r="D137" s="6"/>
      <c r="E137" s="26">
        <f>Reported!E68/1000</f>
        <v>5.9370000000000003</v>
      </c>
      <c r="F137" s="26">
        <f>Reported!F68/1000</f>
        <v>6.4630000000000001</v>
      </c>
      <c r="G137" s="26">
        <f>Reported!G68/1000</f>
        <v>7.2240000000000002</v>
      </c>
      <c r="H137" s="26">
        <f>Reported!H68/1000</f>
        <v>8.1440000000000001</v>
      </c>
      <c r="I137" s="61">
        <f>Reported!I68/1000</f>
        <v>8.1440000000000001</v>
      </c>
      <c r="J137" s="26">
        <f>Reported!J68/1000</f>
        <v>7.3680000000000003</v>
      </c>
      <c r="K137" s="26">
        <f>Reported!K68/1000</f>
        <v>8.5150000000000006</v>
      </c>
      <c r="L137" s="26">
        <f>Reported!L68/1000</f>
        <v>9.8170000000000002</v>
      </c>
      <c r="M137" s="26">
        <f>Reported!M68/1000</f>
        <v>10.654</v>
      </c>
      <c r="N137" s="61">
        <f>RecastReported!N68/1000</f>
        <v>10.654</v>
      </c>
      <c r="O137" s="26">
        <f>RecastReported!O68/1000</f>
        <v>11.157</v>
      </c>
      <c r="P137" s="26">
        <f>RecastReported!P68/1000</f>
        <v>13.212</v>
      </c>
      <c r="Q137" s="26">
        <f>RecastReported!Q68/1000</f>
        <v>14.785</v>
      </c>
      <c r="R137" s="26">
        <f>RecastReported!R68/1000</f>
        <v>13.583</v>
      </c>
      <c r="S137" s="61">
        <f>RecastReported!S68/1000</f>
        <v>13.583</v>
      </c>
      <c r="T137" s="26">
        <f>RecastReported!T68/1000</f>
        <v>15.134</v>
      </c>
      <c r="U137" s="26">
        <f>RecastReported!U68/1000</f>
        <v>15.063000000000001</v>
      </c>
      <c r="V137" s="26">
        <f>RecastReported!V68/1000</f>
        <v>15.387</v>
      </c>
      <c r="W137" s="26">
        <f>RecastReported!W68/1000</f>
        <v>15.847</v>
      </c>
      <c r="X137" s="61">
        <f>RecastReported!X68/1000</f>
        <v>15.847</v>
      </c>
      <c r="Y137" s="26">
        <f>RecastReported!Y68/1000</f>
        <v>15.628</v>
      </c>
      <c r="Z137" s="26">
        <f>RecastReported!Z68/1000</f>
        <v>16.443999999999999</v>
      </c>
      <c r="AA137" s="26">
        <f>RecastReported!AA68/1000</f>
        <v>16.808</v>
      </c>
      <c r="AB137" s="26">
        <f>RecastReported!AB68/1000</f>
        <v>16.062000000000001</v>
      </c>
      <c r="AC137" s="61">
        <f>RecastReported!AC68/1000</f>
        <v>16.062000000000001</v>
      </c>
    </row>
    <row r="138" spans="2:29" x14ac:dyDescent="0.2">
      <c r="C138" s="6" t="s">
        <v>140</v>
      </c>
      <c r="D138" s="6"/>
      <c r="E138" s="26">
        <f>(Reported!E69)/1000</f>
        <v>31.445</v>
      </c>
      <c r="F138" s="26">
        <f>(Reported!F69)/1000</f>
        <v>42.832999999999998</v>
      </c>
      <c r="G138" s="26">
        <f>(Reported!G69)/1000</f>
        <v>45.636000000000003</v>
      </c>
      <c r="H138" s="26">
        <f>(Reported!H69)/1000</f>
        <v>49.146000000000001</v>
      </c>
      <c r="I138" s="61">
        <f>(Reported!I69)/1000</f>
        <v>49.146000000000001</v>
      </c>
      <c r="J138" s="26">
        <f>(Reported!J69)/1000</f>
        <v>53.826000000000001</v>
      </c>
      <c r="K138" s="26">
        <f>(Reported!K69)/1000</f>
        <v>52.015000000000001</v>
      </c>
      <c r="L138" s="26">
        <f>(Reported!L69)/1000</f>
        <v>57.363</v>
      </c>
      <c r="M138" s="26">
        <f>(Reported!M69)/1000</f>
        <v>59.261000000000003</v>
      </c>
      <c r="N138" s="61">
        <f>(RecastReported!N69)/1000</f>
        <v>69.403999999999996</v>
      </c>
      <c r="O138" s="26">
        <f>(RecastReported!O69)/1000</f>
        <v>58.415999999999997</v>
      </c>
      <c r="P138" s="26">
        <f>(RecastReported!P69)/1000</f>
        <v>63.982999999999997</v>
      </c>
      <c r="Q138" s="26">
        <f>(RecastReported!Q69)/1000</f>
        <v>66.870999999999995</v>
      </c>
      <c r="R138" s="26">
        <f>(RecastReported!R69)/1000</f>
        <v>97.23</v>
      </c>
      <c r="S138" s="61">
        <f>(RecastReported!S69)/1000</f>
        <v>97.23</v>
      </c>
      <c r="T138" s="26">
        <f>(RecastReported!T69)/1000</f>
        <v>92.793000000000006</v>
      </c>
      <c r="U138" s="26">
        <f>(RecastReported!U69)/1000</f>
        <v>98.293999999999997</v>
      </c>
      <c r="V138" s="26">
        <f>(RecastReported!V69)/1000</f>
        <v>85.897000000000006</v>
      </c>
      <c r="W138" s="26">
        <f>(RecastReported!W69)/1000</f>
        <v>98.635999999999996</v>
      </c>
      <c r="X138" s="61">
        <f>(RecastReported!X69)/1000</f>
        <v>98.635999999999996</v>
      </c>
      <c r="Y138" s="26">
        <f>(RecastReported!Y69)/1000</f>
        <v>103.764</v>
      </c>
      <c r="Z138" s="26">
        <f>(RecastReported!Z69)/1000</f>
        <v>104.328</v>
      </c>
      <c r="AA138" s="26">
        <f>(RecastReported!AA69)/1000</f>
        <v>121.72</v>
      </c>
      <c r="AB138" s="26">
        <f>(RecastReported!AB69)/1000</f>
        <v>148.49700000000001</v>
      </c>
      <c r="AC138" s="61">
        <f>(RecastReported!AC69)/1000</f>
        <v>148.49700000000001</v>
      </c>
    </row>
    <row r="139" spans="2:29" x14ac:dyDescent="0.2">
      <c r="C139" s="6" t="s">
        <v>181</v>
      </c>
      <c r="D139" s="6"/>
      <c r="E139" s="26">
        <f>(Reported!E70+Reported!E78)/1000</f>
        <v>548.08699999999999</v>
      </c>
      <c r="F139" s="26">
        <f>(Reported!F70+Reported!F78)/1000</f>
        <v>562.27499999999998</v>
      </c>
      <c r="G139" s="26">
        <f>(Reported!G70+Reported!G78)/1000</f>
        <v>577.54</v>
      </c>
      <c r="H139" s="26">
        <f>(Reported!H70+Reported!H78)/1000</f>
        <v>618.79200000000003</v>
      </c>
      <c r="I139" s="61">
        <f>(Reported!I70+Reported!I78)/1000</f>
        <v>618.79200000000003</v>
      </c>
      <c r="J139" s="26">
        <f>(Reported!J70+Reported!J78)/1000</f>
        <v>643.04</v>
      </c>
      <c r="K139" s="26">
        <f>(Reported!K70+Reported!K78)/1000</f>
        <v>645.33500000000004</v>
      </c>
      <c r="L139" s="26">
        <f>(Reported!L70+Reported!L78)/1000</f>
        <v>649.82899999999995</v>
      </c>
      <c r="M139" s="26">
        <f>(Reported!M70+Reported!M78)/1000</f>
        <v>654.25</v>
      </c>
      <c r="N139" s="61">
        <f>(RecastReported!N70+RecastReported!N78)/1000</f>
        <v>525.41499999999996</v>
      </c>
      <c r="O139" s="26">
        <f>(RecastReported!O70+RecastReported!O78)/1000</f>
        <v>531.46900000000005</v>
      </c>
      <c r="P139" s="26">
        <f>(RecastReported!P70+RecastReported!P78)/1000</f>
        <v>542.25099999999998</v>
      </c>
      <c r="Q139" s="26">
        <f>(RecastReported!Q70+RecastReported!Q78)/1000</f>
        <v>554.702</v>
      </c>
      <c r="R139" s="26">
        <f>(RecastReported!R70+RecastReported!R78)/1000</f>
        <v>564.85199999999998</v>
      </c>
      <c r="S139" s="61">
        <f>(RecastReported!S70+RecastReported!S78)/1000</f>
        <v>564.85199999999998</v>
      </c>
      <c r="T139" s="26">
        <f>(RecastReported!T70+RecastReported!T78)/1000</f>
        <v>572.08199999999999</v>
      </c>
      <c r="U139" s="26">
        <f>(RecastReported!U70+RecastReported!U78)/1000</f>
        <v>580.04200000000003</v>
      </c>
      <c r="V139" s="26">
        <f>(RecastReported!V70+RecastReported!V78)/1000</f>
        <v>586.43399999999997</v>
      </c>
      <c r="W139" s="26">
        <f>(RecastReported!W70+RecastReported!W78)/1000</f>
        <v>591.625</v>
      </c>
      <c r="X139" s="61">
        <f>(RecastReported!X70+RecastReported!X78)/1000</f>
        <v>591.625</v>
      </c>
      <c r="Y139" s="26">
        <f>(RecastReported!Y70+RecastReported!Y78)/1000</f>
        <v>693.46100000000001</v>
      </c>
      <c r="Z139" s="26">
        <f>(RecastReported!Z70+RecastReported!Z78)/1000</f>
        <v>703.43100000000004</v>
      </c>
      <c r="AA139" s="26">
        <f>(RecastReported!AA70+RecastReported!AA78)/1000</f>
        <v>713.06299999999999</v>
      </c>
      <c r="AB139" s="26">
        <f>(RecastReported!AB70+RecastReported!AB78)/1000</f>
        <v>729.49900000000002</v>
      </c>
      <c r="AC139" s="61">
        <f>(RecastReported!AC70+RecastReported!AC78)/1000</f>
        <v>729.49900000000002</v>
      </c>
    </row>
    <row r="140" spans="2:29" x14ac:dyDescent="0.2">
      <c r="C140" s="6" t="s">
        <v>228</v>
      </c>
      <c r="D140" s="6"/>
      <c r="E140" s="26">
        <f>(Reported!E71+Reported!E79)/1000</f>
        <v>236.95599999999999</v>
      </c>
      <c r="F140" s="26">
        <f>(Reported!F71+Reported!F79)/1000</f>
        <v>233.38200000000001</v>
      </c>
      <c r="G140" s="26">
        <f>(Reported!G71+Reported!G79)/1000</f>
        <v>238.66900000000001</v>
      </c>
      <c r="H140" s="26">
        <f>(Reported!H71+Reported!H79)/1000</f>
        <v>234.733</v>
      </c>
      <c r="I140" s="61">
        <f>(Reported!I71+Reported!I79)/1000</f>
        <v>234.733</v>
      </c>
      <c r="J140" s="26">
        <f>(Reported!J71+Reported!J79)/1000</f>
        <v>230.57499999999999</v>
      </c>
      <c r="K140" s="26">
        <f>(Reported!K71+Reported!K79)/1000</f>
        <v>227.15100000000001</v>
      </c>
      <c r="L140" s="26">
        <f>(Reported!L71+Reported!L79)/1000</f>
        <v>223.32599999999999</v>
      </c>
      <c r="M140" s="26">
        <f>(Reported!M71+Reported!M79)/1000</f>
        <v>234.904</v>
      </c>
      <c r="N140" s="61">
        <f>(RecastReported!N71+RecastReported!N79)/1000</f>
        <v>233.66800000000001</v>
      </c>
      <c r="O140" s="26">
        <f>(RecastReported!O71+RecastReported!O79)/1000</f>
        <v>231.393</v>
      </c>
      <c r="P140" s="26">
        <f>(RecastReported!P71+RecastReported!P79)/1000</f>
        <v>229.34800000000001</v>
      </c>
      <c r="Q140" s="26">
        <f>(RecastReported!Q71+RecastReported!Q79)/1000</f>
        <v>238.125</v>
      </c>
      <c r="R140" s="26">
        <f>(RecastReported!R71+RecastReported!R79)/1000</f>
        <v>235.71199999999999</v>
      </c>
      <c r="S140" s="61">
        <f>(RecastReported!S71+RecastReported!S79)/1000</f>
        <v>235.71199999999999</v>
      </c>
      <c r="T140" s="26">
        <f>(RecastReported!T71+RecastReported!T79)/1000</f>
        <v>233.46299999999999</v>
      </c>
      <c r="U140" s="26">
        <f>(RecastReported!U71+RecastReported!U79)/1000</f>
        <v>231.19200000000001</v>
      </c>
      <c r="V140" s="26">
        <f>(RecastReported!V71+RecastReported!V79)/1000</f>
        <v>228.99299999999999</v>
      </c>
      <c r="W140" s="26">
        <f>(RecastReported!W71+RecastReported!W79)/1000</f>
        <v>229.624</v>
      </c>
      <c r="X140" s="61">
        <f>(RecastReported!X71+RecastReported!X79)/1000</f>
        <v>229.624</v>
      </c>
      <c r="Y140" s="26">
        <f>(RecastReported!Y71+RecastReported!Y79)/1000</f>
        <v>227.54400000000001</v>
      </c>
      <c r="Z140" s="26">
        <f>(RecastReported!Z71+RecastReported!Z79)/1000</f>
        <v>225.042</v>
      </c>
      <c r="AA140" s="26">
        <f>(RecastReported!AA71+RecastReported!AA79)/1000</f>
        <v>222.36799999999999</v>
      </c>
      <c r="AB140" s="26">
        <f>(RecastReported!AB71+RecastReported!AB79)/1000</f>
        <v>226.661</v>
      </c>
      <c r="AC140" s="61">
        <f>(RecastReported!AC71+RecastReported!AC79)/1000</f>
        <v>226.661</v>
      </c>
    </row>
    <row r="141" spans="2:29" x14ac:dyDescent="0.2">
      <c r="C141" s="6" t="s">
        <v>294</v>
      </c>
      <c r="D141" s="6"/>
      <c r="E141" s="26">
        <f>(Reported!E72+Reported!E80)/1000</f>
        <v>9.2750000000000004</v>
      </c>
      <c r="F141" s="26">
        <f>(Reported!F72+Reported!F80)/1000</f>
        <v>11.138</v>
      </c>
      <c r="G141" s="26">
        <f>(Reported!G72+Reported!G80)/1000</f>
        <v>17.847000000000001</v>
      </c>
      <c r="H141" s="26">
        <f>(Reported!H72+Reported!H80)/1000</f>
        <v>23.992999999999999</v>
      </c>
      <c r="I141" s="61">
        <f>(Reported!I72+Reported!I80)/1000</f>
        <v>23.992999999999999</v>
      </c>
      <c r="J141" s="26">
        <f>(Reported!J72+Reported!J80)/1000</f>
        <v>28.044</v>
      </c>
      <c r="K141" s="26">
        <f>(Reported!K72+Reported!K80)/1000</f>
        <v>28.286999999999999</v>
      </c>
      <c r="L141" s="26">
        <f>(Reported!L72+Reported!L80)/1000</f>
        <v>26.709</v>
      </c>
      <c r="M141" s="26">
        <f>(Reported!M72+Reported!M80)/1000</f>
        <v>22.98</v>
      </c>
      <c r="N141" s="61">
        <f>(RecastReported!N72+RecastReported!N80)/1000</f>
        <v>22.98</v>
      </c>
      <c r="O141" s="26">
        <f>(RecastReported!O72+RecastReported!O80)/1000</f>
        <v>19.899000000000001</v>
      </c>
      <c r="P141" s="26">
        <f>(RecastReported!P72+RecastReported!P80)/1000</f>
        <v>17.27</v>
      </c>
      <c r="Q141" s="26">
        <f>(RecastReported!Q72+RecastReported!Q80)/1000</f>
        <v>14.943</v>
      </c>
      <c r="R141" s="26">
        <f>(RecastReported!R72+RecastReported!R80)/1000</f>
        <v>13.231999999999999</v>
      </c>
      <c r="S141" s="61">
        <f>(RecastReported!S72+RecastReported!S80)/1000</f>
        <v>13.231999999999999</v>
      </c>
      <c r="T141" s="26">
        <f>(RecastReported!T72+RecastReported!T80)/1000</f>
        <v>11.175000000000001</v>
      </c>
      <c r="U141" s="26">
        <f>(RecastReported!U72+RecastReported!U80)/1000</f>
        <v>13.016999999999999</v>
      </c>
      <c r="V141" s="26">
        <f>(RecastReported!V72+RecastReported!V80)/1000</f>
        <v>15.673</v>
      </c>
      <c r="W141" s="26">
        <f>(RecastReported!W72+RecastReported!W80)/1000</f>
        <v>19.184999999999999</v>
      </c>
      <c r="X141" s="61">
        <f>(RecastReported!X72+RecastReported!X80)/1000</f>
        <v>19.184999999999999</v>
      </c>
      <c r="Y141" s="26">
        <f>(RecastReported!Y72+RecastReported!Y80)/1000</f>
        <v>19.704999999999998</v>
      </c>
      <c r="Z141" s="26">
        <f>(RecastReported!Z72+RecastReported!Z80)/1000</f>
        <v>25.568999999999999</v>
      </c>
      <c r="AA141" s="26">
        <f>(RecastReported!AA72+RecastReported!AA80)/1000</f>
        <v>25.974</v>
      </c>
      <c r="AB141" s="26">
        <f>(RecastReported!AB72+RecastReported!AB80)/1000</f>
        <v>22.959</v>
      </c>
      <c r="AC141" s="61">
        <f>(RecastReported!AC72+RecastReported!AC80)/1000</f>
        <v>22.959</v>
      </c>
    </row>
    <row r="142" spans="2:29" x14ac:dyDescent="0.2">
      <c r="C142" s="6" t="s">
        <v>166</v>
      </c>
      <c r="D142" s="6"/>
      <c r="E142" s="26">
        <f>(Reported!E73+Reported!E81)/1000</f>
        <v>48.674999999999997</v>
      </c>
      <c r="F142" s="26">
        <f>(Reported!F73+Reported!F81)/1000</f>
        <v>140.024</v>
      </c>
      <c r="G142" s="26">
        <f>(Reported!G73+Reported!G81)/1000</f>
        <v>133.29400000000001</v>
      </c>
      <c r="H142" s="26">
        <f>(Reported!H73+Reported!H81)/1000</f>
        <v>197</v>
      </c>
      <c r="I142" s="61">
        <f>(Reported!I73+Reported!I81)/1000</f>
        <v>197</v>
      </c>
      <c r="J142" s="26">
        <f>(Reported!J73+Reported!J81)/1000</f>
        <v>191</v>
      </c>
      <c r="K142" s="26">
        <f>(Reported!K73+Reported!K81)/1000</f>
        <v>242.4</v>
      </c>
      <c r="L142" s="26">
        <f>(Reported!L73+Reported!L81)/1000</f>
        <v>244</v>
      </c>
      <c r="M142" s="26">
        <f>(Reported!M73+Reported!M81)/1000</f>
        <v>244</v>
      </c>
      <c r="N142" s="61">
        <f>(RecastReported!N73+RecastReported!N81)/1000</f>
        <v>244</v>
      </c>
      <c r="O142" s="26">
        <f>(RecastReported!O73+RecastReported!O81)/1000</f>
        <v>247.4</v>
      </c>
      <c r="P142" s="26">
        <f>(RecastReported!P73+RecastReported!P81)/1000</f>
        <v>247</v>
      </c>
      <c r="Q142" s="26">
        <f>(RecastReported!Q73+RecastReported!Q81)/1000</f>
        <v>247</v>
      </c>
      <c r="R142" s="26">
        <f>(RecastReported!R73+RecastReported!R81)/1000</f>
        <v>247</v>
      </c>
      <c r="S142" s="61">
        <f>(RecastReported!S73+RecastReported!S81)/1000</f>
        <v>247</v>
      </c>
      <c r="T142" s="26">
        <f>(RecastReported!T73+RecastReported!T81)/1000</f>
        <v>247</v>
      </c>
      <c r="U142" s="26">
        <f>(RecastReported!U73+RecastReported!U81)/1000</f>
        <v>247</v>
      </c>
      <c r="V142" s="26">
        <f>(RecastReported!V73+RecastReported!V81)/1000</f>
        <v>247</v>
      </c>
      <c r="W142" s="26">
        <f>(RecastReported!W73+RecastReported!W81)/1000</f>
        <v>247</v>
      </c>
      <c r="X142" s="61">
        <f>(RecastReported!X73+RecastReported!X81)/1000</f>
        <v>247</v>
      </c>
      <c r="Y142" s="26">
        <f>(RecastReported!Y73+RecastReported!Y81)/1000</f>
        <v>239.035</v>
      </c>
      <c r="Z142" s="26">
        <f>(RecastReported!Z73+RecastReported!Z81)/1000</f>
        <v>239.035</v>
      </c>
      <c r="AA142" s="26">
        <f>(RecastReported!AA73+RecastReported!AA81)/1000</f>
        <v>239.035</v>
      </c>
      <c r="AB142" s="26">
        <f>(RecastReported!AB73+RecastReported!AB81)/1000</f>
        <v>239.48500000000001</v>
      </c>
      <c r="AC142" s="61">
        <f>(RecastReported!AC73+RecastReported!AC81)/1000</f>
        <v>239.48500000000001</v>
      </c>
    </row>
    <row r="143" spans="2:29" x14ac:dyDescent="0.2">
      <c r="C143" s="6" t="s">
        <v>229</v>
      </c>
      <c r="D143" s="6"/>
      <c r="E143" s="26">
        <f>(Reported!E74+Reported!E82)/1000</f>
        <v>191.02099999999999</v>
      </c>
      <c r="F143" s="26">
        <f>(Reported!F74+Reported!F82)/1000</f>
        <v>197.69800000000001</v>
      </c>
      <c r="G143" s="26">
        <f>(Reported!G74+Reported!G82)/1000</f>
        <v>335.52199999999999</v>
      </c>
      <c r="H143" s="26">
        <f>(Reported!H74+Reported!H82)/1000</f>
        <v>337.76400000000001</v>
      </c>
      <c r="I143" s="61">
        <f>(Reported!I74+Reported!I82)/1000</f>
        <v>337.76400000000001</v>
      </c>
      <c r="J143" s="26">
        <f>(Reported!J74+Reported!J82)/1000</f>
        <v>441.78699999999998</v>
      </c>
      <c r="K143" s="26">
        <f>(Reported!K74+Reported!K82)/1000</f>
        <v>512.28599999999994</v>
      </c>
      <c r="L143" s="26">
        <f>(Reported!L74+Reported!L82)/1000</f>
        <v>571.47299999999996</v>
      </c>
      <c r="M143" s="26">
        <f>(Reported!M74+Reported!M82)/1000</f>
        <v>654.02300000000002</v>
      </c>
      <c r="N143" s="61">
        <f>(RecastReported!N74+RecastReported!N82)/1000</f>
        <v>654.02300000000002</v>
      </c>
      <c r="O143" s="26">
        <f>(RecastReported!O74+RecastReported!O82)/1000</f>
        <v>701.875</v>
      </c>
      <c r="P143" s="26">
        <f>(RecastReported!P74+RecastReported!P82)/1000</f>
        <v>780.23199999999997</v>
      </c>
      <c r="Q143" s="26">
        <f>(RecastReported!Q74+RecastReported!Q82)/1000</f>
        <v>868.79499999999996</v>
      </c>
      <c r="R143" s="26">
        <f>(RecastReported!R74+RecastReported!R82)/1000</f>
        <v>1047.9449999999999</v>
      </c>
      <c r="S143" s="61">
        <f>(RecastReported!S74+RecastReported!S82)/1000</f>
        <v>1047.9449999999999</v>
      </c>
      <c r="T143" s="26">
        <f>(RecastReported!T74+RecastReported!T82)/1000</f>
        <v>1137.029</v>
      </c>
      <c r="U143" s="26">
        <f>(RecastReported!U74+RecastReported!U82)/1000</f>
        <v>1250.6089999999999</v>
      </c>
      <c r="V143" s="26">
        <f>(RecastReported!V74+RecastReported!V82)/1000</f>
        <v>1317.598</v>
      </c>
      <c r="W143" s="26">
        <f>(RecastReported!W74+RecastReported!W82)/1000</f>
        <v>1501.922</v>
      </c>
      <c r="X143" s="61">
        <f>(RecastReported!X74+RecastReported!X82)/1000</f>
        <v>1501.922</v>
      </c>
      <c r="Y143" s="26">
        <f>(RecastReported!Y74+RecastReported!Y82)/1000</f>
        <v>1585.1869999999999</v>
      </c>
      <c r="Z143" s="26">
        <f>(RecastReported!Z74+RecastReported!Z82)/1000</f>
        <v>1724.1469999999999</v>
      </c>
      <c r="AA143" s="26">
        <f>(RecastReported!AA74+RecastReported!AA82)/1000</f>
        <v>1806.2739999999999</v>
      </c>
      <c r="AB143" s="26">
        <f>(RecastReported!AB74+RecastReported!AB82)/1000</f>
        <v>2015.4549999999999</v>
      </c>
      <c r="AC143" s="61">
        <f>(RecastReported!AC74+RecastReported!AC82)/1000</f>
        <v>2015.4549999999999</v>
      </c>
    </row>
    <row r="144" spans="2:29" x14ac:dyDescent="0.2">
      <c r="C144" s="6" t="s">
        <v>275</v>
      </c>
      <c r="D144" s="6"/>
      <c r="E144" s="26">
        <f>(Reported!E83+Reported!E75)/1000</f>
        <v>196.34299999999999</v>
      </c>
      <c r="F144" s="26">
        <f>(Reported!F83+Reported!F75)/1000</f>
        <v>206.71299999999999</v>
      </c>
      <c r="G144" s="26">
        <f>(Reported!G83+Reported!G75)/1000</f>
        <v>126.997</v>
      </c>
      <c r="H144" s="26">
        <f>(Reported!H83+Reported!H75)/1000</f>
        <v>156.898</v>
      </c>
      <c r="I144" s="61">
        <f>(Reported!I83+Reported!I75)/1000</f>
        <v>156.898</v>
      </c>
      <c r="J144" s="26">
        <f>(Reported!J83+Reported!J75)/1000</f>
        <v>147.56</v>
      </c>
      <c r="K144" s="26">
        <f>(Reported!K83+Reported!K75)/1000</f>
        <v>144.17400000000001</v>
      </c>
      <c r="L144" s="26">
        <f>(Reported!L83+Reported!L75)/1000</f>
        <v>143.298</v>
      </c>
      <c r="M144" s="26">
        <f>(Reported!M83+Reported!M75)/1000</f>
        <v>143.78100000000001</v>
      </c>
      <c r="N144" s="61">
        <f>(RecastReported!N83+RecastReported!N75)/1000</f>
        <v>137.28299999999999</v>
      </c>
      <c r="O144" s="26">
        <f>(RecastReported!O83+RecastReported!O75)/1000</f>
        <v>137.54300000000001</v>
      </c>
      <c r="P144" s="26">
        <f>(RecastReported!P83+RecastReported!P75)/1000</f>
        <v>138.86600000000001</v>
      </c>
      <c r="Q144" s="26">
        <f>(RecastReported!Q83+RecastReported!Q75)/1000</f>
        <v>137.916</v>
      </c>
      <c r="R144" s="26">
        <f>(RecastReported!R83+RecastReported!R75)/1000</f>
        <v>138.21</v>
      </c>
      <c r="S144" s="61">
        <f>(RecastReported!S83+RecastReported!S75)/1000</f>
        <v>138.21</v>
      </c>
      <c r="T144" s="26">
        <f>(RecastReported!T83+RecastReported!T75)/1000</f>
        <v>138.28700000000001</v>
      </c>
      <c r="U144" s="26">
        <f>(RecastReported!U83+RecastReported!U75)/1000</f>
        <v>260.16699999999997</v>
      </c>
      <c r="V144" s="26">
        <f>(RecastReported!V83+RecastReported!V75)/1000</f>
        <v>361.99700000000001</v>
      </c>
      <c r="W144" s="26">
        <f>(RecastReported!W83+RecastReported!W75)/1000</f>
        <v>363.74299999999999</v>
      </c>
      <c r="X144" s="61">
        <f>(RecastReported!X83+RecastReported!X75)/1000</f>
        <v>363.74299999999999</v>
      </c>
      <c r="Y144" s="26">
        <f>(RecastReported!Y83+RecastReported!Y75)/1000</f>
        <v>340.78199999999998</v>
      </c>
      <c r="Z144" s="26">
        <f>(RecastReported!Z83+RecastReported!Z75)/1000</f>
        <v>340.63400000000001</v>
      </c>
      <c r="AA144" s="26">
        <f>(RecastReported!AA83+RecastReported!AA75)/1000</f>
        <v>339.99900000000002</v>
      </c>
      <c r="AB144" s="26">
        <f>(RecastReported!AB83+RecastReported!AB75)/1000</f>
        <v>339.005</v>
      </c>
      <c r="AC144" s="61">
        <f>(RecastReported!AC83+RecastReported!AC75)/1000</f>
        <v>339.005</v>
      </c>
    </row>
    <row r="145" spans="1:32" x14ac:dyDescent="0.2">
      <c r="C145" s="6" t="s">
        <v>154</v>
      </c>
      <c r="D145" s="6"/>
      <c r="E145" s="26">
        <f>(Reported!E84)/1000</f>
        <v>2.3119999999999998</v>
      </c>
      <c r="F145" s="26">
        <f>(Reported!F84)/1000</f>
        <v>3.431</v>
      </c>
      <c r="G145" s="26">
        <f>(Reported!G84)/1000</f>
        <v>4.8099999999999996</v>
      </c>
      <c r="H145" s="26">
        <f>(Reported!H84)/1000</f>
        <v>7.1440000000000001</v>
      </c>
      <c r="I145" s="61">
        <f>(Reported!I84)/1000</f>
        <v>7.1440000000000001</v>
      </c>
      <c r="J145" s="26">
        <f>(Reported!J84)/1000</f>
        <v>8.8629999999999995</v>
      </c>
      <c r="K145" s="26">
        <f>(Reported!K84)/1000</f>
        <v>12.164999999999999</v>
      </c>
      <c r="L145" s="26">
        <f>(Reported!L84)/1000</f>
        <v>11.356</v>
      </c>
      <c r="M145" s="26">
        <f>(Reported!M84)/1000</f>
        <v>5.4569999999999999</v>
      </c>
      <c r="N145" s="61">
        <f>(RecastReported!N84)/1000</f>
        <v>35.71</v>
      </c>
      <c r="O145" s="26">
        <f>(RecastReported!O84)/1000</f>
        <v>37.198999999999998</v>
      </c>
      <c r="P145" s="26">
        <f>(RecastReported!P84)/1000</f>
        <v>40.908999999999999</v>
      </c>
      <c r="Q145" s="26">
        <f>(RecastReported!Q84)/1000</f>
        <v>39.762</v>
      </c>
      <c r="R145" s="26">
        <f>(RecastReported!R84)/1000</f>
        <v>42.743000000000002</v>
      </c>
      <c r="S145" s="61">
        <f>(RecastReported!S84)/1000</f>
        <v>42.743000000000002</v>
      </c>
      <c r="T145" s="26">
        <f>(RecastReported!T84)/1000</f>
        <v>33.340000000000003</v>
      </c>
      <c r="U145" s="26">
        <f>(RecastReported!U84)/1000</f>
        <v>39.691000000000003</v>
      </c>
      <c r="V145" s="26">
        <f>(RecastReported!V84)/1000</f>
        <v>37.716999999999999</v>
      </c>
      <c r="W145" s="26">
        <f>(RecastReported!W84)/1000</f>
        <v>48.21</v>
      </c>
      <c r="X145" s="61">
        <f>(RecastReported!X84)/1000</f>
        <v>48.21</v>
      </c>
      <c r="Y145" s="26">
        <f>(RecastReported!Y84)/1000</f>
        <v>84.067999999999998</v>
      </c>
      <c r="Z145" s="26">
        <f>(RecastReported!Z84)/1000</f>
        <v>113.992</v>
      </c>
      <c r="AA145" s="26">
        <f>(RecastReported!AA84)/1000</f>
        <v>166.87299999999999</v>
      </c>
      <c r="AB145" s="26">
        <f>(RecastReported!AB84)/1000</f>
        <v>141.40100000000001</v>
      </c>
      <c r="AC145" s="61">
        <f>(RecastReported!AC84)/1000</f>
        <v>141.40100000000001</v>
      </c>
    </row>
    <row r="146" spans="1:32" x14ac:dyDescent="0.2">
      <c r="C146" s="6" t="s">
        <v>155</v>
      </c>
      <c r="D146" s="6"/>
      <c r="E146" s="26">
        <f>Reported!E85/1000</f>
        <v>118.151</v>
      </c>
      <c r="F146" s="26">
        <f>Reported!F85/1000</f>
        <v>145.34399999999999</v>
      </c>
      <c r="G146" s="26">
        <f>Reported!G85/1000</f>
        <v>174.631</v>
      </c>
      <c r="H146" s="26">
        <f>Reported!H85/1000</f>
        <v>190.14599999999999</v>
      </c>
      <c r="I146" s="61">
        <f>Reported!I85/1000</f>
        <v>190.14599999999999</v>
      </c>
      <c r="J146" s="26">
        <f>Reported!J85/1000</f>
        <v>222.596</v>
      </c>
      <c r="K146" s="26">
        <f>Reported!K85/1000</f>
        <v>278.661</v>
      </c>
      <c r="L146" s="26">
        <f>Reported!L85/1000</f>
        <v>334.12700000000001</v>
      </c>
      <c r="M146" s="26">
        <f>Reported!M85/1000</f>
        <v>415.39699999999999</v>
      </c>
      <c r="N146" s="61">
        <f>RecastReported!N85/1000</f>
        <v>459.92399999999998</v>
      </c>
      <c r="O146" s="26">
        <f>RecastReported!O85/1000</f>
        <v>83.656999999999996</v>
      </c>
      <c r="P146" s="26">
        <f>RecastReported!P85/1000</f>
        <v>92.293999999999997</v>
      </c>
      <c r="Q146" s="26">
        <f>RecastReported!Q85/1000</f>
        <v>106.575</v>
      </c>
      <c r="R146" s="26">
        <f>RecastReported!R85/1000</f>
        <v>83.119</v>
      </c>
      <c r="S146" s="61">
        <f>RecastReported!S85/1000</f>
        <v>83.119</v>
      </c>
      <c r="T146" s="26">
        <f>RecastReported!T85/1000</f>
        <v>96.480999999999995</v>
      </c>
      <c r="U146" s="26">
        <f>RecastReported!U85/1000</f>
        <v>103.93899999999999</v>
      </c>
      <c r="V146" s="26">
        <f>RecastReported!V85/1000</f>
        <v>98.953999999999994</v>
      </c>
      <c r="W146" s="26">
        <f>RecastReported!W85/1000</f>
        <v>93.632999999999996</v>
      </c>
      <c r="X146" s="61">
        <f>RecastReported!X85/1000</f>
        <v>93.632999999999996</v>
      </c>
      <c r="Y146" s="26">
        <f>RecastReported!Y85/1000</f>
        <v>84.804000000000002</v>
      </c>
      <c r="Z146" s="26">
        <f>RecastReported!Z85/1000</f>
        <v>73.926000000000002</v>
      </c>
      <c r="AA146" s="26">
        <f>RecastReported!AA85/1000</f>
        <v>67.822999999999993</v>
      </c>
      <c r="AB146" s="26">
        <f>RecastReported!AB85/1000</f>
        <v>65.963999999999999</v>
      </c>
      <c r="AC146" s="61">
        <f>RecastReported!AC85/1000</f>
        <v>65.963999999999999</v>
      </c>
    </row>
    <row r="147" spans="1:32" x14ac:dyDescent="0.2">
      <c r="C147" s="1" t="s">
        <v>162</v>
      </c>
      <c r="D147" s="1"/>
      <c r="E147" s="28">
        <f>Reported!E86/1000</f>
        <v>1461.2090000000001</v>
      </c>
      <c r="F147" s="28">
        <f>Reported!F86/1000</f>
        <v>1618.867</v>
      </c>
      <c r="G147" s="28">
        <f>Reported!G86/1000</f>
        <v>1760.078</v>
      </c>
      <c r="H147" s="28">
        <f>Reported!H86/1000</f>
        <v>1927.893</v>
      </c>
      <c r="I147" s="62">
        <f>Reported!I86/1000</f>
        <v>1927.893</v>
      </c>
      <c r="J147" s="28">
        <f>Reported!J86/1000</f>
        <v>2068.36</v>
      </c>
      <c r="K147" s="28">
        <f>Reported!K86/1000</f>
        <v>2244.67</v>
      </c>
      <c r="L147" s="28">
        <f>Reported!L86/1000</f>
        <v>2359.9670000000001</v>
      </c>
      <c r="M147" s="28">
        <f>Reported!M86/1000</f>
        <v>2510.7249999999999</v>
      </c>
      <c r="N147" s="62">
        <f>RecastReported!N86/1000</f>
        <v>2459.0790000000002</v>
      </c>
      <c r="O147" s="28">
        <f>RecastReported!O86/1000</f>
        <v>2125.5279999999998</v>
      </c>
      <c r="P147" s="28">
        <f>RecastReported!P86/1000</f>
        <v>2240.701</v>
      </c>
      <c r="Q147" s="28">
        <f>RecastReported!Q86/1000</f>
        <v>2398.163</v>
      </c>
      <c r="R147" s="28">
        <f>RecastReported!R86/1000</f>
        <v>2598.819</v>
      </c>
      <c r="S147" s="62">
        <f>RecastReported!S86/1000</f>
        <v>2598.819</v>
      </c>
      <c r="T147" s="28">
        <f>RecastReported!T86/1000</f>
        <v>2676.4789999999998</v>
      </c>
      <c r="U147" s="28">
        <f>RecastReported!U86/1000</f>
        <v>2924.1179999999999</v>
      </c>
      <c r="V147" s="28">
        <f>RecastReported!V86/1000</f>
        <v>3131.7139999999999</v>
      </c>
      <c r="W147" s="28">
        <f>RecastReported!W86/1000</f>
        <v>3340.703</v>
      </c>
      <c r="X147" s="62">
        <f>RecastReported!X86/1000</f>
        <v>3340.703</v>
      </c>
      <c r="Y147" s="28">
        <f>RecastReported!Y86/1000</f>
        <v>3499.9549999999999</v>
      </c>
      <c r="Z147" s="28">
        <f>RecastReported!Z86/1000</f>
        <v>3719.7539999999999</v>
      </c>
      <c r="AA147" s="28">
        <f>RecastReported!AA86/1000</f>
        <v>3889.83</v>
      </c>
      <c r="AB147" s="28">
        <f>RecastReported!AB86/1000</f>
        <v>4168.3440000000001</v>
      </c>
      <c r="AC147" s="62">
        <f>RecastReported!AC86/1000</f>
        <v>4168.3440000000001</v>
      </c>
    </row>
    <row r="148" spans="1:32" x14ac:dyDescent="0.2">
      <c r="E148" s="26"/>
      <c r="F148" s="26"/>
      <c r="G148" s="26"/>
      <c r="H148" s="26"/>
      <c r="I148" s="61"/>
      <c r="J148" s="26"/>
      <c r="K148" s="26"/>
      <c r="L148" s="26"/>
      <c r="M148" s="26"/>
      <c r="N148" s="61"/>
      <c r="O148" s="26"/>
      <c r="P148" s="26"/>
      <c r="Q148" s="26"/>
      <c r="R148" s="26"/>
      <c r="S148" s="61"/>
      <c r="T148" s="26"/>
      <c r="U148" s="26"/>
      <c r="V148" s="26"/>
      <c r="W148" s="26"/>
      <c r="X148" s="61"/>
      <c r="Y148" s="26"/>
      <c r="Z148" s="26"/>
      <c r="AA148" s="26"/>
      <c r="AB148" s="26"/>
      <c r="AC148" s="61"/>
    </row>
    <row r="149" spans="1:32" x14ac:dyDescent="0.2">
      <c r="C149" s="6" t="s">
        <v>167</v>
      </c>
      <c r="D149" s="6"/>
      <c r="E149" s="26">
        <f>Reported!E92/1000</f>
        <v>309.36799999999999</v>
      </c>
      <c r="F149" s="26">
        <f>Reported!F92/1000</f>
        <v>343.86399999999998</v>
      </c>
      <c r="G149" s="26">
        <f>Reported!G92/1000</f>
        <v>561.60599999999999</v>
      </c>
      <c r="H149" s="26">
        <f>Reported!H92/1000</f>
        <v>554.06899999999996</v>
      </c>
      <c r="I149" s="61">
        <f>Reported!I92/1000</f>
        <v>554.06899999999996</v>
      </c>
      <c r="J149" s="26">
        <f>Reported!J92/1000</f>
        <v>565.79300000000001</v>
      </c>
      <c r="K149" s="26">
        <f>Reported!K92/1000</f>
        <v>606.85799999999995</v>
      </c>
      <c r="L149" s="26">
        <f>Reported!L92/1000</f>
        <v>630.93899999999996</v>
      </c>
      <c r="M149" s="26">
        <f>Reported!M92/1000</f>
        <v>672.96100000000001</v>
      </c>
      <c r="N149" s="61">
        <f>RecastReported!N92/1000</f>
        <v>742.77099999999996</v>
      </c>
      <c r="O149" s="26">
        <f>RecastReported!O92/1000</f>
        <v>760.26900000000001</v>
      </c>
      <c r="P149" s="26">
        <f>RecastReported!P92/1000</f>
        <v>781.41800000000001</v>
      </c>
      <c r="Q149" s="26">
        <f>RecastReported!Q92/1000</f>
        <v>814.35199999999998</v>
      </c>
      <c r="R149" s="26">
        <f>RecastReported!R92/1000</f>
        <v>881.58199999999999</v>
      </c>
      <c r="S149" s="61">
        <f>RecastReported!S92/1000</f>
        <v>881.58199999999999</v>
      </c>
      <c r="T149" s="26">
        <f>RecastReported!T92/1000</f>
        <v>934.67899999999997</v>
      </c>
      <c r="U149" s="26">
        <f>RecastReported!U92/1000</f>
        <v>958.41600000000005</v>
      </c>
      <c r="V149" s="26">
        <f>RecastReported!V92/1000</f>
        <v>966.79200000000003</v>
      </c>
      <c r="W149" s="26">
        <f>RecastReported!W92/1000</f>
        <v>948.70799999999997</v>
      </c>
      <c r="X149" s="61">
        <f>RecastReported!X92/1000</f>
        <v>948.70699999999999</v>
      </c>
      <c r="Y149" s="26">
        <f>RecastReported!Y92/1000</f>
        <v>924.54</v>
      </c>
      <c r="Z149" s="26">
        <f>RecastReported!Z92/1000</f>
        <v>915.54499999999996</v>
      </c>
      <c r="AA149" s="26">
        <f>RecastReported!AA92/1000</f>
        <v>926.82899999999995</v>
      </c>
      <c r="AB149" s="26">
        <f>RecastReported!AB92/1000</f>
        <v>964.73099999999999</v>
      </c>
      <c r="AC149" s="61">
        <f>RecastReported!AC92/1000</f>
        <v>964.73099999999999</v>
      </c>
    </row>
    <row r="150" spans="1:32" x14ac:dyDescent="0.2">
      <c r="C150" s="6" t="s">
        <v>307</v>
      </c>
      <c r="D150" s="6"/>
      <c r="E150" s="26">
        <f>(Reported!E88+Reported!E93)/1000</f>
        <v>245.82499999999999</v>
      </c>
      <c r="F150" s="26">
        <f>(Reported!F88+Reported!F93)/1000</f>
        <v>278.01900000000001</v>
      </c>
      <c r="G150" s="26">
        <f>(Reported!G88+Reported!G93)/1000</f>
        <v>261.34199999999998</v>
      </c>
      <c r="H150" s="26">
        <f>(Reported!H88+Reported!H93)/1000</f>
        <v>252.63</v>
      </c>
      <c r="I150" s="61">
        <f>(Reported!I88+Reported!I93)/1000</f>
        <v>252.63</v>
      </c>
      <c r="J150" s="26">
        <f>(Reported!J88+Reported!J93)/1000</f>
        <v>307.42700000000002</v>
      </c>
      <c r="K150" s="26">
        <f>(Reported!K88+Reported!K93)/1000</f>
        <v>285.31599999999997</v>
      </c>
      <c r="L150" s="26">
        <f>(Reported!L88+Reported!L93)/1000</f>
        <v>365.262</v>
      </c>
      <c r="M150" s="26">
        <f>(Reported!M88+Reported!M93)/1000</f>
        <v>389.13200000000001</v>
      </c>
      <c r="N150" s="61">
        <f>(RecastReported!N88+RecastReported!N93)/1000</f>
        <v>393.95299999999997</v>
      </c>
      <c r="O150" s="26">
        <f>(RecastReported!O88+RecastReported!O93)/1000</f>
        <v>460.839</v>
      </c>
      <c r="P150" s="26">
        <f>(RecastReported!P88+RecastReported!P93)/1000</f>
        <v>496.06</v>
      </c>
      <c r="Q150" s="26">
        <f>(RecastReported!Q88+RecastReported!Q93)/1000</f>
        <v>537.31600000000003</v>
      </c>
      <c r="R150" s="26">
        <f>(RecastReported!R88+RecastReported!R93)/1000</f>
        <v>482.735367</v>
      </c>
      <c r="S150" s="61">
        <f>(RecastReported!S88+RecastReported!S93)/1000</f>
        <v>482.735367</v>
      </c>
      <c r="T150" s="26">
        <f>(RecastReported!T88+RecastReported!T93)/1000</f>
        <v>490.07299999999998</v>
      </c>
      <c r="U150" s="26">
        <f>(RecastReported!U88+RecastReported!U93)/1000</f>
        <v>416.834</v>
      </c>
      <c r="V150" s="26">
        <f>(RecastReported!V88+RecastReported!V93)/1000</f>
        <v>434.69299999999998</v>
      </c>
      <c r="W150" s="26">
        <f>(RecastReported!W88+RecastReported!W93)/1000</f>
        <v>460.37700000000001</v>
      </c>
      <c r="X150" s="61">
        <f>(RecastReported!X88+RecastReported!X93)/1000</f>
        <v>460.37700000000001</v>
      </c>
      <c r="Y150" s="26">
        <f>(RecastReported!Y88+RecastReported!Y93)/1000</f>
        <v>515.18700000000001</v>
      </c>
      <c r="Z150" s="26">
        <f>(RecastReported!Z88+RecastReported!Z93)/1000</f>
        <v>572.08100000000002</v>
      </c>
      <c r="AA150" s="26">
        <f>(RecastReported!AA88+RecastReported!AA93)/1000</f>
        <v>655.35900000000004</v>
      </c>
      <c r="AB150" s="26">
        <f>(RecastReported!AB88+RecastReported!AB93)/1000</f>
        <v>673.26599999999996</v>
      </c>
      <c r="AC150" s="61">
        <f>(RecastReported!AC88+RecastReported!AC93)/1000</f>
        <v>673.26599999999996</v>
      </c>
    </row>
    <row r="151" spans="1:32" x14ac:dyDescent="0.2">
      <c r="C151" s="11" t="s">
        <v>159</v>
      </c>
      <c r="D151" s="11"/>
      <c r="E151" s="28">
        <f>Reported!E94/1000</f>
        <v>412.81799999999998</v>
      </c>
      <c r="F151" s="28">
        <f>Reported!F94/1000</f>
        <v>470.59500000000003</v>
      </c>
      <c r="G151" s="28">
        <f>Reported!G94/1000</f>
        <v>646.24300000000005</v>
      </c>
      <c r="H151" s="28">
        <f>Reported!H94/1000</f>
        <v>659.56</v>
      </c>
      <c r="I151" s="62">
        <f>Reported!I94/1000</f>
        <v>659.56</v>
      </c>
      <c r="J151" s="28">
        <f>Reported!J94/1000</f>
        <v>735.17100000000005</v>
      </c>
      <c r="K151" s="28">
        <f>Reported!K94/1000</f>
        <v>728.654</v>
      </c>
      <c r="L151" s="28">
        <f>Reported!L94/1000</f>
        <v>845.298</v>
      </c>
      <c r="M151" s="28">
        <f>Reported!M94/1000</f>
        <v>924.18600000000004</v>
      </c>
      <c r="N151" s="62">
        <f>RecastReported!N94/1000</f>
        <v>995.72799999999995</v>
      </c>
      <c r="O151" s="28">
        <f>RecastReported!O94/1000</f>
        <v>1077.644</v>
      </c>
      <c r="P151" s="28">
        <f>RecastReported!P94/1000</f>
        <v>1113.3440000000001</v>
      </c>
      <c r="Q151" s="28">
        <f>RecastReported!Q94/1000</f>
        <v>1175.24</v>
      </c>
      <c r="R151" s="28">
        <f>RecastReported!R94/1000</f>
        <v>1240.5160000000001</v>
      </c>
      <c r="S151" s="62">
        <f>RecastReported!S94/1000</f>
        <v>1240.5160000000001</v>
      </c>
      <c r="T151" s="28">
        <f>RecastReported!T94/1000</f>
        <v>1291.2280000000001</v>
      </c>
      <c r="U151" s="28">
        <f>RecastReported!U94/1000</f>
        <v>1245.3209999999999</v>
      </c>
      <c r="V151" s="28">
        <f>RecastReported!V94/1000</f>
        <v>1284.0170000000001</v>
      </c>
      <c r="W151" s="28">
        <f>RecastReported!W94/1000</f>
        <v>1282.7829999999999</v>
      </c>
      <c r="X151" s="62">
        <f>RecastReported!X94/1000</f>
        <v>1282.7819999999999</v>
      </c>
      <c r="Y151" s="28">
        <f>RecastReported!Y94/1000</f>
        <v>1302.1110000000001</v>
      </c>
      <c r="Z151" s="28">
        <f>RecastReported!Z94/1000</f>
        <v>1209.087</v>
      </c>
      <c r="AA151" s="28">
        <f>RecastReported!AA94/1000</f>
        <v>1245.6020000000001</v>
      </c>
      <c r="AB151" s="28">
        <f>RecastReported!AB94/1000</f>
        <v>1331.432</v>
      </c>
      <c r="AC151" s="62">
        <f>RecastReported!AC94/1000</f>
        <v>1331.432</v>
      </c>
    </row>
    <row r="152" spans="1:32" x14ac:dyDescent="0.2">
      <c r="E152" s="26"/>
      <c r="F152" s="26"/>
      <c r="G152" s="26"/>
      <c r="H152" s="26"/>
      <c r="I152" s="61"/>
      <c r="J152" s="26"/>
      <c r="K152" s="26"/>
      <c r="L152" s="26"/>
      <c r="M152" s="26"/>
      <c r="N152" s="61"/>
      <c r="O152" s="26"/>
      <c r="P152" s="26"/>
      <c r="Q152" s="26"/>
      <c r="R152" s="26"/>
      <c r="S152" s="61"/>
      <c r="T152" s="26"/>
      <c r="U152" s="26"/>
      <c r="V152" s="26"/>
      <c r="W152" s="26"/>
      <c r="X152" s="61"/>
      <c r="Y152" s="26"/>
      <c r="Z152" s="26"/>
      <c r="AA152" s="26"/>
      <c r="AB152" s="26"/>
      <c r="AC152" s="61"/>
    </row>
    <row r="153" spans="1:32" x14ac:dyDescent="0.2">
      <c r="C153" s="1" t="s">
        <v>160</v>
      </c>
      <c r="D153" s="1"/>
      <c r="E153" s="28">
        <f>Reported!E96/1000</f>
        <v>2016.402</v>
      </c>
      <c r="F153" s="28">
        <f>Reported!F96/1000</f>
        <v>2240.75</v>
      </c>
      <c r="G153" s="28">
        <f>Reported!G96/1000</f>
        <v>2583.0259999999998</v>
      </c>
      <c r="H153" s="28">
        <f>Reported!H96/1000</f>
        <v>2734.5920000000001</v>
      </c>
      <c r="I153" s="62">
        <f>Reported!I96/1000</f>
        <v>2734.5920000000001</v>
      </c>
      <c r="J153" s="28">
        <f>Reported!J96/1000</f>
        <v>2941.58</v>
      </c>
      <c r="K153" s="28">
        <f>Reported!K96/1000</f>
        <v>3136.8440000000001</v>
      </c>
      <c r="L153" s="28">
        <f>Reported!L96/1000</f>
        <v>3356.1680000000001</v>
      </c>
      <c r="M153" s="28">
        <f>Reported!M96/1000</f>
        <v>3572.8180000000002</v>
      </c>
      <c r="N153" s="62">
        <f>RecastReported!N96/1000</f>
        <v>3595.8029999999999</v>
      </c>
      <c r="O153" s="28">
        <f>RecastReported!O96/1000</f>
        <v>3346.636</v>
      </c>
      <c r="P153" s="28">
        <f>RecastReported!P96/1000</f>
        <v>3518.1790000000001</v>
      </c>
      <c r="Q153" s="28">
        <f>RecastReported!Q96/1000</f>
        <v>3749.8310000000001</v>
      </c>
      <c r="R153" s="28">
        <f>RecastReported!R96/1000</f>
        <v>3963.1363670000001</v>
      </c>
      <c r="S153" s="62">
        <f>RecastReported!S96/1000</f>
        <v>3963.1363670000001</v>
      </c>
      <c r="T153" s="28">
        <f>RecastReported!T96/1000</f>
        <v>4101.2309999999998</v>
      </c>
      <c r="U153" s="28">
        <f>RecastReported!U96/1000</f>
        <v>4299.3680000000004</v>
      </c>
      <c r="V153" s="28">
        <f>RecastReported!V96/1000</f>
        <v>4533.1989999999996</v>
      </c>
      <c r="W153" s="28">
        <f>RecastReported!W96/1000</f>
        <v>4749.7870000000003</v>
      </c>
      <c r="X153" s="62">
        <f>RecastReported!X96/1000</f>
        <v>4749.7870000000003</v>
      </c>
      <c r="Y153" s="28">
        <f>RecastReported!Y96/1000</f>
        <v>4939.6819999999998</v>
      </c>
      <c r="Z153" s="28">
        <f>RecastReported!Z96/1000</f>
        <v>5207.38</v>
      </c>
      <c r="AA153" s="28">
        <f>RecastReported!AA96/1000</f>
        <v>5472.018</v>
      </c>
      <c r="AB153" s="28">
        <f>RecastReported!AB96/1000</f>
        <v>5806.3410000000003</v>
      </c>
      <c r="AC153" s="62">
        <f>RecastReported!AC96/1000</f>
        <v>5806.3410000000003</v>
      </c>
    </row>
    <row r="154" spans="1:32" x14ac:dyDescent="0.2">
      <c r="X154" s="58"/>
      <c r="Z154" s="4"/>
      <c r="AA154" s="4"/>
      <c r="AB154" s="4"/>
      <c r="AC154" s="58"/>
    </row>
    <row r="155" spans="1:32" x14ac:dyDescent="0.2">
      <c r="B155" s="8" t="s">
        <v>49</v>
      </c>
      <c r="C155" s="8"/>
      <c r="D155" s="8"/>
      <c r="X155" s="58"/>
      <c r="Z155" s="4"/>
      <c r="AA155" s="4"/>
      <c r="AB155" s="4"/>
      <c r="AC155" s="58"/>
    </row>
    <row r="156" spans="1:32" x14ac:dyDescent="0.2">
      <c r="C156" t="s">
        <v>46</v>
      </c>
      <c r="E156" s="27">
        <f>E123</f>
        <v>117.015</v>
      </c>
      <c r="F156" s="27">
        <f t="shared" ref="F156:S156" si="79">F123</f>
        <v>129.76400000000001</v>
      </c>
      <c r="G156" s="27">
        <f t="shared" si="79"/>
        <v>278.89499999999998</v>
      </c>
      <c r="H156" s="27">
        <f t="shared" si="79"/>
        <v>221.161</v>
      </c>
      <c r="I156" s="60">
        <f t="shared" si="79"/>
        <v>221.161</v>
      </c>
      <c r="J156" s="27">
        <f t="shared" si="79"/>
        <v>223.684</v>
      </c>
      <c r="K156" s="27">
        <f t="shared" si="79"/>
        <v>223.374</v>
      </c>
      <c r="L156" s="27">
        <f t="shared" si="79"/>
        <v>225.53800000000001</v>
      </c>
      <c r="M156" s="27">
        <f t="shared" si="79"/>
        <v>224.363</v>
      </c>
      <c r="N156" s="60">
        <f t="shared" si="79"/>
        <v>224.363</v>
      </c>
      <c r="O156" s="27">
        <f t="shared" si="79"/>
        <v>221.93799999999999</v>
      </c>
      <c r="P156" s="27">
        <f t="shared" si="79"/>
        <v>232.94499999999999</v>
      </c>
      <c r="Q156" s="27">
        <f t="shared" si="79"/>
        <v>236.13</v>
      </c>
      <c r="R156" s="27">
        <f t="shared" si="79"/>
        <v>241.79</v>
      </c>
      <c r="S156" s="60">
        <f t="shared" si="79"/>
        <v>241.79</v>
      </c>
      <c r="T156" s="27">
        <f t="shared" ref="T156:Y156" si="80">T123</f>
        <v>243.328</v>
      </c>
      <c r="U156" s="27">
        <f t="shared" si="80"/>
        <v>270.40300000000002</v>
      </c>
      <c r="V156" s="27">
        <f t="shared" si="80"/>
        <v>275.13299999999998</v>
      </c>
      <c r="W156" s="27">
        <f t="shared" si="80"/>
        <v>304.399</v>
      </c>
      <c r="X156" s="60">
        <f t="shared" si="80"/>
        <v>304.399</v>
      </c>
      <c r="Y156" s="27">
        <f t="shared" si="80"/>
        <v>309.93400000000003</v>
      </c>
      <c r="Z156" s="27">
        <f t="shared" ref="Z156:AC156" si="81">Z123</f>
        <v>353.86700000000002</v>
      </c>
      <c r="AA156" s="27">
        <f t="shared" si="81"/>
        <v>373.41199999999998</v>
      </c>
      <c r="AB156" s="27">
        <f t="shared" si="81"/>
        <v>363.22899999999998</v>
      </c>
      <c r="AC156" s="60">
        <f t="shared" si="81"/>
        <v>363.22899999999998</v>
      </c>
    </row>
    <row r="157" spans="1:32" x14ac:dyDescent="0.2">
      <c r="C157" t="s">
        <v>295</v>
      </c>
      <c r="E157" s="26">
        <f>E143+E144</f>
        <v>387.36399999999998</v>
      </c>
      <c r="F157" s="26">
        <f t="shared" ref="F157:S157" si="82">F143+F144</f>
        <v>404.411</v>
      </c>
      <c r="G157" s="26">
        <f t="shared" si="82"/>
        <v>462.51900000000001</v>
      </c>
      <c r="H157" s="26">
        <f t="shared" si="82"/>
        <v>494.66200000000003</v>
      </c>
      <c r="I157" s="61">
        <f t="shared" si="82"/>
        <v>494.66200000000003</v>
      </c>
      <c r="J157" s="26">
        <f t="shared" si="82"/>
        <v>589.34699999999998</v>
      </c>
      <c r="K157" s="26">
        <f t="shared" si="82"/>
        <v>656.45999999999992</v>
      </c>
      <c r="L157" s="26">
        <f t="shared" si="82"/>
        <v>714.77099999999996</v>
      </c>
      <c r="M157" s="26">
        <f t="shared" si="82"/>
        <v>797.80400000000009</v>
      </c>
      <c r="N157" s="61">
        <f t="shared" si="82"/>
        <v>791.30600000000004</v>
      </c>
      <c r="O157" s="26">
        <f t="shared" si="82"/>
        <v>839.41800000000001</v>
      </c>
      <c r="P157" s="26">
        <f t="shared" si="82"/>
        <v>919.09799999999996</v>
      </c>
      <c r="Q157" s="26">
        <f t="shared" si="82"/>
        <v>1006.711</v>
      </c>
      <c r="R157" s="26">
        <f t="shared" si="82"/>
        <v>1186.155</v>
      </c>
      <c r="S157" s="61">
        <f t="shared" si="82"/>
        <v>1186.155</v>
      </c>
      <c r="T157" s="26">
        <f t="shared" ref="T157:Y157" si="83">T143+T144</f>
        <v>1275.316</v>
      </c>
      <c r="U157" s="26">
        <f t="shared" si="83"/>
        <v>1510.7759999999998</v>
      </c>
      <c r="V157" s="26">
        <f t="shared" si="83"/>
        <v>1679.595</v>
      </c>
      <c r="W157" s="26">
        <f t="shared" si="83"/>
        <v>1865.665</v>
      </c>
      <c r="X157" s="61">
        <f t="shared" si="83"/>
        <v>1865.665</v>
      </c>
      <c r="Y157" s="26">
        <f t="shared" si="83"/>
        <v>1925.9689999999998</v>
      </c>
      <c r="Z157" s="26">
        <f t="shared" ref="Z157:AC157" si="84">Z143+Z144</f>
        <v>2064.7809999999999</v>
      </c>
      <c r="AA157" s="26">
        <f t="shared" si="84"/>
        <v>2146.2730000000001</v>
      </c>
      <c r="AB157" s="26">
        <f t="shared" si="84"/>
        <v>2354.46</v>
      </c>
      <c r="AC157" s="61">
        <f t="shared" si="84"/>
        <v>2354.46</v>
      </c>
    </row>
    <row r="158" spans="1:32" x14ac:dyDescent="0.2">
      <c r="C158" t="s">
        <v>35</v>
      </c>
      <c r="E158" s="26">
        <f>E142</f>
        <v>48.674999999999997</v>
      </c>
      <c r="F158" s="26">
        <f t="shared" ref="F158:S158" si="85">F142</f>
        <v>140.024</v>
      </c>
      <c r="G158" s="26">
        <f t="shared" si="85"/>
        <v>133.29400000000001</v>
      </c>
      <c r="H158" s="26">
        <f t="shared" si="85"/>
        <v>197</v>
      </c>
      <c r="I158" s="61">
        <f t="shared" si="85"/>
        <v>197</v>
      </c>
      <c r="J158" s="26">
        <f t="shared" si="85"/>
        <v>191</v>
      </c>
      <c r="K158" s="26">
        <f t="shared" si="85"/>
        <v>242.4</v>
      </c>
      <c r="L158" s="26">
        <f t="shared" si="85"/>
        <v>244</v>
      </c>
      <c r="M158" s="26">
        <f t="shared" si="85"/>
        <v>244</v>
      </c>
      <c r="N158" s="61">
        <f t="shared" si="85"/>
        <v>244</v>
      </c>
      <c r="O158" s="26">
        <f t="shared" si="85"/>
        <v>247.4</v>
      </c>
      <c r="P158" s="26">
        <f t="shared" si="85"/>
        <v>247</v>
      </c>
      <c r="Q158" s="26">
        <f t="shared" si="85"/>
        <v>247</v>
      </c>
      <c r="R158" s="26">
        <f t="shared" si="85"/>
        <v>247</v>
      </c>
      <c r="S158" s="61">
        <f t="shared" si="85"/>
        <v>247</v>
      </c>
      <c r="T158" s="26">
        <f t="shared" ref="T158:Y158" si="86">T142</f>
        <v>247</v>
      </c>
      <c r="U158" s="26">
        <f t="shared" si="86"/>
        <v>247</v>
      </c>
      <c r="V158" s="26">
        <f t="shared" si="86"/>
        <v>247</v>
      </c>
      <c r="W158" s="26">
        <f t="shared" si="86"/>
        <v>247</v>
      </c>
      <c r="X158" s="61">
        <f t="shared" si="86"/>
        <v>247</v>
      </c>
      <c r="Y158" s="26">
        <f t="shared" si="86"/>
        <v>239.035</v>
      </c>
      <c r="Z158" s="26">
        <f t="shared" ref="Z158:AC158" si="87">Z142</f>
        <v>239.035</v>
      </c>
      <c r="AA158" s="26">
        <f t="shared" si="87"/>
        <v>239.035</v>
      </c>
      <c r="AB158" s="26">
        <f t="shared" si="87"/>
        <v>239.48500000000001</v>
      </c>
      <c r="AC158" s="61">
        <f t="shared" si="87"/>
        <v>239.48500000000001</v>
      </c>
    </row>
    <row r="159" spans="1:32" x14ac:dyDescent="0.2">
      <c r="X159" s="58"/>
      <c r="Z159" s="4"/>
      <c r="AA159" s="4"/>
      <c r="AB159" s="4"/>
      <c r="AC159" s="58"/>
    </row>
    <row r="160" spans="1:32" x14ac:dyDescent="0.2">
      <c r="A160" s="3" t="s">
        <v>18</v>
      </c>
      <c r="B160" s="2"/>
      <c r="C160" s="3"/>
      <c r="D160" s="3"/>
      <c r="E160" s="5" t="str">
        <f>E$7</f>
        <v>1Q15A</v>
      </c>
      <c r="F160" s="5" t="str">
        <f t="shared" ref="F160:AC160" si="88">F$7</f>
        <v>2Q15A</v>
      </c>
      <c r="G160" s="5" t="str">
        <f t="shared" si="88"/>
        <v>3Q15A</v>
      </c>
      <c r="H160" s="5" t="str">
        <f t="shared" si="88"/>
        <v>4Q15A</v>
      </c>
      <c r="I160" s="59" t="str">
        <f t="shared" si="88"/>
        <v>2015A</v>
      </c>
      <c r="J160" s="5" t="str">
        <f t="shared" si="88"/>
        <v>1Q16A</v>
      </c>
      <c r="K160" s="5" t="str">
        <f t="shared" si="88"/>
        <v>2Q16A</v>
      </c>
      <c r="L160" s="5" t="str">
        <f t="shared" si="88"/>
        <v>3Q16A</v>
      </c>
      <c r="M160" s="5" t="str">
        <f t="shared" si="88"/>
        <v>4Q16A</v>
      </c>
      <c r="N160" s="59" t="str">
        <f t="shared" si="88"/>
        <v>2016A</v>
      </c>
      <c r="O160" s="5" t="str">
        <f t="shared" si="88"/>
        <v>1Q17A</v>
      </c>
      <c r="P160" s="5" t="str">
        <f t="shared" si="88"/>
        <v>2Q17A</v>
      </c>
      <c r="Q160" s="5" t="str">
        <f t="shared" si="88"/>
        <v>3Q17A</v>
      </c>
      <c r="R160" s="5" t="str">
        <f t="shared" si="88"/>
        <v>4Q17A</v>
      </c>
      <c r="S160" s="59" t="str">
        <f t="shared" si="88"/>
        <v>2017A</v>
      </c>
      <c r="T160" s="5" t="str">
        <f t="shared" si="88"/>
        <v>1Q18A</v>
      </c>
      <c r="U160" s="5" t="str">
        <f t="shared" si="88"/>
        <v>2Q18A</v>
      </c>
      <c r="V160" s="5" t="str">
        <f t="shared" si="88"/>
        <v>3Q18A</v>
      </c>
      <c r="W160" s="5" t="str">
        <f t="shared" si="88"/>
        <v>4Q18A</v>
      </c>
      <c r="X160" s="59" t="str">
        <f t="shared" si="88"/>
        <v>2018A</v>
      </c>
      <c r="Y160" s="5" t="str">
        <f t="shared" si="88"/>
        <v>1Q19A</v>
      </c>
      <c r="Z160" s="5" t="str">
        <f t="shared" si="88"/>
        <v>2Q19A</v>
      </c>
      <c r="AA160" s="5" t="str">
        <f t="shared" si="88"/>
        <v>3Q19A</v>
      </c>
      <c r="AB160" s="5" t="str">
        <f t="shared" si="88"/>
        <v>4Q19A</v>
      </c>
      <c r="AC160" s="59" t="str">
        <f t="shared" si="88"/>
        <v>2019A</v>
      </c>
      <c r="AD160" s="5"/>
      <c r="AE160" s="5"/>
      <c r="AF160" s="5"/>
    </row>
    <row r="161" spans="1:29" x14ac:dyDescent="0.2">
      <c r="A161" s="7" t="s">
        <v>53</v>
      </c>
      <c r="E161" s="134"/>
      <c r="F161" s="134"/>
      <c r="G161" s="134"/>
      <c r="H161" s="134"/>
      <c r="I161" s="135" t="s">
        <v>273</v>
      </c>
      <c r="J161" s="136"/>
      <c r="K161" s="136"/>
      <c r="L161" s="136"/>
      <c r="M161" s="136"/>
      <c r="N161" s="130" t="s">
        <v>283</v>
      </c>
      <c r="O161" s="131" t="s">
        <v>283</v>
      </c>
      <c r="P161" s="131" t="s">
        <v>283</v>
      </c>
      <c r="Q161" s="131" t="s">
        <v>283</v>
      </c>
      <c r="R161" s="131" t="s">
        <v>283</v>
      </c>
      <c r="S161" s="130" t="s">
        <v>283</v>
      </c>
      <c r="T161" s="49"/>
      <c r="U161" s="49"/>
      <c r="V161" s="49"/>
      <c r="W161" s="49"/>
      <c r="X161" s="126"/>
      <c r="Y161" s="49"/>
      <c r="Z161" s="49"/>
      <c r="AA161" s="49"/>
      <c r="AB161" s="49"/>
      <c r="AC161" s="126"/>
    </row>
    <row r="162" spans="1:29" x14ac:dyDescent="0.2">
      <c r="X162" s="58"/>
      <c r="Z162" s="4"/>
      <c r="AA162" s="4"/>
      <c r="AB162" s="4"/>
      <c r="AC162" s="58"/>
    </row>
    <row r="163" spans="1:29" x14ac:dyDescent="0.2">
      <c r="B163" s="7" t="s">
        <v>170</v>
      </c>
      <c r="X163" s="58"/>
      <c r="Z163" s="4"/>
      <c r="AA163" s="4"/>
      <c r="AB163" s="4"/>
      <c r="AC163" s="58"/>
    </row>
    <row r="164" spans="1:29" x14ac:dyDescent="0.2">
      <c r="C164" t="s">
        <v>96</v>
      </c>
      <c r="E164" s="27">
        <f>Reported!E103/1000</f>
        <v>-52.52</v>
      </c>
      <c r="F164" s="27">
        <f>Reported!F103/1000</f>
        <v>-49.865000000000002</v>
      </c>
      <c r="G164" s="27">
        <f>Reported!G103/1000</f>
        <v>-72.215000000000003</v>
      </c>
      <c r="H164" s="27">
        <f>Reported!H103/1000</f>
        <v>-74.305999999999997</v>
      </c>
      <c r="I164" s="60">
        <f>Reported!I103/1000</f>
        <v>-248.90600000000001</v>
      </c>
      <c r="J164" s="27">
        <f>Reported!J103/1000</f>
        <v>-77.808999999999997</v>
      </c>
      <c r="K164" s="27">
        <f>Reported!K103/1000</f>
        <v>-64.721000000000004</v>
      </c>
      <c r="L164" s="27">
        <f>Reported!L103/1000</f>
        <v>-74.968000000000004</v>
      </c>
      <c r="M164" s="27">
        <f>Reported!M103/1000</f>
        <v>-85.802999999999997</v>
      </c>
      <c r="N164" s="60">
        <f>RecastReported!N103/1000</f>
        <v>-320.839</v>
      </c>
      <c r="O164" s="27">
        <f>RecastReported!O103/1000</f>
        <v>-75.155000000000001</v>
      </c>
      <c r="P164" s="27">
        <f>RecastReported!P103/1000</f>
        <v>-73.61</v>
      </c>
      <c r="Q164" s="27">
        <f>RecastReported!Q103/1000</f>
        <v>-82.814999999999998</v>
      </c>
      <c r="R164" s="27">
        <f>RecastReported!R103/1000</f>
        <v>-56.034999999999997</v>
      </c>
      <c r="S164" s="60">
        <f>RecastReported!S103/1000</f>
        <v>-287.61500000000001</v>
      </c>
      <c r="T164" s="27">
        <f>RecastReported!T103/1000</f>
        <v>-91.42</v>
      </c>
      <c r="U164" s="27">
        <f>RecastReported!U103/1000</f>
        <v>-71.727000000000004</v>
      </c>
      <c r="V164" s="27">
        <f>RecastReported!V103/1000</f>
        <v>-47.524000000000001</v>
      </c>
      <c r="W164" s="27">
        <f>RecastReported!W103/1000</f>
        <v>-49.515000000000001</v>
      </c>
      <c r="X164" s="60">
        <f>RecastReported!X103/1000</f>
        <v>-260.18599999999998</v>
      </c>
      <c r="Y164" s="27">
        <f>RecastReported!Y103/1000</f>
        <v>-86.906000000000006</v>
      </c>
      <c r="Z164" s="27">
        <f>RecastReported!Z103/1000</f>
        <v>-104.58499999999999</v>
      </c>
      <c r="AA164" s="27">
        <f>RecastReported!AA103/1000</f>
        <v>-112.53400000000001</v>
      </c>
      <c r="AB164" s="168">
        <f>RecastReported!AB103/1000</f>
        <v>-86.997</v>
      </c>
      <c r="AC164" s="169">
        <f>RecastReported!AC103/1000</f>
        <v>-391.02199999999999</v>
      </c>
    </row>
    <row r="165" spans="1:29" x14ac:dyDescent="0.2">
      <c r="C165" s="6" t="s">
        <v>296</v>
      </c>
      <c r="D165" s="6"/>
      <c r="E165" s="26">
        <f>Reported!E106/1000</f>
        <v>15.429</v>
      </c>
      <c r="F165" s="26">
        <f>Reported!F106/1000</f>
        <v>17.244</v>
      </c>
      <c r="G165" s="26">
        <f>Reported!G106/1000</f>
        <v>18.385999999999999</v>
      </c>
      <c r="H165" s="26">
        <f>Reported!H106/1000</f>
        <v>20.314</v>
      </c>
      <c r="I165" s="61">
        <f>Reported!I106/1000</f>
        <v>71.373000000000005</v>
      </c>
      <c r="J165" s="26">
        <f>Reported!J106/1000</f>
        <v>21.596</v>
      </c>
      <c r="K165" s="26">
        <f>Reported!K106/1000</f>
        <v>24.968</v>
      </c>
      <c r="L165" s="26">
        <f>Reported!L106/1000</f>
        <v>27.006</v>
      </c>
      <c r="M165" s="26">
        <f>Reported!M106/1000</f>
        <v>30.535</v>
      </c>
      <c r="N165" s="61">
        <f>RecastReported!N106/1000</f>
        <v>98.492999999999995</v>
      </c>
      <c r="O165" s="26">
        <f>RecastReported!O106/1000</f>
        <v>29.948</v>
      </c>
      <c r="P165" s="26">
        <f>RecastReported!P106/1000</f>
        <v>31.706</v>
      </c>
      <c r="Q165" s="26">
        <f>RecastReported!Q106/1000</f>
        <v>32.423000000000002</v>
      </c>
      <c r="R165" s="26">
        <f>RecastReported!R106/1000</f>
        <v>34.61</v>
      </c>
      <c r="S165" s="61">
        <f>RecastReported!S106/1000</f>
        <v>128.68700000000001</v>
      </c>
      <c r="T165" s="26">
        <f>RecastReported!T106/1000</f>
        <v>36.186</v>
      </c>
      <c r="U165" s="26">
        <f>RecastReported!U106/1000</f>
        <v>37.793999999999997</v>
      </c>
      <c r="V165" s="26">
        <f>RecastReported!V106/1000</f>
        <v>39.731000000000002</v>
      </c>
      <c r="W165" s="26">
        <f>RecastReported!W106/1000</f>
        <v>42.295999999999999</v>
      </c>
      <c r="X165" s="61">
        <f>RecastReported!X106/1000</f>
        <v>156.00700000000001</v>
      </c>
      <c r="Y165" s="26">
        <f>RecastReported!Y106/1000</f>
        <v>43.661000000000001</v>
      </c>
      <c r="Z165" s="26">
        <f>RecastReported!Z106/1000</f>
        <v>45.357999999999997</v>
      </c>
      <c r="AA165" s="26">
        <f>RecastReported!AA106/1000</f>
        <v>49.600999999999999</v>
      </c>
      <c r="AB165" s="170">
        <f>RecastReported!AB106/1000</f>
        <v>48.542999999999999</v>
      </c>
      <c r="AC165" s="171">
        <f>RecastReported!AC106/1000</f>
        <v>187.16300000000001</v>
      </c>
    </row>
    <row r="166" spans="1:29" x14ac:dyDescent="0.2">
      <c r="C166" s="6" t="s">
        <v>297</v>
      </c>
      <c r="D166" s="6"/>
      <c r="E166" s="26">
        <f>Reported!E109/1000</f>
        <v>3.22</v>
      </c>
      <c r="F166" s="26">
        <f>Reported!F109/1000</f>
        <v>3.2010000000000001</v>
      </c>
      <c r="G166" s="26">
        <f>Reported!G109/1000</f>
        <v>4.0060000000000002</v>
      </c>
      <c r="H166" s="26">
        <f>Reported!H109/1000</f>
        <v>5.3959999999999999</v>
      </c>
      <c r="I166" s="61">
        <f>Reported!I109/1000</f>
        <v>15.823</v>
      </c>
      <c r="J166" s="26">
        <f>Reported!J109/1000</f>
        <v>3.8090000000000002</v>
      </c>
      <c r="K166" s="26">
        <f>Reported!K109/1000</f>
        <v>4.8380000000000001</v>
      </c>
      <c r="L166" s="26">
        <f>Reported!L109/1000</f>
        <v>5.3789999999999996</v>
      </c>
      <c r="M166" s="26">
        <f>Reported!M109/1000</f>
        <v>4.6970000000000001</v>
      </c>
      <c r="N166" s="61">
        <f>RecastReported!N109/1000</f>
        <v>18.722999999999999</v>
      </c>
      <c r="O166" s="26">
        <f>RecastReported!O109/1000</f>
        <v>5.8739999999999997</v>
      </c>
      <c r="P166" s="26">
        <f>RecastReported!P109/1000</f>
        <v>5.5149999999999997</v>
      </c>
      <c r="Q166" s="26">
        <f>RecastReported!Q109/1000</f>
        <v>5.1050000000000004</v>
      </c>
      <c r="R166" s="26">
        <f>RecastReported!R109/1000</f>
        <v>5.548</v>
      </c>
      <c r="S166" s="61">
        <f>RecastReported!S109/1000</f>
        <v>22.042000000000002</v>
      </c>
      <c r="T166" s="26">
        <f>RecastReported!T109/1000</f>
        <v>10.694000000000001</v>
      </c>
      <c r="U166" s="26">
        <f>RecastReported!U109/1000</f>
        <v>5.548</v>
      </c>
      <c r="V166" s="26">
        <f>RecastReported!V109/1000</f>
        <v>5.7409999999999997</v>
      </c>
      <c r="W166" s="26">
        <f>RecastReported!W109/1000</f>
        <v>5.8730000000000002</v>
      </c>
      <c r="X166" s="61">
        <f>RecastReported!X109/1000</f>
        <v>27.856000000000002</v>
      </c>
      <c r="Y166" s="26">
        <f>RecastReported!Y109/1000</f>
        <v>5.7830000000000004</v>
      </c>
      <c r="Z166" s="26">
        <f>RecastReported!Z109/1000</f>
        <v>6.7830000000000004</v>
      </c>
      <c r="AA166" s="26">
        <f>RecastReported!AA109/1000</f>
        <v>6.8540000000000001</v>
      </c>
      <c r="AB166" s="170">
        <f>RecastReported!AB109/1000</f>
        <v>6.8860000000000001</v>
      </c>
      <c r="AC166" s="171">
        <f>RecastReported!AC109/1000</f>
        <v>26.306000000000001</v>
      </c>
    </row>
    <row r="167" spans="1:29" x14ac:dyDescent="0.2">
      <c r="C167" s="6" t="s">
        <v>175</v>
      </c>
      <c r="D167" s="6"/>
      <c r="E167" s="26">
        <f>Reported!E110/1000</f>
        <v>2.6349999999999998</v>
      </c>
      <c r="F167" s="26">
        <f>Reported!F110/1000</f>
        <v>1.8080000000000001</v>
      </c>
      <c r="G167" s="26">
        <f>Reported!G110/1000</f>
        <v>0.90600000000000003</v>
      </c>
      <c r="H167" s="26">
        <f>Reported!H110/1000</f>
        <v>1.6479999999999999</v>
      </c>
      <c r="I167" s="61">
        <f>Reported!I110/1000</f>
        <v>6.9969999999999999</v>
      </c>
      <c r="J167" s="26">
        <f>Reported!J110/1000</f>
        <v>4.8230000000000004</v>
      </c>
      <c r="K167" s="26">
        <f>Reported!K110/1000</f>
        <v>0.51200000000000001</v>
      </c>
      <c r="L167" s="26">
        <f>Reported!L110/1000</f>
        <v>2.6890000000000001</v>
      </c>
      <c r="M167" s="26">
        <f>Reported!M110/1000</f>
        <v>5.4169999999999998</v>
      </c>
      <c r="N167" s="61">
        <f>RecastReported!N110/1000</f>
        <v>0</v>
      </c>
      <c r="O167" s="26">
        <f>RecastReported!O110/1000</f>
        <v>0</v>
      </c>
      <c r="P167" s="26">
        <f>RecastReported!P110/1000</f>
        <v>0</v>
      </c>
      <c r="Q167" s="26">
        <f>RecastReported!Q110/1000</f>
        <v>0</v>
      </c>
      <c r="R167" s="26">
        <f>RecastReported!R110/1000</f>
        <v>0</v>
      </c>
      <c r="S167" s="61">
        <f>RecastReported!S110/1000</f>
        <v>0</v>
      </c>
      <c r="T167" s="26">
        <f>RecastReported!T110/1000</f>
        <v>0</v>
      </c>
      <c r="U167" s="26">
        <f>RecastReported!U110/1000</f>
        <v>0</v>
      </c>
      <c r="V167" s="26">
        <f>RecastReported!V110/1000</f>
        <v>0</v>
      </c>
      <c r="W167" s="26">
        <f>RecastReported!W110/1000</f>
        <v>0</v>
      </c>
      <c r="X167" s="61">
        <f>RecastReported!X110/1000</f>
        <v>0</v>
      </c>
      <c r="Y167" s="26">
        <f>RecastReported!Y110/1000</f>
        <v>0</v>
      </c>
      <c r="Z167" s="26">
        <f>RecastReported!Z110/1000</f>
        <v>0</v>
      </c>
      <c r="AA167" s="26">
        <f>RecastReported!AA110/1000</f>
        <v>0</v>
      </c>
      <c r="AB167" s="170">
        <f>RecastReported!AB110/1000</f>
        <v>0</v>
      </c>
      <c r="AC167" s="171">
        <f>RecastReported!AC110/1000</f>
        <v>0</v>
      </c>
    </row>
    <row r="168" spans="1:29" x14ac:dyDescent="0.2">
      <c r="C168" s="6" t="s">
        <v>216</v>
      </c>
      <c r="D168" s="6"/>
      <c r="E168" s="26">
        <f>Reported!E108/1000</f>
        <v>0</v>
      </c>
      <c r="F168" s="26">
        <f>Reported!F108/1000</f>
        <v>-6.2149999999999999</v>
      </c>
      <c r="G168" s="26">
        <f>Reported!G108/1000</f>
        <v>0.90300000000000002</v>
      </c>
      <c r="H168" s="26">
        <f>Reported!H108/1000</f>
        <v>1.2999999999999999E-2</v>
      </c>
      <c r="I168" s="61">
        <f>Reported!I108/1000</f>
        <v>-5.2990000000000004</v>
      </c>
      <c r="J168" s="26">
        <f>Reported!J108/1000</f>
        <v>0</v>
      </c>
      <c r="K168" s="26">
        <f>Reported!K108/1000</f>
        <v>3.21</v>
      </c>
      <c r="L168" s="26">
        <f>Reported!L108/1000</f>
        <v>9.9359999999999999</v>
      </c>
      <c r="M168" s="26">
        <f>Reported!M108/1000</f>
        <v>22.847000000000001</v>
      </c>
      <c r="N168" s="61">
        <f>RecastReported!N108/1000</f>
        <v>56.262999999999998</v>
      </c>
      <c r="O168" s="26">
        <f>RecastReported!O108/1000</f>
        <v>5.399</v>
      </c>
      <c r="P168" s="26">
        <f>RecastReported!P108/1000</f>
        <v>10.78</v>
      </c>
      <c r="Q168" s="26">
        <f>RecastReported!Q108/1000</f>
        <v>14.518000000000001</v>
      </c>
      <c r="R168" s="26">
        <f>RecastReported!R108/1000</f>
        <v>-18.343</v>
      </c>
      <c r="S168" s="61">
        <f>RecastReported!S108/1000</f>
        <v>12.353</v>
      </c>
      <c r="T168" s="26">
        <f>RecastReported!T108/1000</f>
        <v>8.2029999999999994</v>
      </c>
      <c r="U168" s="26">
        <f>RecastReported!U108/1000</f>
        <v>4.3789999999999996</v>
      </c>
      <c r="V168" s="26">
        <f>RecastReported!V108/1000</f>
        <v>-5.992</v>
      </c>
      <c r="W168" s="26">
        <f>RecastReported!W108/1000</f>
        <v>2.7320000000000002</v>
      </c>
      <c r="X168" s="61">
        <f>RecastReported!X108/1000</f>
        <v>9.3219999999999992</v>
      </c>
      <c r="Y168" s="26">
        <f>RecastReported!Y108/1000</f>
        <v>-3.3610000000000002</v>
      </c>
      <c r="Z168" s="26">
        <f>RecastReported!Z108/1000</f>
        <v>-1.91</v>
      </c>
      <c r="AA168" s="26">
        <f>RecastReported!AA108/1000</f>
        <v>5.1689999999999996</v>
      </c>
      <c r="AB168" s="170">
        <f>RecastReported!AB108/1000</f>
        <v>-8.1159999999999997</v>
      </c>
      <c r="AC168" s="171">
        <f>RecastReported!AC108/1000</f>
        <v>-8.218</v>
      </c>
    </row>
    <row r="169" spans="1:29" x14ac:dyDescent="0.2">
      <c r="C169" s="6" t="s">
        <v>288</v>
      </c>
      <c r="D169" s="6"/>
      <c r="E169" s="26">
        <f>Reported!E111/1000</f>
        <v>3.4740000000000002</v>
      </c>
      <c r="F169" s="26">
        <f>Reported!F111/1000</f>
        <v>3.7029999999999998</v>
      </c>
      <c r="G169" s="26">
        <f>Reported!G111/1000</f>
        <v>2.2480000000000002</v>
      </c>
      <c r="H169" s="26">
        <f>Reported!H111/1000</f>
        <v>2.5339999999999998</v>
      </c>
      <c r="I169" s="61">
        <f>Reported!I111/1000</f>
        <v>11.959</v>
      </c>
      <c r="J169" s="26">
        <f>Reported!J111/1000</f>
        <v>3.0019999999999998</v>
      </c>
      <c r="K169" s="26">
        <f>Reported!K111/1000</f>
        <v>3.0169999999999999</v>
      </c>
      <c r="L169" s="26">
        <f>Reported!L111/1000</f>
        <v>3.032</v>
      </c>
      <c r="M169" s="26">
        <f>Reported!M111/1000</f>
        <v>3.03</v>
      </c>
      <c r="N169" s="61">
        <f>RecastReported!N111/1000</f>
        <v>12.757</v>
      </c>
      <c r="O169" s="26">
        <f>RecastReported!O111/1000</f>
        <v>3.1179999999999999</v>
      </c>
      <c r="P169" s="26">
        <f>RecastReported!P111/1000</f>
        <v>3.1560000000000001</v>
      </c>
      <c r="Q169" s="26">
        <f>RecastReported!Q111/1000</f>
        <v>3.1829999999999998</v>
      </c>
      <c r="R169" s="26">
        <f>RecastReported!R111/1000</f>
        <v>3.1720000000000002</v>
      </c>
      <c r="S169" s="61">
        <f>RecastReported!S111/1000</f>
        <v>12.629</v>
      </c>
      <c r="T169" s="26">
        <f>RecastReported!T111/1000</f>
        <v>3.0990000000000002</v>
      </c>
      <c r="U169" s="26">
        <f>RecastReported!U111/1000</f>
        <v>3.903</v>
      </c>
      <c r="V169" s="26">
        <f>RecastReported!V111/1000</f>
        <v>5.4619999999999997</v>
      </c>
      <c r="W169" s="26">
        <f>RecastReported!W111/1000</f>
        <v>6.7409999999999997</v>
      </c>
      <c r="X169" s="61">
        <f>RecastReported!X111/1000</f>
        <v>19.204999999999998</v>
      </c>
      <c r="Y169" s="26">
        <f>RecastReported!Y111/1000</f>
        <v>6.4720000000000004</v>
      </c>
      <c r="Z169" s="26">
        <f>RecastReported!Z111/1000</f>
        <v>5.9059999999999997</v>
      </c>
      <c r="AA169" s="26">
        <f>RecastReported!AA111/1000</f>
        <v>5.98</v>
      </c>
      <c r="AB169" s="170">
        <f>RecastReported!AB111/1000</f>
        <v>5.968</v>
      </c>
      <c r="AC169" s="171">
        <f>RecastReported!AC111/1000</f>
        <v>24.326000000000001</v>
      </c>
    </row>
    <row r="170" spans="1:29" x14ac:dyDescent="0.2">
      <c r="C170" s="6" t="s">
        <v>289</v>
      </c>
      <c r="D170" s="6"/>
      <c r="E170" s="26">
        <f>Reported!E112/1000</f>
        <v>-4.8869999999999996</v>
      </c>
      <c r="F170" s="26">
        <f>Reported!F112/1000</f>
        <v>-5.492</v>
      </c>
      <c r="G170" s="26">
        <f>Reported!G112/1000</f>
        <v>-5.68</v>
      </c>
      <c r="H170" s="26">
        <f>Reported!H112/1000</f>
        <v>-0.72099999999999997</v>
      </c>
      <c r="I170" s="61">
        <f>Reported!I112/1000</f>
        <v>-16.78</v>
      </c>
      <c r="J170" s="26">
        <f>Reported!J112/1000</f>
        <v>-4.2359999999999998</v>
      </c>
      <c r="K170" s="26">
        <f>Reported!K112/1000</f>
        <v>-5.2549999999999999</v>
      </c>
      <c r="L170" s="26">
        <f>Reported!L112/1000</f>
        <v>-4.6580000000000004</v>
      </c>
      <c r="M170" s="26">
        <f>Reported!M112/1000</f>
        <v>-4.4020000000000001</v>
      </c>
      <c r="N170" s="61">
        <f>RecastReported!N112/1000</f>
        <v>-44.912999999999997</v>
      </c>
      <c r="O170" s="26">
        <f>RecastReported!O112/1000</f>
        <v>-4.5519999999999996</v>
      </c>
      <c r="P170" s="26">
        <f>RecastReported!P112/1000</f>
        <v>-3.59</v>
      </c>
      <c r="Q170" s="26">
        <f>RecastReported!Q112/1000</f>
        <v>-5.657</v>
      </c>
      <c r="R170" s="26">
        <f>RecastReported!R112/1000</f>
        <v>-4.4960000000000004</v>
      </c>
      <c r="S170" s="61">
        <f>RecastReported!S112/1000</f>
        <v>-18.295000000000002</v>
      </c>
      <c r="T170" s="26">
        <f>RecastReported!T112/1000</f>
        <v>-5.0279999999999996</v>
      </c>
      <c r="U170" s="26">
        <f>RecastReported!U112/1000</f>
        <v>-5.1139999999999999</v>
      </c>
      <c r="V170" s="26">
        <f>RecastReported!V112/1000</f>
        <v>-6.3029999999999999</v>
      </c>
      <c r="W170" s="26">
        <f>RecastReported!W112/1000</f>
        <v>-8.56</v>
      </c>
      <c r="X170" s="61">
        <f>RecastReported!X112/1000</f>
        <v>-25.004999999999999</v>
      </c>
      <c r="Y170" s="26">
        <f>RecastReported!Y112/1000</f>
        <v>-9.9860000000000007</v>
      </c>
      <c r="Z170" s="26">
        <f>RecastReported!Z112/1000</f>
        <v>-9.7159999999999993</v>
      </c>
      <c r="AA170" s="26">
        <f>RecastReported!AA112/1000</f>
        <v>-9.7059999999999995</v>
      </c>
      <c r="AB170" s="170">
        <f>RecastReported!AB112/1000</f>
        <v>-9.6750000000000007</v>
      </c>
      <c r="AC170" s="171">
        <f>RecastReported!AC112/1000</f>
        <v>-39.082999999999998</v>
      </c>
    </row>
    <row r="171" spans="1:29" x14ac:dyDescent="0.2">
      <c r="C171" s="6" t="s">
        <v>224</v>
      </c>
      <c r="D171" s="6"/>
      <c r="E171" s="26">
        <f>(Reported!E104+Reported!E105+Reported!E107+Reported!E113)/1000</f>
        <v>0.45700000000000002</v>
      </c>
      <c r="F171" s="26">
        <f>(Reported!F104+Reported!F105+Reported!F107+Reported!F113)/1000</f>
        <v>0.71299999999999997</v>
      </c>
      <c r="G171" s="26">
        <f>(Reported!G104+Reported!G105+Reported!G107+Reported!G113)/1000</f>
        <v>2.5329999999999999</v>
      </c>
      <c r="H171" s="26">
        <f>(Reported!H104+Reported!H105+Reported!H107+Reported!H113)/1000</f>
        <v>1.8109999999999999</v>
      </c>
      <c r="I171" s="61">
        <f>(Reported!I104+Reported!I105+Reported!I107+Reported!I113)/1000</f>
        <v>5.5140000000000002</v>
      </c>
      <c r="J171" s="26">
        <f>(Reported!J104+Reported!J105+Reported!J107+Reported!J113)/1000</f>
        <v>0.33600000000000002</v>
      </c>
      <c r="K171" s="26">
        <f>(Reported!K104+Reported!K105+Reported!K107+Reported!K113)/1000</f>
        <v>2.5880000000000001</v>
      </c>
      <c r="L171" s="26">
        <f>(Reported!L104+Reported!L105+Reported!L107+Reported!L113)/1000</f>
        <v>1.23</v>
      </c>
      <c r="M171" s="26">
        <f>(Reported!M104+Reported!M105+Reported!M107+Reported!M113)/1000</f>
        <v>1.081</v>
      </c>
      <c r="N171" s="61">
        <f>(RecastReported!N104+RecastReported!N105+RecastReported!N107+RecastReported!N113)/1000</f>
        <v>15.705</v>
      </c>
      <c r="O171" s="26">
        <f>(RecastReported!O104+RecastReported!O105+RecastReported!O107+RecastReported!O113)/1000</f>
        <v>5.58</v>
      </c>
      <c r="P171" s="26">
        <f>(RecastReported!P104+RecastReported!P105+RecastReported!P107+RecastReported!P113)/1000</f>
        <v>4.5720000000000001</v>
      </c>
      <c r="Q171" s="26">
        <f>(RecastReported!Q104+RecastReported!Q105+RecastReported!Q107+RecastReported!Q113)/1000</f>
        <v>5.1890000000000001</v>
      </c>
      <c r="R171" s="26">
        <f>(RecastReported!R104+RecastReported!R105+RecastReported!R107+RecastReported!R113)/1000</f>
        <v>9.1300000000000008</v>
      </c>
      <c r="S171" s="61">
        <f>(RecastReported!S104+RecastReported!S105+RecastReported!S107+RecastReported!S113)/1000</f>
        <v>24.471</v>
      </c>
      <c r="T171" s="26">
        <f>(RecastReported!T104+RecastReported!T105+RecastReported!T107+RecastReported!T113)/1000</f>
        <v>5.6669999999999998</v>
      </c>
      <c r="U171" s="26">
        <f>(RecastReported!U104+RecastReported!U105+RecastReported!U107+RecastReported!U113)/1000</f>
        <v>6.4640000000000004</v>
      </c>
      <c r="V171" s="26">
        <f>(RecastReported!V104+RecastReported!V105+RecastReported!V107+RecastReported!V113)/1000</f>
        <v>8.5050000000000008</v>
      </c>
      <c r="W171" s="26">
        <f>(RecastReported!W104+RecastReported!W105+RecastReported!W107+RecastReported!W113)/1000</f>
        <v>4.8479999999999999</v>
      </c>
      <c r="X171" s="61">
        <f>(RecastReported!X104+RecastReported!X105+RecastReported!X107+RecastReported!X113)/1000</f>
        <v>25.484000000000002</v>
      </c>
      <c r="Y171" s="26">
        <f>(RecastReported!Y104+RecastReported!Y105+RecastReported!Y107+RecastReported!Y113)/1000</f>
        <v>1.4890000000000001</v>
      </c>
      <c r="Z171" s="26">
        <f>(RecastReported!Z104+RecastReported!Z105+RecastReported!Z107+RecastReported!Z113)/1000</f>
        <v>5.2249999999999996</v>
      </c>
      <c r="AA171" s="26">
        <f>(RecastReported!AA104+RecastReported!AA105+RecastReported!AA107+RecastReported!AA113)/1000</f>
        <v>9.7859999999999996</v>
      </c>
      <c r="AB171" s="170">
        <f>(RecastReported!AB104+RecastReported!AB105+RecastReported!AB107+RecastReported!AB113)/1000</f>
        <v>9.2799999999999994</v>
      </c>
      <c r="AC171" s="171">
        <f>(RecastReported!AC104+RecastReported!AC105+RecastReported!AC107+RecastReported!AC113)/1000</f>
        <v>25.78</v>
      </c>
    </row>
    <row r="172" spans="1:29" x14ac:dyDescent="0.2">
      <c r="C172" s="6" t="s">
        <v>179</v>
      </c>
      <c r="D172" s="6"/>
      <c r="E172" s="26">
        <f>Reported!E115/1000</f>
        <v>-5.5350000000000001</v>
      </c>
      <c r="F172" s="26">
        <f>Reported!F115/1000</f>
        <v>1.319</v>
      </c>
      <c r="G172" s="26">
        <f>Reported!G115/1000</f>
        <v>-1.7829999999999999</v>
      </c>
      <c r="H172" s="26">
        <f>Reported!H115/1000</f>
        <v>-9.5180000000000007</v>
      </c>
      <c r="I172" s="61">
        <f>Reported!I115/1000</f>
        <v>-15.516999999999999</v>
      </c>
      <c r="J172" s="26">
        <f>Reported!J115/1000</f>
        <v>3.5950000000000002</v>
      </c>
      <c r="K172" s="26">
        <f>Reported!K115/1000</f>
        <v>0.28899999999999998</v>
      </c>
      <c r="L172" s="26">
        <f>Reported!L115/1000</f>
        <v>5.2990000000000004</v>
      </c>
      <c r="M172" s="26">
        <f>Reported!M115/1000</f>
        <v>-8.5090000000000003</v>
      </c>
      <c r="N172" s="61">
        <f>RecastReported!N115/1000</f>
        <v>-1.9730000000000001</v>
      </c>
      <c r="O172" s="26">
        <f>RecastReported!O115/1000</f>
        <v>7.4749999999999996</v>
      </c>
      <c r="P172" s="26">
        <f>RecastReported!P115/1000</f>
        <v>-7.8090000000000002</v>
      </c>
      <c r="Q172" s="26">
        <f>RecastReported!Q115/1000</f>
        <v>-8.4489999999999998</v>
      </c>
      <c r="R172" s="26">
        <f>RecastReported!R115/1000</f>
        <v>-0.626</v>
      </c>
      <c r="S172" s="61">
        <f>RecastReported!S115/1000</f>
        <v>-9.4090000000000007</v>
      </c>
      <c r="T172" s="26">
        <f>RecastReported!T115/1000</f>
        <v>6.2169999999999996</v>
      </c>
      <c r="U172" s="26">
        <f>RecastReported!U115/1000</f>
        <v>-5.7220000000000004</v>
      </c>
      <c r="V172" s="26">
        <f>RecastReported!V115/1000</f>
        <v>-6.5579999999999998</v>
      </c>
      <c r="W172" s="26">
        <f>RecastReported!W115/1000</f>
        <v>0.35599999999999998</v>
      </c>
      <c r="X172" s="61">
        <f>RecastReported!X115/1000</f>
        <v>-5.7069999999999999</v>
      </c>
      <c r="Y172" s="26">
        <f>RecastReported!Y115/1000</f>
        <v>-0.14699999999999999</v>
      </c>
      <c r="Z172" s="26">
        <f>RecastReported!Z115/1000</f>
        <v>-12.701000000000001</v>
      </c>
      <c r="AA172" s="26">
        <f>RecastReported!AA115/1000</f>
        <v>1.8049999999999999</v>
      </c>
      <c r="AB172" s="170">
        <f>RecastReported!AB115/1000</f>
        <v>-3.8210000000000002</v>
      </c>
      <c r="AC172" s="171">
        <f>RecastReported!AC115/1000</f>
        <v>-14.864000000000001</v>
      </c>
    </row>
    <row r="173" spans="1:29" x14ac:dyDescent="0.2">
      <c r="C173" s="6" t="s">
        <v>128</v>
      </c>
      <c r="D173" s="6"/>
      <c r="E173" s="26">
        <f>Reported!E116/1000</f>
        <v>-11.537000000000001</v>
      </c>
      <c r="F173" s="26">
        <f>Reported!F116/1000</f>
        <v>-2.3530000000000002</v>
      </c>
      <c r="G173" s="26">
        <f>Reported!G116/1000</f>
        <v>-14.103</v>
      </c>
      <c r="H173" s="26">
        <f>Reported!H116/1000</f>
        <v>-19.350999999999999</v>
      </c>
      <c r="I173" s="61">
        <f>Reported!I116/1000</f>
        <v>-47.344000000000001</v>
      </c>
      <c r="J173" s="26">
        <f>Reported!J116/1000</f>
        <v>-23.314</v>
      </c>
      <c r="K173" s="26">
        <f>Reported!K116/1000</f>
        <v>6.4749999999999996</v>
      </c>
      <c r="L173" s="26">
        <f>Reported!L116/1000</f>
        <v>2.266</v>
      </c>
      <c r="M173" s="26">
        <f>Reported!M116/1000</f>
        <v>18.614999999999998</v>
      </c>
      <c r="N173" s="61">
        <f>RecastReported!N116/1000</f>
        <v>4.0419999999999998</v>
      </c>
      <c r="O173" s="26">
        <f>RecastReported!O116/1000</f>
        <v>7.7229999999999999</v>
      </c>
      <c r="P173" s="26">
        <f>RecastReported!P116/1000</f>
        <v>6.859</v>
      </c>
      <c r="Q173" s="26">
        <f>RecastReported!Q116/1000</f>
        <v>-10.579000000000001</v>
      </c>
      <c r="R173" s="26">
        <f>RecastReported!R116/1000</f>
        <v>-31.103999999999999</v>
      </c>
      <c r="S173" s="61">
        <f>RecastReported!S116/1000</f>
        <v>-27.100999999999999</v>
      </c>
      <c r="T173" s="26">
        <f>RecastReported!T116/1000</f>
        <v>6.5250000000000004</v>
      </c>
      <c r="U173" s="26">
        <f>RecastReported!U116/1000</f>
        <v>6.5979999999999999</v>
      </c>
      <c r="V173" s="26">
        <f>RecastReported!V116/1000</f>
        <v>-14.673999999999999</v>
      </c>
      <c r="W173" s="26">
        <f>RecastReported!W116/1000</f>
        <v>16.510999999999999</v>
      </c>
      <c r="X173" s="61">
        <f>RecastReported!X116/1000</f>
        <v>14.96</v>
      </c>
      <c r="Y173" s="26">
        <f>RecastReported!Y116/1000</f>
        <v>3.2829999999999999</v>
      </c>
      <c r="Z173" s="26">
        <f>RecastReported!Z116/1000</f>
        <v>-13.645</v>
      </c>
      <c r="AA173" s="26">
        <f>RecastReported!AA116/1000</f>
        <v>-19.948</v>
      </c>
      <c r="AB173" s="170">
        <f>RecastReported!AB116/1000</f>
        <v>-150.79400000000001</v>
      </c>
      <c r="AC173" s="171">
        <f>RecastReported!AC116/1000</f>
        <v>-181.10400000000001</v>
      </c>
    </row>
    <row r="174" spans="1:29" x14ac:dyDescent="0.2">
      <c r="C174" s="6" t="s">
        <v>180</v>
      </c>
      <c r="D174" s="6"/>
      <c r="E174" s="26">
        <f>Reported!E117/1000</f>
        <v>5.069</v>
      </c>
      <c r="F174" s="26">
        <f>Reported!F117/1000</f>
        <v>-13.683999999999999</v>
      </c>
      <c r="G174" s="26">
        <f>Reported!G117/1000</f>
        <v>11.654</v>
      </c>
      <c r="H174" s="26">
        <f>Reported!H117/1000</f>
        <v>-3.923</v>
      </c>
      <c r="I174" s="61">
        <f>Reported!I117/1000</f>
        <v>-0.88400000000000001</v>
      </c>
      <c r="J174" s="26">
        <f>Reported!J117/1000</f>
        <v>-4.3550000000000004</v>
      </c>
      <c r="K174" s="26">
        <f>Reported!K117/1000</f>
        <v>1.595</v>
      </c>
      <c r="L174" s="26">
        <f>Reported!L117/1000</f>
        <v>-2.375</v>
      </c>
      <c r="M174" s="26">
        <f>Reported!M117/1000</f>
        <v>0.33600000000000002</v>
      </c>
      <c r="N174" s="61">
        <f>RecastReported!N117/1000</f>
        <v>-52.225999999999999</v>
      </c>
      <c r="O174" s="26">
        <f>RecastReported!O117/1000</f>
        <v>-13.829000000000001</v>
      </c>
      <c r="P174" s="26">
        <f>RecastReported!P117/1000</f>
        <v>-12.157999999999999</v>
      </c>
      <c r="Q174" s="26">
        <f>RecastReported!Q117/1000</f>
        <v>-11.164999999999999</v>
      </c>
      <c r="R174" s="26">
        <f>RecastReported!R117/1000</f>
        <v>-14.481</v>
      </c>
      <c r="S174" s="61">
        <f>RecastReported!S117/1000</f>
        <v>-51.633000000000003</v>
      </c>
      <c r="T174" s="26">
        <f>RecastReported!T117/1000</f>
        <v>-13.323</v>
      </c>
      <c r="U174" s="26">
        <f>RecastReported!U117/1000</f>
        <v>-20.69</v>
      </c>
      <c r="V174" s="26">
        <f>RecastReported!V117/1000</f>
        <v>-20.143999999999998</v>
      </c>
      <c r="W174" s="26">
        <f>RecastReported!W117/1000</f>
        <v>-21.766999999999999</v>
      </c>
      <c r="X174" s="61">
        <f>RecastReported!X117/1000</f>
        <v>-75.924000000000007</v>
      </c>
      <c r="Y174" s="26">
        <f>RecastReported!Y117/1000</f>
        <v>-35.868000000000002</v>
      </c>
      <c r="Z174" s="26">
        <f>RecastReported!Z117/1000</f>
        <v>-13.903</v>
      </c>
      <c r="AA174" s="26">
        <f>RecastReported!AA117/1000</f>
        <v>-17.558</v>
      </c>
      <c r="AB174" s="170">
        <f>RecastReported!AB117/1000</f>
        <v>-14.301</v>
      </c>
      <c r="AC174" s="171">
        <f>RecastReported!AC117/1000</f>
        <v>-81.63</v>
      </c>
    </row>
    <row r="175" spans="1:29" x14ac:dyDescent="0.2">
      <c r="C175" s="6" t="s">
        <v>138</v>
      </c>
      <c r="D175" s="6"/>
      <c r="E175" s="26">
        <f>Reported!E118/1000</f>
        <v>26.931999999999999</v>
      </c>
      <c r="F175" s="26">
        <f>Reported!F118/1000</f>
        <v>-4.181</v>
      </c>
      <c r="G175" s="26">
        <f>Reported!G118/1000</f>
        <v>14.853999999999999</v>
      </c>
      <c r="H175" s="26">
        <f>Reported!H118/1000</f>
        <v>13.340999999999999</v>
      </c>
      <c r="I175" s="61">
        <f>Reported!I118/1000</f>
        <v>50.945999999999998</v>
      </c>
      <c r="J175" s="26">
        <f>Reported!J118/1000</f>
        <v>-10.103</v>
      </c>
      <c r="K175" s="26">
        <f>Reported!K118/1000</f>
        <v>0.214</v>
      </c>
      <c r="L175" s="26">
        <f>Reported!L118/1000</f>
        <v>-12.331</v>
      </c>
      <c r="M175" s="26">
        <f>Reported!M118/1000</f>
        <v>-18.116</v>
      </c>
      <c r="N175" s="61">
        <f>RecastReported!N118/1000</f>
        <v>-40.335999999999999</v>
      </c>
      <c r="O175" s="26">
        <f>RecastReported!O118/1000</f>
        <v>-4.3570000000000002</v>
      </c>
      <c r="P175" s="26">
        <f>RecastReported!P118/1000</f>
        <v>6.9930000000000003</v>
      </c>
      <c r="Q175" s="26">
        <f>RecastReported!Q118/1000</f>
        <v>29.033000000000001</v>
      </c>
      <c r="R175" s="26">
        <f>RecastReported!R118/1000</f>
        <v>16.167999999999999</v>
      </c>
      <c r="S175" s="61">
        <f>RecastReported!S118/1000</f>
        <v>47.837000000000003</v>
      </c>
      <c r="T175" s="26">
        <f>RecastReported!T118/1000</f>
        <v>-12.981999999999999</v>
      </c>
      <c r="U175" s="26">
        <f>RecastReported!U118/1000</f>
        <v>-19.858000000000001</v>
      </c>
      <c r="V175" s="26">
        <f>RecastReported!V118/1000</f>
        <v>51.128999999999998</v>
      </c>
      <c r="W175" s="26">
        <f>RecastReported!W118/1000</f>
        <v>-9.4410000000000007</v>
      </c>
      <c r="X175" s="61">
        <f>RecastReported!X118/1000</f>
        <v>8.8480000000000008</v>
      </c>
      <c r="Y175" s="26">
        <f>RecastReported!Y118/1000</f>
        <v>-22.577000000000002</v>
      </c>
      <c r="Z175" s="26">
        <f>RecastReported!Z118/1000</f>
        <v>21.01</v>
      </c>
      <c r="AA175" s="26">
        <f>RecastReported!AA118/1000</f>
        <v>8.3109999999999999</v>
      </c>
      <c r="AB175" s="170">
        <f>RecastReported!AB118/1000</f>
        <v>60.612000000000002</v>
      </c>
      <c r="AC175" s="171">
        <f>RecastReported!AC118/1000</f>
        <v>67.355999999999995</v>
      </c>
    </row>
    <row r="176" spans="1:29" x14ac:dyDescent="0.2">
      <c r="C176" s="6" t="s">
        <v>140</v>
      </c>
      <c r="D176" s="6"/>
      <c r="E176" s="26">
        <f>Reported!E119/1000</f>
        <v>2.6429999999999998</v>
      </c>
      <c r="F176" s="26">
        <f>Reported!F119/1000</f>
        <v>3.5659999999999998</v>
      </c>
      <c r="G176" s="26">
        <f>Reported!G119/1000</f>
        <v>-0.64100000000000001</v>
      </c>
      <c r="H176" s="26">
        <f>Reported!H119/1000</f>
        <v>13.6</v>
      </c>
      <c r="I176" s="61">
        <f>Reported!I119/1000</f>
        <v>19.167999999999999</v>
      </c>
      <c r="J176" s="26">
        <f>Reported!J119/1000</f>
        <v>-0.317</v>
      </c>
      <c r="K176" s="26">
        <f>Reported!K119/1000</f>
        <v>3.5350000000000001</v>
      </c>
      <c r="L176" s="26">
        <f>Reported!L119/1000</f>
        <v>4.7960000000000003</v>
      </c>
      <c r="M176" s="26">
        <f>Reported!M119/1000</f>
        <v>3.8050000000000002</v>
      </c>
      <c r="N176" s="61">
        <f>RecastReported!N119/1000</f>
        <v>24.867999999999999</v>
      </c>
      <c r="O176" s="26">
        <f>RecastReported!O119/1000</f>
        <v>-11.297000000000001</v>
      </c>
      <c r="P176" s="26">
        <f>RecastReported!P119/1000</f>
        <v>4.7859999999999996</v>
      </c>
      <c r="Q176" s="26">
        <f>RecastReported!Q119/1000</f>
        <v>1.2230000000000001</v>
      </c>
      <c r="R176" s="26">
        <f>RecastReported!R119/1000</f>
        <v>14.506</v>
      </c>
      <c r="S176" s="61">
        <f>RecastReported!S119/1000</f>
        <v>9.2189999999999994</v>
      </c>
      <c r="T176" s="26">
        <f>RecastReported!T119/1000</f>
        <v>-7.048</v>
      </c>
      <c r="U176" s="26">
        <f>RecastReported!U119/1000</f>
        <v>38.723999999999997</v>
      </c>
      <c r="V176" s="26">
        <f>RecastReported!V119/1000</f>
        <v>1.222</v>
      </c>
      <c r="W176" s="26">
        <f>RecastReported!W119/1000</f>
        <v>-17.611999999999998</v>
      </c>
      <c r="X176" s="61">
        <f>RecastReported!X119/1000</f>
        <v>15.286</v>
      </c>
      <c r="Y176" s="26">
        <f>RecastReported!Y119/1000</f>
        <v>7.7240000000000002</v>
      </c>
      <c r="Z176" s="26">
        <f>RecastReported!Z119/1000</f>
        <v>-6.1989999999999998</v>
      </c>
      <c r="AA176" s="26">
        <f>RecastReported!AA119/1000</f>
        <v>13.006</v>
      </c>
      <c r="AB176" s="170">
        <f>RecastReported!AB119/1000</f>
        <v>27.55</v>
      </c>
      <c r="AC176" s="171">
        <f>RecastReported!AC119/1000</f>
        <v>42.081000000000003</v>
      </c>
    </row>
    <row r="177" spans="2:29" x14ac:dyDescent="0.2">
      <c r="C177" s="6" t="s">
        <v>181</v>
      </c>
      <c r="D177" s="6"/>
      <c r="E177" s="26">
        <f>Reported!E120/1000</f>
        <v>12.304</v>
      </c>
      <c r="F177" s="26">
        <f>Reported!F120/1000</f>
        <v>7.95</v>
      </c>
      <c r="G177" s="26">
        <f>Reported!G120/1000</f>
        <v>11.602</v>
      </c>
      <c r="H177" s="26">
        <f>Reported!H120/1000</f>
        <v>15.827999999999999</v>
      </c>
      <c r="I177" s="61">
        <f>Reported!I120/1000</f>
        <v>47.683999999999997</v>
      </c>
      <c r="J177" s="26">
        <f>Reported!J120/1000</f>
        <v>5.5720000000000001</v>
      </c>
      <c r="K177" s="26">
        <f>Reported!K120/1000</f>
        <v>-2.2770000000000001</v>
      </c>
      <c r="L177" s="26">
        <f>Reported!L120/1000</f>
        <v>3.8809999999999998</v>
      </c>
      <c r="M177" s="26">
        <f>Reported!M120/1000</f>
        <v>3.1179999999999999</v>
      </c>
      <c r="N177" s="61">
        <f>RecastReported!N120/1000</f>
        <v>29.295000000000002</v>
      </c>
      <c r="O177" s="26">
        <f>RecastReported!O120/1000</f>
        <v>6.593</v>
      </c>
      <c r="P177" s="26">
        <f>RecastReported!P120/1000</f>
        <v>11.109</v>
      </c>
      <c r="Q177" s="26">
        <f>RecastReported!Q120/1000</f>
        <v>13.132</v>
      </c>
      <c r="R177" s="26">
        <f>RecastReported!R120/1000</f>
        <v>9.8780000000000001</v>
      </c>
      <c r="S177" s="61">
        <f>RecastReported!S120/1000</f>
        <v>40.712000000000003</v>
      </c>
      <c r="T177" s="26">
        <f>RecastReported!T120/1000</f>
        <v>7.4560000000000004</v>
      </c>
      <c r="U177" s="26">
        <f>RecastReported!U120/1000</f>
        <v>7.734</v>
      </c>
      <c r="V177" s="26">
        <f>RecastReported!V120/1000</f>
        <v>6.3920000000000003</v>
      </c>
      <c r="W177" s="26">
        <f>RecastReported!W120/1000</f>
        <v>5.8109999999999999</v>
      </c>
      <c r="X177" s="61">
        <f>RecastReported!X120/1000</f>
        <v>27.393000000000001</v>
      </c>
      <c r="Y177" s="26">
        <f>RecastReported!Y120/1000</f>
        <v>101.848</v>
      </c>
      <c r="Z177" s="26">
        <f>RecastReported!Z120/1000</f>
        <v>10.347</v>
      </c>
      <c r="AA177" s="26">
        <f>RecastReported!AA120/1000</f>
        <v>9.7409999999999997</v>
      </c>
      <c r="AB177" s="170">
        <f>RecastReported!AB120/1000</f>
        <v>16.486000000000001</v>
      </c>
      <c r="AC177" s="171">
        <f>RecastReported!AC120/1000</f>
        <v>138.422</v>
      </c>
    </row>
    <row r="178" spans="2:29" x14ac:dyDescent="0.2">
      <c r="C178" s="1" t="s">
        <v>182</v>
      </c>
      <c r="D178" s="1"/>
      <c r="E178" s="28">
        <f>Reported!E121/1000</f>
        <v>-2.3159999999999998</v>
      </c>
      <c r="F178" s="28">
        <f>Reported!F121/1000</f>
        <v>-42.286000000000001</v>
      </c>
      <c r="G178" s="28">
        <f>Reported!G121/1000</f>
        <v>-27.33</v>
      </c>
      <c r="H178" s="28">
        <f>Reported!H121/1000</f>
        <v>-33.334000000000003</v>
      </c>
      <c r="I178" s="62">
        <f>Reported!I121/1000</f>
        <v>-105.26600000000001</v>
      </c>
      <c r="J178" s="28">
        <f>Reported!J121/1000</f>
        <v>-77.394999999999996</v>
      </c>
      <c r="K178" s="28">
        <f>Reported!K121/1000</f>
        <v>-21.018000000000001</v>
      </c>
      <c r="L178" s="28">
        <f>Reported!L121/1000</f>
        <v>-28.818000000000001</v>
      </c>
      <c r="M178" s="28">
        <f>Reported!M121/1000</f>
        <v>-23.349</v>
      </c>
      <c r="N178" s="62">
        <f>RecastReported!N121/1000</f>
        <v>-200.14099999999999</v>
      </c>
      <c r="O178" s="28">
        <f>RecastReported!O121/1000</f>
        <v>-37.479999999999997</v>
      </c>
      <c r="P178" s="28">
        <f>RecastReported!P121/1000</f>
        <v>-11.691000000000001</v>
      </c>
      <c r="Q178" s="28">
        <f>RecastReported!Q121/1000</f>
        <v>-14.859</v>
      </c>
      <c r="R178" s="28">
        <f>RecastReported!R121/1000</f>
        <v>-32.073</v>
      </c>
      <c r="S178" s="62">
        <f>RecastReported!S121/1000</f>
        <v>-96.102999999999994</v>
      </c>
      <c r="T178" s="28">
        <f>RecastReported!T121/1000</f>
        <v>-45.753999999999998</v>
      </c>
      <c r="U178" s="28">
        <f>RecastReported!U121/1000</f>
        <v>-11.967000000000001</v>
      </c>
      <c r="V178" s="28">
        <f>RecastReported!V121/1000</f>
        <v>16.986999999999998</v>
      </c>
      <c r="W178" s="28">
        <f>RecastReported!W121/1000</f>
        <v>-21.727</v>
      </c>
      <c r="X178" s="62">
        <f>RecastReported!X121/1000</f>
        <v>-62.460999999999999</v>
      </c>
      <c r="Y178" s="28">
        <f>RecastReported!Y121/1000</f>
        <v>11.414999999999999</v>
      </c>
      <c r="Z178" s="28">
        <f>RecastReported!Z121/1000</f>
        <v>-68.03</v>
      </c>
      <c r="AA178" s="28">
        <f>RecastReported!AA121/1000</f>
        <v>-49.493000000000002</v>
      </c>
      <c r="AB178" s="172">
        <f>RecastReported!AB121/1000</f>
        <v>-98.379000000000005</v>
      </c>
      <c r="AC178" s="173">
        <f>RecastReported!AC121/1000</f>
        <v>-204.48699999999999</v>
      </c>
    </row>
    <row r="179" spans="2:29" x14ac:dyDescent="0.2">
      <c r="E179" s="26"/>
      <c r="F179" s="26"/>
      <c r="G179" s="26"/>
      <c r="H179" s="26"/>
      <c r="I179" s="61"/>
      <c r="J179" s="26"/>
      <c r="K179" s="26"/>
      <c r="L179" s="26"/>
      <c r="M179" s="26"/>
      <c r="N179" s="61"/>
      <c r="O179" s="26"/>
      <c r="P179" s="26"/>
      <c r="Q179" s="26"/>
      <c r="R179" s="26"/>
      <c r="S179" s="61"/>
      <c r="T179" s="26"/>
      <c r="U179" s="26"/>
      <c r="V179" s="26"/>
      <c r="W179" s="26"/>
      <c r="X179" s="61"/>
      <c r="Y179" s="26"/>
      <c r="Z179" s="26"/>
      <c r="AA179" s="26"/>
      <c r="AB179" s="170"/>
      <c r="AC179" s="171"/>
    </row>
    <row r="180" spans="2:29" x14ac:dyDescent="0.2">
      <c r="B180" s="7" t="s">
        <v>183</v>
      </c>
      <c r="E180" s="26"/>
      <c r="F180" s="26"/>
      <c r="G180" s="26"/>
      <c r="H180" s="26"/>
      <c r="I180" s="61"/>
      <c r="J180" s="26"/>
      <c r="K180" s="26"/>
      <c r="L180" s="26"/>
      <c r="M180" s="26"/>
      <c r="N180" s="61"/>
      <c r="O180" s="26"/>
      <c r="P180" s="26"/>
      <c r="Q180" s="26"/>
      <c r="R180" s="26"/>
      <c r="S180" s="61"/>
      <c r="T180" s="26"/>
      <c r="U180" s="26"/>
      <c r="V180" s="26"/>
      <c r="W180" s="26"/>
      <c r="X180" s="61"/>
      <c r="Y180" s="26"/>
      <c r="Z180" s="26"/>
      <c r="AA180" s="26"/>
      <c r="AB180" s="170"/>
      <c r="AC180" s="171"/>
    </row>
    <row r="181" spans="2:29" x14ac:dyDescent="0.2">
      <c r="C181" s="6" t="s">
        <v>298</v>
      </c>
      <c r="D181" s="6"/>
      <c r="E181" s="26">
        <f>Reported!E124/1000</f>
        <v>-131.291</v>
      </c>
      <c r="F181" s="26">
        <f>Reported!F124/1000</f>
        <v>-126.515</v>
      </c>
      <c r="G181" s="26">
        <f>Reported!G124/1000</f>
        <v>-151.05500000000001</v>
      </c>
      <c r="H181" s="26">
        <f>Reported!H124/1000</f>
        <v>-186.02600000000001</v>
      </c>
      <c r="I181" s="61">
        <f>Reported!I124/1000</f>
        <v>-594.88699999999994</v>
      </c>
      <c r="J181" s="26">
        <f>Reported!J124/1000</f>
        <v>-164.62899999999999</v>
      </c>
      <c r="K181" s="26">
        <f>Reported!K124/1000</f>
        <v>-167.84299999999999</v>
      </c>
      <c r="L181" s="26">
        <f>Reported!L124/1000</f>
        <v>-197.82300000000001</v>
      </c>
      <c r="M181" s="26">
        <f>Reported!M124/1000</f>
        <v>-197.273</v>
      </c>
      <c r="N181" s="61">
        <f>RecastReported!N124/1000</f>
        <v>-678.25800000000004</v>
      </c>
      <c r="O181" s="26">
        <f>RecastReported!O124/1000</f>
        <v>-159.75399999999999</v>
      </c>
      <c r="P181" s="26">
        <f>RecastReported!P124/1000</f>
        <v>-180.22499999999999</v>
      </c>
      <c r="Q181" s="26">
        <f>RecastReported!Q124/1000</f>
        <v>-218.41399999999999</v>
      </c>
      <c r="R181" s="26">
        <f>RecastReported!R124/1000</f>
        <v>-210.97</v>
      </c>
      <c r="S181" s="61">
        <f>RecastReported!S124/1000</f>
        <v>-769.36300000000006</v>
      </c>
      <c r="T181" s="26">
        <f>RecastReported!T124/1000</f>
        <v>-163.19</v>
      </c>
      <c r="U181" s="26">
        <f>RecastReported!U124/1000</f>
        <v>-183.77199999999999</v>
      </c>
      <c r="V181" s="26">
        <f>RecastReported!V124/1000</f>
        <v>-224.21899999999999</v>
      </c>
      <c r="W181" s="26">
        <f>RecastReported!W124/1000</f>
        <v>-235.184</v>
      </c>
      <c r="X181" s="61">
        <f>RecastReported!X124/1000</f>
        <v>-806.36500000000001</v>
      </c>
      <c r="Y181" s="26">
        <f>RecastReported!Y124/1000</f>
        <v>-198.88</v>
      </c>
      <c r="Z181" s="26">
        <f>RecastReported!Z124/1000</f>
        <v>-189.55</v>
      </c>
      <c r="AA181" s="26">
        <f>RecastReported!AA124/1000</f>
        <v>-205.70699999999999</v>
      </c>
      <c r="AB181" s="170">
        <f>RecastReported!AB124/1000</f>
        <v>-221.05099999999999</v>
      </c>
      <c r="AC181" s="171">
        <f>RecastReported!AC124/1000</f>
        <v>-815.18799999999999</v>
      </c>
    </row>
    <row r="182" spans="2:29" x14ac:dyDescent="0.2">
      <c r="C182" s="6" t="s">
        <v>299</v>
      </c>
      <c r="D182" s="6"/>
      <c r="E182" s="26">
        <f>(Reported!E125+Reported!E126)/1000</f>
        <v>-1.9470000000000001</v>
      </c>
      <c r="F182" s="26">
        <f>(Reported!F125+Reported!F126)/1000</f>
        <v>-17.315999999999999</v>
      </c>
      <c r="G182" s="26">
        <f>(Reported!G125+Reported!G126)/1000</f>
        <v>-3.7280000000000002</v>
      </c>
      <c r="H182" s="26">
        <f>(Reported!H125+Reported!H126)/1000</f>
        <v>-9.6110000000000007</v>
      </c>
      <c r="I182" s="61">
        <f>(Reported!I125+Reported!I126)/1000</f>
        <v>-32.601999999999997</v>
      </c>
      <c r="J182" s="26">
        <f>(Reported!J125+Reported!J126)/1000</f>
        <v>-5.0229999999999997</v>
      </c>
      <c r="K182" s="26">
        <f>(Reported!K125+Reported!K126)/1000</f>
        <v>-8.1850000000000005</v>
      </c>
      <c r="L182" s="26">
        <f>(Reported!L125+Reported!L126)/1000</f>
        <v>-2.1890000000000001</v>
      </c>
      <c r="M182" s="26">
        <f>(Reported!M125+Reported!M126)/1000</f>
        <v>-2.1469999999999998</v>
      </c>
      <c r="N182" s="61">
        <f>(RecastReported!N125+RecastReported!N126)/1000</f>
        <v>-17.544</v>
      </c>
      <c r="O182" s="26">
        <f>(RecastReported!O125+RecastReported!O126)/1000</f>
        <v>-2.61</v>
      </c>
      <c r="P182" s="26">
        <f>(RecastReported!P125+RecastReported!P126)/1000</f>
        <v>-1.8540000000000001</v>
      </c>
      <c r="Q182" s="26">
        <f>(RecastReported!Q125+RecastReported!Q126)/1000</f>
        <v>-1.492</v>
      </c>
      <c r="R182" s="26">
        <f>(RecastReported!R125+RecastReported!R126)/1000</f>
        <v>-2</v>
      </c>
      <c r="S182" s="61">
        <f>(RecastReported!S125+RecastReported!S126)/1000</f>
        <v>-7.9560000000000004</v>
      </c>
      <c r="T182" s="26">
        <f>(RecastReported!T125+RecastReported!T126)/1000</f>
        <v>-1.5209999999999999</v>
      </c>
      <c r="U182" s="26">
        <f>(RecastReported!U125+RecastReported!U126)/1000</f>
        <v>-1.2410000000000001</v>
      </c>
      <c r="V182" s="26">
        <f>(RecastReported!V125+RecastReported!V126)/1000</f>
        <v>-0.317</v>
      </c>
      <c r="W182" s="26">
        <f>(RecastReported!W125+RecastReported!W126)/1000</f>
        <v>-1.8720000000000001</v>
      </c>
      <c r="X182" s="61">
        <f>(RecastReported!X125+RecastReported!X126)/1000</f>
        <v>-4.9509999999999996</v>
      </c>
      <c r="Y182" s="26">
        <f>(RecastReported!Y125+RecastReported!Y126)/1000</f>
        <v>-2.5169999999999999</v>
      </c>
      <c r="Z182" s="26">
        <f>(RecastReported!Z125+RecastReported!Z126)/1000</f>
        <v>-11.433</v>
      </c>
      <c r="AA182" s="26">
        <f>(RecastReported!AA125+RecastReported!AA126)/1000</f>
        <v>-9.9559999999999995</v>
      </c>
      <c r="AB182" s="170">
        <f>(RecastReported!AB125+RecastReported!AB126)/1000</f>
        <v>-4.1609999999999996</v>
      </c>
      <c r="AC182" s="171">
        <f>(RecastReported!AC125+RecastReported!AC126)/1000</f>
        <v>-28.067</v>
      </c>
    </row>
    <row r="183" spans="2:29" x14ac:dyDescent="0.2">
      <c r="C183" s="1" t="s">
        <v>187</v>
      </c>
      <c r="D183" s="1"/>
      <c r="E183" s="28">
        <f>Reported!E127/1000</f>
        <v>-133.238</v>
      </c>
      <c r="F183" s="28">
        <f>Reported!F127/1000</f>
        <v>-143.83099999999999</v>
      </c>
      <c r="G183" s="28">
        <f>Reported!G127/1000</f>
        <v>-154.78299999999999</v>
      </c>
      <c r="H183" s="28">
        <f>Reported!H127/1000</f>
        <v>-195.637</v>
      </c>
      <c r="I183" s="62">
        <f>Reported!I127/1000</f>
        <v>-627.48900000000003</v>
      </c>
      <c r="J183" s="28">
        <f>Reported!J127/1000</f>
        <v>-169.65199999999999</v>
      </c>
      <c r="K183" s="28">
        <f>Reported!K127/1000</f>
        <v>-176.02799999999999</v>
      </c>
      <c r="L183" s="28">
        <f>Reported!L127/1000</f>
        <v>-200.012</v>
      </c>
      <c r="M183" s="28">
        <f>Reported!M127/1000</f>
        <v>-199.42</v>
      </c>
      <c r="N183" s="62">
        <f>RecastReported!N127/1000</f>
        <v>-695.80200000000002</v>
      </c>
      <c r="O183" s="28">
        <f>RecastReported!O127/1000</f>
        <v>-162.364</v>
      </c>
      <c r="P183" s="28">
        <f>RecastReported!P127/1000</f>
        <v>-182.07900000000001</v>
      </c>
      <c r="Q183" s="28">
        <f>RecastReported!Q127/1000</f>
        <v>-219.90600000000001</v>
      </c>
      <c r="R183" s="28">
        <f>RecastReported!R127/1000</f>
        <v>-212.97</v>
      </c>
      <c r="S183" s="62">
        <f>RecastReported!S127/1000</f>
        <v>-777.31899999999996</v>
      </c>
      <c r="T183" s="28">
        <f>RecastReported!T127/1000</f>
        <v>-164.71100000000001</v>
      </c>
      <c r="U183" s="28">
        <f>RecastReported!U127/1000</f>
        <v>-185.01300000000001</v>
      </c>
      <c r="V183" s="28">
        <f>RecastReported!V127/1000</f>
        <v>-224.536</v>
      </c>
      <c r="W183" s="28">
        <f>RecastReported!W127/1000</f>
        <v>-237.05600000000001</v>
      </c>
      <c r="X183" s="62">
        <f>RecastReported!X127/1000</f>
        <v>-811.31600000000003</v>
      </c>
      <c r="Y183" s="28">
        <f>RecastReported!Y127/1000</f>
        <v>-201.39699999999999</v>
      </c>
      <c r="Z183" s="28">
        <f>RecastReported!Z127/1000</f>
        <v>-200.983</v>
      </c>
      <c r="AA183" s="28">
        <f>RecastReported!AA127/1000</f>
        <v>-215.66300000000001</v>
      </c>
      <c r="AB183" s="172">
        <f>RecastReported!AB127/1000</f>
        <v>-225.21199999999999</v>
      </c>
      <c r="AC183" s="173">
        <f>RecastReported!AC127/1000</f>
        <v>-843.255</v>
      </c>
    </row>
    <row r="184" spans="2:29" x14ac:dyDescent="0.2">
      <c r="X184" s="58"/>
      <c r="Z184" s="4"/>
      <c r="AA184" s="4"/>
      <c r="AB184" s="174"/>
      <c r="AC184" s="175"/>
    </row>
    <row r="185" spans="2:29" x14ac:dyDescent="0.2">
      <c r="B185" s="7" t="s">
        <v>188</v>
      </c>
      <c r="X185" s="58"/>
      <c r="Z185" s="4"/>
      <c r="AA185" s="4"/>
      <c r="AB185" s="174"/>
      <c r="AC185" s="175"/>
    </row>
    <row r="186" spans="2:29" x14ac:dyDescent="0.2">
      <c r="B186" s="7"/>
      <c r="C186" s="7" t="s">
        <v>242</v>
      </c>
      <c r="D186" s="7"/>
      <c r="X186" s="58"/>
      <c r="Z186" s="4"/>
      <c r="AA186" s="4"/>
      <c r="AB186" s="174"/>
      <c r="AC186" s="175"/>
    </row>
    <row r="187" spans="2:29" x14ac:dyDescent="0.2">
      <c r="C187" s="6" t="s">
        <v>308</v>
      </c>
      <c r="D187" s="6"/>
      <c r="E187" s="26">
        <f>Reported!E138/1000</f>
        <v>59.341000000000001</v>
      </c>
      <c r="F187" s="26">
        <f>Reported!F138/1000</f>
        <v>96.320999999999998</v>
      </c>
      <c r="G187" s="26">
        <f>Reported!G138/1000</f>
        <v>60.061999999999998</v>
      </c>
      <c r="H187" s="26">
        <f>Reported!H138/1000</f>
        <v>59.98</v>
      </c>
      <c r="I187" s="61">
        <f>Reported!I138/1000</f>
        <v>275.70400000000001</v>
      </c>
      <c r="J187" s="26">
        <f>Reported!J138/1000</f>
        <v>154.94399999999999</v>
      </c>
      <c r="K187" s="26">
        <f>Reported!K138/1000</f>
        <v>84.677000000000007</v>
      </c>
      <c r="L187" s="26">
        <f>Reported!L138/1000</f>
        <v>182.58600000000001</v>
      </c>
      <c r="M187" s="26">
        <f>Reported!M138/1000</f>
        <v>151.33500000000001</v>
      </c>
      <c r="N187" s="61">
        <f>RecastReported!N140/1000</f>
        <v>573.54200000000003</v>
      </c>
      <c r="O187" s="26">
        <f>RecastReported!O140/1000</f>
        <v>162.565</v>
      </c>
      <c r="P187" s="26">
        <f>RecastReported!P140/1000</f>
        <v>140.97999999999999</v>
      </c>
      <c r="Q187" s="26">
        <f>RecastReported!Q140/1000</f>
        <v>167.77699999999999</v>
      </c>
      <c r="R187" s="26">
        <f>RecastReported!R140/1000</f>
        <v>123.599</v>
      </c>
      <c r="S187" s="61">
        <f>RecastReported!S140/1000</f>
        <v>594.92100000000005</v>
      </c>
      <c r="T187" s="26">
        <f>RecastReported!T140/1000</f>
        <v>143.60400000000001</v>
      </c>
      <c r="U187" s="26">
        <f>RecastReported!U140/1000</f>
        <v>23.864000000000001</v>
      </c>
      <c r="V187" s="26">
        <f>RecastReported!V140/1000</f>
        <v>80.236000000000004</v>
      </c>
      <c r="W187" s="26">
        <f>RecastReported!W140/1000</f>
        <v>97.442999999999998</v>
      </c>
      <c r="X187" s="61">
        <f>RecastReported!X140/1000</f>
        <v>345.14699999999999</v>
      </c>
      <c r="Y187" s="26">
        <f>RecastReported!Y140/1000</f>
        <v>152.149</v>
      </c>
      <c r="Z187" s="26">
        <f>RecastReported!Z140/1000</f>
        <v>178.16200000000001</v>
      </c>
      <c r="AA187" s="26">
        <f>RecastReported!AA140/1000</f>
        <v>241.184</v>
      </c>
      <c r="AB187" s="170">
        <f>RecastReported!AB140/1000</f>
        <v>140.41900000000001</v>
      </c>
      <c r="AC187" s="171">
        <f>RecastReported!AC140/1000</f>
        <v>711.91399999999999</v>
      </c>
    </row>
    <row r="188" spans="2:29" x14ac:dyDescent="0.2">
      <c r="C188" s="6" t="s">
        <v>309</v>
      </c>
      <c r="D188" s="6"/>
      <c r="E188" s="26">
        <f>Reported!E139/1000</f>
        <v>-7.5209999999999999</v>
      </c>
      <c r="F188" s="26">
        <f>Reported!F139/1000</f>
        <v>-6.1959999999999997</v>
      </c>
      <c r="G188" s="26">
        <f>Reported!G139/1000</f>
        <v>-6.5309999999999997</v>
      </c>
      <c r="H188" s="26">
        <f>Reported!H139/1000</f>
        <v>-8.4890000000000008</v>
      </c>
      <c r="I188" s="61">
        <f>Reported!I139/1000</f>
        <v>-28.736999999999998</v>
      </c>
      <c r="J188" s="26">
        <f>Reported!J139/1000</f>
        <v>-9.9860000000000007</v>
      </c>
      <c r="K188" s="26">
        <f>Reported!K139/1000</f>
        <v>-8.2710000000000008</v>
      </c>
      <c r="L188" s="26">
        <f>Reported!L139/1000</f>
        <v>-9.4920000000000009</v>
      </c>
      <c r="M188" s="26">
        <f>Reported!M139/1000</f>
        <v>-11.792999999999999</v>
      </c>
      <c r="N188" s="61">
        <f>RecastReported!N141/1000</f>
        <v>-39.542000000000002</v>
      </c>
      <c r="O188" s="26">
        <f>RecastReported!O141/1000</f>
        <v>-12.887</v>
      </c>
      <c r="P188" s="26">
        <f>RecastReported!P141/1000</f>
        <v>-11.747999999999999</v>
      </c>
      <c r="Q188" s="26">
        <f>RecastReported!Q141/1000</f>
        <v>-14.125999999999999</v>
      </c>
      <c r="R188" s="26">
        <f>RecastReported!R141/1000</f>
        <v>-15.769</v>
      </c>
      <c r="S188" s="61">
        <f>RecastReported!S141/1000</f>
        <v>-54.53</v>
      </c>
      <c r="T188" s="26">
        <f>RecastReported!T141/1000</f>
        <v>-15.263</v>
      </c>
      <c r="U188" s="26">
        <f>RecastReported!U141/1000</f>
        <v>-18.038</v>
      </c>
      <c r="V188" s="26">
        <f>RecastReported!V141/1000</f>
        <v>-17.425000000000001</v>
      </c>
      <c r="W188" s="26">
        <f>RecastReported!W141/1000</f>
        <v>-27.672000000000001</v>
      </c>
      <c r="X188" s="61">
        <f>RecastReported!X141/1000</f>
        <v>-78.397999999999996</v>
      </c>
      <c r="Y188" s="26">
        <f>RecastReported!Y141/1000</f>
        <v>-18.446999999999999</v>
      </c>
      <c r="Z188" s="26">
        <f>RecastReported!Z141/1000</f>
        <v>-17.16</v>
      </c>
      <c r="AA188" s="26">
        <f>RecastReported!AA141/1000</f>
        <v>-17.286000000000001</v>
      </c>
      <c r="AB188" s="170">
        <f>RecastReported!AB141/1000</f>
        <v>-23.760999999999999</v>
      </c>
      <c r="AC188" s="171">
        <f>RecastReported!AC141/1000</f>
        <v>-76.653999999999996</v>
      </c>
    </row>
    <row r="189" spans="2:29" x14ac:dyDescent="0.2">
      <c r="C189" s="6" t="s">
        <v>250</v>
      </c>
      <c r="D189" s="6"/>
      <c r="E189" s="26">
        <f>Reported!E140/1000</f>
        <v>0</v>
      </c>
      <c r="F189" s="26">
        <f>Reported!F140/1000</f>
        <v>0</v>
      </c>
      <c r="G189" s="26">
        <f>Reported!G140/1000</f>
        <v>0</v>
      </c>
      <c r="H189" s="26">
        <f>Reported!H140/1000</f>
        <v>0</v>
      </c>
      <c r="I189" s="61">
        <f>Reported!I140/1000</f>
        <v>0</v>
      </c>
      <c r="J189" s="26">
        <f>Reported!J140/1000</f>
        <v>0</v>
      </c>
      <c r="K189" s="26">
        <f>Reported!K140/1000</f>
        <v>0</v>
      </c>
      <c r="L189" s="26">
        <f>Reported!L140/1000</f>
        <v>0</v>
      </c>
      <c r="M189" s="26">
        <f>Reported!M140/1000</f>
        <v>0</v>
      </c>
      <c r="N189" s="61">
        <f>RecastReported!N142/1000</f>
        <v>0</v>
      </c>
      <c r="O189" s="26">
        <f>RecastReported!O142/1000</f>
        <v>0</v>
      </c>
      <c r="P189" s="26">
        <f>RecastReported!P142/1000</f>
        <v>0</v>
      </c>
      <c r="Q189" s="26">
        <f>RecastReported!Q142/1000</f>
        <v>0</v>
      </c>
      <c r="R189" s="26">
        <f>RecastReported!R142/1000</f>
        <v>-35.386000000000003</v>
      </c>
      <c r="S189" s="61">
        <f>RecastReported!S142/1000</f>
        <v>-35.386000000000003</v>
      </c>
      <c r="T189" s="26">
        <f>RecastReported!T142/1000</f>
        <v>0</v>
      </c>
      <c r="U189" s="26">
        <f>RecastReported!U142/1000</f>
        <v>0</v>
      </c>
      <c r="V189" s="26">
        <f>RecastReported!V142/1000</f>
        <v>0</v>
      </c>
      <c r="W189" s="26">
        <f>RecastReported!W142/1000</f>
        <v>0</v>
      </c>
      <c r="X189" s="61">
        <f>RecastReported!X142/1000</f>
        <v>0</v>
      </c>
      <c r="Y189" s="26">
        <f>RecastReported!Y142/1000</f>
        <v>-4.5999999999999996</v>
      </c>
      <c r="Z189" s="26">
        <f>RecastReported!Z142/1000</f>
        <v>0</v>
      </c>
      <c r="AA189" s="26">
        <f>RecastReported!AA142/1000</f>
        <v>0</v>
      </c>
      <c r="AB189" s="170">
        <f>RecastReported!AB142/1000</f>
        <v>0</v>
      </c>
      <c r="AC189" s="171">
        <f>RecastReported!AC142/1000</f>
        <v>-4.5999999999999996</v>
      </c>
    </row>
    <row r="190" spans="2:29" x14ac:dyDescent="0.2">
      <c r="C190" s="6" t="s">
        <v>220</v>
      </c>
      <c r="D190" s="6"/>
      <c r="E190" s="26">
        <f>Reported!E133/1000</f>
        <v>0</v>
      </c>
      <c r="F190" s="26">
        <f>Reported!F133/1000</f>
        <v>10.199999999999999</v>
      </c>
      <c r="G190" s="26">
        <f>Reported!G133/1000</f>
        <v>139.80000000000001</v>
      </c>
      <c r="H190" s="26">
        <f>Reported!H133/1000</f>
        <v>9.4</v>
      </c>
      <c r="I190" s="61">
        <f>Reported!I133/1000</f>
        <v>159.4</v>
      </c>
      <c r="J190" s="26">
        <f>Reported!J133/1000</f>
        <v>106.4</v>
      </c>
      <c r="K190" s="26">
        <f>Reported!K133/1000</f>
        <v>83.346000000000004</v>
      </c>
      <c r="L190" s="26">
        <f>Reported!L133/1000</f>
        <v>60.073999999999998</v>
      </c>
      <c r="M190" s="26">
        <f>Reported!M133/1000</f>
        <v>85.846000000000004</v>
      </c>
      <c r="N190" s="61">
        <f>RecastReported!N133/1000</f>
        <v>335.666</v>
      </c>
      <c r="O190" s="26">
        <f>RecastReported!O133/1000</f>
        <v>38.225000000000001</v>
      </c>
      <c r="P190" s="26">
        <f>RecastReported!P133/1000</f>
        <v>161.30000000000001</v>
      </c>
      <c r="Q190" s="26">
        <f>RecastReported!Q133/1000</f>
        <v>94.561000000000007</v>
      </c>
      <c r="R190" s="26">
        <f>RecastReported!R133/1000</f>
        <v>454.72</v>
      </c>
      <c r="S190" s="61">
        <f>RecastReported!S133/1000</f>
        <v>748.80600000000004</v>
      </c>
      <c r="T190" s="26">
        <f>RecastReported!T133/1000</f>
        <v>95.9</v>
      </c>
      <c r="U190" s="26">
        <f>RecastReported!U133/1000</f>
        <v>154.33199999999999</v>
      </c>
      <c r="V190" s="26">
        <f>RecastReported!V133/1000</f>
        <v>238.14400000000001</v>
      </c>
      <c r="W190" s="26">
        <f>RecastReported!W133/1000</f>
        <v>492.16800000000001</v>
      </c>
      <c r="X190" s="61">
        <f>RecastReported!X133/1000</f>
        <v>980.54399999999998</v>
      </c>
      <c r="Y190" s="26">
        <f>RecastReported!Y133/1000</f>
        <v>181.65199999999999</v>
      </c>
      <c r="Z190" s="26">
        <f>RecastReported!Z133/1000</f>
        <v>359.59699999999998</v>
      </c>
      <c r="AA190" s="26">
        <f>RecastReported!AA133/1000</f>
        <v>140.80099999999999</v>
      </c>
      <c r="AB190" s="170">
        <f>RecastReported!AB133/1000</f>
        <v>499.49900000000002</v>
      </c>
      <c r="AC190" s="171">
        <f>RecastReported!AC133/1000</f>
        <v>1181.549</v>
      </c>
    </row>
    <row r="191" spans="2:29" x14ac:dyDescent="0.2">
      <c r="C191" s="6" t="s">
        <v>221</v>
      </c>
      <c r="D191" s="6"/>
      <c r="E191" s="26">
        <f>Reported!E134/1000</f>
        <v>-0.69</v>
      </c>
      <c r="F191" s="26">
        <f>Reported!F134/1000</f>
        <v>-5.0419999999999998</v>
      </c>
      <c r="G191" s="26">
        <f>Reported!G134/1000</f>
        <v>-3.206</v>
      </c>
      <c r="H191" s="26">
        <f>Reported!H134/1000</f>
        <v>-2.8359999999999999</v>
      </c>
      <c r="I191" s="61">
        <f>Reported!I134/1000</f>
        <v>-11.773999999999999</v>
      </c>
      <c r="J191" s="26">
        <f>Reported!J134/1000</f>
        <v>-2.16</v>
      </c>
      <c r="K191" s="26">
        <f>Reported!K134/1000</f>
        <v>-14.382999999999999</v>
      </c>
      <c r="L191" s="26">
        <f>Reported!L134/1000</f>
        <v>-1.57</v>
      </c>
      <c r="M191" s="26">
        <f>Reported!M134/1000</f>
        <v>-4.9630000000000001</v>
      </c>
      <c r="N191" s="61">
        <f>RecastReported!N134/1000</f>
        <v>-23.076000000000001</v>
      </c>
      <c r="O191" s="26">
        <f>RecastReported!O134/1000</f>
        <v>-4.9039999999999999</v>
      </c>
      <c r="P191" s="26">
        <f>RecastReported!P134/1000</f>
        <v>-79.926000000000002</v>
      </c>
      <c r="Q191" s="26">
        <f>RecastReported!Q134/1000</f>
        <v>-7.9710000000000001</v>
      </c>
      <c r="R191" s="26">
        <f>RecastReported!R134/1000</f>
        <v>-269.96199999999999</v>
      </c>
      <c r="S191" s="61">
        <f>RecastReported!S134/1000</f>
        <v>-362.76299999999998</v>
      </c>
      <c r="T191" s="26">
        <f>RecastReported!T134/1000</f>
        <v>-7.1219999999999999</v>
      </c>
      <c r="U191" s="26">
        <f>RecastReported!U134/1000</f>
        <v>-41.555</v>
      </c>
      <c r="V191" s="26">
        <f>RecastReported!V134/1000</f>
        <v>-175.35599999999999</v>
      </c>
      <c r="W191" s="26">
        <f>RecastReported!W134/1000</f>
        <v>-293.56099999999998</v>
      </c>
      <c r="X191" s="61">
        <f>RecastReported!X134/1000</f>
        <v>-517.59400000000005</v>
      </c>
      <c r="Y191" s="26">
        <f>RecastReported!Y134/1000</f>
        <v>-99.248000000000005</v>
      </c>
      <c r="Z191" s="26">
        <f>RecastReported!Z134/1000</f>
        <v>-214.226</v>
      </c>
      <c r="AA191" s="26">
        <f>RecastReported!AA134/1000</f>
        <v>-74.626000000000005</v>
      </c>
      <c r="AB191" s="170">
        <f>RecastReported!AB134/1000</f>
        <v>-282.40800000000002</v>
      </c>
      <c r="AC191" s="171">
        <f>RecastReported!AC134/1000</f>
        <v>-670.50800000000004</v>
      </c>
    </row>
    <row r="192" spans="2:29" x14ac:dyDescent="0.2">
      <c r="C192" s="6" t="s">
        <v>222</v>
      </c>
      <c r="D192" s="6"/>
      <c r="E192" s="26">
        <f>Reported!E130/1000</f>
        <v>5.1529999999999996</v>
      </c>
      <c r="F192" s="26">
        <f>Reported!F130/1000</f>
        <v>-3.3000000000000002E-2</v>
      </c>
      <c r="G192" s="26">
        <f>Reported!G130/1000</f>
        <v>-0.14499999999999999</v>
      </c>
      <c r="H192" s="26">
        <f>Reported!H130/1000</f>
        <v>-0.28999999999999998</v>
      </c>
      <c r="I192" s="61">
        <f>Reported!I130/1000</f>
        <v>4.6849999999999996</v>
      </c>
      <c r="J192" s="26">
        <f>Reported!J130/1000</f>
        <v>9.202</v>
      </c>
      <c r="K192" s="26">
        <f>Reported!K130/1000</f>
        <v>-7.9000000000000001E-2</v>
      </c>
      <c r="L192" s="26">
        <f>Reported!L130/1000</f>
        <v>-4.2000000000000003E-2</v>
      </c>
      <c r="M192" s="26">
        <f>Reported!M130/1000</f>
        <v>0</v>
      </c>
      <c r="N192" s="61">
        <f>RecastReported!N130/1000</f>
        <v>9.0809999999999995</v>
      </c>
      <c r="O192" s="26">
        <f>RecastReported!O130/1000</f>
        <v>13.388</v>
      </c>
      <c r="P192" s="26">
        <f>RecastReported!P130/1000</f>
        <v>-0.217</v>
      </c>
      <c r="Q192" s="26">
        <f>RecastReported!Q130/1000</f>
        <v>-0.38600000000000001</v>
      </c>
      <c r="R192" s="26">
        <f>RecastReported!R130/1000</f>
        <v>0.98799999999999999</v>
      </c>
      <c r="S192" s="61">
        <f>RecastReported!S130/1000</f>
        <v>13.773</v>
      </c>
      <c r="T192" s="26">
        <f>RecastReported!T130/1000</f>
        <v>-4.9000000000000002E-2</v>
      </c>
      <c r="U192" s="26">
        <f>RecastReported!U130/1000</f>
        <v>10.483000000000001</v>
      </c>
      <c r="V192" s="26">
        <f>RecastReported!V130/1000</f>
        <v>0.51500000000000001</v>
      </c>
      <c r="W192" s="26">
        <f>RecastReported!W130/1000</f>
        <v>-6.2E-2</v>
      </c>
      <c r="X192" s="61">
        <f>RecastReported!X130/1000</f>
        <v>10.887</v>
      </c>
      <c r="Y192" s="26">
        <f>RecastReported!Y130/1000</f>
        <v>2.6040000000000001</v>
      </c>
      <c r="Z192" s="26">
        <f>RecastReported!Z130/1000</f>
        <v>-0.27500000000000002</v>
      </c>
      <c r="AA192" s="26">
        <f>RecastReported!AA130/1000</f>
        <v>-1.4179999999999999</v>
      </c>
      <c r="AB192" s="170">
        <f>RecastReported!AB130/1000</f>
        <v>1.3420000000000001</v>
      </c>
      <c r="AC192" s="171">
        <f>RecastReported!AC130/1000</f>
        <v>2.2530000000000001</v>
      </c>
    </row>
    <row r="193" spans="2:29" x14ac:dyDescent="0.2">
      <c r="C193" s="6" t="s">
        <v>317</v>
      </c>
      <c r="D193" s="6"/>
      <c r="E193" s="26">
        <f>Reported!E136/1000</f>
        <v>35.130000000000003</v>
      </c>
      <c r="F193" s="26">
        <f>Reported!F136/1000</f>
        <v>16.904</v>
      </c>
      <c r="G193" s="26">
        <f>Reported!G136/1000</f>
        <v>21.265999999999998</v>
      </c>
      <c r="H193" s="26">
        <f>Reported!H136/1000</f>
        <v>55.820999999999998</v>
      </c>
      <c r="I193" s="61">
        <f>Reported!I136/1000</f>
        <v>129.12100000000001</v>
      </c>
      <c r="J193" s="26">
        <f>Reported!J136/1000</f>
        <v>9.7460000000000004</v>
      </c>
      <c r="K193" s="26">
        <f>Reported!K136/1000</f>
        <v>3.0590000000000002</v>
      </c>
      <c r="L193" s="26">
        <f>Reported!L136/1000</f>
        <v>1.4370000000000001</v>
      </c>
      <c r="M193" s="26">
        <f>Reported!M136/1000</f>
        <v>1.8049999999999999</v>
      </c>
      <c r="N193" s="61">
        <f>RecastReported!N137/1000</f>
        <v>16.047000000000001</v>
      </c>
      <c r="O193" s="26">
        <f>RecastReported!O137/1000</f>
        <v>1.448</v>
      </c>
      <c r="P193" s="26">
        <f>RecastReported!P137/1000</f>
        <v>1.6140000000000001</v>
      </c>
      <c r="Q193" s="26">
        <f>RecastReported!Q137/1000</f>
        <v>1.577</v>
      </c>
      <c r="R193" s="26">
        <f>RecastReported!R137/1000</f>
        <v>1.5820000000000001</v>
      </c>
      <c r="S193" s="61">
        <f>RecastReported!S137/1000</f>
        <v>6.2210000000000001</v>
      </c>
      <c r="T193" s="26">
        <f>RecastReported!T137/1000</f>
        <v>1.502</v>
      </c>
      <c r="U193" s="26">
        <f>RecastReported!U137/1000</f>
        <v>96.67</v>
      </c>
      <c r="V193" s="26">
        <f>RecastReported!V137/1000</f>
        <v>85.447999999999993</v>
      </c>
      <c r="W193" s="26">
        <f>RecastReported!W137/1000</f>
        <v>33.462000000000003</v>
      </c>
      <c r="X193" s="61">
        <f>RecastReported!X137/1000</f>
        <v>217.08199999999999</v>
      </c>
      <c r="Y193" s="26">
        <f>RecastReported!Y137/1000</f>
        <v>1.7849999999999999</v>
      </c>
      <c r="Z193" s="26">
        <f>RecastReported!Z137/1000</f>
        <v>3.4969999999999999</v>
      </c>
      <c r="AA193" s="26">
        <f>RecastReported!AA137/1000</f>
        <v>1.9410000000000001</v>
      </c>
      <c r="AB193" s="170">
        <f>RecastReported!AB137/1000</f>
        <v>1.917</v>
      </c>
      <c r="AC193" s="171">
        <f>RecastReported!AC137/1000</f>
        <v>9.14</v>
      </c>
    </row>
    <row r="194" spans="2:29" x14ac:dyDescent="0.2">
      <c r="C194" s="6" t="s">
        <v>300</v>
      </c>
      <c r="D194" s="6"/>
      <c r="E194" s="26">
        <f>Reported!E137/1000</f>
        <v>0</v>
      </c>
      <c r="F194" s="26">
        <f>Reported!F137/1000</f>
        <v>0</v>
      </c>
      <c r="G194" s="26">
        <f>Reported!G137/1000</f>
        <v>-88.918000000000006</v>
      </c>
      <c r="H194" s="26">
        <f>Reported!H137/1000</f>
        <v>0</v>
      </c>
      <c r="I194" s="61">
        <f>Reported!I137/1000</f>
        <v>-88.918000000000006</v>
      </c>
      <c r="J194" s="26">
        <f>Reported!J137/1000</f>
        <v>0</v>
      </c>
      <c r="K194" s="26">
        <f>Reported!K137/1000</f>
        <v>0</v>
      </c>
      <c r="L194" s="26">
        <f>Reported!L137/1000</f>
        <v>0</v>
      </c>
      <c r="M194" s="26">
        <f>Reported!M137/1000</f>
        <v>0</v>
      </c>
      <c r="N194" s="61">
        <f>RecastReported!N138/1000</f>
        <v>0</v>
      </c>
      <c r="O194" s="26">
        <f>RecastReported!O138/1000</f>
        <v>0</v>
      </c>
      <c r="P194" s="26">
        <f>RecastReported!P138/1000</f>
        <v>0</v>
      </c>
      <c r="Q194" s="26">
        <f>RecastReported!Q138/1000</f>
        <v>0</v>
      </c>
      <c r="R194" s="26">
        <f>RecastReported!R138/1000</f>
        <v>0</v>
      </c>
      <c r="S194" s="61">
        <f>RecastReported!S138/1000</f>
        <v>0</v>
      </c>
      <c r="T194" s="26">
        <f>RecastReported!T138/1000</f>
        <v>0</v>
      </c>
      <c r="U194" s="26">
        <f>RecastReported!U138/1000</f>
        <v>0</v>
      </c>
      <c r="V194" s="26">
        <f>RecastReported!V138/1000</f>
        <v>0</v>
      </c>
      <c r="W194" s="26">
        <f>RecastReported!W138/1000</f>
        <v>0</v>
      </c>
      <c r="X194" s="61">
        <f>RecastReported!X138/1000</f>
        <v>0</v>
      </c>
      <c r="Y194" s="26">
        <f>RecastReported!Y138/1000</f>
        <v>-7.5970000000000004</v>
      </c>
      <c r="Z194" s="26">
        <f>RecastReported!Z138/1000</f>
        <v>0</v>
      </c>
      <c r="AA194" s="26">
        <f>RecastReported!AA138/1000</f>
        <v>0</v>
      </c>
      <c r="AB194" s="170">
        <f>RecastReported!AB138/1000</f>
        <v>0</v>
      </c>
      <c r="AC194" s="171">
        <f>RecastReported!AC138/1000</f>
        <v>-7.5970000000000004</v>
      </c>
    </row>
    <row r="195" spans="2:29" x14ac:dyDescent="0.2">
      <c r="C195" s="31" t="s">
        <v>241</v>
      </c>
      <c r="D195" s="31"/>
      <c r="E195" s="26"/>
      <c r="F195" s="26"/>
      <c r="G195" s="26"/>
      <c r="H195" s="26"/>
      <c r="I195" s="61"/>
      <c r="J195" s="26"/>
      <c r="K195" s="26"/>
      <c r="L195" s="26"/>
      <c r="M195" s="26"/>
      <c r="N195" s="61"/>
      <c r="O195" s="26"/>
      <c r="P195" s="26"/>
      <c r="Q195" s="26"/>
      <c r="R195" s="26"/>
      <c r="S195" s="61"/>
      <c r="T195" s="26"/>
      <c r="U195" s="26"/>
      <c r="V195" s="26"/>
      <c r="W195" s="26"/>
      <c r="X195" s="61"/>
      <c r="Y195" s="26"/>
      <c r="Z195" s="26"/>
      <c r="AA195" s="26"/>
      <c r="AB195" s="170"/>
      <c r="AC195" s="171"/>
    </row>
    <row r="196" spans="2:29" x14ac:dyDescent="0.2">
      <c r="C196" s="6" t="s">
        <v>223</v>
      </c>
      <c r="D196" s="6"/>
      <c r="E196" s="26">
        <f>Reported!E131/1000+Reported!E132/1000</f>
        <v>0</v>
      </c>
      <c r="F196" s="26">
        <f>Reported!F131/1000+Reported!F132/1000</f>
        <v>93.77600000000001</v>
      </c>
      <c r="G196" s="26">
        <f>Reported!G131/1000+Reported!G132/1000</f>
        <v>-7</v>
      </c>
      <c r="H196" s="26">
        <f>Reported!H131/1000+Reported!H132/1000</f>
        <v>60.985000000000014</v>
      </c>
      <c r="I196" s="61">
        <f>Reported!I131/1000+Reported!I132/1000</f>
        <v>147.76100000000002</v>
      </c>
      <c r="J196" s="26">
        <f>Reported!J131/1000+Reported!J132/1000</f>
        <v>-6</v>
      </c>
      <c r="K196" s="26">
        <f>Reported!K131/1000+Reported!K132/1000</f>
        <v>51.400000000000006</v>
      </c>
      <c r="L196" s="26">
        <f>Reported!L131/1000+Reported!L132/1000</f>
        <v>1.5999999999999943</v>
      </c>
      <c r="M196" s="26">
        <f>Reported!M131/1000+Reported!M132/1000</f>
        <v>0</v>
      </c>
      <c r="N196" s="61">
        <f>RecastReported!N131/1000+RecastReported!N132/1000</f>
        <v>47</v>
      </c>
      <c r="O196" s="26">
        <f>RecastReported!O131/1000+RecastReported!O132/1000</f>
        <v>3.3999999999999986</v>
      </c>
      <c r="P196" s="26">
        <f>RecastReported!P131/1000+RecastReported!P132/1000</f>
        <v>-0.39999999999999858</v>
      </c>
      <c r="Q196" s="26">
        <f>RecastReported!Q131/1000+RecastReported!Q132/1000</f>
        <v>0</v>
      </c>
      <c r="R196" s="26">
        <f>RecastReported!R131/1000+RecastReported!R132/1000</f>
        <v>0</v>
      </c>
      <c r="S196" s="61">
        <f>RecastReported!S131/1000+RecastReported!S132/1000</f>
        <v>3</v>
      </c>
      <c r="T196" s="26">
        <f>RecastReported!T131/1000+RecastReported!T132/1000</f>
        <v>0</v>
      </c>
      <c r="U196" s="26">
        <f>RecastReported!U131/1000+RecastReported!U132/1000</f>
        <v>0</v>
      </c>
      <c r="V196" s="26">
        <f>RecastReported!V131/1000+RecastReported!V132/1000</f>
        <v>0</v>
      </c>
      <c r="W196" s="26">
        <f>RecastReported!W131/1000+RecastReported!W132/1000</f>
        <v>0</v>
      </c>
      <c r="X196" s="61">
        <f>RecastReported!X131/1000+RecastReported!X132/1000</f>
        <v>0</v>
      </c>
      <c r="Y196" s="26">
        <f>RecastReported!Y131/1000+RecastReported!Y132/1000</f>
        <v>-7.9650000000000034</v>
      </c>
      <c r="Z196" s="26">
        <f>RecastReported!Z131/1000+RecastReported!Z132/1000</f>
        <v>0</v>
      </c>
      <c r="AA196" s="26">
        <f>RecastReported!AA131/1000+RecastReported!AA132/1000</f>
        <v>0</v>
      </c>
      <c r="AB196" s="170">
        <f>RecastReported!AB131/1000+RecastReported!AB132/1000</f>
        <v>0.45000000000000284</v>
      </c>
      <c r="AC196" s="171">
        <f>RecastReported!AC131/1000+RecastReported!AC132/1000</f>
        <v>-7.5150000000000148</v>
      </c>
    </row>
    <row r="197" spans="2:29" x14ac:dyDescent="0.2">
      <c r="C197" s="6" t="s">
        <v>200</v>
      </c>
      <c r="D197" s="6"/>
      <c r="E197" s="26">
        <f>Reported!E143/1000</f>
        <v>0</v>
      </c>
      <c r="F197" s="26">
        <f>Reported!F143/1000</f>
        <v>0</v>
      </c>
      <c r="G197" s="26">
        <f>Reported!G143/1000</f>
        <v>223.541</v>
      </c>
      <c r="H197" s="26">
        <f>Reported!H143/1000</f>
        <v>-1.4630000000000001</v>
      </c>
      <c r="I197" s="61">
        <f>Reported!I143/1000</f>
        <v>222.078</v>
      </c>
      <c r="J197" s="26">
        <f>Reported!J143/1000</f>
        <v>0</v>
      </c>
      <c r="K197" s="26">
        <f>Reported!K143/1000</f>
        <v>0</v>
      </c>
      <c r="L197" s="26">
        <f>Reported!L143/1000</f>
        <v>0</v>
      </c>
      <c r="M197" s="26">
        <f>Reported!M143/1000</f>
        <v>0</v>
      </c>
      <c r="N197" s="61">
        <f>RecastReported!N144/1000</f>
        <v>-0.437</v>
      </c>
      <c r="O197" s="26">
        <f>RecastReported!O144/1000</f>
        <v>0</v>
      </c>
      <c r="P197" s="26">
        <f>RecastReported!P144/1000</f>
        <v>0</v>
      </c>
      <c r="Q197" s="26">
        <f>RecastReported!Q144/1000</f>
        <v>0</v>
      </c>
      <c r="R197" s="26">
        <f>RecastReported!R144/1000</f>
        <v>0</v>
      </c>
      <c r="S197" s="61">
        <f>RecastReported!S144/1000</f>
        <v>0</v>
      </c>
      <c r="T197" s="26">
        <f>RecastReported!T144/1000</f>
        <v>0</v>
      </c>
      <c r="U197" s="26">
        <f>RecastReported!U144/1000</f>
        <v>0</v>
      </c>
      <c r="V197" s="26">
        <f>RecastReported!V144/1000</f>
        <v>0</v>
      </c>
      <c r="W197" s="26">
        <f>RecastReported!W144/1000</f>
        <v>0</v>
      </c>
      <c r="X197" s="61">
        <f>RecastReported!X144/1000</f>
        <v>0</v>
      </c>
      <c r="Y197" s="26">
        <f>RecastReported!Y144/1000</f>
        <v>0</v>
      </c>
      <c r="Z197" s="26">
        <f>RecastReported!Z144/1000</f>
        <v>0</v>
      </c>
      <c r="AA197" s="26">
        <f>RecastReported!AA144/1000</f>
        <v>0</v>
      </c>
      <c r="AB197" s="170">
        <f>RecastReported!AB144/1000</f>
        <v>0</v>
      </c>
      <c r="AC197" s="171">
        <f>RecastReported!AC144/1000</f>
        <v>0</v>
      </c>
    </row>
    <row r="198" spans="2:29" x14ac:dyDescent="0.2">
      <c r="C198" s="6" t="s">
        <v>225</v>
      </c>
      <c r="D198" s="6"/>
      <c r="E198" s="26">
        <f>Reported!E135/1000</f>
        <v>0</v>
      </c>
      <c r="F198" s="26">
        <f>Reported!F135/1000</f>
        <v>-2.8010000000000002</v>
      </c>
      <c r="G198" s="26">
        <f>Reported!G135/1000</f>
        <v>-11.95</v>
      </c>
      <c r="H198" s="26">
        <f>Reported!H135/1000</f>
        <v>-4.7E-2</v>
      </c>
      <c r="I198" s="61">
        <f>Reported!I135/1000</f>
        <v>-14.798</v>
      </c>
      <c r="J198" s="26">
        <f>Reported!J135/1000</f>
        <v>-9.3689999999999998</v>
      </c>
      <c r="K198" s="26">
        <f>Reported!K135/1000</f>
        <v>-2.9079999999999999</v>
      </c>
      <c r="L198" s="26">
        <f>Reported!L135/1000</f>
        <v>-1.337</v>
      </c>
      <c r="M198" s="26">
        <f>Reported!M135/1000</f>
        <v>-0.127</v>
      </c>
      <c r="N198" s="61">
        <f>RecastReported!N135/1000</f>
        <v>-13.741</v>
      </c>
      <c r="O198" s="26">
        <f>RecastReported!O135/1000</f>
        <v>0</v>
      </c>
      <c r="P198" s="26">
        <f>RecastReported!P135/1000</f>
        <v>-4.9550000000000001</v>
      </c>
      <c r="Q198" s="26">
        <f>RecastReported!Q135/1000</f>
        <v>-1.377</v>
      </c>
      <c r="R198" s="26">
        <f>RecastReported!R135/1000</f>
        <v>-8.06</v>
      </c>
      <c r="S198" s="61">
        <f>RecastReported!S135/1000</f>
        <v>-14.391999999999999</v>
      </c>
      <c r="T198" s="26">
        <f>RecastReported!T135/1000</f>
        <v>-3.88</v>
      </c>
      <c r="U198" s="26">
        <f>RecastReported!U135/1000</f>
        <v>-5.2530000000000001</v>
      </c>
      <c r="V198" s="26">
        <f>RecastReported!V135/1000</f>
        <v>-0.70599999999999996</v>
      </c>
      <c r="W198" s="26">
        <f>RecastReported!W135/1000</f>
        <v>-15.01</v>
      </c>
      <c r="X198" s="61">
        <f>RecastReported!X135/1000</f>
        <v>-24.849</v>
      </c>
      <c r="Y198" s="26">
        <f>RecastReported!Y135/1000</f>
        <v>-2.6539999999999999</v>
      </c>
      <c r="Z198" s="26">
        <f>RecastReported!Z135/1000</f>
        <v>-4.8079999999999998</v>
      </c>
      <c r="AA198" s="26">
        <f>RecastReported!AA135/1000</f>
        <v>-2.2970000000000002</v>
      </c>
      <c r="AB198" s="170">
        <f>RecastReported!AB135/1000</f>
        <v>-18.928000000000001</v>
      </c>
      <c r="AC198" s="171">
        <f>RecastReported!AC135/1000</f>
        <v>-28.687000000000001</v>
      </c>
    </row>
    <row r="199" spans="2:29" x14ac:dyDescent="0.2">
      <c r="C199" s="6" t="s">
        <v>352</v>
      </c>
      <c r="D199" s="6"/>
      <c r="E199" s="26"/>
      <c r="F199" s="26"/>
      <c r="G199" s="26"/>
      <c r="H199" s="26"/>
      <c r="I199" s="61"/>
      <c r="J199" s="26"/>
      <c r="K199" s="26"/>
      <c r="L199" s="26"/>
      <c r="M199" s="26"/>
      <c r="N199" s="61"/>
      <c r="O199" s="26"/>
      <c r="P199" s="26"/>
      <c r="Q199" s="26"/>
      <c r="R199" s="26"/>
      <c r="S199" s="61"/>
      <c r="T199" s="26"/>
      <c r="U199" s="26"/>
      <c r="V199" s="26"/>
      <c r="W199" s="26"/>
      <c r="X199" s="61"/>
      <c r="Y199" s="26"/>
      <c r="Z199" s="26"/>
      <c r="AA199" s="26"/>
      <c r="AB199" s="170">
        <f>+RecastReported!AB147/1000</f>
        <v>-5</v>
      </c>
      <c r="AC199" s="171">
        <f>+RecastReported!AC147/1000</f>
        <v>-5</v>
      </c>
    </row>
    <row r="200" spans="2:29" x14ac:dyDescent="0.2">
      <c r="C200" s="6" t="s">
        <v>52</v>
      </c>
      <c r="D200" s="6"/>
      <c r="E200" s="26">
        <f>(+Reported!E141+Reported!E142+Reported!E144)/1000</f>
        <v>0.45600000000000002</v>
      </c>
      <c r="F200" s="26">
        <f>(+Reported!F141+Reported!F142+Reported!F144)/1000</f>
        <v>-4.2629999999999999</v>
      </c>
      <c r="G200" s="26">
        <f>(+Reported!G141+Reported!G142+Reported!G144)/1000</f>
        <v>4.3250000000000002</v>
      </c>
      <c r="H200" s="26">
        <f>(+Reported!H141+Reported!H142+Reported!H144)/1000</f>
        <v>-1.8240000000000001</v>
      </c>
      <c r="I200" s="61">
        <f>(+Reported!I141+Reported!I142+Reported!I144)/1000</f>
        <v>-1.306</v>
      </c>
      <c r="J200" s="26">
        <f>(+Reported!J141+Reported!J142+Reported!J144)/1000</f>
        <v>-3.1</v>
      </c>
      <c r="K200" s="26">
        <f>(+Reported!K141+Reported!K142+Reported!K144)/1000</f>
        <v>-0.13700000000000001</v>
      </c>
      <c r="L200" s="26">
        <f>(+Reported!L141+Reported!L142+Reported!L144)/1000</f>
        <v>-2.1640000000000001</v>
      </c>
      <c r="M200" s="26">
        <f>(+Reported!M141+Reported!M142+Reported!M144)/1000</f>
        <v>-0.43099999999999999</v>
      </c>
      <c r="N200" s="61">
        <f>(+RecastReported!N143+RecastReported!N139+RecastReported!N145)/1000</f>
        <v>-5.3949999999999996</v>
      </c>
      <c r="O200" s="26">
        <f>(+RecastReported!O143+RecastReported!O139+RecastReported!O145)/1000</f>
        <v>-3.8159999999999998</v>
      </c>
      <c r="P200" s="26">
        <f>(+RecastReported!P143+RecastReported!P139+RecastReported!P145)/1000</f>
        <v>-1.871</v>
      </c>
      <c r="Q200" s="26">
        <f>(+RecastReported!Q143+RecastReported!Q139+RecastReported!Q145)/1000</f>
        <v>-2.105</v>
      </c>
      <c r="R200" s="26">
        <f>(+RecastReported!R143+RecastReported!R139+RecastReported!R145)/1000</f>
        <v>-1.0089999999999999</v>
      </c>
      <c r="S200" s="61">
        <f>(+RecastReported!S143+RecastReported!S139+RecastReported!S145)/1000</f>
        <v>-8.8010000000000002</v>
      </c>
      <c r="T200" s="26">
        <f>(+RecastReported!T143+RecastReported!T139+RecastReported!T145)/1000</f>
        <v>-2.6890000000000001</v>
      </c>
      <c r="U200" s="26">
        <f>(+RecastReported!U143+RecastReported!U139+RecastReported!U145)/1000</f>
        <v>3.552</v>
      </c>
      <c r="V200" s="26">
        <f>(+RecastReported!V143+RecastReported!V139+RecastReported!V145)/1000</f>
        <v>1.423</v>
      </c>
      <c r="W200" s="26">
        <f>(+RecastReported!W143+RecastReported!W139+RecastReported!W145)/1000</f>
        <v>1.2809999999999999</v>
      </c>
      <c r="X200" s="61">
        <f>(+RecastReported!X143+RecastReported!X139+RecastReported!X145)/1000</f>
        <v>3.5670000000000002</v>
      </c>
      <c r="Y200" s="26">
        <f>(+RecastReported!Y143+RecastReported!Y139+RecastReported!Y145)/1000</f>
        <v>-2.1619999999999999</v>
      </c>
      <c r="Z200" s="26">
        <f>(+RecastReported!Z143+RecastReported!Z139+RecastReported!Z145)/1000</f>
        <v>8.1590000000000007</v>
      </c>
      <c r="AA200" s="26">
        <f>(+RecastReported!AA143+RecastReported!AA139+RecastReported!AA145)/1000</f>
        <v>-3.5979999999999999</v>
      </c>
      <c r="AB200" s="170">
        <f>(+RecastReported!AB143+RecastReported!AB139+RecastReported!AB145)/1000</f>
        <v>-0.122</v>
      </c>
      <c r="AC200" s="171">
        <f>(+RecastReported!AC143+RecastReported!AC139+RecastReported!AC145)/1000</f>
        <v>2.2770000000000001</v>
      </c>
    </row>
    <row r="201" spans="2:29" x14ac:dyDescent="0.2">
      <c r="C201" s="1" t="s">
        <v>203</v>
      </c>
      <c r="D201" s="1"/>
      <c r="E201" s="28">
        <f>Reported!E146/1000</f>
        <v>88.873000000000005</v>
      </c>
      <c r="F201" s="28">
        <f>Reported!F146/1000</f>
        <v>197.25399999999999</v>
      </c>
      <c r="G201" s="28">
        <f>Reported!G146/1000</f>
        <v>328.50900000000001</v>
      </c>
      <c r="H201" s="28">
        <f>Reported!H146/1000</f>
        <v>169.82900000000001</v>
      </c>
      <c r="I201" s="62">
        <f>Reported!I146/1000</f>
        <v>784.46500000000003</v>
      </c>
      <c r="J201" s="28">
        <f>Reported!J146/1000</f>
        <v>251.49600000000001</v>
      </c>
      <c r="K201" s="28">
        <f>Reported!K146/1000</f>
        <v>195.953</v>
      </c>
      <c r="L201" s="28">
        <f>Reported!L146/1000</f>
        <v>229.08699999999999</v>
      </c>
      <c r="M201" s="28">
        <f>Reported!M146/1000</f>
        <v>221.65600000000001</v>
      </c>
      <c r="N201" s="62">
        <f>RecastReported!N148/1000</f>
        <v>899.14499999999998</v>
      </c>
      <c r="O201" s="28">
        <f>RecastReported!O148/1000</f>
        <v>197.41900000000001</v>
      </c>
      <c r="P201" s="28">
        <f>RecastReported!P148/1000</f>
        <v>204.77699999999999</v>
      </c>
      <c r="Q201" s="28">
        <f>RecastReported!Q148/1000</f>
        <v>237.95</v>
      </c>
      <c r="R201" s="28">
        <f>RecastReported!R148/1000</f>
        <v>250.703</v>
      </c>
      <c r="S201" s="62">
        <f>RecastReported!S148/1000</f>
        <v>890.84900000000005</v>
      </c>
      <c r="T201" s="28">
        <f>RecastReported!T148/1000</f>
        <v>212.00299999999999</v>
      </c>
      <c r="U201" s="28">
        <f>RecastReported!U148/1000</f>
        <v>224.05500000000001</v>
      </c>
      <c r="V201" s="28">
        <f>RecastReported!V148/1000</f>
        <v>212.279</v>
      </c>
      <c r="W201" s="28">
        <f>RecastReported!W148/1000</f>
        <v>288.04899999999998</v>
      </c>
      <c r="X201" s="62">
        <f>RecastReported!X148/1000</f>
        <v>936.38599999999997</v>
      </c>
      <c r="Y201" s="28">
        <f>RecastReported!Y148/1000</f>
        <v>195.517</v>
      </c>
      <c r="Z201" s="28">
        <f>RecastReported!Z148/1000</f>
        <v>312.94600000000003</v>
      </c>
      <c r="AA201" s="28">
        <f>RecastReported!AA148/1000</f>
        <v>284.70100000000002</v>
      </c>
      <c r="AB201" s="172">
        <f>RecastReported!AB148/1000</f>
        <v>313.40800000000002</v>
      </c>
      <c r="AC201" s="173">
        <f>RecastReported!AC148/1000</f>
        <v>1106.5719999999999</v>
      </c>
    </row>
    <row r="202" spans="2:29" x14ac:dyDescent="0.2">
      <c r="E202" s="56"/>
      <c r="F202" s="56"/>
      <c r="G202" s="56"/>
      <c r="H202" s="56"/>
      <c r="I202" s="74"/>
      <c r="J202" s="56"/>
      <c r="K202" s="56"/>
      <c r="L202" s="56"/>
      <c r="M202" s="56"/>
      <c r="N202" s="74"/>
      <c r="O202" s="56"/>
      <c r="P202" s="56"/>
      <c r="Q202" s="56"/>
      <c r="R202" s="56"/>
      <c r="S202" s="74"/>
      <c r="T202" s="56"/>
      <c r="U202" s="56"/>
      <c r="V202" s="56"/>
      <c r="W202" s="56"/>
      <c r="X202" s="74"/>
      <c r="Y202" s="56"/>
      <c r="Z202" s="56"/>
      <c r="AA202" s="56"/>
      <c r="AB202" s="176"/>
      <c r="AC202" s="177"/>
    </row>
    <row r="203" spans="2:29" x14ac:dyDescent="0.2">
      <c r="B203" s="8" t="s">
        <v>254</v>
      </c>
      <c r="C203" s="8"/>
      <c r="D203" s="8"/>
      <c r="X203" s="58"/>
      <c r="Z203" s="4"/>
      <c r="AA203" s="4"/>
      <c r="AB203" s="174"/>
      <c r="AC203" s="175"/>
    </row>
    <row r="204" spans="2:29" x14ac:dyDescent="0.2">
      <c r="C204" t="s">
        <v>319</v>
      </c>
      <c r="E204" s="38">
        <f t="shared" ref="E204:AA204" si="89">(E187+E193)/E60</f>
        <v>2.6762322946175638</v>
      </c>
      <c r="F204" s="38">
        <f t="shared" si="89"/>
        <v>2.8025990099009901</v>
      </c>
      <c r="G204" s="38">
        <f t="shared" si="89"/>
        <v>1.5609980806142034</v>
      </c>
      <c r="H204" s="38">
        <f t="shared" si="89"/>
        <v>1.986295025728988</v>
      </c>
      <c r="I204" s="66">
        <f t="shared" si="89"/>
        <v>2.1753089736700706</v>
      </c>
      <c r="J204" s="38">
        <f t="shared" si="89"/>
        <v>3.1854932301740808</v>
      </c>
      <c r="K204" s="38">
        <f t="shared" si="89"/>
        <v>1.598105646630237</v>
      </c>
      <c r="L204" s="38">
        <f t="shared" si="89"/>
        <v>2.5701536312849167</v>
      </c>
      <c r="M204" s="38">
        <f t="shared" si="89"/>
        <v>2.2754829123328384</v>
      </c>
      <c r="N204" s="66">
        <f t="shared" si="89"/>
        <v>2.4015845213849287</v>
      </c>
      <c r="O204" s="38">
        <f t="shared" si="89"/>
        <v>2.433427299703264</v>
      </c>
      <c r="P204" s="38">
        <f t="shared" si="89"/>
        <v>2.1250968703427722</v>
      </c>
      <c r="Q204" s="38">
        <f t="shared" si="89"/>
        <v>2.1116458852867828</v>
      </c>
      <c r="R204" s="38">
        <f t="shared" si="89"/>
        <v>1.6859621004996701</v>
      </c>
      <c r="S204" s="66">
        <f t="shared" si="89"/>
        <v>2.0804432616136417</v>
      </c>
      <c r="T204" s="38">
        <f t="shared" si="89"/>
        <v>2.4737209976303727</v>
      </c>
      <c r="U204" s="38">
        <f t="shared" si="89"/>
        <v>1.5274482968369829</v>
      </c>
      <c r="V204" s="38">
        <f t="shared" si="89"/>
        <v>1.9419810823165373</v>
      </c>
      <c r="W204" s="38">
        <f t="shared" si="89"/>
        <v>1.3576540136901059</v>
      </c>
      <c r="X204" s="66">
        <f t="shared" si="89"/>
        <v>1.7607732972553147</v>
      </c>
      <c r="Y204" s="38">
        <f t="shared" si="89"/>
        <v>2.1153206634510999</v>
      </c>
      <c r="Z204" s="38">
        <f t="shared" si="89"/>
        <v>2.1291490857946553</v>
      </c>
      <c r="AA204" s="38">
        <f t="shared" si="89"/>
        <v>2.7524623570700784</v>
      </c>
      <c r="AB204" s="178">
        <f t="shared" ref="AB204:AC204" si="90">(AB187+AB193)/AB60</f>
        <v>1.5966079260563777</v>
      </c>
      <c r="AC204" s="179">
        <f t="shared" si="90"/>
        <v>2.14873752499471</v>
      </c>
    </row>
    <row r="205" spans="2:29" x14ac:dyDescent="0.2">
      <c r="C205" s="6" t="s">
        <v>236</v>
      </c>
      <c r="D205" s="6"/>
      <c r="E205" s="44">
        <f t="shared" ref="E205:AA205" si="91">E204/E74</f>
        <v>0.60140051564439645</v>
      </c>
      <c r="F205" s="44">
        <f t="shared" si="91"/>
        <v>0.63264086002279685</v>
      </c>
      <c r="G205" s="44">
        <f t="shared" si="91"/>
        <v>0.37344451689335012</v>
      </c>
      <c r="H205" s="44">
        <f t="shared" si="91"/>
        <v>0.49533541788752822</v>
      </c>
      <c r="I205" s="75">
        <f t="shared" si="91"/>
        <v>0.5139864756772955</v>
      </c>
      <c r="J205" s="44">
        <f t="shared" si="91"/>
        <v>0.79836923062007048</v>
      </c>
      <c r="K205" s="44">
        <f t="shared" si="91"/>
        <v>0.3965522696352945</v>
      </c>
      <c r="L205" s="44">
        <f t="shared" si="91"/>
        <v>0.66931084148044706</v>
      </c>
      <c r="M205" s="44">
        <f t="shared" si="91"/>
        <v>0.5983467587432294</v>
      </c>
      <c r="N205" s="75">
        <f t="shared" si="91"/>
        <v>0.61517245562091238</v>
      </c>
      <c r="O205" s="44">
        <f t="shared" si="91"/>
        <v>0.67972829600649831</v>
      </c>
      <c r="P205" s="44">
        <f t="shared" si="91"/>
        <v>0.54629739597500571</v>
      </c>
      <c r="Q205" s="44">
        <f t="shared" si="91"/>
        <v>0.53868517481805678</v>
      </c>
      <c r="R205" s="44">
        <f t="shared" si="91"/>
        <v>0.42574800517668437</v>
      </c>
      <c r="S205" s="75">
        <f t="shared" si="91"/>
        <v>0.54121833028450617</v>
      </c>
      <c r="T205" s="44">
        <f t="shared" si="91"/>
        <v>0.61382655028048949</v>
      </c>
      <c r="U205" s="44">
        <f t="shared" si="91"/>
        <v>0.43517045493931139</v>
      </c>
      <c r="V205" s="44">
        <f t="shared" si="91"/>
        <v>0.51239606393576187</v>
      </c>
      <c r="W205" s="44">
        <f t="shared" si="91"/>
        <v>0.35727737202371207</v>
      </c>
      <c r="X205" s="75">
        <f t="shared" si="91"/>
        <v>0.46730748489898372</v>
      </c>
      <c r="Y205" s="44">
        <f t="shared" si="91"/>
        <v>0.52751138739428927</v>
      </c>
      <c r="Z205" s="44">
        <f t="shared" si="91"/>
        <v>0.52701710044422156</v>
      </c>
      <c r="AA205" s="44">
        <f t="shared" si="91"/>
        <v>0.72053988404975877</v>
      </c>
      <c r="AB205" s="180">
        <f t="shared" ref="AB205:AC205" si="92">AB204/AB74</f>
        <v>0.44848537248774656</v>
      </c>
      <c r="AC205" s="181">
        <f t="shared" si="92"/>
        <v>0.55839412693900714</v>
      </c>
    </row>
    <row r="206" spans="2:29" x14ac:dyDescent="0.2">
      <c r="C206" t="s">
        <v>320</v>
      </c>
      <c r="E206" s="38"/>
      <c r="F206" s="38"/>
      <c r="G206" s="38"/>
      <c r="H206" s="38"/>
      <c r="I206" s="66">
        <f>(I187+I193)/I60</f>
        <v>2.1753089736700706</v>
      </c>
      <c r="J206" s="38">
        <f>(J187+F187+H187+G187+J193+H193+G193+F193)/(J60+F60+H60+G60)</f>
        <v>2.345896296296297</v>
      </c>
      <c r="K206" s="38">
        <f>(K187+J187+G187+H187+K193+J193+H193+G193)/(K60+J60+G60+H60)</f>
        <v>2.0716820276497696</v>
      </c>
      <c r="L206" s="38">
        <f>(L187+K187+J187+H187+L193+K193+J193+H193)/(L60+K60+J60+H60)</f>
        <v>2.3350951374207187</v>
      </c>
      <c r="M206" s="38">
        <f>(M187+L187+K187+J187+M193+L193+K193+J193)/(M60+L60+K60+J60)</f>
        <v>2.4015845213849283</v>
      </c>
      <c r="N206" s="66">
        <f>(N187+N193)/N60</f>
        <v>2.4015845213849287</v>
      </c>
      <c r="O206" s="38">
        <f>(O187+K187+M187+L187+O193+M193+L193+K193)/(O60+K60+M60+L60)</f>
        <v>2.2546401225114847</v>
      </c>
      <c r="P206" s="38">
        <f>(P187+O187+L187+M187+P193+O193+M193+L193)/(P60+O60+L60+M60)</f>
        <v>2.3546817849305048</v>
      </c>
      <c r="Q206" s="38">
        <f>(Q187+P187+O187+M187+Q193+P193+O193+M193)/(Q60+P60+O60+M60)</f>
        <v>2.2308546099290778</v>
      </c>
      <c r="R206" s="38">
        <f>(R187+Q187+P187+O187+R193+Q193+P193+O193)/(R60+Q60+P60+O60)</f>
        <v>2.0804432616136412</v>
      </c>
      <c r="S206" s="66">
        <f>(S187+S193)/S60</f>
        <v>2.0804432616136417</v>
      </c>
      <c r="T206" s="38">
        <f>(T187+P187+R187+Q187+T193+R193+Q193+P193)/(T60+P60+R60+Q60)</f>
        <v>2.0778671558271</v>
      </c>
      <c r="U206" s="38">
        <f>(U187+T187+Q187+R187+U193+T193+R193+Q193)/(U60+T60+Q60+R60)</f>
        <v>1.9182761454694883</v>
      </c>
      <c r="V206" s="38">
        <f>(V187+U187+T187+R187+V193+U193+T193+R193)/(V60+U60+T60+R60)</f>
        <v>1.8728902829334617</v>
      </c>
      <c r="W206" s="38">
        <f>(W187+V187+U187+T187+W193+V193+U193+T193)/(W60+V60+U60+T60)</f>
        <v>1.7607732972553145</v>
      </c>
      <c r="X206" s="66">
        <f>(X187+X193)/X60</f>
        <v>1.7607732972553147</v>
      </c>
      <c r="Y206" s="38">
        <f>(Y187+U187+W187+V187+Y193+W193+V193+U193)/(Y60+U60+W60+V60)</f>
        <v>1.7127256913202566</v>
      </c>
      <c r="Z206" s="38">
        <f>(Z187+Y187+V187+W187+Z193+Y193+W193+V193)/(Z60+Y60+V60+W60)</f>
        <v>1.8602999164283107</v>
      </c>
      <c r="AA206" s="38">
        <f>(AA187+Z187+Y187+W187+AA193+Z193+Y193+W193)/(AA60+Z60+Y60+W60)</f>
        <v>2.0698312045525475</v>
      </c>
      <c r="AB206" s="178">
        <f>(AB187+AA187+Z187+Y187+AB193+AA193+Z193+Y193)/(AB60+AA60+Z60+Y60)</f>
        <v>2.1487439282414993</v>
      </c>
      <c r="AC206" s="179">
        <f>(AC187+AC193)/AC60</f>
        <v>2.14873752499471</v>
      </c>
    </row>
    <row r="207" spans="2:29" x14ac:dyDescent="0.2">
      <c r="C207" s="6" t="s">
        <v>236</v>
      </c>
      <c r="D207" s="6"/>
      <c r="E207" s="44"/>
      <c r="F207" s="44"/>
      <c r="G207" s="44"/>
      <c r="H207" s="44"/>
      <c r="I207" s="75">
        <f>I206/I74</f>
        <v>0.5139864756772955</v>
      </c>
      <c r="J207" s="44">
        <f>J206/((J74*J60+F74*F60+H74*H60+G74*G60)/(J60+F60+H60+G60))</f>
        <v>0.56768035028010944</v>
      </c>
      <c r="K207" s="44">
        <f>K206/((K74*K60+J74*J60+G74*G60+H74*H60)/(K60+J60+G60+H60))</f>
        <v>0.51138619323824264</v>
      </c>
      <c r="L207" s="44">
        <f>L206/((L74*L60+K74*K60+J74*J60+H74*H60)/(L60+K60+J60+H60))</f>
        <v>0.58984872743274552</v>
      </c>
      <c r="M207" s="44">
        <f>M206/((M74*M60+L74*L60+K74*K60+J74*J60)/(M60+L60+K60+J60))</f>
        <v>0.61517245562091227</v>
      </c>
      <c r="N207" s="75">
        <f>N206/N74</f>
        <v>0.61517245562091238</v>
      </c>
      <c r="O207" s="44">
        <f>O206/((O74*O60+K74*K60+M74*M60+L74*L60)/(O60+K60+M60+L60))</f>
        <v>0.59281178449673666</v>
      </c>
      <c r="P207" s="44">
        <f>P206/((P74*P60+O74*O60+L74*L60+M74*M60)/(P60+O60+L60+M60))</f>
        <v>0.62308751531173157</v>
      </c>
      <c r="Q207" s="44">
        <f>Q206/((Q74*Q60+P74*P60+O74*O60+M74*M60)/(Q60+P60+O60+M60))</f>
        <v>0.58650132824366219</v>
      </c>
      <c r="R207" s="44">
        <f>R206/((R74*R60+Q74*Q60+P74*P60+O74*O60)/(R60+Q60+P60+O60))</f>
        <v>0.54121780208647174</v>
      </c>
      <c r="S207" s="75">
        <f>S206/S74</f>
        <v>0.54121833028450617</v>
      </c>
      <c r="T207" s="44">
        <f>T206/((T74*T60+P74*P60+R74*R60+Q74*Q60)/(T60+P60+R60+Q60))</f>
        <v>0.52651649224618136</v>
      </c>
      <c r="U207" s="44">
        <f>U206/((U74*U60+T74*T60+Q74*Q60+R74*R60)/(U60+T60+Q60+R60))</f>
        <v>0.49935953523723076</v>
      </c>
      <c r="V207" s="44">
        <f>V206/((V74*V60+U74*U60+R74*R60+S74*S60)/(V60+U60+R60+S60))</f>
        <v>0.49265546490803003</v>
      </c>
      <c r="W207" s="44">
        <f>W206/((W74*W60+V74*V60+U74*U60+T74*T60)/(W60+V60+U60+T60))</f>
        <v>0.46730748489898355</v>
      </c>
      <c r="X207" s="75">
        <f>X206/X74</f>
        <v>0.46730748489898372</v>
      </c>
      <c r="Y207" s="44">
        <f>Y206/((Y74*Y60+U74*U60+W74*W60+V74*V60)/(Y60+U60+W60+V60))</f>
        <v>0.45374551625388604</v>
      </c>
      <c r="Z207" s="44">
        <f>Z206/((Z74*Z60+Y74*Y60+V74*V60+W74*W60)/(Z60+Y60+V60+W60))</f>
        <v>0.47666810575975488</v>
      </c>
      <c r="AA207" s="44">
        <f>AA206/((AA74*AA60+Z74*Z60+W74*W60+X74*X60)/(AA60+Z60+W60+X60))</f>
        <v>0.54179015211975567</v>
      </c>
      <c r="AB207" s="180">
        <f>AB206/((AB74*AB60+AA74*AA60+Z74*Z60+Y74*Y60)/(AB60+AA60+Z60+Y60))</f>
        <v>0.55839579095583491</v>
      </c>
      <c r="AC207" s="181">
        <f>AC206/AC74</f>
        <v>0.55839412693900714</v>
      </c>
    </row>
    <row r="208" spans="2:29" x14ac:dyDescent="0.2">
      <c r="X208" s="58"/>
      <c r="Z208" s="4"/>
      <c r="AA208" s="4"/>
      <c r="AB208" s="174"/>
      <c r="AC208" s="175"/>
    </row>
    <row r="209" spans="3:29" x14ac:dyDescent="0.2">
      <c r="C209" s="6" t="s">
        <v>269</v>
      </c>
      <c r="D209" s="6"/>
      <c r="E209" s="36"/>
      <c r="F209" s="36"/>
      <c r="G209" s="36"/>
      <c r="H209" s="36"/>
      <c r="I209" s="67"/>
      <c r="J209" s="36"/>
      <c r="K209" s="36"/>
      <c r="L209" s="36"/>
      <c r="M209" s="36"/>
      <c r="N209" s="67"/>
      <c r="O209" s="36"/>
      <c r="P209" s="88"/>
      <c r="Q209" s="88">
        <v>0</v>
      </c>
      <c r="R209" s="88">
        <v>303</v>
      </c>
      <c r="S209" s="67">
        <f>SUM(O209:R209)</f>
        <v>303</v>
      </c>
      <c r="T209" s="36"/>
      <c r="U209" s="88"/>
      <c r="V209" s="88"/>
      <c r="W209" s="88">
        <v>322</v>
      </c>
      <c r="X209" s="67">
        <f>SUM(T209:W209)</f>
        <v>322</v>
      </c>
      <c r="Y209" s="36"/>
      <c r="Z209" s="88">
        <v>204</v>
      </c>
      <c r="AA209" s="88"/>
      <c r="AB209" s="182"/>
      <c r="AC209" s="183">
        <f>SUM(Y209:AB209)</f>
        <v>204</v>
      </c>
    </row>
    <row r="210" spans="3:29" x14ac:dyDescent="0.2">
      <c r="C210" t="s">
        <v>240</v>
      </c>
      <c r="E210" s="38">
        <f t="shared" ref="E210:AA210" si="93">(E190-E209)/E60</f>
        <v>0</v>
      </c>
      <c r="F210" s="38">
        <f t="shared" si="93"/>
        <v>0.25247524752475248</v>
      </c>
      <c r="G210" s="38">
        <f t="shared" si="93"/>
        <v>2.6833013435700579</v>
      </c>
      <c r="H210" s="38">
        <f t="shared" si="93"/>
        <v>0.16123499142367068</v>
      </c>
      <c r="I210" s="66">
        <f t="shared" si="93"/>
        <v>0.85652874798495449</v>
      </c>
      <c r="J210" s="38">
        <f t="shared" si="93"/>
        <v>2.0580270793036752</v>
      </c>
      <c r="K210" s="38">
        <f t="shared" si="93"/>
        <v>1.5181420765027323</v>
      </c>
      <c r="L210" s="38">
        <f t="shared" si="93"/>
        <v>0.83902234636871509</v>
      </c>
      <c r="M210" s="38">
        <f t="shared" si="93"/>
        <v>1.2755720653789004</v>
      </c>
      <c r="N210" s="66">
        <f t="shared" si="93"/>
        <v>1.367274949083503</v>
      </c>
      <c r="O210" s="38">
        <f t="shared" si="93"/>
        <v>0.56713649851632042</v>
      </c>
      <c r="P210" s="38">
        <f t="shared" si="93"/>
        <v>2.4038748137108796</v>
      </c>
      <c r="Q210" s="38">
        <f t="shared" si="93"/>
        <v>1.1790648379052369</v>
      </c>
      <c r="R210" s="38">
        <f t="shared" si="93"/>
        <v>2.0433945238319713</v>
      </c>
      <c r="S210" s="66">
        <f t="shared" si="93"/>
        <v>1.5428535831582739</v>
      </c>
      <c r="T210" s="38">
        <f t="shared" si="93"/>
        <v>1.6348727390511262</v>
      </c>
      <c r="U210" s="38">
        <f t="shared" si="93"/>
        <v>1.9557481751824815</v>
      </c>
      <c r="V210" s="38">
        <f t="shared" si="93"/>
        <v>2.7912842692546622</v>
      </c>
      <c r="W210" s="38">
        <f t="shared" si="93"/>
        <v>1.7648620618129018</v>
      </c>
      <c r="X210" s="66">
        <f t="shared" si="93"/>
        <v>2.0624099615418343</v>
      </c>
      <c r="Y210" s="38">
        <f t="shared" si="93"/>
        <v>2.4962141512415656</v>
      </c>
      <c r="Z210" s="38">
        <f t="shared" si="93"/>
        <v>1.8236872948898264</v>
      </c>
      <c r="AA210" s="38">
        <f t="shared" si="93"/>
        <v>1.5940337371221553</v>
      </c>
      <c r="AB210" s="178">
        <f t="shared" ref="AB210:AC210" si="94">(AB190-AB209)/AB60</f>
        <v>5.6029680647006694</v>
      </c>
      <c r="AC210" s="179">
        <f t="shared" si="94"/>
        <v>2.9130914173155604</v>
      </c>
    </row>
    <row r="211" spans="3:29" x14ac:dyDescent="0.2">
      <c r="C211" s="6" t="s">
        <v>236</v>
      </c>
      <c r="D211" s="6"/>
      <c r="E211" s="44"/>
      <c r="F211" s="44">
        <f t="shared" ref="F211:AA211" si="95">F210/F74</f>
        <v>5.6992155197461057E-2</v>
      </c>
      <c r="G211" s="44">
        <f t="shared" si="95"/>
        <v>0.64193812047130572</v>
      </c>
      <c r="H211" s="44">
        <f t="shared" si="95"/>
        <v>4.0208227287698427E-2</v>
      </c>
      <c r="I211" s="75">
        <f t="shared" si="95"/>
        <v>0.20238237318090752</v>
      </c>
      <c r="J211" s="44">
        <f t="shared" si="95"/>
        <v>0.51579626047711158</v>
      </c>
      <c r="K211" s="44">
        <f t="shared" si="95"/>
        <v>0.3767101926805787</v>
      </c>
      <c r="L211" s="44">
        <f t="shared" si="95"/>
        <v>0.21849540270018622</v>
      </c>
      <c r="M211" s="44">
        <f t="shared" si="95"/>
        <v>0.3354164545583862</v>
      </c>
      <c r="N211" s="75">
        <f t="shared" si="95"/>
        <v>0.35023122461316131</v>
      </c>
      <c r="O211" s="44">
        <f t="shared" si="95"/>
        <v>0.15841801634534089</v>
      </c>
      <c r="P211" s="44">
        <f t="shared" si="95"/>
        <v>0.61796267704649865</v>
      </c>
      <c r="Q211" s="44">
        <f t="shared" si="95"/>
        <v>0.30078184640439715</v>
      </c>
      <c r="R211" s="44">
        <f t="shared" si="95"/>
        <v>0.51600871813938665</v>
      </c>
      <c r="S211" s="75">
        <f t="shared" si="95"/>
        <v>0.40136669697145527</v>
      </c>
      <c r="T211" s="44">
        <f t="shared" si="95"/>
        <v>0.40567561763055238</v>
      </c>
      <c r="U211" s="44">
        <f t="shared" si="95"/>
        <v>0.55719321230270136</v>
      </c>
      <c r="V211" s="44">
        <f t="shared" si="95"/>
        <v>0.7364866145790665</v>
      </c>
      <c r="W211" s="44">
        <f t="shared" si="95"/>
        <v>0.46443738468760576</v>
      </c>
      <c r="X211" s="75">
        <f t="shared" si="95"/>
        <v>0.54736155611915494</v>
      </c>
      <c r="Y211" s="44">
        <f t="shared" si="95"/>
        <v>0.62249729457395653</v>
      </c>
      <c r="Z211" s="44">
        <f t="shared" si="95"/>
        <v>0.45140774625985802</v>
      </c>
      <c r="AA211" s="44">
        <f t="shared" si="95"/>
        <v>0.41728631861836529</v>
      </c>
      <c r="AB211" s="180">
        <f t="shared" ref="AB211:AC211" si="96">AB210/AB74</f>
        <v>1.5738674339046823</v>
      </c>
      <c r="AC211" s="181">
        <f t="shared" si="96"/>
        <v>0.75702737991204472</v>
      </c>
    </row>
    <row r="212" spans="3:29" x14ac:dyDescent="0.2">
      <c r="C212" t="s">
        <v>246</v>
      </c>
      <c r="E212" s="38"/>
      <c r="F212" s="38"/>
      <c r="G212" s="38"/>
      <c r="H212" s="38"/>
      <c r="I212" s="66">
        <f>(I190-I209)/I60</f>
        <v>0.85652874798495449</v>
      </c>
      <c r="J212" s="38">
        <f>(J190+F190+H190+G190-J209-F209-H209-G209)/(J60+F60+H60+G60)</f>
        <v>1.3125925925925928</v>
      </c>
      <c r="K212" s="38">
        <f>(K190+J190+G190+H190-K209-J209-G209-H209)/(K60+J60+G60+H60)</f>
        <v>1.5619631336405531</v>
      </c>
      <c r="L212" s="38">
        <f>(L190+K190+J190+H190-L209-K209-J209-H209)/(L60+K60+J60+H60)</f>
        <v>1.0960676532769558</v>
      </c>
      <c r="M212" s="38">
        <f>(M190+L190+K190+J190-M209-L209-K209-J209)/(M60+L60+K60+J60)</f>
        <v>1.3672749490835032</v>
      </c>
      <c r="N212" s="66">
        <f>(N190-N209)/N60</f>
        <v>1.367274949083503</v>
      </c>
      <c r="O212" s="38">
        <f>(O190+K190+M190+L190-O209-K209-M209-L209)/(O60+K60+M60+L60)</f>
        <v>1.024084992343032</v>
      </c>
      <c r="P212" s="38">
        <f>(P190+O190+L190+M190-P209-O209-L209-M209)/(P60+O60+L60+M60)</f>
        <v>1.2635149963423555</v>
      </c>
      <c r="Q212" s="38">
        <f>(Q190+P190+O190+M190-Q209-P209-O209-M209)/(Q60+P60+O60+M60)</f>
        <v>1.3472765957446808</v>
      </c>
      <c r="R212" s="38">
        <f>(R190+Q190+P190+O190-R209-Q209-P209-O209)/(R60+Q60+P60+O60)</f>
        <v>1.5428535831582741</v>
      </c>
      <c r="S212" s="66">
        <f>(S190-S209)/S60</f>
        <v>1.5428535831582739</v>
      </c>
      <c r="T212" s="38">
        <f>(T190+P190+R190+Q190-T209-P209-R209-Q209)/(T60+P60+R60+Q60)</f>
        <v>1.7968116541997379</v>
      </c>
      <c r="U212" s="38">
        <f>(U190+T190+Q190+R190-U209-T209-Q209-R209)/(U60+T60+Q60+R60)</f>
        <v>1.7002705294157936</v>
      </c>
      <c r="V212" s="38">
        <f>(V190+U190+R190+S190-V209-U209-R209-S209)/(V60+U60+R60+S60)</f>
        <v>1.8770408037510407</v>
      </c>
      <c r="W212" s="38">
        <f>(W190+V190+U190+T190-W209-V209-U209-T209)/(W60+V60+U60+T60)</f>
        <v>2.0624099615418343</v>
      </c>
      <c r="X212" s="66">
        <f>(X190-X209)/X60</f>
        <v>2.0624099615418343</v>
      </c>
      <c r="Y212" s="38">
        <f>(Y190+U190+W190+V190-Y209-U209-W209-V209)/(Y60+U60+W60+V60)</f>
        <v>2.2323076000239936</v>
      </c>
      <c r="Z212" s="38">
        <f>(Z190+Y190+V190+W190-Z209-Y209-V209-W209)/(Z60+Y60+V60+W60)</f>
        <v>2.1939363442682773</v>
      </c>
      <c r="AA212" s="38">
        <f>(AA190+Z190+W190+X190-AA209-Z209-W209-X209)/(AA60+Z60+W60+X60)</f>
        <v>1.9089786181364086</v>
      </c>
      <c r="AB212" s="178">
        <f>(AB190+AA190+Z190+Y190-AB209-AA209-Z209-Y209)/(AB60+AA60+Z60+Y60)</f>
        <v>2.9131000983401378</v>
      </c>
      <c r="AC212" s="179">
        <f>(AC190-AC209)/AC60</f>
        <v>2.9130914173155604</v>
      </c>
    </row>
    <row r="213" spans="3:29" x14ac:dyDescent="0.2">
      <c r="C213" s="6" t="s">
        <v>236</v>
      </c>
      <c r="D213" s="6"/>
      <c r="I213" s="75">
        <f>I212/I74</f>
        <v>0.20238237318090752</v>
      </c>
      <c r="J213" s="44">
        <f>J212/((G74*G60+H74*H60+F74*F60+J74*J60)/(J60+F60+H60+G60))</f>
        <v>0.31763255004684426</v>
      </c>
      <c r="K213" s="44">
        <f>K212/((H74*H60+G74*G60+J74*J60+K74*K60)/(K60+J60+G60+H60))</f>
        <v>0.38556417936254617</v>
      </c>
      <c r="L213" s="44">
        <f>L212/((H74*H60+J74*J60+K74*K60+L74*L60)/(L60+K60+J60+H60))</f>
        <v>0.27686842394769817</v>
      </c>
      <c r="M213" s="44">
        <f>M212/((J74*J60+K74*K60+L74*L60+M74*M60)/(M60+L60+K60+J60))</f>
        <v>0.35023122461316136</v>
      </c>
      <c r="N213" s="75">
        <f>N212/N74</f>
        <v>0.35023122461316131</v>
      </c>
      <c r="O213" s="44">
        <f>O212/((L74*L60+M74*M60+K74*K60+O74*O60)/(O60+K60+M60+L60))</f>
        <v>0.26926232959562141</v>
      </c>
      <c r="P213" s="44">
        <f>P212/((M74*M60+L74*L60+O74*O60+P74*P60)/(P60+O60+L60+M60))</f>
        <v>0.33434684239225365</v>
      </c>
      <c r="Q213" s="44">
        <f>Q212/((M74*M60+O74*O60+P74*P60+Q74*Q60)/(Q60+P60+O60+M60))</f>
        <v>0.35420484571200977</v>
      </c>
      <c r="R213" s="44">
        <f>R212/((O74*O60+P74*P60+Q74*Q60+R74*R60)/(R60+Q60+P60+O60))</f>
        <v>0.40136630526059019</v>
      </c>
      <c r="S213" s="75">
        <f>S212/S74</f>
        <v>0.40136669697145527</v>
      </c>
      <c r="T213" s="44">
        <f>T212/((Q74*Q60+R74*R60+P74*P60+T74*T60)/(T60+P60+R60+Q60))</f>
        <v>0.45529906314907159</v>
      </c>
      <c r="U213" s="44">
        <f>U212/((R74*R60+Q74*Q60+T74*T60+U74*U60)/(U60+T60+Q60+R60))</f>
        <v>0.44260900775515366</v>
      </c>
      <c r="V213" s="44">
        <f>V212/((S74*S60+R74*R60+U74*U60+V74*V60)/(V60+U60+R60+S60))</f>
        <v>0.4937472409622003</v>
      </c>
      <c r="W213" s="44">
        <f>W212/((T74*T60+U74*U60+V74*V60+W74*W60)/(W60+V60+U60+T60))</f>
        <v>0.54736155611915494</v>
      </c>
      <c r="X213" s="75">
        <f>X212/X74</f>
        <v>0.54736155611915494</v>
      </c>
      <c r="Y213" s="44">
        <f>Y212/((V74*V60+W74*W60+U74*U60+Y74*Y60)/(Y60+U60+W60+V60))</f>
        <v>0.59139625775658533</v>
      </c>
      <c r="Z213" s="44">
        <f>Z212/((W74*W60+V74*V60+Y74*Y60+Z74*Z60)/(Z60+Y60+V60+W60))</f>
        <v>0.56215638787303124</v>
      </c>
      <c r="AA213" s="44">
        <f>AA212/((X74*X60+W74*W60+Z74*Z60+AA74*AA60)/(AA60+Z60+W60+X60))</f>
        <v>0.4996860679453673</v>
      </c>
      <c r="AB213" s="180">
        <f>AB212/((Y74*Y60+Z74*Z60+AA74*AA60+AB74*AB60)/(AB60+AA60+Z60+Y60))</f>
        <v>0.75702963585679528</v>
      </c>
      <c r="AC213" s="181">
        <f>AC212/AC74</f>
        <v>0.75702737991204472</v>
      </c>
    </row>
    <row r="214" spans="3:29" x14ac:dyDescent="0.2">
      <c r="AA214" s="4"/>
      <c r="AC214" s="4"/>
    </row>
    <row r="215" spans="3:29" x14ac:dyDescent="0.2">
      <c r="AA215" s="4"/>
      <c r="AC215" s="4"/>
    </row>
    <row r="216" spans="3:29" x14ac:dyDescent="0.2">
      <c r="AA216" s="4"/>
      <c r="AC216" s="4"/>
    </row>
    <row r="217" spans="3:29" x14ac:dyDescent="0.2">
      <c r="AA217" s="4"/>
      <c r="AC217" s="4"/>
    </row>
    <row r="218" spans="3:29" x14ac:dyDescent="0.2">
      <c r="AA218" s="4"/>
      <c r="AC218" s="4"/>
    </row>
    <row r="219" spans="3:29" x14ac:dyDescent="0.2">
      <c r="AA219" s="4"/>
      <c r="AC219" s="4"/>
    </row>
    <row r="220" spans="3:29" x14ac:dyDescent="0.2">
      <c r="AA220" s="4"/>
      <c r="AC220" s="4"/>
    </row>
    <row r="221" spans="3:29" x14ac:dyDescent="0.2">
      <c r="AA221" s="4"/>
      <c r="AC221" s="4"/>
    </row>
    <row r="222" spans="3:29" x14ac:dyDescent="0.2">
      <c r="AA222" s="4"/>
      <c r="AC222" s="4"/>
    </row>
    <row r="223" spans="3:29" x14ac:dyDescent="0.2">
      <c r="AA223" s="4"/>
      <c r="AC223" s="4"/>
    </row>
    <row r="224" spans="3:29" x14ac:dyDescent="0.2">
      <c r="AA224" s="4"/>
      <c r="AC224" s="4"/>
    </row>
    <row r="225" spans="27:29" x14ac:dyDescent="0.2">
      <c r="AA225" s="4"/>
      <c r="AC225" s="4"/>
    </row>
    <row r="226" spans="27:29" x14ac:dyDescent="0.2">
      <c r="AA226" s="4"/>
      <c r="AC226" s="4"/>
    </row>
    <row r="227" spans="27:29" x14ac:dyDescent="0.2">
      <c r="AA227" s="4"/>
      <c r="AC227" s="4"/>
    </row>
    <row r="228" spans="27:29" x14ac:dyDescent="0.2">
      <c r="AA228" s="4"/>
      <c r="AC228" s="4"/>
    </row>
    <row r="229" spans="27:29" x14ac:dyDescent="0.2">
      <c r="AA229" s="4"/>
      <c r="AC229" s="4"/>
    </row>
    <row r="230" spans="27:29" x14ac:dyDescent="0.2">
      <c r="AA230" s="4"/>
      <c r="AC230" s="4"/>
    </row>
    <row r="231" spans="27:29" x14ac:dyDescent="0.2">
      <c r="AA231" s="4"/>
      <c r="AC231" s="4"/>
    </row>
    <row r="232" spans="27:29" x14ac:dyDescent="0.2">
      <c r="AA232" s="4"/>
      <c r="AC232" s="4"/>
    </row>
    <row r="233" spans="27:29" x14ac:dyDescent="0.2">
      <c r="AA233" s="4"/>
      <c r="AC233" s="4"/>
    </row>
    <row r="234" spans="27:29" x14ac:dyDescent="0.2">
      <c r="AA234" s="4"/>
      <c r="AC234" s="4"/>
    </row>
    <row r="235" spans="27:29" x14ac:dyDescent="0.2">
      <c r="AA235" s="4"/>
      <c r="AC235" s="4"/>
    </row>
    <row r="236" spans="27:29" x14ac:dyDescent="0.2">
      <c r="AA236" s="4"/>
      <c r="AC236" s="4"/>
    </row>
    <row r="237" spans="27:29" x14ac:dyDescent="0.2">
      <c r="AA237" s="4"/>
      <c r="AC237" s="4"/>
    </row>
    <row r="238" spans="27:29" x14ac:dyDescent="0.2">
      <c r="AA238" s="4"/>
      <c r="AC238" s="4"/>
    </row>
    <row r="239" spans="27:29" x14ac:dyDescent="0.2">
      <c r="AA239" s="4"/>
      <c r="AC239" s="4"/>
    </row>
    <row r="240" spans="27:29" x14ac:dyDescent="0.2">
      <c r="AA240" s="4"/>
      <c r="AC240" s="4"/>
    </row>
    <row r="241" spans="27:29" x14ac:dyDescent="0.2">
      <c r="AA241" s="4"/>
      <c r="AC241" s="4"/>
    </row>
    <row r="242" spans="27:29" x14ac:dyDescent="0.2">
      <c r="AA242" s="4"/>
      <c r="AC242" s="4"/>
    </row>
    <row r="243" spans="27:29" x14ac:dyDescent="0.2">
      <c r="AA243" s="4"/>
      <c r="AC243" s="4"/>
    </row>
    <row r="244" spans="27:29" x14ac:dyDescent="0.2">
      <c r="AA244" s="4"/>
      <c r="AC244" s="4"/>
    </row>
    <row r="245" spans="27:29" x14ac:dyDescent="0.2">
      <c r="AA245" s="4"/>
      <c r="AC245" s="4"/>
    </row>
    <row r="246" spans="27:29" x14ac:dyDescent="0.2">
      <c r="AA246" s="4"/>
      <c r="AC246" s="4"/>
    </row>
    <row r="247" spans="27:29" x14ac:dyDescent="0.2">
      <c r="AA247" s="4"/>
      <c r="AC247" s="4"/>
    </row>
    <row r="248" spans="27:29" x14ac:dyDescent="0.2">
      <c r="AA248" s="4"/>
      <c r="AC248" s="4"/>
    </row>
    <row r="249" spans="27:29" x14ac:dyDescent="0.2">
      <c r="AA249" s="4"/>
      <c r="AC249" s="4"/>
    </row>
    <row r="250" spans="27:29" x14ac:dyDescent="0.2">
      <c r="AA250" s="4"/>
      <c r="AC250" s="4"/>
    </row>
    <row r="251" spans="27:29" x14ac:dyDescent="0.2">
      <c r="AA251" s="4"/>
      <c r="AC251" s="4"/>
    </row>
    <row r="252" spans="27:29" x14ac:dyDescent="0.2">
      <c r="AA252" s="4"/>
      <c r="AC252" s="4"/>
    </row>
    <row r="253" spans="27:29" x14ac:dyDescent="0.2">
      <c r="AA253" s="4"/>
      <c r="AC253" s="4"/>
    </row>
    <row r="254" spans="27:29" x14ac:dyDescent="0.2">
      <c r="AA254" s="4"/>
      <c r="AC254" s="4"/>
    </row>
    <row r="255" spans="27:29" x14ac:dyDescent="0.2">
      <c r="AA255" s="4"/>
      <c r="AC255" s="4"/>
    </row>
    <row r="256" spans="27:29" x14ac:dyDescent="0.2">
      <c r="AA256" s="4"/>
      <c r="AC256" s="4"/>
    </row>
    <row r="257" spans="27:29" x14ac:dyDescent="0.2">
      <c r="AA257" s="4"/>
      <c r="AC257" s="4"/>
    </row>
    <row r="258" spans="27:29" x14ac:dyDescent="0.2">
      <c r="AA258" s="4"/>
      <c r="AC258" s="4"/>
    </row>
    <row r="259" spans="27:29" x14ac:dyDescent="0.2">
      <c r="AA259" s="4"/>
      <c r="AC259" s="4"/>
    </row>
    <row r="260" spans="27:29" x14ac:dyDescent="0.2">
      <c r="AA260" s="4"/>
      <c r="AC260" s="4"/>
    </row>
    <row r="261" spans="27:29" x14ac:dyDescent="0.2">
      <c r="AA261" s="4"/>
      <c r="AC261" s="4"/>
    </row>
    <row r="262" spans="27:29" x14ac:dyDescent="0.2">
      <c r="AA262" s="4"/>
      <c r="AC262" s="4"/>
    </row>
    <row r="263" spans="27:29" x14ac:dyDescent="0.2">
      <c r="AA263" s="4"/>
      <c r="AC263" s="4"/>
    </row>
    <row r="264" spans="27:29" x14ac:dyDescent="0.2">
      <c r="AA264" s="4"/>
      <c r="AC264" s="4"/>
    </row>
    <row r="265" spans="27:29" x14ac:dyDescent="0.2">
      <c r="AA265" s="4"/>
      <c r="AC265" s="4"/>
    </row>
    <row r="266" spans="27:29" x14ac:dyDescent="0.2">
      <c r="AA266" s="4"/>
      <c r="AC266" s="4"/>
    </row>
    <row r="267" spans="27:29" x14ac:dyDescent="0.2">
      <c r="AA267" s="4"/>
      <c r="AC267" s="4"/>
    </row>
    <row r="268" spans="27:29" x14ac:dyDescent="0.2">
      <c r="AA268" s="4"/>
      <c r="AC268" s="4"/>
    </row>
    <row r="269" spans="27:29" x14ac:dyDescent="0.2">
      <c r="AA269" s="4"/>
      <c r="AC269" s="4"/>
    </row>
    <row r="270" spans="27:29" x14ac:dyDescent="0.2">
      <c r="AA270" s="4"/>
      <c r="AC270" s="4"/>
    </row>
    <row r="271" spans="27:29" x14ac:dyDescent="0.2">
      <c r="AA271" s="4"/>
      <c r="AC271" s="4"/>
    </row>
    <row r="272" spans="27:29" x14ac:dyDescent="0.2">
      <c r="AA272" s="4"/>
      <c r="AC272" s="4"/>
    </row>
    <row r="273" spans="27:29" x14ac:dyDescent="0.2">
      <c r="AA273" s="4"/>
      <c r="AC273" s="4"/>
    </row>
    <row r="274" spans="27:29" x14ac:dyDescent="0.2">
      <c r="AA274" s="4"/>
      <c r="AC274" s="4"/>
    </row>
    <row r="275" spans="27:29" x14ac:dyDescent="0.2">
      <c r="AA275" s="4"/>
      <c r="AC275" s="4"/>
    </row>
    <row r="276" spans="27:29" x14ac:dyDescent="0.2">
      <c r="AA276" s="4"/>
      <c r="AC276" s="4"/>
    </row>
    <row r="277" spans="27:29" x14ac:dyDescent="0.2">
      <c r="AA277" s="4"/>
      <c r="AC277" s="4"/>
    </row>
    <row r="278" spans="27:29" x14ac:dyDescent="0.2">
      <c r="AA278" s="4"/>
      <c r="AC278" s="4"/>
    </row>
    <row r="279" spans="27:29" x14ac:dyDescent="0.2">
      <c r="AA279" s="4"/>
      <c r="AC279" s="4"/>
    </row>
    <row r="280" spans="27:29" x14ac:dyDescent="0.2">
      <c r="AA280" s="4"/>
      <c r="AC280" s="4"/>
    </row>
    <row r="281" spans="27:29" x14ac:dyDescent="0.2">
      <c r="AA281" s="4"/>
      <c r="AC281" s="4"/>
    </row>
    <row r="282" spans="27:29" x14ac:dyDescent="0.2">
      <c r="AA282" s="4"/>
      <c r="AC282" s="4"/>
    </row>
    <row r="283" spans="27:29" x14ac:dyDescent="0.2">
      <c r="AA283" s="4"/>
      <c r="AC283" s="4"/>
    </row>
    <row r="284" spans="27:29" x14ac:dyDescent="0.2">
      <c r="AA284" s="4"/>
      <c r="AC284" s="4"/>
    </row>
    <row r="285" spans="27:29" x14ac:dyDescent="0.2">
      <c r="AA285" s="4"/>
      <c r="AC285" s="4"/>
    </row>
    <row r="286" spans="27:29" x14ac:dyDescent="0.2">
      <c r="AA286" s="4"/>
      <c r="AC286" s="4"/>
    </row>
    <row r="287" spans="27:29" x14ac:dyDescent="0.2">
      <c r="AA287" s="4"/>
      <c r="AC287" s="4"/>
    </row>
    <row r="288" spans="27:29" x14ac:dyDescent="0.2">
      <c r="AA288" s="4"/>
      <c r="AC288" s="4"/>
    </row>
    <row r="289" spans="27:29" x14ac:dyDescent="0.2">
      <c r="AA289" s="4"/>
      <c r="AC289" s="4"/>
    </row>
    <row r="290" spans="27:29" x14ac:dyDescent="0.2">
      <c r="AA290" s="4"/>
      <c r="AC290" s="4"/>
    </row>
    <row r="291" spans="27:29" x14ac:dyDescent="0.2">
      <c r="AA291" s="4"/>
      <c r="AC291" s="4"/>
    </row>
    <row r="292" spans="27:29" x14ac:dyDescent="0.2">
      <c r="AA292" s="4"/>
      <c r="AC292" s="4"/>
    </row>
    <row r="293" spans="27:29" x14ac:dyDescent="0.2">
      <c r="AA293" s="4"/>
      <c r="AC293" s="4"/>
    </row>
    <row r="294" spans="27:29" x14ac:dyDescent="0.2">
      <c r="AA294" s="4"/>
      <c r="AC294" s="4"/>
    </row>
    <row r="295" spans="27:29" x14ac:dyDescent="0.2">
      <c r="AA295" s="4"/>
      <c r="AC295" s="4"/>
    </row>
    <row r="296" spans="27:29" x14ac:dyDescent="0.2">
      <c r="AA296" s="4"/>
      <c r="AC296" s="4"/>
    </row>
    <row r="297" spans="27:29" x14ac:dyDescent="0.2">
      <c r="AA297" s="4"/>
      <c r="AC297" s="4"/>
    </row>
    <row r="298" spans="27:29" x14ac:dyDescent="0.2">
      <c r="AA298" s="4"/>
      <c r="AC298" s="4"/>
    </row>
    <row r="299" spans="27:29" x14ac:dyDescent="0.2">
      <c r="AA299" s="4"/>
      <c r="AC299" s="4"/>
    </row>
    <row r="300" spans="27:29" x14ac:dyDescent="0.2">
      <c r="AA300" s="4"/>
      <c r="AC300" s="4"/>
    </row>
    <row r="301" spans="27:29" x14ac:dyDescent="0.2">
      <c r="AA301" s="4"/>
      <c r="AC301" s="4"/>
    </row>
    <row r="302" spans="27:29" x14ac:dyDescent="0.2">
      <c r="AA302" s="4"/>
      <c r="AC302" s="4"/>
    </row>
    <row r="303" spans="27:29" x14ac:dyDescent="0.2">
      <c r="AA303" s="4"/>
      <c r="AC303" s="4"/>
    </row>
    <row r="304" spans="27:29" x14ac:dyDescent="0.2">
      <c r="AA304" s="4"/>
      <c r="AC304" s="4"/>
    </row>
    <row r="305" spans="27:29" x14ac:dyDescent="0.2">
      <c r="AA305" s="4"/>
      <c r="AC305" s="4"/>
    </row>
    <row r="306" spans="27:29" x14ac:dyDescent="0.2">
      <c r="AA306" s="4"/>
      <c r="AC306" s="4"/>
    </row>
    <row r="307" spans="27:29" x14ac:dyDescent="0.2">
      <c r="AA307" s="4"/>
      <c r="AC307" s="4"/>
    </row>
    <row r="308" spans="27:29" x14ac:dyDescent="0.2">
      <c r="AA308" s="4"/>
      <c r="AC308" s="4"/>
    </row>
    <row r="309" spans="27:29" x14ac:dyDescent="0.2">
      <c r="AA309" s="4"/>
      <c r="AC309" s="4"/>
    </row>
    <row r="310" spans="27:29" x14ac:dyDescent="0.2">
      <c r="AA310" s="4"/>
      <c r="AC310" s="4"/>
    </row>
    <row r="311" spans="27:29" x14ac:dyDescent="0.2">
      <c r="AA311" s="4"/>
      <c r="AC311" s="4"/>
    </row>
    <row r="312" spans="27:29" x14ac:dyDescent="0.2">
      <c r="AA312" s="4"/>
      <c r="AC312" s="4"/>
    </row>
    <row r="313" spans="27:29" x14ac:dyDescent="0.2">
      <c r="AA313" s="4"/>
      <c r="AC313" s="4"/>
    </row>
    <row r="314" spans="27:29" x14ac:dyDescent="0.2">
      <c r="AA314" s="4"/>
      <c r="AC314" s="4"/>
    </row>
    <row r="315" spans="27:29" x14ac:dyDescent="0.2">
      <c r="AA315" s="4"/>
      <c r="AC315" s="4"/>
    </row>
    <row r="316" spans="27:29" x14ac:dyDescent="0.2">
      <c r="AA316" s="4"/>
      <c r="AC316" s="4"/>
    </row>
    <row r="317" spans="27:29" x14ac:dyDescent="0.2">
      <c r="AA317" s="4"/>
      <c r="AC317" s="4"/>
    </row>
    <row r="318" spans="27:29" x14ac:dyDescent="0.2">
      <c r="AA318" s="4"/>
      <c r="AC318" s="4"/>
    </row>
    <row r="319" spans="27:29" x14ac:dyDescent="0.2">
      <c r="AA319" s="4"/>
      <c r="AC319" s="4"/>
    </row>
    <row r="320" spans="27:29" x14ac:dyDescent="0.2">
      <c r="AA320" s="4"/>
      <c r="AC320" s="4"/>
    </row>
    <row r="321" spans="27:29" x14ac:dyDescent="0.2">
      <c r="AA321" s="4"/>
      <c r="AC321" s="4"/>
    </row>
    <row r="322" spans="27:29" x14ac:dyDescent="0.2">
      <c r="AA322" s="4"/>
      <c r="AC322" s="4"/>
    </row>
    <row r="323" spans="27:29" x14ac:dyDescent="0.2">
      <c r="AA323" s="4"/>
      <c r="AC323" s="4"/>
    </row>
    <row r="324" spans="27:29" x14ac:dyDescent="0.2">
      <c r="AA324" s="4"/>
      <c r="AC324" s="4"/>
    </row>
    <row r="325" spans="27:29" x14ac:dyDescent="0.2">
      <c r="AA325" s="4"/>
      <c r="AC325" s="4"/>
    </row>
    <row r="326" spans="27:29" x14ac:dyDescent="0.2">
      <c r="AA326" s="4"/>
      <c r="AC326" s="4"/>
    </row>
    <row r="327" spans="27:29" x14ac:dyDescent="0.2">
      <c r="AA327" s="4"/>
      <c r="AC327" s="4"/>
    </row>
    <row r="328" spans="27:29" x14ac:dyDescent="0.2">
      <c r="AA328" s="4"/>
      <c r="AC328" s="4"/>
    </row>
    <row r="329" spans="27:29" x14ac:dyDescent="0.2">
      <c r="AA329" s="4"/>
      <c r="AC329" s="4"/>
    </row>
    <row r="330" spans="27:29" x14ac:dyDescent="0.2">
      <c r="AA330" s="4"/>
      <c r="AC330" s="4"/>
    </row>
    <row r="331" spans="27:29" x14ac:dyDescent="0.2">
      <c r="AA331" s="4"/>
      <c r="AC331" s="4"/>
    </row>
    <row r="332" spans="27:29" x14ac:dyDescent="0.2">
      <c r="AA332" s="4"/>
      <c r="AC332" s="4"/>
    </row>
    <row r="333" spans="27:29" x14ac:dyDescent="0.2">
      <c r="AA333" s="4"/>
      <c r="AC333" s="4"/>
    </row>
    <row r="334" spans="27:29" x14ac:dyDescent="0.2">
      <c r="AA334" s="4"/>
      <c r="AC334" s="4"/>
    </row>
    <row r="335" spans="27:29" x14ac:dyDescent="0.2">
      <c r="AA335" s="4"/>
      <c r="AC335" s="4"/>
    </row>
    <row r="336" spans="27:29" x14ac:dyDescent="0.2">
      <c r="AA336" s="4"/>
      <c r="AC336" s="4"/>
    </row>
    <row r="337" spans="27:29" x14ac:dyDescent="0.2">
      <c r="AA337" s="4"/>
      <c r="AC337" s="4"/>
    </row>
    <row r="338" spans="27:29" x14ac:dyDescent="0.2">
      <c r="AA338" s="4"/>
      <c r="AC338" s="4"/>
    </row>
    <row r="339" spans="27:29" x14ac:dyDescent="0.2">
      <c r="AA339" s="4"/>
      <c r="AC339" s="4"/>
    </row>
    <row r="340" spans="27:29" x14ac:dyDescent="0.2">
      <c r="AA340" s="4"/>
      <c r="AC340" s="4"/>
    </row>
    <row r="341" spans="27:29" x14ac:dyDescent="0.2">
      <c r="AA341" s="4"/>
      <c r="AC341" s="4"/>
    </row>
    <row r="342" spans="27:29" x14ac:dyDescent="0.2">
      <c r="AA342" s="4"/>
      <c r="AC342" s="4"/>
    </row>
    <row r="343" spans="27:29" x14ac:dyDescent="0.2">
      <c r="AA343" s="4"/>
      <c r="AC343" s="4"/>
    </row>
    <row r="344" spans="27:29" x14ac:dyDescent="0.2">
      <c r="AA344" s="4"/>
      <c r="AC344" s="4"/>
    </row>
    <row r="345" spans="27:29" x14ac:dyDescent="0.2">
      <c r="AA345" s="4"/>
      <c r="AC345" s="4"/>
    </row>
    <row r="346" spans="27:29" x14ac:dyDescent="0.2">
      <c r="AA346" s="4"/>
      <c r="AC346" s="4"/>
    </row>
    <row r="347" spans="27:29" x14ac:dyDescent="0.2">
      <c r="AA347" s="4"/>
      <c r="AC347" s="4"/>
    </row>
    <row r="348" spans="27:29" x14ac:dyDescent="0.2">
      <c r="AA348" s="4"/>
      <c r="AC348" s="4"/>
    </row>
    <row r="349" spans="27:29" x14ac:dyDescent="0.2">
      <c r="AA349" s="4"/>
      <c r="AC349" s="4"/>
    </row>
    <row r="350" spans="27:29" x14ac:dyDescent="0.2">
      <c r="AA350" s="4"/>
      <c r="AC350" s="4"/>
    </row>
    <row r="351" spans="27:29" x14ac:dyDescent="0.2">
      <c r="AA351" s="4"/>
      <c r="AC351" s="4"/>
    </row>
    <row r="352" spans="27:29" x14ac:dyDescent="0.2">
      <c r="AA352" s="4"/>
      <c r="AC352" s="4"/>
    </row>
    <row r="353" spans="27:29" x14ac:dyDescent="0.2">
      <c r="AA353" s="4"/>
      <c r="AC353" s="4"/>
    </row>
    <row r="354" spans="27:29" x14ac:dyDescent="0.2">
      <c r="AA354" s="4"/>
      <c r="AC354" s="4"/>
    </row>
    <row r="355" spans="27:29" x14ac:dyDescent="0.2">
      <c r="AA355" s="4"/>
      <c r="AC355" s="4"/>
    </row>
    <row r="356" spans="27:29" x14ac:dyDescent="0.2">
      <c r="AA356" s="4"/>
      <c r="AC356" s="4"/>
    </row>
    <row r="357" spans="27:29" x14ac:dyDescent="0.2">
      <c r="AA357" s="4"/>
      <c r="AC357" s="4"/>
    </row>
    <row r="358" spans="27:29" x14ac:dyDescent="0.2">
      <c r="AA358" s="4"/>
      <c r="AC358" s="4"/>
    </row>
    <row r="359" spans="27:29" x14ac:dyDescent="0.2">
      <c r="AA359" s="4"/>
      <c r="AC359" s="4"/>
    </row>
    <row r="360" spans="27:29" x14ac:dyDescent="0.2">
      <c r="AA360" s="4"/>
      <c r="AC360" s="4"/>
    </row>
    <row r="361" spans="27:29" x14ac:dyDescent="0.2">
      <c r="AA361" s="4"/>
      <c r="AC361" s="4"/>
    </row>
    <row r="362" spans="27:29" x14ac:dyDescent="0.2">
      <c r="AA362" s="4"/>
      <c r="AC362" s="4"/>
    </row>
    <row r="363" spans="27:29" x14ac:dyDescent="0.2">
      <c r="AA363" s="4"/>
      <c r="AC363" s="4"/>
    </row>
    <row r="364" spans="27:29" x14ac:dyDescent="0.2">
      <c r="AA364" s="4"/>
      <c r="AC364" s="4"/>
    </row>
    <row r="365" spans="27:29" x14ac:dyDescent="0.2">
      <c r="AA365" s="4"/>
      <c r="AC365" s="4"/>
    </row>
    <row r="366" spans="27:29" x14ac:dyDescent="0.2">
      <c r="AA366" s="4"/>
      <c r="AC366" s="4"/>
    </row>
    <row r="367" spans="27:29" x14ac:dyDescent="0.2">
      <c r="AA367" s="4"/>
      <c r="AC367" s="4"/>
    </row>
    <row r="368" spans="27:29" x14ac:dyDescent="0.2">
      <c r="AA368" s="4"/>
      <c r="AC368" s="4"/>
    </row>
    <row r="369" spans="27:29" x14ac:dyDescent="0.2">
      <c r="AA369" s="4"/>
      <c r="AC369" s="4"/>
    </row>
    <row r="370" spans="27:29" x14ac:dyDescent="0.2">
      <c r="AA370" s="4"/>
      <c r="AC370" s="4"/>
    </row>
    <row r="371" spans="27:29" x14ac:dyDescent="0.2">
      <c r="AA371" s="4"/>
      <c r="AC371" s="4"/>
    </row>
    <row r="372" spans="27:29" x14ac:dyDescent="0.2">
      <c r="AA372" s="4"/>
      <c r="AC372" s="4"/>
    </row>
    <row r="373" spans="27:29" x14ac:dyDescent="0.2">
      <c r="AA373" s="4"/>
      <c r="AC373" s="4"/>
    </row>
    <row r="374" spans="27:29" x14ac:dyDescent="0.2">
      <c r="AA374" s="4"/>
      <c r="AC374" s="4"/>
    </row>
    <row r="375" spans="27:29" x14ac:dyDescent="0.2">
      <c r="AA375" s="4"/>
      <c r="AC375" s="4"/>
    </row>
    <row r="376" spans="27:29" x14ac:dyDescent="0.2">
      <c r="AA376" s="4"/>
      <c r="AC376" s="4"/>
    </row>
    <row r="377" spans="27:29" x14ac:dyDescent="0.2">
      <c r="AA377" s="4"/>
      <c r="AC377" s="4"/>
    </row>
    <row r="378" spans="27:29" x14ac:dyDescent="0.2">
      <c r="AA378" s="4"/>
      <c r="AC378" s="4"/>
    </row>
    <row r="379" spans="27:29" x14ac:dyDescent="0.2">
      <c r="AA379" s="4"/>
      <c r="AC379" s="4"/>
    </row>
    <row r="380" spans="27:29" x14ac:dyDescent="0.2">
      <c r="AA380" s="4"/>
      <c r="AC380" s="4"/>
    </row>
    <row r="381" spans="27:29" x14ac:dyDescent="0.2">
      <c r="AA381" s="4"/>
      <c r="AC381" s="4"/>
    </row>
    <row r="382" spans="27:29" x14ac:dyDescent="0.2">
      <c r="AA382" s="4"/>
      <c r="AC382" s="4"/>
    </row>
    <row r="383" spans="27:29" x14ac:dyDescent="0.2">
      <c r="AA383" s="4"/>
      <c r="AC383" s="4"/>
    </row>
    <row r="384" spans="27:29" x14ac:dyDescent="0.2">
      <c r="AA384" s="4"/>
      <c r="AC384" s="4"/>
    </row>
    <row r="385" spans="27:29" x14ac:dyDescent="0.2">
      <c r="AA385" s="4"/>
      <c r="AC385" s="4"/>
    </row>
    <row r="386" spans="27:29" x14ac:dyDescent="0.2">
      <c r="AA386" s="4"/>
      <c r="AC386" s="4"/>
    </row>
    <row r="387" spans="27:29" x14ac:dyDescent="0.2">
      <c r="AA387" s="4"/>
      <c r="AC387" s="4"/>
    </row>
    <row r="388" spans="27:29" x14ac:dyDescent="0.2">
      <c r="AA388" s="4"/>
      <c r="AC388" s="4"/>
    </row>
    <row r="389" spans="27:29" x14ac:dyDescent="0.2">
      <c r="AA389" s="4"/>
      <c r="AC389" s="4"/>
    </row>
    <row r="390" spans="27:29" x14ac:dyDescent="0.2">
      <c r="AA390" s="4"/>
      <c r="AC390" s="4"/>
    </row>
    <row r="391" spans="27:29" x14ac:dyDescent="0.2">
      <c r="AA391" s="4"/>
      <c r="AC391" s="4"/>
    </row>
    <row r="392" spans="27:29" x14ac:dyDescent="0.2">
      <c r="AA392" s="4"/>
      <c r="AC392" s="4"/>
    </row>
    <row r="393" spans="27:29" x14ac:dyDescent="0.2">
      <c r="AA393" s="4"/>
      <c r="AC393" s="4"/>
    </row>
    <row r="394" spans="27:29" x14ac:dyDescent="0.2">
      <c r="AA394" s="4"/>
      <c r="AC394" s="4"/>
    </row>
    <row r="395" spans="27:29" x14ac:dyDescent="0.2">
      <c r="AA395" s="4"/>
      <c r="AC395" s="4"/>
    </row>
    <row r="396" spans="27:29" x14ac:dyDescent="0.2">
      <c r="AA396" s="4"/>
      <c r="AC396" s="4"/>
    </row>
    <row r="397" spans="27:29" x14ac:dyDescent="0.2">
      <c r="AA397" s="4"/>
      <c r="AC397" s="4"/>
    </row>
    <row r="398" spans="27:29" x14ac:dyDescent="0.2">
      <c r="AA398" s="4"/>
      <c r="AC398" s="4"/>
    </row>
    <row r="399" spans="27:29" x14ac:dyDescent="0.2">
      <c r="AA399" s="4"/>
      <c r="AC399" s="4"/>
    </row>
    <row r="400" spans="27:29" x14ac:dyDescent="0.2">
      <c r="AA400" s="4"/>
      <c r="AC400" s="4"/>
    </row>
    <row r="401" spans="27:29" x14ac:dyDescent="0.2">
      <c r="AA401" s="4"/>
      <c r="AC401" s="4"/>
    </row>
    <row r="402" spans="27:29" x14ac:dyDescent="0.2">
      <c r="AA402" s="4"/>
      <c r="AC402" s="4"/>
    </row>
    <row r="403" spans="27:29" x14ac:dyDescent="0.2">
      <c r="AA403" s="4"/>
      <c r="AC403" s="4"/>
    </row>
    <row r="404" spans="27:29" x14ac:dyDescent="0.2">
      <c r="AA404" s="4"/>
      <c r="AC404" s="4"/>
    </row>
    <row r="405" spans="27:29" x14ac:dyDescent="0.2">
      <c r="AA405" s="4"/>
      <c r="AC405" s="4"/>
    </row>
    <row r="406" spans="27:29" x14ac:dyDescent="0.2">
      <c r="AA406" s="4"/>
      <c r="AC406" s="4"/>
    </row>
    <row r="407" spans="27:29" x14ac:dyDescent="0.2">
      <c r="AA407" s="4"/>
      <c r="AC407" s="4"/>
    </row>
    <row r="408" spans="27:29" x14ac:dyDescent="0.2">
      <c r="AA408" s="4"/>
      <c r="AC408" s="4"/>
    </row>
    <row r="409" spans="27:29" x14ac:dyDescent="0.2">
      <c r="AA409" s="4"/>
      <c r="AC409" s="4"/>
    </row>
    <row r="410" spans="27:29" x14ac:dyDescent="0.2">
      <c r="AA410" s="4"/>
      <c r="AC410" s="4"/>
    </row>
    <row r="411" spans="27:29" x14ac:dyDescent="0.2">
      <c r="AA411" s="4"/>
      <c r="AC411" s="4"/>
    </row>
    <row r="412" spans="27:29" x14ac:dyDescent="0.2">
      <c r="AA412" s="4"/>
      <c r="AC412" s="4"/>
    </row>
    <row r="413" spans="27:29" x14ac:dyDescent="0.2">
      <c r="AA413" s="4"/>
      <c r="AC413" s="4"/>
    </row>
    <row r="414" spans="27:29" x14ac:dyDescent="0.2">
      <c r="AA414" s="4"/>
      <c r="AC414" s="4"/>
    </row>
    <row r="415" spans="27:29" x14ac:dyDescent="0.2">
      <c r="AA415" s="4"/>
      <c r="AC415" s="4"/>
    </row>
    <row r="416" spans="27:29" x14ac:dyDescent="0.2">
      <c r="AA416" s="4"/>
      <c r="AC416" s="4"/>
    </row>
    <row r="417" spans="27:29" x14ac:dyDescent="0.2">
      <c r="AA417" s="4"/>
      <c r="AC417" s="4"/>
    </row>
    <row r="418" spans="27:29" x14ac:dyDescent="0.2">
      <c r="AA418" s="4"/>
      <c r="AC418" s="4"/>
    </row>
    <row r="419" spans="27:29" x14ac:dyDescent="0.2">
      <c r="AA419" s="4"/>
      <c r="AC419" s="4"/>
    </row>
    <row r="420" spans="27:29" x14ac:dyDescent="0.2">
      <c r="AA420" s="4"/>
      <c r="AC420" s="4"/>
    </row>
    <row r="421" spans="27:29" x14ac:dyDescent="0.2">
      <c r="AA421" s="4"/>
      <c r="AC421" s="4"/>
    </row>
    <row r="422" spans="27:29" x14ac:dyDescent="0.2">
      <c r="AA422" s="4"/>
      <c r="AC422" s="4"/>
    </row>
    <row r="423" spans="27:29" x14ac:dyDescent="0.2">
      <c r="AA423" s="4"/>
      <c r="AC423" s="4"/>
    </row>
    <row r="424" spans="27:29" x14ac:dyDescent="0.2">
      <c r="AA424" s="4"/>
      <c r="AC424" s="4"/>
    </row>
    <row r="425" spans="27:29" x14ac:dyDescent="0.2">
      <c r="AA425" s="4"/>
      <c r="AC425" s="4"/>
    </row>
    <row r="426" spans="27:29" x14ac:dyDescent="0.2">
      <c r="AA426" s="4"/>
      <c r="AC426" s="4"/>
    </row>
    <row r="427" spans="27:29" x14ac:dyDescent="0.2">
      <c r="AA427" s="4"/>
      <c r="AC427" s="4"/>
    </row>
    <row r="428" spans="27:29" x14ac:dyDescent="0.2">
      <c r="AA428" s="4"/>
      <c r="AC428" s="4"/>
    </row>
    <row r="429" spans="27:29" x14ac:dyDescent="0.2">
      <c r="AA429" s="4"/>
      <c r="AC429" s="4"/>
    </row>
    <row r="430" spans="27:29" x14ac:dyDescent="0.2">
      <c r="AA430" s="4"/>
      <c r="AC430" s="4"/>
    </row>
    <row r="431" spans="27:29" x14ac:dyDescent="0.2">
      <c r="AA431" s="4"/>
      <c r="AC431" s="4"/>
    </row>
    <row r="432" spans="27:29" x14ac:dyDescent="0.2">
      <c r="AA432" s="4"/>
      <c r="AC432" s="4"/>
    </row>
    <row r="433" spans="27:29" x14ac:dyDescent="0.2">
      <c r="AA433" s="4"/>
      <c r="AC433" s="4"/>
    </row>
    <row r="434" spans="27:29" x14ac:dyDescent="0.2">
      <c r="AA434" s="4"/>
      <c r="AC434" s="4"/>
    </row>
    <row r="435" spans="27:29" x14ac:dyDescent="0.2">
      <c r="AA435" s="4"/>
      <c r="AC435" s="4"/>
    </row>
    <row r="436" spans="27:29" x14ac:dyDescent="0.2">
      <c r="AA436" s="4"/>
      <c r="AC436" s="4"/>
    </row>
    <row r="437" spans="27:29" x14ac:dyDescent="0.2">
      <c r="AA437" s="4"/>
      <c r="AC437" s="4"/>
    </row>
    <row r="438" spans="27:29" x14ac:dyDescent="0.2">
      <c r="AA438" s="4"/>
      <c r="AC438" s="4"/>
    </row>
    <row r="439" spans="27:29" x14ac:dyDescent="0.2">
      <c r="AA439" s="4"/>
      <c r="AC439" s="4"/>
    </row>
    <row r="440" spans="27:29" x14ac:dyDescent="0.2">
      <c r="AA440" s="4"/>
      <c r="AC440" s="4"/>
    </row>
    <row r="441" spans="27:29" x14ac:dyDescent="0.2">
      <c r="AA441" s="4"/>
      <c r="AC441" s="4"/>
    </row>
    <row r="442" spans="27:29" x14ac:dyDescent="0.2">
      <c r="AA442" s="4"/>
      <c r="AC442" s="4"/>
    </row>
    <row r="443" spans="27:29" x14ac:dyDescent="0.2">
      <c r="AA443" s="4"/>
      <c r="AC443" s="4"/>
    </row>
    <row r="444" spans="27:29" x14ac:dyDescent="0.2">
      <c r="AA444" s="4"/>
      <c r="AC444" s="4"/>
    </row>
    <row r="445" spans="27:29" x14ac:dyDescent="0.2">
      <c r="AA445" s="4"/>
      <c r="AC445" s="4"/>
    </row>
    <row r="446" spans="27:29" x14ac:dyDescent="0.2">
      <c r="AA446" s="4"/>
      <c r="AC446" s="4"/>
    </row>
    <row r="447" spans="27:29" x14ac:dyDescent="0.2">
      <c r="AA447" s="4"/>
      <c r="AC447" s="4"/>
    </row>
    <row r="448" spans="27:29" x14ac:dyDescent="0.2">
      <c r="AA448" s="4"/>
      <c r="AC448" s="4"/>
    </row>
    <row r="449" spans="27:29" x14ac:dyDescent="0.2">
      <c r="AA449" s="4"/>
      <c r="AC449" s="4"/>
    </row>
    <row r="450" spans="27:29" x14ac:dyDescent="0.2">
      <c r="AA450" s="4"/>
      <c r="AC450" s="4"/>
    </row>
    <row r="451" spans="27:29" x14ac:dyDescent="0.2">
      <c r="AA451" s="4"/>
      <c r="AC451" s="4"/>
    </row>
    <row r="452" spans="27:29" x14ac:dyDescent="0.2">
      <c r="AA452" s="4"/>
      <c r="AC452" s="4"/>
    </row>
    <row r="453" spans="27:29" x14ac:dyDescent="0.2">
      <c r="AA453" s="4"/>
      <c r="AC453" s="4"/>
    </row>
    <row r="454" spans="27:29" x14ac:dyDescent="0.2">
      <c r="AA454" s="4"/>
      <c r="AC454" s="4"/>
    </row>
    <row r="455" spans="27:29" x14ac:dyDescent="0.2">
      <c r="AA455" s="4"/>
      <c r="AC455" s="4"/>
    </row>
    <row r="456" spans="27:29" x14ac:dyDescent="0.2">
      <c r="AA456" s="4"/>
      <c r="AC456" s="4"/>
    </row>
    <row r="457" spans="27:29" x14ac:dyDescent="0.2">
      <c r="AA457" s="4"/>
      <c r="AC457" s="4"/>
    </row>
    <row r="458" spans="27:29" x14ac:dyDescent="0.2">
      <c r="AA458" s="4"/>
      <c r="AC458" s="4"/>
    </row>
    <row r="459" spans="27:29" x14ac:dyDescent="0.2">
      <c r="AA459" s="4"/>
      <c r="AC459" s="4"/>
    </row>
    <row r="460" spans="27:29" x14ac:dyDescent="0.2">
      <c r="AA460" s="4"/>
      <c r="AC460" s="4"/>
    </row>
    <row r="461" spans="27:29" x14ac:dyDescent="0.2">
      <c r="AA461" s="4"/>
      <c r="AC461" s="4"/>
    </row>
    <row r="462" spans="27:29" x14ac:dyDescent="0.2">
      <c r="AA462" s="4"/>
    </row>
    <row r="463" spans="27:29" x14ac:dyDescent="0.2">
      <c r="AA463" s="4"/>
    </row>
    <row r="464" spans="27:29" x14ac:dyDescent="0.2">
      <c r="AA464" s="4"/>
    </row>
    <row r="465" spans="27:27" x14ac:dyDescent="0.2">
      <c r="AA465" s="4"/>
    </row>
    <row r="466" spans="27:27" x14ac:dyDescent="0.2">
      <c r="AA466" s="4"/>
    </row>
    <row r="467" spans="27:27" x14ac:dyDescent="0.2">
      <c r="AA467" s="4"/>
    </row>
    <row r="468" spans="27:27" x14ac:dyDescent="0.2">
      <c r="AA468" s="4"/>
    </row>
    <row r="469" spans="27:27" x14ac:dyDescent="0.2">
      <c r="AA469" s="4"/>
    </row>
    <row r="470" spans="27:27" x14ac:dyDescent="0.2">
      <c r="AA470" s="4"/>
    </row>
    <row r="471" spans="27:27" x14ac:dyDescent="0.2">
      <c r="AA471" s="4"/>
    </row>
    <row r="472" spans="27:27" x14ac:dyDescent="0.2">
      <c r="AA472" s="4"/>
    </row>
    <row r="473" spans="27:27" x14ac:dyDescent="0.2">
      <c r="AA473" s="4"/>
    </row>
    <row r="474" spans="27:27" x14ac:dyDescent="0.2">
      <c r="AA474" s="4"/>
    </row>
    <row r="475" spans="27:27" x14ac:dyDescent="0.2">
      <c r="AA475" s="4"/>
    </row>
    <row r="476" spans="27:27" x14ac:dyDescent="0.2">
      <c r="AA476" s="4"/>
    </row>
    <row r="477" spans="27:27" x14ac:dyDescent="0.2">
      <c r="AA477" s="4"/>
    </row>
    <row r="478" spans="27:27" x14ac:dyDescent="0.2">
      <c r="AA478" s="4"/>
    </row>
    <row r="479" spans="27:27" x14ac:dyDescent="0.2">
      <c r="AA479" s="4"/>
    </row>
    <row r="480" spans="27:27" x14ac:dyDescent="0.2">
      <c r="AA480" s="4"/>
    </row>
    <row r="481" spans="27:27" x14ac:dyDescent="0.2">
      <c r="AA481" s="4"/>
    </row>
    <row r="482" spans="27:27" x14ac:dyDescent="0.2">
      <c r="AA482" s="4"/>
    </row>
    <row r="483" spans="27:27" x14ac:dyDescent="0.2">
      <c r="AA483" s="4"/>
    </row>
    <row r="484" spans="27:27" x14ac:dyDescent="0.2">
      <c r="AA484" s="4"/>
    </row>
    <row r="485" spans="27:27" x14ac:dyDescent="0.2">
      <c r="AA485" s="4"/>
    </row>
    <row r="486" spans="27:27" x14ac:dyDescent="0.2">
      <c r="AA486" s="4"/>
    </row>
  </sheetData>
  <pageMargins left="0.25" right="0.25" top="0.75" bottom="0.75" header="0.3" footer="0.3"/>
  <pageSetup scale="66" orientation="landscape" r:id="rId1"/>
  <rowBreaks count="3" manualBreakCount="3">
    <brk id="56" max="23" man="1"/>
    <brk id="118" max="23" man="1"/>
    <brk id="159"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65"/>
  <sheetViews>
    <sheetView zoomScale="80" zoomScaleNormal="80" workbookViewId="0">
      <pane xSplit="3" ySplit="9" topLeftCell="D10" activePane="bottomRight" state="frozen"/>
      <selection pane="topRight" activeCell="D1" sqref="D1"/>
      <selection pane="bottomLeft" activeCell="A10" sqref="A10"/>
      <selection pane="bottomRight" activeCell="D10" sqref="D10"/>
    </sheetView>
  </sheetViews>
  <sheetFormatPr defaultColWidth="9.140625" defaultRowHeight="12.75" outlineLevelCol="1" x14ac:dyDescent="0.2"/>
  <cols>
    <col min="1" max="2" width="4" customWidth="1"/>
    <col min="3" max="3" width="64.28515625" customWidth="1"/>
    <col min="4" max="4" width="15.5703125" style="93" customWidth="1"/>
    <col min="5" max="8" width="14.28515625" style="93" hidden="1" customWidth="1" outlineLevel="1"/>
    <col min="9" max="9" width="14.28515625" style="93" customWidth="1" collapsed="1"/>
    <col min="10" max="13" width="14.28515625" style="93" hidden="1" customWidth="1" outlineLevel="1"/>
    <col min="14" max="14" width="14.28515625" style="93" customWidth="1" collapsed="1"/>
    <col min="15" max="21" width="14.28515625" style="93" customWidth="1"/>
    <col min="22" max="24" width="14.28515625" customWidth="1"/>
    <col min="25" max="27" width="14.28515625" style="93" customWidth="1"/>
    <col min="28" max="29" width="14.28515625" customWidth="1"/>
  </cols>
  <sheetData>
    <row r="1" spans="1:29" x14ac:dyDescent="0.2">
      <c r="A1" s="32"/>
      <c r="B1" s="32"/>
      <c r="C1" s="32"/>
      <c r="D1" s="90"/>
      <c r="E1" s="91"/>
      <c r="F1" s="91"/>
      <c r="G1" s="91"/>
      <c r="H1" s="91"/>
      <c r="I1" s="91"/>
      <c r="J1" s="91"/>
      <c r="K1" s="91"/>
      <c r="L1" s="91"/>
      <c r="M1" s="91"/>
      <c r="N1" s="91"/>
      <c r="O1" s="91"/>
      <c r="P1" s="91"/>
      <c r="Q1" s="91"/>
      <c r="R1" s="91"/>
      <c r="S1" s="91"/>
      <c r="T1" s="91"/>
      <c r="U1" s="91"/>
      <c r="V1" s="33"/>
      <c r="W1" s="33"/>
      <c r="X1" s="33"/>
      <c r="Y1" s="91"/>
      <c r="Z1" s="91"/>
      <c r="AA1" s="91"/>
      <c r="AB1" s="33"/>
      <c r="AC1" s="33"/>
    </row>
    <row r="2" spans="1:29" x14ac:dyDescent="0.2">
      <c r="A2" s="32"/>
      <c r="B2" s="32"/>
      <c r="C2" s="32"/>
      <c r="D2" s="90"/>
      <c r="E2" s="91"/>
      <c r="F2" s="91"/>
      <c r="G2" s="91"/>
      <c r="H2" s="91"/>
      <c r="I2" s="91"/>
      <c r="J2" s="91"/>
      <c r="K2" s="91"/>
      <c r="L2" s="91"/>
      <c r="M2" s="91"/>
      <c r="N2" s="91"/>
      <c r="O2" s="91"/>
      <c r="P2" s="91"/>
      <c r="Q2" s="91"/>
      <c r="R2" s="91"/>
      <c r="S2" s="91"/>
      <c r="T2" s="91"/>
      <c r="U2" s="91"/>
      <c r="V2" s="33"/>
      <c r="W2" s="33"/>
      <c r="X2" s="33"/>
      <c r="Y2" s="91"/>
      <c r="Z2" s="91"/>
      <c r="AA2" s="91"/>
      <c r="AB2" s="33"/>
      <c r="AC2" s="33"/>
    </row>
    <row r="3" spans="1:29" x14ac:dyDescent="0.2">
      <c r="A3" s="32"/>
      <c r="B3" s="32"/>
      <c r="C3" s="32"/>
      <c r="D3" s="90"/>
      <c r="E3" s="91"/>
      <c r="F3" s="91"/>
      <c r="G3" s="91"/>
      <c r="H3" s="91"/>
      <c r="I3" s="91"/>
      <c r="J3" s="91"/>
      <c r="K3" s="91"/>
      <c r="L3" s="91"/>
      <c r="M3" s="91"/>
      <c r="N3" s="91"/>
      <c r="O3" s="91"/>
      <c r="P3" s="91"/>
      <c r="Q3" s="91"/>
      <c r="R3" s="91"/>
      <c r="S3" s="91"/>
      <c r="T3" s="91"/>
      <c r="U3" s="91"/>
      <c r="V3" s="33"/>
      <c r="W3" s="33"/>
      <c r="X3" s="33"/>
      <c r="Y3" s="91"/>
      <c r="Z3" s="91"/>
      <c r="AA3" s="91"/>
      <c r="AB3" s="33"/>
      <c r="AC3" s="33"/>
    </row>
    <row r="4" spans="1:29" x14ac:dyDescent="0.2">
      <c r="A4" s="34" t="s">
        <v>264</v>
      </c>
      <c r="B4" s="32"/>
      <c r="C4" s="32"/>
      <c r="D4" s="90"/>
      <c r="E4" s="91"/>
      <c r="F4" s="91"/>
      <c r="G4" s="91"/>
      <c r="H4" s="91"/>
      <c r="I4" s="91"/>
      <c r="J4" s="91"/>
      <c r="K4" s="91"/>
      <c r="L4" s="91"/>
      <c r="M4" s="91"/>
      <c r="N4" s="91"/>
      <c r="O4" s="91"/>
      <c r="P4" s="91"/>
      <c r="Q4" s="91"/>
      <c r="R4" s="91"/>
      <c r="S4" s="91"/>
      <c r="T4" s="91"/>
      <c r="U4" s="91"/>
      <c r="V4" s="33"/>
      <c r="W4" s="33"/>
      <c r="X4" s="33"/>
      <c r="Y4" s="91"/>
      <c r="Z4" s="91"/>
      <c r="AA4" s="91"/>
      <c r="AB4" s="33"/>
      <c r="AC4" s="33"/>
    </row>
    <row r="5" spans="1:29" x14ac:dyDescent="0.2">
      <c r="A5" s="83" t="s">
        <v>265</v>
      </c>
      <c r="B5" s="32"/>
      <c r="C5" s="32"/>
      <c r="D5" s="90"/>
      <c r="E5" s="91"/>
      <c r="F5" s="91"/>
      <c r="G5" s="91"/>
      <c r="H5" s="91"/>
      <c r="I5" s="91"/>
      <c r="J5" s="91"/>
      <c r="K5" s="91"/>
      <c r="L5" s="91"/>
      <c r="M5" s="91"/>
      <c r="N5" s="91"/>
      <c r="O5" s="91"/>
      <c r="P5" s="91"/>
      <c r="Q5" s="91"/>
      <c r="R5" s="91"/>
      <c r="S5" s="91"/>
      <c r="T5" s="91"/>
      <c r="U5" s="91"/>
      <c r="V5" s="33"/>
      <c r="W5" s="33"/>
      <c r="X5" s="33"/>
      <c r="Y5" s="91"/>
      <c r="Z5" s="91"/>
      <c r="AA5" s="91"/>
      <c r="AB5" s="33"/>
      <c r="AC5" s="33"/>
    </row>
    <row r="6" spans="1:29" x14ac:dyDescent="0.2">
      <c r="A6" s="83" t="s">
        <v>266</v>
      </c>
      <c r="B6" s="32"/>
      <c r="C6" s="32"/>
      <c r="D6" s="90"/>
      <c r="E6" s="91"/>
      <c r="F6" s="91"/>
      <c r="G6" s="91"/>
      <c r="H6" s="91"/>
      <c r="I6" s="91"/>
      <c r="J6" s="91"/>
      <c r="K6" s="91"/>
      <c r="L6" s="91"/>
      <c r="M6" s="91"/>
      <c r="N6" s="91"/>
      <c r="O6" s="91"/>
      <c r="P6" s="91"/>
      <c r="Q6" s="91"/>
      <c r="R6" s="91"/>
      <c r="S6" s="91"/>
      <c r="T6" s="91"/>
      <c r="U6" s="91"/>
      <c r="V6" s="33"/>
      <c r="W6" s="33"/>
      <c r="X6" s="33"/>
      <c r="Y6" s="91"/>
      <c r="Z6" s="91"/>
      <c r="AA6" s="91"/>
      <c r="AB6" s="33"/>
      <c r="AC6" s="33"/>
    </row>
    <row r="7" spans="1:29" x14ac:dyDescent="0.2">
      <c r="A7" s="14"/>
      <c r="B7" s="14"/>
      <c r="C7" s="14"/>
      <c r="D7" s="105" t="s">
        <v>243</v>
      </c>
      <c r="E7" s="105" t="s">
        <v>1</v>
      </c>
      <c r="F7" s="105" t="s">
        <v>2</v>
      </c>
      <c r="G7" s="105" t="s">
        <v>3</v>
      </c>
      <c r="H7" s="105" t="s">
        <v>4</v>
      </c>
      <c r="I7" s="105" t="s">
        <v>5</v>
      </c>
      <c r="J7" s="105" t="s">
        <v>6</v>
      </c>
      <c r="K7" s="105" t="s">
        <v>7</v>
      </c>
      <c r="L7" s="105" t="s">
        <v>8</v>
      </c>
      <c r="M7" s="105" t="s">
        <v>9</v>
      </c>
      <c r="N7" s="105" t="s">
        <v>10</v>
      </c>
      <c r="O7" s="105" t="s">
        <v>11</v>
      </c>
      <c r="P7" s="105" t="s">
        <v>12</v>
      </c>
      <c r="Q7" s="105" t="s">
        <v>13</v>
      </c>
      <c r="R7" s="105" t="s">
        <v>14</v>
      </c>
      <c r="S7" s="105" t="s">
        <v>15</v>
      </c>
      <c r="T7" s="105" t="s">
        <v>270</v>
      </c>
      <c r="U7" s="105" t="s">
        <v>310</v>
      </c>
      <c r="V7" s="105" t="s">
        <v>321</v>
      </c>
      <c r="W7" s="105" t="s">
        <v>322</v>
      </c>
      <c r="X7" s="105" t="s">
        <v>323</v>
      </c>
      <c r="Y7" s="105" t="s">
        <v>324</v>
      </c>
      <c r="Z7" s="105" t="s">
        <v>330</v>
      </c>
      <c r="AA7" s="105" t="s">
        <v>334</v>
      </c>
      <c r="AB7" s="105" t="s">
        <v>350</v>
      </c>
      <c r="AC7" s="105" t="s">
        <v>351</v>
      </c>
    </row>
    <row r="8" spans="1:29" x14ac:dyDescent="0.2">
      <c r="A8" s="87" t="s">
        <v>280</v>
      </c>
      <c r="B8" s="1"/>
      <c r="C8" s="1"/>
      <c r="D8" s="106"/>
      <c r="E8" s="84"/>
      <c r="F8" s="84"/>
      <c r="G8" s="84"/>
      <c r="H8" s="84"/>
      <c r="I8" s="84"/>
      <c r="J8" s="84"/>
      <c r="K8" s="84"/>
      <c r="L8" s="84"/>
      <c r="M8" s="84"/>
      <c r="N8" s="84"/>
      <c r="O8" s="84"/>
      <c r="P8" s="84"/>
      <c r="Q8" s="84"/>
      <c r="R8" s="84"/>
      <c r="S8" s="84"/>
      <c r="T8" s="84"/>
      <c r="U8" s="84"/>
      <c r="V8" s="4"/>
      <c r="W8" s="4"/>
      <c r="X8" s="4"/>
      <c r="Y8" s="84"/>
      <c r="Z8" s="84"/>
      <c r="AA8" s="84"/>
      <c r="AB8" s="4"/>
      <c r="AC8" s="4"/>
    </row>
    <row r="9" spans="1:29" x14ac:dyDescent="0.2">
      <c r="A9" s="14" t="s">
        <v>16</v>
      </c>
      <c r="B9" s="14"/>
      <c r="C9" s="14"/>
      <c r="D9" s="107"/>
      <c r="E9" s="105" t="s">
        <v>1</v>
      </c>
      <c r="F9" s="105" t="s">
        <v>2</v>
      </c>
      <c r="G9" s="105" t="s">
        <v>3</v>
      </c>
      <c r="H9" s="105" t="s">
        <v>4</v>
      </c>
      <c r="I9" s="105" t="s">
        <v>5</v>
      </c>
      <c r="J9" s="105" t="s">
        <v>6</v>
      </c>
      <c r="K9" s="105" t="s">
        <v>7</v>
      </c>
      <c r="L9" s="105" t="s">
        <v>8</v>
      </c>
      <c r="M9" s="105" t="s">
        <v>9</v>
      </c>
      <c r="N9" s="105" t="s">
        <v>10</v>
      </c>
      <c r="O9" s="105" t="s">
        <v>11</v>
      </c>
      <c r="P9" s="105" t="s">
        <v>12</v>
      </c>
      <c r="Q9" s="105" t="s">
        <v>13</v>
      </c>
      <c r="R9" s="105" t="s">
        <v>14</v>
      </c>
      <c r="S9" s="105" t="s">
        <v>15</v>
      </c>
      <c r="T9" s="105" t="s">
        <v>270</v>
      </c>
      <c r="U9" s="105" t="s">
        <v>310</v>
      </c>
      <c r="V9" s="105" t="s">
        <v>321</v>
      </c>
      <c r="W9" s="105" t="s">
        <v>322</v>
      </c>
      <c r="X9" s="105" t="s">
        <v>323</v>
      </c>
      <c r="Y9" s="105" t="s">
        <v>324</v>
      </c>
      <c r="Z9" s="105" t="s">
        <v>330</v>
      </c>
      <c r="AA9" s="105" t="s">
        <v>334</v>
      </c>
      <c r="AB9" s="105" t="s">
        <v>350</v>
      </c>
      <c r="AC9" s="105" t="s">
        <v>351</v>
      </c>
    </row>
    <row r="10" spans="1:29" x14ac:dyDescent="0.2">
      <c r="A10" s="7" t="s">
        <v>118</v>
      </c>
      <c r="D10" s="108"/>
      <c r="E10" s="108"/>
      <c r="F10" s="108"/>
      <c r="G10" s="108"/>
      <c r="H10" s="108"/>
      <c r="I10" s="108"/>
      <c r="J10" s="108"/>
      <c r="K10" s="108"/>
      <c r="L10" s="108"/>
      <c r="M10" s="108"/>
    </row>
    <row r="11" spans="1:29" x14ac:dyDescent="0.2">
      <c r="C11" t="s">
        <v>78</v>
      </c>
      <c r="D11" s="108"/>
      <c r="E11" s="108"/>
      <c r="F11" s="108"/>
      <c r="G11" s="108"/>
      <c r="H11" s="108"/>
      <c r="I11" s="108"/>
      <c r="J11" s="108"/>
      <c r="K11" s="108"/>
      <c r="L11" s="108"/>
      <c r="M11" s="108"/>
    </row>
    <row r="12" spans="1:29" x14ac:dyDescent="0.2">
      <c r="C12" s="9" t="s">
        <v>284</v>
      </c>
      <c r="D12" s="109"/>
      <c r="E12" s="110"/>
      <c r="F12" s="110"/>
      <c r="G12" s="110"/>
      <c r="H12" s="110"/>
      <c r="I12" s="110"/>
      <c r="J12" s="110"/>
      <c r="K12" s="110"/>
      <c r="L12" s="110"/>
      <c r="M12" s="110"/>
      <c r="N12" s="100">
        <v>191626</v>
      </c>
      <c r="O12" s="100">
        <v>49090</v>
      </c>
      <c r="P12" s="100">
        <v>58111</v>
      </c>
      <c r="Q12" s="100">
        <v>61717</v>
      </c>
      <c r="R12" s="100">
        <v>65358</v>
      </c>
      <c r="S12" s="100">
        <v>234276</v>
      </c>
      <c r="T12" s="100">
        <v>66990</v>
      </c>
      <c r="U12" s="100">
        <v>91605</v>
      </c>
      <c r="V12" s="100">
        <v>114572</v>
      </c>
      <c r="W12" s="100">
        <v>131299</v>
      </c>
      <c r="X12" s="100">
        <v>404466</v>
      </c>
      <c r="Y12" s="150">
        <v>99850</v>
      </c>
      <c r="Z12" s="150">
        <v>92439</v>
      </c>
      <c r="AA12" s="150">
        <v>96249</v>
      </c>
      <c r="AB12" s="100">
        <v>99297</v>
      </c>
      <c r="AC12" s="100">
        <v>387835</v>
      </c>
    </row>
    <row r="13" spans="1:29" x14ac:dyDescent="0.2">
      <c r="C13" s="9" t="s">
        <v>80</v>
      </c>
      <c r="D13" s="109"/>
      <c r="E13" s="110"/>
      <c r="F13" s="110"/>
      <c r="G13" s="110"/>
      <c r="H13" s="110"/>
      <c r="I13" s="110"/>
      <c r="J13" s="110"/>
      <c r="K13" s="110"/>
      <c r="L13" s="110"/>
      <c r="M13" s="110"/>
      <c r="N13" s="100">
        <v>285481</v>
      </c>
      <c r="O13" s="100">
        <v>56019</v>
      </c>
      <c r="P13" s="100">
        <v>72511</v>
      </c>
      <c r="Q13" s="100">
        <v>82829</v>
      </c>
      <c r="R13" s="100">
        <v>86907</v>
      </c>
      <c r="S13" s="100">
        <v>298266</v>
      </c>
      <c r="T13" s="100">
        <v>77373</v>
      </c>
      <c r="U13" s="100">
        <v>78933</v>
      </c>
      <c r="V13" s="100">
        <v>90388</v>
      </c>
      <c r="W13" s="100">
        <v>108821</v>
      </c>
      <c r="X13" s="100">
        <v>355515</v>
      </c>
      <c r="Y13" s="150">
        <v>94654</v>
      </c>
      <c r="Z13" s="150">
        <v>112156</v>
      </c>
      <c r="AA13" s="150">
        <v>119293</v>
      </c>
      <c r="AB13" s="100">
        <v>144640</v>
      </c>
      <c r="AC13" s="100">
        <v>470743</v>
      </c>
    </row>
    <row r="14" spans="1:29" x14ac:dyDescent="0.2">
      <c r="C14" s="6" t="s">
        <v>81</v>
      </c>
      <c r="D14" s="30"/>
      <c r="E14" s="110"/>
      <c r="F14" s="110"/>
      <c r="G14" s="110"/>
      <c r="H14" s="110"/>
      <c r="I14" s="110"/>
      <c r="J14" s="110"/>
      <c r="K14" s="110"/>
      <c r="L14" s="110"/>
      <c r="M14" s="110"/>
      <c r="N14" s="100">
        <v>477107</v>
      </c>
      <c r="O14" s="100">
        <v>105109</v>
      </c>
      <c r="P14" s="100">
        <v>130622</v>
      </c>
      <c r="Q14" s="100">
        <v>144546</v>
      </c>
      <c r="R14" s="100">
        <v>152265</v>
      </c>
      <c r="S14" s="100">
        <v>532542</v>
      </c>
      <c r="T14" s="100">
        <v>144363</v>
      </c>
      <c r="U14" s="100">
        <v>170538</v>
      </c>
      <c r="V14" s="100">
        <v>204960</v>
      </c>
      <c r="W14" s="100">
        <v>240120</v>
      </c>
      <c r="X14" s="100">
        <v>759981</v>
      </c>
      <c r="Y14" s="150">
        <v>194504</v>
      </c>
      <c r="Z14" s="150">
        <v>204595</v>
      </c>
      <c r="AA14" s="150">
        <v>215542</v>
      </c>
      <c r="AB14" s="100">
        <v>243937</v>
      </c>
      <c r="AC14" s="100">
        <v>858578</v>
      </c>
    </row>
    <row r="15" spans="1:29" x14ac:dyDescent="0.2">
      <c r="C15" t="s">
        <v>82</v>
      </c>
      <c r="D15" s="108"/>
      <c r="E15" s="110"/>
      <c r="F15" s="110"/>
      <c r="G15" s="110"/>
      <c r="H15" s="110"/>
      <c r="I15" s="110"/>
      <c r="J15" s="110"/>
      <c r="K15" s="110"/>
      <c r="L15" s="110"/>
      <c r="M15" s="110"/>
      <c r="N15" s="100"/>
      <c r="O15" s="100"/>
      <c r="P15" s="100"/>
      <c r="Q15" s="100"/>
      <c r="R15" s="100"/>
      <c r="S15" s="100"/>
      <c r="T15" s="100"/>
      <c r="U15" s="100"/>
      <c r="V15" s="100"/>
      <c r="W15" s="100"/>
      <c r="X15" s="100"/>
      <c r="Y15" s="150"/>
      <c r="Z15" s="150"/>
      <c r="AA15" s="150"/>
      <c r="AB15" s="100"/>
      <c r="AC15" s="100"/>
    </row>
    <row r="16" spans="1:29" x14ac:dyDescent="0.2">
      <c r="C16" s="9" t="s">
        <v>285</v>
      </c>
      <c r="D16" s="109"/>
      <c r="E16" s="110"/>
      <c r="F16" s="110"/>
      <c r="G16" s="110"/>
      <c r="H16" s="110"/>
      <c r="I16" s="110"/>
      <c r="J16" s="110"/>
      <c r="K16" s="110"/>
      <c r="L16" s="110"/>
      <c r="M16" s="110"/>
      <c r="N16" s="100">
        <v>154244</v>
      </c>
      <c r="O16" s="100">
        <v>42613</v>
      </c>
      <c r="P16" s="100">
        <v>45289</v>
      </c>
      <c r="Q16" s="100">
        <v>47299</v>
      </c>
      <c r="R16" s="100">
        <v>51234</v>
      </c>
      <c r="S16" s="100">
        <v>186435</v>
      </c>
      <c r="T16" s="100">
        <v>54576</v>
      </c>
      <c r="U16" s="100">
        <v>57769</v>
      </c>
      <c r="V16" s="100">
        <v>63195</v>
      </c>
      <c r="W16" s="100">
        <v>65317</v>
      </c>
      <c r="X16" s="100">
        <v>240857</v>
      </c>
      <c r="Y16" s="150">
        <v>69493</v>
      </c>
      <c r="Z16" s="150">
        <v>70594</v>
      </c>
      <c r="AA16" s="150">
        <v>67359</v>
      </c>
      <c r="AB16" s="100">
        <v>72898</v>
      </c>
      <c r="AC16" s="100">
        <v>280344</v>
      </c>
    </row>
    <row r="17" spans="3:29" x14ac:dyDescent="0.2">
      <c r="C17" s="9" t="s">
        <v>84</v>
      </c>
      <c r="D17" s="109"/>
      <c r="E17" s="110"/>
      <c r="F17" s="110"/>
      <c r="G17" s="110"/>
      <c r="H17" s="110"/>
      <c r="I17" s="110"/>
      <c r="J17" s="110"/>
      <c r="K17" s="110"/>
      <c r="L17" s="110"/>
      <c r="M17" s="110"/>
      <c r="N17" s="100">
        <v>239381</v>
      </c>
      <c r="O17" s="100">
        <v>49431</v>
      </c>
      <c r="P17" s="100">
        <v>60938</v>
      </c>
      <c r="Q17" s="100">
        <v>69588</v>
      </c>
      <c r="R17" s="100">
        <v>74174</v>
      </c>
      <c r="S17" s="100">
        <v>254131</v>
      </c>
      <c r="T17" s="100">
        <v>64579</v>
      </c>
      <c r="U17" s="100">
        <v>64268</v>
      </c>
      <c r="V17" s="100">
        <v>76179</v>
      </c>
      <c r="W17" s="100">
        <v>89040</v>
      </c>
      <c r="X17" s="100">
        <v>294066</v>
      </c>
      <c r="Y17" s="150">
        <v>77799</v>
      </c>
      <c r="Z17" s="150">
        <v>86348</v>
      </c>
      <c r="AA17" s="150">
        <v>92031</v>
      </c>
      <c r="AB17" s="100">
        <v>109307</v>
      </c>
      <c r="AC17" s="100">
        <v>365485</v>
      </c>
    </row>
    <row r="18" spans="3:29" x14ac:dyDescent="0.2">
      <c r="C18" s="9" t="s">
        <v>85</v>
      </c>
      <c r="D18" s="109"/>
      <c r="E18" s="110"/>
      <c r="F18" s="110"/>
      <c r="G18" s="110"/>
      <c r="H18" s="110"/>
      <c r="I18" s="110"/>
      <c r="J18" s="110"/>
      <c r="K18" s="110"/>
      <c r="L18" s="110"/>
      <c r="M18" s="110"/>
      <c r="N18" s="100">
        <v>168737</v>
      </c>
      <c r="O18" s="100">
        <v>33132</v>
      </c>
      <c r="P18" s="100">
        <v>35056</v>
      </c>
      <c r="Q18" s="100">
        <v>39921</v>
      </c>
      <c r="R18" s="100">
        <v>38317</v>
      </c>
      <c r="S18" s="100">
        <v>146426</v>
      </c>
      <c r="T18" s="100">
        <v>44079</v>
      </c>
      <c r="U18" s="100">
        <v>49237</v>
      </c>
      <c r="V18" s="100">
        <v>56758</v>
      </c>
      <c r="W18" s="100">
        <v>57158</v>
      </c>
      <c r="X18" s="100">
        <v>207232</v>
      </c>
      <c r="Y18" s="150">
        <v>55953</v>
      </c>
      <c r="Z18" s="150">
        <v>70038</v>
      </c>
      <c r="AA18" s="150">
        <v>77478</v>
      </c>
      <c r="AB18" s="100">
        <v>71679</v>
      </c>
      <c r="AC18" s="100">
        <v>275148</v>
      </c>
    </row>
    <row r="19" spans="3:29" x14ac:dyDescent="0.2">
      <c r="C19" s="9" t="s">
        <v>86</v>
      </c>
      <c r="D19" s="109"/>
      <c r="E19" s="110"/>
      <c r="F19" s="110"/>
      <c r="G19" s="110"/>
      <c r="H19" s="110"/>
      <c r="I19" s="110"/>
      <c r="J19" s="110"/>
      <c r="K19" s="110"/>
      <c r="L19" s="110"/>
      <c r="M19" s="110"/>
      <c r="N19" s="100">
        <v>10199</v>
      </c>
      <c r="O19" s="100">
        <v>2996</v>
      </c>
      <c r="P19" s="100">
        <v>3710</v>
      </c>
      <c r="Q19" s="100">
        <v>3936</v>
      </c>
      <c r="R19" s="100">
        <v>4437</v>
      </c>
      <c r="S19" s="100">
        <v>15079</v>
      </c>
      <c r="T19" s="100">
        <v>3896</v>
      </c>
      <c r="U19" s="100">
        <v>5052</v>
      </c>
      <c r="V19" s="100">
        <v>4604</v>
      </c>
      <c r="W19" s="100">
        <v>5292</v>
      </c>
      <c r="X19" s="100">
        <v>18844</v>
      </c>
      <c r="Y19" s="150">
        <v>5474</v>
      </c>
      <c r="Z19" s="150">
        <v>6555</v>
      </c>
      <c r="AA19" s="150">
        <v>6435</v>
      </c>
      <c r="AB19" s="100">
        <v>5099</v>
      </c>
      <c r="AC19" s="100">
        <v>23563</v>
      </c>
    </row>
    <row r="20" spans="3:29" x14ac:dyDescent="0.2">
      <c r="C20" s="9" t="s">
        <v>87</v>
      </c>
      <c r="D20" s="109"/>
      <c r="E20" s="110"/>
      <c r="F20" s="110"/>
      <c r="G20" s="110"/>
      <c r="H20" s="110"/>
      <c r="I20" s="110"/>
      <c r="J20" s="110"/>
      <c r="K20" s="110"/>
      <c r="L20" s="110"/>
      <c r="M20" s="110"/>
      <c r="N20" s="100">
        <v>92416</v>
      </c>
      <c r="O20" s="100">
        <v>24608</v>
      </c>
      <c r="P20" s="100">
        <v>25228</v>
      </c>
      <c r="Q20" s="100">
        <v>27925</v>
      </c>
      <c r="R20" s="100">
        <v>29639</v>
      </c>
      <c r="S20" s="100">
        <v>107400</v>
      </c>
      <c r="T20" s="100">
        <v>32893</v>
      </c>
      <c r="U20" s="100">
        <v>28130</v>
      </c>
      <c r="V20" s="100">
        <v>26720</v>
      </c>
      <c r="W20" s="100">
        <v>28916</v>
      </c>
      <c r="X20" s="100">
        <v>116659</v>
      </c>
      <c r="Y20" s="150">
        <v>29063</v>
      </c>
      <c r="Z20" s="150">
        <v>33044</v>
      </c>
      <c r="AA20" s="150">
        <v>31059</v>
      </c>
      <c r="AB20" s="100">
        <v>31857</v>
      </c>
      <c r="AC20" s="100">
        <v>125023</v>
      </c>
    </row>
    <row r="21" spans="3:29" x14ac:dyDescent="0.2">
      <c r="C21" s="9" t="s">
        <v>88</v>
      </c>
      <c r="D21" s="109"/>
      <c r="E21" s="110"/>
      <c r="F21" s="110"/>
      <c r="G21" s="110"/>
      <c r="H21" s="110"/>
      <c r="I21" s="110"/>
      <c r="J21" s="110"/>
      <c r="K21" s="110"/>
      <c r="L21" s="110"/>
      <c r="M21" s="110"/>
      <c r="N21" s="100">
        <v>4206</v>
      </c>
      <c r="O21" s="100">
        <v>1051</v>
      </c>
      <c r="P21" s="100">
        <v>1051</v>
      </c>
      <c r="Q21" s="100">
        <v>1052</v>
      </c>
      <c r="R21" s="100">
        <v>1050</v>
      </c>
      <c r="S21" s="100">
        <v>4204</v>
      </c>
      <c r="T21" s="100">
        <v>1051</v>
      </c>
      <c r="U21" s="100">
        <v>1051</v>
      </c>
      <c r="V21" s="100">
        <v>1051</v>
      </c>
      <c r="W21" s="100">
        <v>1051</v>
      </c>
      <c r="X21" s="100">
        <v>4204</v>
      </c>
      <c r="Y21" s="150">
        <v>893</v>
      </c>
      <c r="Z21" s="150">
        <v>814</v>
      </c>
      <c r="AA21" s="150">
        <v>1524</v>
      </c>
      <c r="AB21" s="100">
        <v>1524</v>
      </c>
      <c r="AC21" s="100">
        <v>4755</v>
      </c>
    </row>
    <row r="22" spans="3:29" x14ac:dyDescent="0.2">
      <c r="C22" t="s">
        <v>89</v>
      </c>
      <c r="D22" s="108"/>
      <c r="E22" s="110"/>
      <c r="F22" s="110"/>
      <c r="G22" s="110"/>
      <c r="H22" s="110"/>
      <c r="I22" s="110"/>
      <c r="J22" s="110"/>
      <c r="K22" s="110"/>
      <c r="L22" s="110"/>
      <c r="M22" s="110"/>
      <c r="N22" s="100">
        <v>669183</v>
      </c>
      <c r="O22" s="100">
        <v>153831</v>
      </c>
      <c r="P22" s="100">
        <v>171272</v>
      </c>
      <c r="Q22" s="100">
        <v>189721</v>
      </c>
      <c r="R22" s="100">
        <v>198851</v>
      </c>
      <c r="S22" s="100">
        <v>713675</v>
      </c>
      <c r="T22" s="100">
        <v>201074</v>
      </c>
      <c r="U22" s="100">
        <v>205507</v>
      </c>
      <c r="V22" s="100">
        <v>228507</v>
      </c>
      <c r="W22" s="100">
        <v>246774</v>
      </c>
      <c r="X22" s="100">
        <v>881862</v>
      </c>
      <c r="Y22" s="150">
        <v>238675</v>
      </c>
      <c r="Z22" s="150">
        <v>267393</v>
      </c>
      <c r="AA22" s="150">
        <v>275886</v>
      </c>
      <c r="AB22" s="100">
        <v>292364</v>
      </c>
      <c r="AC22" s="100">
        <v>1074318</v>
      </c>
    </row>
    <row r="23" spans="3:29" x14ac:dyDescent="0.2">
      <c r="D23" s="108"/>
      <c r="E23" s="110"/>
      <c r="F23" s="110"/>
      <c r="G23" s="110"/>
      <c r="H23" s="110"/>
      <c r="I23" s="110"/>
      <c r="J23" s="110"/>
      <c r="K23" s="110"/>
      <c r="L23" s="110"/>
      <c r="M23" s="110"/>
      <c r="N23" s="100"/>
      <c r="O23" s="100"/>
      <c r="P23" s="100"/>
      <c r="Q23" s="100"/>
      <c r="R23" s="100"/>
      <c r="S23" s="100"/>
      <c r="T23" s="100"/>
      <c r="U23" s="100"/>
      <c r="V23" s="100"/>
      <c r="W23" s="100"/>
      <c r="X23" s="100"/>
      <c r="Y23" s="150"/>
      <c r="Z23" s="150"/>
      <c r="AA23" s="150"/>
      <c r="AB23" s="100"/>
      <c r="AC23" s="100"/>
    </row>
    <row r="24" spans="3:29" x14ac:dyDescent="0.2">
      <c r="C24" t="s">
        <v>90</v>
      </c>
      <c r="D24" s="108"/>
      <c r="E24" s="110"/>
      <c r="F24" s="110"/>
      <c r="G24" s="110"/>
      <c r="H24" s="110"/>
      <c r="I24" s="110"/>
      <c r="J24" s="110"/>
      <c r="K24" s="110"/>
      <c r="L24" s="110"/>
      <c r="M24" s="110"/>
      <c r="N24" s="100">
        <v>-192076</v>
      </c>
      <c r="O24" s="100">
        <v>-48722</v>
      </c>
      <c r="P24" s="100">
        <v>-40650</v>
      </c>
      <c r="Q24" s="100">
        <v>-45175</v>
      </c>
      <c r="R24" s="100">
        <v>-46586</v>
      </c>
      <c r="S24" s="100">
        <v>-181133</v>
      </c>
      <c r="T24" s="100">
        <v>-56711</v>
      </c>
      <c r="U24" s="100">
        <v>-34969</v>
      </c>
      <c r="V24" s="100">
        <v>-23547</v>
      </c>
      <c r="W24" s="100">
        <v>-6654</v>
      </c>
      <c r="X24" s="100">
        <v>-121881</v>
      </c>
      <c r="Y24" s="150">
        <v>-44171</v>
      </c>
      <c r="Z24" s="150">
        <v>-62798</v>
      </c>
      <c r="AA24" s="150">
        <v>-60344</v>
      </c>
      <c r="AB24" s="100">
        <v>-48427</v>
      </c>
      <c r="AC24" s="100">
        <v>-215740</v>
      </c>
    </row>
    <row r="25" spans="3:29" x14ac:dyDescent="0.2">
      <c r="C25" t="s">
        <v>91</v>
      </c>
      <c r="D25" s="108"/>
      <c r="E25" s="110"/>
      <c r="F25" s="110"/>
      <c r="G25" s="110"/>
      <c r="H25" s="110"/>
      <c r="I25" s="110"/>
      <c r="J25" s="110"/>
      <c r="K25" s="110"/>
      <c r="L25" s="110"/>
      <c r="M25" s="110"/>
      <c r="N25" s="100">
        <v>73340</v>
      </c>
      <c r="O25" s="100">
        <v>20558</v>
      </c>
      <c r="P25" s="100">
        <v>21971</v>
      </c>
      <c r="Q25" s="100">
        <v>23217</v>
      </c>
      <c r="R25" s="100">
        <v>26509</v>
      </c>
      <c r="S25" s="100">
        <v>92255</v>
      </c>
      <c r="T25" s="100">
        <v>28198</v>
      </c>
      <c r="U25" s="100">
        <v>31872</v>
      </c>
      <c r="V25" s="100">
        <v>34482</v>
      </c>
      <c r="W25" s="100">
        <v>37219</v>
      </c>
      <c r="X25" s="100">
        <v>131771</v>
      </c>
      <c r="Y25" s="150">
        <v>41340</v>
      </c>
      <c r="Z25" s="150">
        <v>42309</v>
      </c>
      <c r="AA25" s="150">
        <v>43911</v>
      </c>
      <c r="AB25" s="100">
        <v>46686</v>
      </c>
      <c r="AC25" s="100">
        <v>174246</v>
      </c>
    </row>
    <row r="26" spans="3:29" x14ac:dyDescent="0.2">
      <c r="C26" t="s">
        <v>92</v>
      </c>
      <c r="D26" s="108"/>
      <c r="E26" s="110"/>
      <c r="F26" s="110"/>
      <c r="G26" s="110"/>
      <c r="H26" s="110"/>
      <c r="I26" s="110"/>
      <c r="J26" s="110"/>
      <c r="K26" s="110"/>
      <c r="L26" s="110"/>
      <c r="M26" s="110"/>
      <c r="N26" s="100"/>
      <c r="O26" s="100"/>
      <c r="P26" s="100"/>
      <c r="Q26" s="100"/>
      <c r="R26" s="100"/>
      <c r="S26" s="100"/>
      <c r="T26" s="100"/>
      <c r="U26" s="100"/>
      <c r="V26" s="100"/>
      <c r="W26" s="100"/>
      <c r="X26" s="100"/>
      <c r="Y26" s="150"/>
      <c r="Z26" s="150"/>
      <c r="AA26" s="150"/>
      <c r="AB26" s="100"/>
      <c r="AC26" s="100"/>
    </row>
    <row r="27" spans="3:29" x14ac:dyDescent="0.2">
      <c r="C27" t="s">
        <v>93</v>
      </c>
      <c r="D27" s="108"/>
      <c r="E27" s="110"/>
      <c r="F27" s="110"/>
      <c r="G27" s="110"/>
      <c r="H27" s="110"/>
      <c r="I27" s="110"/>
      <c r="J27" s="110"/>
      <c r="K27" s="110"/>
      <c r="L27" s="110"/>
      <c r="M27" s="110"/>
      <c r="N27" s="100">
        <v>-840</v>
      </c>
      <c r="O27" s="100">
        <v>475</v>
      </c>
      <c r="P27" s="100">
        <v>208</v>
      </c>
      <c r="Q27" s="100">
        <v>-94</v>
      </c>
      <c r="R27" s="100">
        <v>1285</v>
      </c>
      <c r="S27" s="100">
        <v>1874</v>
      </c>
      <c r="T27" s="100">
        <v>-1692</v>
      </c>
      <c r="U27" s="100">
        <v>508</v>
      </c>
      <c r="V27" s="100">
        <v>-4517</v>
      </c>
      <c r="W27" s="100">
        <v>2913</v>
      </c>
      <c r="X27" s="100">
        <v>-2788</v>
      </c>
      <c r="Y27" s="150">
        <v>4756</v>
      </c>
      <c r="Z27" s="150">
        <v>1388</v>
      </c>
      <c r="AA27" s="150">
        <v>3110</v>
      </c>
      <c r="AB27" s="150">
        <v>0</v>
      </c>
      <c r="AC27" s="100">
        <v>9254</v>
      </c>
    </row>
    <row r="28" spans="3:29" x14ac:dyDescent="0.2">
      <c r="C28" t="s">
        <v>94</v>
      </c>
      <c r="D28" s="108"/>
      <c r="E28" s="110"/>
      <c r="F28" s="110"/>
      <c r="G28" s="110"/>
      <c r="H28" s="110"/>
      <c r="I28" s="110"/>
      <c r="J28" s="110"/>
      <c r="K28" s="110"/>
      <c r="L28" s="110"/>
      <c r="M28" s="110"/>
      <c r="N28" s="100">
        <v>-264576</v>
      </c>
      <c r="O28" s="100">
        <v>-69755</v>
      </c>
      <c r="P28" s="100">
        <v>-62829</v>
      </c>
      <c r="Q28" s="100">
        <v>-68298</v>
      </c>
      <c r="R28" s="100">
        <v>-74380</v>
      </c>
      <c r="S28" s="100">
        <v>-275262</v>
      </c>
      <c r="T28" s="100">
        <v>-83217</v>
      </c>
      <c r="U28" s="100">
        <v>-67349</v>
      </c>
      <c r="V28" s="100">
        <v>-53512</v>
      </c>
      <c r="W28" s="100">
        <v>-46786</v>
      </c>
      <c r="X28" s="100">
        <v>-250864</v>
      </c>
      <c r="Y28" s="150">
        <v>-90267</v>
      </c>
      <c r="Z28" s="150">
        <v>-106495</v>
      </c>
      <c r="AA28" s="150">
        <v>-107365</v>
      </c>
      <c r="AB28" s="150">
        <v>-95113</v>
      </c>
      <c r="AC28" s="100">
        <v>-399240</v>
      </c>
    </row>
    <row r="29" spans="3:29" x14ac:dyDescent="0.2">
      <c r="C29" t="s">
        <v>95</v>
      </c>
      <c r="D29" s="108"/>
      <c r="E29" s="110"/>
      <c r="F29" s="110"/>
      <c r="G29" s="110"/>
      <c r="H29" s="110"/>
      <c r="I29" s="110"/>
      <c r="J29" s="110"/>
      <c r="K29" s="110"/>
      <c r="L29" s="110"/>
      <c r="M29" s="110"/>
      <c r="N29" s="100">
        <v>56263</v>
      </c>
      <c r="O29" s="100">
        <v>5400</v>
      </c>
      <c r="P29" s="100">
        <v>10781</v>
      </c>
      <c r="Q29" s="100">
        <v>14517</v>
      </c>
      <c r="R29" s="100">
        <v>-18345</v>
      </c>
      <c r="S29" s="100">
        <v>12353</v>
      </c>
      <c r="T29" s="100">
        <v>8203</v>
      </c>
      <c r="U29" s="100">
        <v>4378</v>
      </c>
      <c r="V29" s="100">
        <v>-5988</v>
      </c>
      <c r="W29" s="100">
        <v>2729</v>
      </c>
      <c r="X29" s="100">
        <v>9322</v>
      </c>
      <c r="Y29" s="150">
        <v>-3361</v>
      </c>
      <c r="Z29" s="150">
        <v>-1910</v>
      </c>
      <c r="AA29" s="150">
        <v>5169</v>
      </c>
      <c r="AB29" s="150">
        <v>-8116</v>
      </c>
      <c r="AC29" s="100">
        <v>-8218</v>
      </c>
    </row>
    <row r="30" spans="3:29" x14ac:dyDescent="0.2">
      <c r="C30" t="s">
        <v>96</v>
      </c>
      <c r="D30" s="108"/>
      <c r="E30" s="110"/>
      <c r="F30" s="110"/>
      <c r="G30" s="110"/>
      <c r="H30" s="110"/>
      <c r="I30" s="110"/>
      <c r="J30" s="110"/>
      <c r="K30" s="110"/>
      <c r="L30" s="110"/>
      <c r="M30" s="110"/>
      <c r="N30" s="100">
        <v>-320839</v>
      </c>
      <c r="O30" s="100">
        <v>-75155</v>
      </c>
      <c r="P30" s="100">
        <v>-73610</v>
      </c>
      <c r="Q30" s="100">
        <v>-82815</v>
      </c>
      <c r="R30" s="100">
        <v>-56035</v>
      </c>
      <c r="S30" s="100">
        <v>-287615</v>
      </c>
      <c r="T30" s="100">
        <v>-91420</v>
      </c>
      <c r="U30" s="100">
        <v>-71727</v>
      </c>
      <c r="V30" s="100">
        <v>-47524</v>
      </c>
      <c r="W30" s="100">
        <v>-49515</v>
      </c>
      <c r="X30" s="100">
        <v>-260186</v>
      </c>
      <c r="Y30" s="150">
        <v>-86906</v>
      </c>
      <c r="Z30" s="150">
        <v>-104585</v>
      </c>
      <c r="AA30" s="150">
        <v>-112534</v>
      </c>
      <c r="AB30" s="150">
        <v>-86997</v>
      </c>
      <c r="AC30" s="100">
        <v>-391022</v>
      </c>
    </row>
    <row r="31" spans="3:29" x14ac:dyDescent="0.2">
      <c r="C31" t="s">
        <v>97</v>
      </c>
      <c r="D31" s="108"/>
      <c r="E31" s="110"/>
      <c r="F31" s="110"/>
      <c r="G31" s="110"/>
      <c r="H31" s="110"/>
      <c r="I31" s="110"/>
      <c r="J31" s="110"/>
      <c r="K31" s="110"/>
      <c r="L31" s="110"/>
      <c r="M31" s="110"/>
      <c r="N31" s="100">
        <v>-395968</v>
      </c>
      <c r="O31" s="100">
        <v>-85037</v>
      </c>
      <c r="P31" s="100">
        <v>-91956</v>
      </c>
      <c r="Q31" s="100">
        <v>-110822</v>
      </c>
      <c r="R31" s="100">
        <v>-125289</v>
      </c>
      <c r="S31" s="100">
        <v>-413104</v>
      </c>
      <c r="T31" s="100">
        <v>-119452</v>
      </c>
      <c r="U31" s="100">
        <v>-79136</v>
      </c>
      <c r="V31" s="100">
        <v>-44628</v>
      </c>
      <c r="W31" s="100">
        <v>-43627</v>
      </c>
      <c r="X31" s="100">
        <v>-286843</v>
      </c>
      <c r="Y31" s="150">
        <v>-73044</v>
      </c>
      <c r="Z31" s="150">
        <v>-103292</v>
      </c>
      <c r="AA31" s="150">
        <v>-141524</v>
      </c>
      <c r="AB31" s="150">
        <v>-99497</v>
      </c>
      <c r="AC31" s="100">
        <v>-417357</v>
      </c>
    </row>
    <row r="32" spans="3:29" x14ac:dyDescent="0.2">
      <c r="C32" t="s">
        <v>98</v>
      </c>
      <c r="D32" s="108"/>
      <c r="E32" s="110"/>
      <c r="F32" s="110"/>
      <c r="G32" s="110"/>
      <c r="H32" s="110"/>
      <c r="I32" s="110"/>
      <c r="J32" s="110"/>
      <c r="K32" s="110"/>
      <c r="L32" s="110"/>
      <c r="M32" s="110"/>
      <c r="N32" s="100">
        <v>75129</v>
      </c>
      <c r="O32" s="100">
        <v>9882</v>
      </c>
      <c r="P32" s="100">
        <v>18346</v>
      </c>
      <c r="Q32" s="100">
        <v>28007</v>
      </c>
      <c r="R32" s="100">
        <v>69254</v>
      </c>
      <c r="S32" s="100">
        <v>125489</v>
      </c>
      <c r="T32" s="100">
        <v>28032</v>
      </c>
      <c r="U32" s="100">
        <v>7409</v>
      </c>
      <c r="V32" s="100">
        <v>-2896</v>
      </c>
      <c r="W32" s="100">
        <v>-5888</v>
      </c>
      <c r="X32" s="100">
        <v>26657</v>
      </c>
      <c r="Y32" s="150">
        <v>-13862</v>
      </c>
      <c r="Z32" s="150">
        <v>-1293</v>
      </c>
      <c r="AA32" s="150">
        <v>28990</v>
      </c>
      <c r="AB32" s="150">
        <v>12500</v>
      </c>
      <c r="AC32" s="100">
        <v>26335</v>
      </c>
    </row>
    <row r="33" spans="1:29" x14ac:dyDescent="0.2">
      <c r="C33" t="s">
        <v>99</v>
      </c>
      <c r="D33" s="108"/>
      <c r="E33" s="110"/>
      <c r="F33" s="110"/>
      <c r="G33" s="110"/>
      <c r="H33" s="110"/>
      <c r="I33" s="110"/>
      <c r="J33" s="110"/>
      <c r="K33" s="110"/>
      <c r="L33" s="110"/>
      <c r="M33" s="110"/>
      <c r="N33" s="100"/>
      <c r="O33" s="100"/>
      <c r="P33" s="100"/>
      <c r="Q33" s="100"/>
      <c r="R33" s="100"/>
      <c r="S33" s="100"/>
      <c r="T33" s="100"/>
      <c r="U33" s="100"/>
      <c r="V33" s="100"/>
      <c r="W33" s="100"/>
      <c r="X33" s="100"/>
      <c r="Y33" s="150"/>
      <c r="Z33" s="150"/>
      <c r="AA33" s="150"/>
      <c r="AB33" s="100"/>
      <c r="AC33" s="100"/>
    </row>
    <row r="34" spans="1:29" x14ac:dyDescent="0.2">
      <c r="C34" t="s">
        <v>100</v>
      </c>
      <c r="D34" s="108"/>
      <c r="E34" s="110"/>
      <c r="F34" s="110"/>
      <c r="G34" s="110"/>
      <c r="H34" s="110"/>
      <c r="I34" s="110"/>
      <c r="J34" s="110"/>
      <c r="K34" s="110"/>
      <c r="L34" s="110"/>
      <c r="M34" s="110"/>
      <c r="N34" s="100">
        <v>75129</v>
      </c>
      <c r="O34" s="100">
        <v>9882</v>
      </c>
      <c r="P34" s="100">
        <v>18346</v>
      </c>
      <c r="Q34" s="100">
        <v>28007</v>
      </c>
      <c r="R34" s="100">
        <v>69254</v>
      </c>
      <c r="S34" s="100">
        <v>125489</v>
      </c>
      <c r="T34" s="100">
        <v>28032</v>
      </c>
      <c r="U34" s="100">
        <v>7409</v>
      </c>
      <c r="V34" s="100">
        <v>-2896</v>
      </c>
      <c r="W34" s="100">
        <v>-5888</v>
      </c>
      <c r="X34" s="100">
        <v>26657</v>
      </c>
      <c r="Y34" s="150">
        <v>-13862</v>
      </c>
      <c r="Z34" s="150">
        <v>-1293</v>
      </c>
      <c r="AA34" s="150">
        <v>28990</v>
      </c>
      <c r="AB34" s="100">
        <v>12500</v>
      </c>
      <c r="AC34" s="100">
        <v>26335</v>
      </c>
    </row>
    <row r="35" spans="1:29" x14ac:dyDescent="0.2">
      <c r="D35" s="108"/>
      <c r="E35" s="110"/>
      <c r="F35" s="110"/>
      <c r="G35" s="110"/>
      <c r="H35" s="110"/>
      <c r="I35" s="110"/>
      <c r="J35" s="110"/>
      <c r="K35" s="110"/>
      <c r="L35" s="110"/>
      <c r="M35" s="110"/>
      <c r="N35" s="100"/>
      <c r="O35" s="100"/>
      <c r="P35" s="100"/>
      <c r="Q35" s="100"/>
      <c r="R35" s="100"/>
      <c r="S35" s="100"/>
      <c r="T35" s="100"/>
      <c r="U35" s="100"/>
      <c r="V35" s="100"/>
      <c r="W35" s="100"/>
      <c r="X35" s="100"/>
      <c r="Y35" s="150"/>
      <c r="Z35" s="150"/>
      <c r="AA35" s="150"/>
      <c r="AB35" s="100"/>
      <c r="AC35" s="100"/>
    </row>
    <row r="36" spans="1:29" x14ac:dyDescent="0.2">
      <c r="C36" t="s">
        <v>271</v>
      </c>
      <c r="D36" s="108"/>
      <c r="E36" s="111"/>
      <c r="F36" s="111"/>
      <c r="G36" s="111"/>
      <c r="H36" s="108"/>
      <c r="I36" s="111"/>
      <c r="J36" s="111"/>
      <c r="K36" s="111"/>
      <c r="L36" s="111"/>
      <c r="M36" s="111"/>
      <c r="N36" s="104">
        <v>0.73</v>
      </c>
      <c r="O36" s="104">
        <v>0.09</v>
      </c>
      <c r="P36" s="104">
        <v>0.17</v>
      </c>
      <c r="Q36" s="104">
        <v>0.26</v>
      </c>
      <c r="R36" s="104">
        <v>0.65</v>
      </c>
      <c r="S36" s="104">
        <v>1.19</v>
      </c>
      <c r="T36" s="104">
        <v>0.26088656013550615</v>
      </c>
      <c r="U36" s="104">
        <v>6.7625662884838303E-2</v>
      </c>
      <c r="V36" s="104">
        <v>-2.6058631921824105E-2</v>
      </c>
      <c r="W36" s="104">
        <v>-5.2440794805796276E-2</v>
      </c>
      <c r="X36" s="104">
        <v>0.24214044999954581</v>
      </c>
      <c r="Y36" s="154">
        <v>-0.12169042769857434</v>
      </c>
      <c r="Z36" s="154">
        <v>-1.1169178940094157E-2</v>
      </c>
      <c r="AA36" s="154">
        <v>0.2464046510046578</v>
      </c>
      <c r="AB36" s="154">
        <f>+AB34/AB38</f>
        <v>0.10575385578558194</v>
      </c>
      <c r="AC36" s="154">
        <f>+AC34/AC38</f>
        <v>0.22625153569250067</v>
      </c>
    </row>
    <row r="37" spans="1:29" x14ac:dyDescent="0.2">
      <c r="C37" t="s">
        <v>101</v>
      </c>
      <c r="D37" s="108"/>
      <c r="E37" s="112"/>
      <c r="F37" s="112"/>
      <c r="G37" s="112"/>
      <c r="H37" s="112"/>
      <c r="I37" s="112"/>
      <c r="J37" s="112"/>
      <c r="K37" s="112"/>
      <c r="L37" s="112"/>
      <c r="M37" s="112"/>
      <c r="N37" s="101">
        <v>0.72</v>
      </c>
      <c r="O37" s="101">
        <v>0.09</v>
      </c>
      <c r="P37" s="101">
        <v>0.17</v>
      </c>
      <c r="Q37" s="101">
        <v>0.26</v>
      </c>
      <c r="R37" s="101">
        <v>0.63</v>
      </c>
      <c r="S37" s="101">
        <v>1.1599999999999999</v>
      </c>
      <c r="T37" s="101">
        <v>0.25303978118991521</v>
      </c>
      <c r="U37" s="101">
        <v>6.3288544167015473E-2</v>
      </c>
      <c r="V37" s="101">
        <v>-2.4053955280906342E-2</v>
      </c>
      <c r="W37" s="101">
        <v>-5.2440794805796276E-2</v>
      </c>
      <c r="X37" s="101">
        <v>0.2276197144613703</v>
      </c>
      <c r="Y37" s="155">
        <v>-0.12169042769857434</v>
      </c>
      <c r="Z37" s="155">
        <v>-1.1169178940094157E-2</v>
      </c>
      <c r="AA37" s="154">
        <v>0.23164017866417369</v>
      </c>
      <c r="AB37" s="154">
        <f>+AB34/AB39</f>
        <v>0.10036130068245684</v>
      </c>
      <c r="AC37" s="154">
        <f>+AC34/AC39</f>
        <v>0.21259162388194647</v>
      </c>
    </row>
    <row r="38" spans="1:29" x14ac:dyDescent="0.2">
      <c r="C38" t="s">
        <v>102</v>
      </c>
      <c r="D38" s="108"/>
      <c r="E38" s="110"/>
      <c r="F38" s="110"/>
      <c r="G38" s="110"/>
      <c r="H38" s="110"/>
      <c r="I38" s="110"/>
      <c r="J38" s="110"/>
      <c r="K38" s="110"/>
      <c r="L38" s="110"/>
      <c r="M38" s="110"/>
      <c r="N38" s="100">
        <v>102367</v>
      </c>
      <c r="O38" s="100">
        <v>104038</v>
      </c>
      <c r="P38" s="100">
        <v>105093</v>
      </c>
      <c r="Q38" s="100">
        <v>105783</v>
      </c>
      <c r="R38" s="100">
        <v>106538</v>
      </c>
      <c r="S38" s="100">
        <v>105432</v>
      </c>
      <c r="T38" s="22">
        <v>107449</v>
      </c>
      <c r="U38" s="22">
        <v>109559</v>
      </c>
      <c r="V38" s="22">
        <v>111134</v>
      </c>
      <c r="W38" s="22">
        <v>112279</v>
      </c>
      <c r="X38" s="22">
        <v>110089</v>
      </c>
      <c r="Y38" s="156">
        <v>113912</v>
      </c>
      <c r="Z38" s="156">
        <v>115765</v>
      </c>
      <c r="AA38" s="156">
        <v>117652</v>
      </c>
      <c r="AB38" s="156">
        <v>118199</v>
      </c>
      <c r="AC38" s="156">
        <v>116397</v>
      </c>
    </row>
    <row r="39" spans="1:29" x14ac:dyDescent="0.2">
      <c r="C39" t="s">
        <v>103</v>
      </c>
      <c r="D39" s="108"/>
      <c r="E39" s="110"/>
      <c r="F39" s="110"/>
      <c r="G39" s="110"/>
      <c r="H39" s="110"/>
      <c r="I39" s="110"/>
      <c r="J39" s="110"/>
      <c r="K39" s="110"/>
      <c r="L39" s="110"/>
      <c r="M39" s="110"/>
      <c r="N39" s="100">
        <v>104964</v>
      </c>
      <c r="O39" s="100">
        <v>106469</v>
      </c>
      <c r="P39" s="100">
        <v>107347</v>
      </c>
      <c r="Q39" s="100">
        <v>109598</v>
      </c>
      <c r="R39" s="100">
        <v>109135</v>
      </c>
      <c r="S39" s="100">
        <v>108206</v>
      </c>
      <c r="T39" s="22">
        <v>110781</v>
      </c>
      <c r="U39" s="22">
        <v>117067</v>
      </c>
      <c r="V39" s="22">
        <v>120396</v>
      </c>
      <c r="W39" s="22">
        <v>112279</v>
      </c>
      <c r="X39" s="22">
        <v>117112</v>
      </c>
      <c r="Y39" s="156">
        <v>113912</v>
      </c>
      <c r="Z39" s="156">
        <v>115765</v>
      </c>
      <c r="AA39" s="156">
        <v>125151</v>
      </c>
      <c r="AB39" s="156">
        <v>124550</v>
      </c>
      <c r="AC39" s="156">
        <v>123876</v>
      </c>
    </row>
    <row r="40" spans="1:29" x14ac:dyDescent="0.2">
      <c r="D40" s="108"/>
      <c r="E40" s="108"/>
      <c r="F40" s="108"/>
      <c r="G40" s="108"/>
      <c r="H40" s="108"/>
      <c r="I40" s="108"/>
      <c r="J40" s="108"/>
      <c r="K40" s="108"/>
      <c r="L40" s="108"/>
      <c r="M40" s="108"/>
      <c r="R40" s="94"/>
    </row>
    <row r="41" spans="1:29" x14ac:dyDescent="0.2">
      <c r="D41" s="108"/>
      <c r="E41" s="108"/>
      <c r="F41" s="108"/>
      <c r="G41" s="108"/>
      <c r="H41" s="108"/>
      <c r="I41" s="108"/>
      <c r="J41" s="108"/>
      <c r="K41" s="108"/>
      <c r="L41" s="108"/>
      <c r="M41" s="108"/>
    </row>
    <row r="42" spans="1:29" x14ac:dyDescent="0.2">
      <c r="A42" s="14" t="s">
        <v>17</v>
      </c>
      <c r="B42" s="14"/>
      <c r="C42" s="14"/>
      <c r="D42" s="107"/>
      <c r="E42" s="105" t="str">
        <f>E$7</f>
        <v>1Q15A</v>
      </c>
      <c r="F42" s="105" t="str">
        <f t="shared" ref="F42:S42" si="0">F$7</f>
        <v>2Q15A</v>
      </c>
      <c r="G42" s="105" t="str">
        <f t="shared" si="0"/>
        <v>3Q15A</v>
      </c>
      <c r="H42" s="105" t="str">
        <f t="shared" si="0"/>
        <v>4Q15A</v>
      </c>
      <c r="I42" s="105" t="str">
        <f t="shared" si="0"/>
        <v>2015A</v>
      </c>
      <c r="J42" s="105" t="str">
        <f t="shared" si="0"/>
        <v>1Q16A</v>
      </c>
      <c r="K42" s="105" t="str">
        <f t="shared" si="0"/>
        <v>2Q16A</v>
      </c>
      <c r="L42" s="105" t="str">
        <f t="shared" si="0"/>
        <v>3Q16A</v>
      </c>
      <c r="M42" s="105" t="str">
        <f t="shared" si="0"/>
        <v>4Q16A</v>
      </c>
      <c r="N42" s="105" t="str">
        <f t="shared" si="0"/>
        <v>2016A</v>
      </c>
      <c r="O42" s="105" t="str">
        <f t="shared" si="0"/>
        <v>1Q17A</v>
      </c>
      <c r="P42" s="105" t="str">
        <f t="shared" si="0"/>
        <v>2Q17A</v>
      </c>
      <c r="Q42" s="105" t="str">
        <f t="shared" si="0"/>
        <v>3Q17A</v>
      </c>
      <c r="R42" s="105" t="str">
        <f t="shared" si="0"/>
        <v>4Q17A</v>
      </c>
      <c r="S42" s="105" t="str">
        <f t="shared" si="0"/>
        <v>2017A</v>
      </c>
      <c r="T42" s="105" t="s">
        <v>270</v>
      </c>
      <c r="U42" s="105" t="s">
        <v>310</v>
      </c>
      <c r="V42" s="105" t="s">
        <v>321</v>
      </c>
      <c r="W42" s="105" t="s">
        <v>322</v>
      </c>
      <c r="X42" s="105" t="s">
        <v>323</v>
      </c>
      <c r="Y42" s="105" t="s">
        <v>324</v>
      </c>
      <c r="Z42" s="105" t="str">
        <f t="shared" ref="Z42:AA42" si="1">Z$7</f>
        <v>2Q19A</v>
      </c>
      <c r="AA42" s="105" t="str">
        <f t="shared" si="1"/>
        <v>3Q19A</v>
      </c>
      <c r="AB42" s="105" t="s">
        <v>350</v>
      </c>
      <c r="AC42" s="105" t="s">
        <v>351</v>
      </c>
    </row>
    <row r="43" spans="1:29" x14ac:dyDescent="0.2">
      <c r="A43" s="7" t="s">
        <v>118</v>
      </c>
    </row>
    <row r="44" spans="1:29" x14ac:dyDescent="0.2">
      <c r="C44" s="1" t="s">
        <v>164</v>
      </c>
      <c r="D44" s="87"/>
    </row>
    <row r="45" spans="1:29" x14ac:dyDescent="0.2">
      <c r="C45" t="s">
        <v>124</v>
      </c>
      <c r="T45"/>
      <c r="U45"/>
      <c r="Y45"/>
      <c r="Z45"/>
      <c r="AA45"/>
    </row>
    <row r="46" spans="1:29" x14ac:dyDescent="0.2">
      <c r="C46" s="6" t="s">
        <v>125</v>
      </c>
      <c r="D46" s="95"/>
      <c r="E46" s="110"/>
      <c r="F46" s="110"/>
      <c r="G46" s="110"/>
      <c r="H46" s="100"/>
      <c r="I46" s="100"/>
      <c r="J46" s="110"/>
      <c r="K46" s="110"/>
      <c r="L46" s="110"/>
      <c r="M46" s="100">
        <v>206364</v>
      </c>
      <c r="N46" s="100">
        <v>206364</v>
      </c>
      <c r="O46" s="100">
        <v>203791</v>
      </c>
      <c r="P46" s="100">
        <v>211321</v>
      </c>
      <c r="Q46" s="100">
        <v>216142</v>
      </c>
      <c r="R46" s="100">
        <v>202525</v>
      </c>
      <c r="S46" s="100">
        <v>202525</v>
      </c>
      <c r="T46" s="100">
        <v>203189</v>
      </c>
      <c r="U46" s="100">
        <v>215706</v>
      </c>
      <c r="V46" s="100">
        <v>242936</v>
      </c>
      <c r="W46" s="100">
        <v>226625</v>
      </c>
      <c r="X46" s="100">
        <v>226625</v>
      </c>
      <c r="Y46" s="150">
        <v>245604</v>
      </c>
      <c r="Z46" s="150">
        <v>299537</v>
      </c>
      <c r="AA46" s="150">
        <v>324698</v>
      </c>
      <c r="AB46" s="100">
        <v>269577</v>
      </c>
      <c r="AC46" s="100">
        <v>269577</v>
      </c>
    </row>
    <row r="47" spans="1:29" x14ac:dyDescent="0.2">
      <c r="C47" s="6" t="s">
        <v>126</v>
      </c>
      <c r="D47" s="95"/>
      <c r="E47" s="110"/>
      <c r="F47" s="110"/>
      <c r="G47" s="110"/>
      <c r="H47" s="100"/>
      <c r="I47" s="100"/>
      <c r="J47" s="110"/>
      <c r="K47" s="110"/>
      <c r="L47" s="110"/>
      <c r="M47" s="100">
        <v>11882</v>
      </c>
      <c r="N47" s="100">
        <v>11882</v>
      </c>
      <c r="O47" s="100">
        <v>12030</v>
      </c>
      <c r="P47" s="100">
        <v>15672</v>
      </c>
      <c r="Q47" s="100">
        <v>14036</v>
      </c>
      <c r="R47" s="100">
        <v>39265</v>
      </c>
      <c r="S47" s="100">
        <v>39265</v>
      </c>
      <c r="T47" s="100">
        <v>40139</v>
      </c>
      <c r="U47" s="100">
        <v>54549</v>
      </c>
      <c r="V47" s="100">
        <v>32049</v>
      </c>
      <c r="W47" s="100">
        <v>77626</v>
      </c>
      <c r="X47" s="100">
        <v>77626</v>
      </c>
      <c r="Y47" s="150">
        <v>64182</v>
      </c>
      <c r="Z47" s="150">
        <v>54182</v>
      </c>
      <c r="AA47" s="150">
        <v>48566</v>
      </c>
      <c r="AB47" s="100">
        <v>93504</v>
      </c>
      <c r="AC47" s="100">
        <v>93504</v>
      </c>
    </row>
    <row r="48" spans="1:29" x14ac:dyDescent="0.2">
      <c r="C48" s="6" t="s">
        <v>226</v>
      </c>
      <c r="D48" s="95"/>
      <c r="E48" s="110"/>
      <c r="F48" s="110"/>
      <c r="G48" s="110"/>
      <c r="H48" s="100"/>
      <c r="I48" s="100"/>
      <c r="J48" s="110"/>
      <c r="K48" s="110"/>
      <c r="L48" s="110"/>
      <c r="M48" s="144">
        <v>82997</v>
      </c>
      <c r="N48" s="100">
        <v>52880</v>
      </c>
      <c r="O48" s="100">
        <v>45574</v>
      </c>
      <c r="P48" s="100">
        <v>52771</v>
      </c>
      <c r="Q48" s="100">
        <v>60473</v>
      </c>
      <c r="R48" s="100">
        <v>60359</v>
      </c>
      <c r="S48" s="100">
        <v>60359</v>
      </c>
      <c r="T48" s="100">
        <v>52725</v>
      </c>
      <c r="U48" s="100">
        <v>58085</v>
      </c>
      <c r="V48" s="100">
        <v>65354</v>
      </c>
      <c r="W48" s="100">
        <v>66435</v>
      </c>
      <c r="X48" s="100">
        <v>66435</v>
      </c>
      <c r="Y48" s="150">
        <v>67522</v>
      </c>
      <c r="Z48" s="150">
        <v>77846</v>
      </c>
      <c r="AA48" s="150">
        <v>75352</v>
      </c>
      <c r="AB48" s="150">
        <v>77728</v>
      </c>
      <c r="AC48" s="150">
        <v>77728</v>
      </c>
    </row>
    <row r="49" spans="3:29" x14ac:dyDescent="0.2">
      <c r="C49" s="6" t="s">
        <v>127</v>
      </c>
      <c r="D49" s="95"/>
      <c r="E49" s="110"/>
      <c r="F49" s="110"/>
      <c r="G49" s="110"/>
      <c r="H49" s="100"/>
      <c r="I49" s="100"/>
      <c r="J49" s="110"/>
      <c r="K49" s="110"/>
      <c r="L49" s="110"/>
      <c r="M49" s="100">
        <v>13713</v>
      </c>
      <c r="N49" s="100">
        <v>13713</v>
      </c>
      <c r="O49" s="100">
        <v>0</v>
      </c>
      <c r="P49" s="100">
        <v>0</v>
      </c>
      <c r="Q49" s="100">
        <v>11085</v>
      </c>
      <c r="R49" s="100">
        <v>11085</v>
      </c>
      <c r="S49" s="100">
        <v>11085</v>
      </c>
      <c r="T49" s="100">
        <v>11085</v>
      </c>
      <c r="U49" s="100">
        <v>0</v>
      </c>
      <c r="V49" s="100">
        <v>0</v>
      </c>
      <c r="W49" s="100">
        <v>2697</v>
      </c>
      <c r="X49" s="100">
        <v>2697</v>
      </c>
      <c r="Y49" s="150">
        <v>0</v>
      </c>
      <c r="Z49" s="150">
        <v>0</v>
      </c>
      <c r="AA49" s="150">
        <v>0</v>
      </c>
      <c r="AB49" s="150">
        <v>6466</v>
      </c>
      <c r="AC49" s="150">
        <v>6466</v>
      </c>
    </row>
    <row r="50" spans="3:29" x14ac:dyDescent="0.2">
      <c r="C50" s="6" t="s">
        <v>128</v>
      </c>
      <c r="D50" s="95"/>
      <c r="E50" s="110"/>
      <c r="F50" s="110"/>
      <c r="G50" s="110"/>
      <c r="H50" s="100"/>
      <c r="I50" s="100"/>
      <c r="J50" s="110"/>
      <c r="K50" s="110"/>
      <c r="L50" s="110"/>
      <c r="M50" s="100">
        <v>67326</v>
      </c>
      <c r="N50" s="100">
        <v>67326</v>
      </c>
      <c r="O50" s="100">
        <v>59603</v>
      </c>
      <c r="P50" s="100">
        <v>52744</v>
      </c>
      <c r="Q50" s="100">
        <v>63323</v>
      </c>
      <c r="R50" s="100">
        <v>94427</v>
      </c>
      <c r="S50" s="100">
        <v>94427</v>
      </c>
      <c r="T50" s="100">
        <v>87902</v>
      </c>
      <c r="U50" s="100">
        <v>81304</v>
      </c>
      <c r="V50" s="100">
        <v>95978</v>
      </c>
      <c r="W50" s="100">
        <v>79467</v>
      </c>
      <c r="X50" s="100">
        <v>79467</v>
      </c>
      <c r="Y50" s="150">
        <v>76184</v>
      </c>
      <c r="Z50" s="150">
        <v>89829</v>
      </c>
      <c r="AA50" s="150">
        <v>109777</v>
      </c>
      <c r="AB50" s="150">
        <v>260571</v>
      </c>
      <c r="AC50" s="150">
        <v>260571</v>
      </c>
    </row>
    <row r="51" spans="3:29" x14ac:dyDescent="0.2">
      <c r="C51" s="6" t="s">
        <v>129</v>
      </c>
      <c r="D51" s="95"/>
      <c r="E51" s="110"/>
      <c r="F51" s="110"/>
      <c r="G51" s="110"/>
      <c r="H51" s="100"/>
      <c r="I51" s="100"/>
      <c r="J51" s="110"/>
      <c r="K51" s="110"/>
      <c r="L51" s="110"/>
      <c r="M51" s="100">
        <v>9792</v>
      </c>
      <c r="N51" s="100">
        <v>9792</v>
      </c>
      <c r="O51" s="100">
        <v>11584</v>
      </c>
      <c r="P51" s="100">
        <v>12577</v>
      </c>
      <c r="Q51" s="100">
        <v>13917</v>
      </c>
      <c r="R51" s="100">
        <v>9202</v>
      </c>
      <c r="S51" s="100">
        <v>9202</v>
      </c>
      <c r="T51" s="100">
        <v>6488</v>
      </c>
      <c r="U51" s="100">
        <v>9114</v>
      </c>
      <c r="V51" s="100">
        <v>9699</v>
      </c>
      <c r="W51" s="100">
        <v>8563</v>
      </c>
      <c r="X51" s="100">
        <v>8563</v>
      </c>
      <c r="Y51" s="150">
        <v>9568</v>
      </c>
      <c r="Z51" s="150">
        <v>8692</v>
      </c>
      <c r="AA51" s="150">
        <v>8847</v>
      </c>
      <c r="AB51" s="150">
        <v>25984</v>
      </c>
      <c r="AC51" s="150">
        <v>25984</v>
      </c>
    </row>
    <row r="52" spans="3:29" x14ac:dyDescent="0.2">
      <c r="C52" s="6" t="s">
        <v>165</v>
      </c>
      <c r="D52" s="95"/>
      <c r="E52" s="110"/>
      <c r="F52" s="110"/>
      <c r="G52" s="110"/>
      <c r="H52" s="100"/>
      <c r="I52" s="100"/>
      <c r="J52" s="110"/>
      <c r="K52" s="110"/>
      <c r="L52" s="110"/>
      <c r="M52" s="100"/>
      <c r="N52" s="100"/>
      <c r="O52" s="100">
        <v>0</v>
      </c>
      <c r="P52" s="100">
        <v>0</v>
      </c>
      <c r="Q52" s="100">
        <v>0</v>
      </c>
      <c r="R52" s="100">
        <v>0</v>
      </c>
      <c r="S52" s="100">
        <v>0</v>
      </c>
      <c r="T52" s="100">
        <v>0</v>
      </c>
      <c r="U52" s="100">
        <v>0</v>
      </c>
      <c r="V52" s="100">
        <v>0</v>
      </c>
      <c r="W52" s="100">
        <v>0</v>
      </c>
      <c r="X52" s="100">
        <v>0</v>
      </c>
      <c r="Y52" s="150">
        <v>0</v>
      </c>
      <c r="Z52" s="150">
        <v>0</v>
      </c>
      <c r="AA52" s="150">
        <v>0</v>
      </c>
      <c r="AB52" s="150">
        <v>0</v>
      </c>
      <c r="AC52" s="150">
        <v>0</v>
      </c>
    </row>
    <row r="53" spans="3:29" x14ac:dyDescent="0.2">
      <c r="C53" t="s">
        <v>130</v>
      </c>
      <c r="E53" s="110"/>
      <c r="F53" s="110"/>
      <c r="G53" s="110"/>
      <c r="H53" s="100"/>
      <c r="I53" s="100"/>
      <c r="J53" s="110"/>
      <c r="K53" s="110"/>
      <c r="L53" s="110"/>
      <c r="M53" s="144">
        <v>392074</v>
      </c>
      <c r="N53" s="100">
        <v>361957</v>
      </c>
      <c r="O53" s="100">
        <v>332582</v>
      </c>
      <c r="P53" s="100">
        <v>345085</v>
      </c>
      <c r="Q53" s="100">
        <v>378976</v>
      </c>
      <c r="R53" s="100">
        <v>416863</v>
      </c>
      <c r="S53" s="100">
        <v>416863</v>
      </c>
      <c r="T53" s="100">
        <v>401528</v>
      </c>
      <c r="U53" s="100">
        <v>418758</v>
      </c>
      <c r="V53" s="100">
        <v>446016</v>
      </c>
      <c r="W53" s="100">
        <v>461413</v>
      </c>
      <c r="X53" s="100">
        <v>461413</v>
      </c>
      <c r="Y53" s="150">
        <v>463060</v>
      </c>
      <c r="Z53" s="150">
        <v>530086</v>
      </c>
      <c r="AA53" s="150">
        <v>567240</v>
      </c>
      <c r="AB53" s="150">
        <v>733830</v>
      </c>
      <c r="AC53" s="150">
        <v>733830</v>
      </c>
    </row>
    <row r="54" spans="3:29" x14ac:dyDescent="0.2">
      <c r="E54" s="110"/>
      <c r="F54" s="110"/>
      <c r="G54" s="110"/>
      <c r="H54" s="100"/>
      <c r="I54" s="100"/>
      <c r="J54" s="110"/>
      <c r="K54" s="110"/>
      <c r="L54" s="110"/>
      <c r="M54" s="94"/>
      <c r="N54" s="94"/>
      <c r="O54" s="100"/>
      <c r="P54" s="100"/>
      <c r="Q54" s="100"/>
      <c r="R54" s="100"/>
      <c r="S54" s="100"/>
      <c r="T54" s="100"/>
      <c r="U54" s="100"/>
      <c r="V54" s="100"/>
      <c r="W54" s="100"/>
      <c r="X54" s="100"/>
      <c r="Y54" s="150"/>
      <c r="Z54" s="159"/>
      <c r="AA54" s="159"/>
      <c r="AB54" s="150"/>
      <c r="AC54" s="150"/>
    </row>
    <row r="55" spans="3:29" x14ac:dyDescent="0.2">
      <c r="C55" s="6" t="s">
        <v>169</v>
      </c>
      <c r="D55" s="95"/>
      <c r="E55" s="110"/>
      <c r="F55" s="110"/>
      <c r="G55" s="110"/>
      <c r="H55" s="100"/>
      <c r="I55" s="100"/>
      <c r="J55" s="110"/>
      <c r="K55" s="110"/>
      <c r="L55" s="110"/>
      <c r="M55" s="100">
        <v>6117</v>
      </c>
      <c r="N55" s="100">
        <v>6117</v>
      </c>
      <c r="O55" s="100">
        <v>6117</v>
      </c>
      <c r="P55" s="100">
        <v>5952</v>
      </c>
      <c r="Q55" s="100">
        <v>5952</v>
      </c>
      <c r="R55" s="100">
        <v>0</v>
      </c>
      <c r="S55" s="100">
        <v>0</v>
      </c>
      <c r="T55" s="100">
        <v>0</v>
      </c>
      <c r="U55" s="100">
        <v>148</v>
      </c>
      <c r="V55" s="100">
        <v>148</v>
      </c>
      <c r="W55" s="100">
        <v>148</v>
      </c>
      <c r="X55" s="100">
        <v>148</v>
      </c>
      <c r="Y55" s="150">
        <v>148</v>
      </c>
      <c r="Z55" s="150">
        <v>148</v>
      </c>
      <c r="AA55" s="150">
        <v>148</v>
      </c>
      <c r="AB55" s="150">
        <v>148</v>
      </c>
      <c r="AC55" s="150">
        <v>148</v>
      </c>
    </row>
    <row r="56" spans="3:29" x14ac:dyDescent="0.2">
      <c r="C56" s="6" t="s">
        <v>131</v>
      </c>
      <c r="D56" s="95"/>
      <c r="E56" s="110"/>
      <c r="F56" s="110"/>
      <c r="G56" s="110"/>
      <c r="H56" s="100"/>
      <c r="I56" s="100"/>
      <c r="J56" s="110"/>
      <c r="K56" s="110"/>
      <c r="L56" s="110"/>
      <c r="M56" s="100">
        <v>2498644</v>
      </c>
      <c r="N56" s="100">
        <v>2498644</v>
      </c>
      <c r="O56" s="100">
        <v>2653049</v>
      </c>
      <c r="P56" s="100">
        <v>2807378</v>
      </c>
      <c r="Q56" s="100">
        <v>2997402</v>
      </c>
      <c r="R56" s="100">
        <v>3161570</v>
      </c>
      <c r="S56" s="100">
        <v>3161570</v>
      </c>
      <c r="T56" s="100">
        <v>3285804</v>
      </c>
      <c r="U56" s="100">
        <v>3437822</v>
      </c>
      <c r="V56" s="100">
        <v>3618125</v>
      </c>
      <c r="W56" s="100">
        <v>3820017</v>
      </c>
      <c r="X56" s="100">
        <v>3820017</v>
      </c>
      <c r="Y56" s="150">
        <v>3976504</v>
      </c>
      <c r="Z56" s="150">
        <v>4149883</v>
      </c>
      <c r="AA56" s="150">
        <v>4333387</v>
      </c>
      <c r="AB56" s="150">
        <v>4492615</v>
      </c>
      <c r="AC56" s="150">
        <v>4492615</v>
      </c>
    </row>
    <row r="57" spans="3:29" x14ac:dyDescent="0.2">
      <c r="C57" s="6" t="s">
        <v>132</v>
      </c>
      <c r="D57" s="95"/>
      <c r="E57" s="110"/>
      <c r="F57" s="110"/>
      <c r="G57" s="110"/>
      <c r="H57" s="100"/>
      <c r="I57" s="100"/>
      <c r="J57" s="110"/>
      <c r="K57" s="110"/>
      <c r="L57" s="110"/>
      <c r="M57" s="100">
        <v>48471</v>
      </c>
      <c r="N57" s="100">
        <v>48471</v>
      </c>
      <c r="O57" s="100">
        <v>44925</v>
      </c>
      <c r="P57" s="100">
        <v>41774</v>
      </c>
      <c r="Q57" s="100">
        <v>38819</v>
      </c>
      <c r="R57" s="100">
        <v>36402</v>
      </c>
      <c r="S57" s="100">
        <v>36402</v>
      </c>
      <c r="T57" s="100">
        <v>33291</v>
      </c>
      <c r="U57" s="100">
        <v>32816</v>
      </c>
      <c r="V57" s="100">
        <v>33522</v>
      </c>
      <c r="W57" s="100">
        <v>34893</v>
      </c>
      <c r="X57" s="100">
        <v>34893</v>
      </c>
      <c r="Y57" s="150">
        <v>35281</v>
      </c>
      <c r="Z57" s="150">
        <v>50419</v>
      </c>
      <c r="AA57" s="150">
        <v>56804</v>
      </c>
      <c r="AB57" s="150">
        <v>56708</v>
      </c>
      <c r="AC57" s="150">
        <v>56708</v>
      </c>
    </row>
    <row r="58" spans="3:29" x14ac:dyDescent="0.2">
      <c r="C58" s="6" t="s">
        <v>133</v>
      </c>
      <c r="D58" s="95"/>
      <c r="E58" s="110"/>
      <c r="F58" s="110"/>
      <c r="G58" s="110"/>
      <c r="H58" s="100"/>
      <c r="I58" s="100"/>
      <c r="J58" s="110"/>
      <c r="K58" s="110"/>
      <c r="L58" s="110"/>
      <c r="M58" s="100">
        <v>18499</v>
      </c>
      <c r="N58" s="100">
        <v>18499</v>
      </c>
      <c r="O58" s="100">
        <v>17448</v>
      </c>
      <c r="P58" s="100">
        <v>16397</v>
      </c>
      <c r="Q58" s="100">
        <v>15345</v>
      </c>
      <c r="R58" s="100">
        <v>14294</v>
      </c>
      <c r="S58" s="100">
        <v>14294</v>
      </c>
      <c r="T58" s="100">
        <v>13243</v>
      </c>
      <c r="U58" s="100">
        <v>12191</v>
      </c>
      <c r="V58" s="100">
        <v>11140</v>
      </c>
      <c r="W58" s="100">
        <v>10088</v>
      </c>
      <c r="X58" s="100">
        <v>10088</v>
      </c>
      <c r="Y58" s="150">
        <v>9195</v>
      </c>
      <c r="Z58" s="150">
        <v>8382</v>
      </c>
      <c r="AA58" s="150">
        <v>21067</v>
      </c>
      <c r="AB58" s="150">
        <v>19543</v>
      </c>
      <c r="AC58" s="150">
        <v>19543</v>
      </c>
    </row>
    <row r="59" spans="3:29" x14ac:dyDescent="0.2">
      <c r="C59" s="6" t="s">
        <v>134</v>
      </c>
      <c r="D59" s="95"/>
      <c r="E59" s="110"/>
      <c r="F59" s="110"/>
      <c r="G59" s="110"/>
      <c r="H59" s="100"/>
      <c r="I59" s="100"/>
      <c r="J59" s="110"/>
      <c r="K59" s="110"/>
      <c r="L59" s="110"/>
      <c r="M59" s="100">
        <v>87543</v>
      </c>
      <c r="N59" s="100">
        <v>87543</v>
      </c>
      <c r="O59" s="100">
        <v>87543</v>
      </c>
      <c r="P59" s="100">
        <v>87543</v>
      </c>
      <c r="Q59" s="100">
        <v>87543</v>
      </c>
      <c r="R59" s="100">
        <v>87543</v>
      </c>
      <c r="S59" s="100">
        <v>87543</v>
      </c>
      <c r="T59" s="100">
        <v>87543</v>
      </c>
      <c r="U59" s="100">
        <v>87543</v>
      </c>
      <c r="V59" s="100">
        <v>87543</v>
      </c>
      <c r="W59" s="100">
        <v>87543</v>
      </c>
      <c r="X59" s="100">
        <v>87543</v>
      </c>
      <c r="Y59" s="150">
        <v>87543</v>
      </c>
      <c r="Z59" s="150">
        <v>87543</v>
      </c>
      <c r="AA59" s="150">
        <v>95094</v>
      </c>
      <c r="AB59" s="150">
        <v>95094</v>
      </c>
      <c r="AC59" s="150">
        <v>95094</v>
      </c>
    </row>
    <row r="60" spans="3:29" x14ac:dyDescent="0.2">
      <c r="C60" s="6" t="s">
        <v>135</v>
      </c>
      <c r="D60" s="95"/>
      <c r="E60" s="110"/>
      <c r="F60" s="110"/>
      <c r="G60" s="110"/>
      <c r="H60" s="100"/>
      <c r="I60" s="100"/>
      <c r="J60" s="110"/>
      <c r="K60" s="110"/>
      <c r="L60" s="110"/>
      <c r="M60" s="100">
        <v>378541</v>
      </c>
      <c r="N60" s="100">
        <v>378541</v>
      </c>
      <c r="O60" s="100">
        <v>0</v>
      </c>
      <c r="P60" s="100">
        <v>0</v>
      </c>
      <c r="Q60" s="100">
        <v>0</v>
      </c>
      <c r="R60" s="100">
        <v>0</v>
      </c>
      <c r="S60" s="100">
        <v>0</v>
      </c>
      <c r="T60" s="100">
        <v>0</v>
      </c>
      <c r="U60" s="100">
        <v>0</v>
      </c>
      <c r="V60" s="100">
        <v>0</v>
      </c>
      <c r="W60" s="100">
        <v>0</v>
      </c>
      <c r="X60" s="100">
        <v>0</v>
      </c>
      <c r="Y60" s="150">
        <v>0</v>
      </c>
      <c r="Z60" s="150">
        <v>0</v>
      </c>
      <c r="AA60" s="150">
        <v>0</v>
      </c>
      <c r="AB60" s="150">
        <v>0</v>
      </c>
      <c r="AC60" s="150">
        <v>0</v>
      </c>
    </row>
    <row r="61" spans="3:29" x14ac:dyDescent="0.2">
      <c r="C61" s="6" t="s">
        <v>136</v>
      </c>
      <c r="D61" s="95"/>
      <c r="E61" s="110"/>
      <c r="F61" s="110"/>
      <c r="G61" s="110"/>
      <c r="H61" s="100"/>
      <c r="I61" s="100"/>
      <c r="J61" s="110"/>
      <c r="K61" s="110"/>
      <c r="L61" s="110"/>
      <c r="M61" s="144">
        <v>165914</v>
      </c>
      <c r="N61" s="100">
        <v>196031</v>
      </c>
      <c r="O61" s="100">
        <v>204972</v>
      </c>
      <c r="P61" s="100">
        <v>214050</v>
      </c>
      <c r="Q61" s="100">
        <v>225794</v>
      </c>
      <c r="R61" s="100">
        <v>246464</v>
      </c>
      <c r="S61" s="100">
        <v>246464</v>
      </c>
      <c r="T61" s="100">
        <v>279822</v>
      </c>
      <c r="U61" s="100">
        <v>310090</v>
      </c>
      <c r="V61" s="100">
        <v>336705</v>
      </c>
      <c r="W61" s="100">
        <v>335685</v>
      </c>
      <c r="X61" s="100">
        <v>335685</v>
      </c>
      <c r="Y61" s="150">
        <v>367951</v>
      </c>
      <c r="Z61" s="150">
        <v>380919</v>
      </c>
      <c r="AA61" s="150">
        <v>398278</v>
      </c>
      <c r="AB61" s="150">
        <v>408403</v>
      </c>
      <c r="AC61" s="150">
        <v>408403</v>
      </c>
    </row>
    <row r="62" spans="3:29" x14ac:dyDescent="0.2">
      <c r="C62" t="s">
        <v>161</v>
      </c>
      <c r="E62" s="110"/>
      <c r="F62" s="110"/>
      <c r="G62" s="110"/>
      <c r="H62" s="100"/>
      <c r="I62" s="100"/>
      <c r="J62" s="110"/>
      <c r="K62" s="110"/>
      <c r="L62" s="110"/>
      <c r="M62" s="100">
        <v>3595803</v>
      </c>
      <c r="N62" s="100">
        <v>3595803</v>
      </c>
      <c r="O62" s="100">
        <v>3346636</v>
      </c>
      <c r="P62" s="100">
        <v>3518179</v>
      </c>
      <c r="Q62" s="100">
        <v>3749831</v>
      </c>
      <c r="R62" s="100">
        <v>3963136</v>
      </c>
      <c r="S62" s="100">
        <v>3963136</v>
      </c>
      <c r="T62" s="100">
        <v>4101231</v>
      </c>
      <c r="U62" s="100">
        <v>4299368</v>
      </c>
      <c r="V62" s="100">
        <v>4533199</v>
      </c>
      <c r="W62" s="100">
        <v>4749787</v>
      </c>
      <c r="X62" s="100">
        <v>4749787</v>
      </c>
      <c r="Y62" s="150">
        <v>4939682</v>
      </c>
      <c r="Z62" s="150">
        <v>5207380</v>
      </c>
      <c r="AA62" s="150">
        <v>5472018</v>
      </c>
      <c r="AB62" s="150">
        <v>5806341</v>
      </c>
      <c r="AC62" s="150">
        <v>5806341</v>
      </c>
    </row>
    <row r="63" spans="3:29" x14ac:dyDescent="0.2">
      <c r="E63" s="110"/>
      <c r="F63" s="110"/>
      <c r="G63" s="110"/>
      <c r="H63" s="100"/>
      <c r="I63" s="100"/>
      <c r="J63" s="110"/>
      <c r="K63" s="110"/>
      <c r="L63" s="110"/>
      <c r="M63" s="94"/>
      <c r="N63" s="94"/>
      <c r="O63" s="100"/>
      <c r="P63" s="100"/>
      <c r="Q63" s="100"/>
      <c r="R63" s="100"/>
      <c r="S63" s="100"/>
      <c r="T63" s="100"/>
      <c r="U63" s="100"/>
      <c r="V63" s="100"/>
      <c r="W63" s="100"/>
      <c r="X63" s="100"/>
      <c r="Y63" s="150"/>
      <c r="Z63" s="150"/>
      <c r="AA63" s="150"/>
      <c r="AB63" s="150"/>
      <c r="AC63" s="150"/>
    </row>
    <row r="64" spans="3:29" x14ac:dyDescent="0.2">
      <c r="C64" s="1" t="s">
        <v>163</v>
      </c>
      <c r="D64" s="87"/>
      <c r="E64" s="110"/>
      <c r="F64" s="110"/>
      <c r="G64" s="110"/>
      <c r="H64" s="100"/>
      <c r="I64" s="100"/>
      <c r="J64" s="110"/>
      <c r="K64" s="110"/>
      <c r="L64" s="110"/>
      <c r="M64" s="94"/>
      <c r="N64" s="94"/>
      <c r="O64" s="100"/>
      <c r="P64" s="100"/>
      <c r="Q64" s="100"/>
      <c r="R64" s="100"/>
      <c r="S64" s="100"/>
      <c r="T64" s="100"/>
      <c r="U64" s="100"/>
      <c r="V64" s="100"/>
      <c r="W64" s="100"/>
      <c r="X64" s="100"/>
      <c r="Y64" s="150"/>
      <c r="Z64" s="150"/>
      <c r="AA64" s="150"/>
      <c r="AB64" s="150"/>
      <c r="AC64" s="150"/>
    </row>
    <row r="65" spans="3:29" x14ac:dyDescent="0.2">
      <c r="E65" s="110"/>
      <c r="F65" s="110"/>
      <c r="G65" s="110"/>
      <c r="H65" s="100"/>
      <c r="I65" s="100"/>
      <c r="J65" s="110"/>
      <c r="K65" s="110"/>
      <c r="L65" s="110"/>
      <c r="M65" s="94"/>
      <c r="N65" s="94"/>
      <c r="O65" s="100"/>
      <c r="P65" s="100"/>
      <c r="Q65" s="100"/>
      <c r="R65" s="100"/>
      <c r="S65" s="100"/>
      <c r="T65" s="100"/>
      <c r="U65" s="100"/>
      <c r="V65" s="100"/>
      <c r="W65" s="100"/>
      <c r="X65" s="100"/>
      <c r="Y65" s="150"/>
      <c r="Z65" s="150"/>
      <c r="AA65" s="150"/>
      <c r="AB65" s="150"/>
      <c r="AC65" s="150"/>
    </row>
    <row r="66" spans="3:29" x14ac:dyDescent="0.2">
      <c r="C66" t="s">
        <v>137</v>
      </c>
      <c r="E66" s="110"/>
      <c r="F66" s="110"/>
      <c r="G66" s="110"/>
      <c r="H66" s="100"/>
      <c r="I66" s="100"/>
      <c r="J66" s="110"/>
      <c r="K66" s="110"/>
      <c r="L66" s="110"/>
      <c r="M66" s="94"/>
      <c r="N66" s="94"/>
      <c r="O66" s="100"/>
      <c r="P66" s="100"/>
      <c r="Q66" s="100"/>
      <c r="R66" s="100"/>
      <c r="S66" s="100"/>
      <c r="T66" s="100"/>
      <c r="U66" s="100"/>
      <c r="V66" s="100"/>
      <c r="W66" s="100"/>
      <c r="X66" s="100"/>
      <c r="Y66" s="150"/>
      <c r="Z66" s="150"/>
      <c r="AA66" s="150"/>
      <c r="AB66" s="150"/>
      <c r="AC66" s="150"/>
    </row>
    <row r="67" spans="3:29" x14ac:dyDescent="0.2">
      <c r="C67" s="6" t="s">
        <v>138</v>
      </c>
      <c r="D67" s="95"/>
      <c r="E67" s="110"/>
      <c r="F67" s="110"/>
      <c r="G67" s="110"/>
      <c r="H67" s="100"/>
      <c r="I67" s="100"/>
      <c r="J67" s="110"/>
      <c r="K67" s="110"/>
      <c r="L67" s="110"/>
      <c r="M67" s="100">
        <v>66018</v>
      </c>
      <c r="N67" s="100">
        <v>66018</v>
      </c>
      <c r="O67" s="100">
        <v>65520</v>
      </c>
      <c r="P67" s="100">
        <v>75336</v>
      </c>
      <c r="Q67" s="100">
        <v>108689</v>
      </c>
      <c r="R67" s="100">
        <v>115193</v>
      </c>
      <c r="S67" s="100">
        <v>115193</v>
      </c>
      <c r="T67" s="100">
        <v>99695</v>
      </c>
      <c r="U67" s="100">
        <v>85104</v>
      </c>
      <c r="V67" s="100">
        <v>136064</v>
      </c>
      <c r="W67" s="100">
        <v>131278</v>
      </c>
      <c r="X67" s="100">
        <v>131278</v>
      </c>
      <c r="Y67" s="150">
        <v>105977</v>
      </c>
      <c r="Z67" s="150">
        <v>153206</v>
      </c>
      <c r="AA67" s="150">
        <v>169893</v>
      </c>
      <c r="AB67" s="150">
        <v>223356</v>
      </c>
      <c r="AC67" s="150">
        <v>223356</v>
      </c>
    </row>
    <row r="68" spans="3:29" x14ac:dyDescent="0.2">
      <c r="C68" s="6" t="s">
        <v>139</v>
      </c>
      <c r="D68" s="95"/>
      <c r="E68" s="110"/>
      <c r="F68" s="110"/>
      <c r="G68" s="110"/>
      <c r="H68" s="100"/>
      <c r="I68" s="100"/>
      <c r="J68" s="110"/>
      <c r="K68" s="110"/>
      <c r="L68" s="110"/>
      <c r="M68" s="100">
        <v>10654</v>
      </c>
      <c r="N68" s="100">
        <v>10654</v>
      </c>
      <c r="O68" s="100">
        <v>11157</v>
      </c>
      <c r="P68" s="100">
        <v>13212</v>
      </c>
      <c r="Q68" s="100">
        <v>14785</v>
      </c>
      <c r="R68" s="100">
        <v>13583</v>
      </c>
      <c r="S68" s="100">
        <v>13583</v>
      </c>
      <c r="T68" s="100">
        <v>15134</v>
      </c>
      <c r="U68" s="100">
        <v>15063</v>
      </c>
      <c r="V68" s="100">
        <v>15387</v>
      </c>
      <c r="W68" s="100">
        <v>15847</v>
      </c>
      <c r="X68" s="100">
        <v>15847</v>
      </c>
      <c r="Y68" s="150">
        <v>15628</v>
      </c>
      <c r="Z68" s="150">
        <v>16444</v>
      </c>
      <c r="AA68" s="150">
        <v>16808</v>
      </c>
      <c r="AB68" s="150">
        <v>16062</v>
      </c>
      <c r="AC68" s="150">
        <v>16062</v>
      </c>
    </row>
    <row r="69" spans="3:29" x14ac:dyDescent="0.2">
      <c r="C69" s="6" t="s">
        <v>140</v>
      </c>
      <c r="D69" s="95"/>
      <c r="E69" s="110"/>
      <c r="F69" s="110"/>
      <c r="G69" s="110"/>
      <c r="H69" s="100"/>
      <c r="I69" s="100"/>
      <c r="J69" s="110"/>
      <c r="K69" s="110"/>
      <c r="L69" s="110"/>
      <c r="M69" s="100">
        <v>69404</v>
      </c>
      <c r="N69" s="100">
        <v>69404</v>
      </c>
      <c r="O69" s="100">
        <v>58416</v>
      </c>
      <c r="P69" s="100">
        <v>63983</v>
      </c>
      <c r="Q69" s="100">
        <v>66871</v>
      </c>
      <c r="R69" s="100">
        <v>97230</v>
      </c>
      <c r="S69" s="100">
        <v>97230</v>
      </c>
      <c r="T69" s="100">
        <v>92793</v>
      </c>
      <c r="U69" s="100">
        <v>98294</v>
      </c>
      <c r="V69" s="100">
        <v>85897</v>
      </c>
      <c r="W69" s="100">
        <v>98636</v>
      </c>
      <c r="X69" s="100">
        <v>98636</v>
      </c>
      <c r="Y69" s="150">
        <v>103764</v>
      </c>
      <c r="Z69" s="150">
        <v>104328</v>
      </c>
      <c r="AA69" s="150">
        <v>121720</v>
      </c>
      <c r="AB69" s="150">
        <v>148497</v>
      </c>
      <c r="AC69" s="150">
        <v>148497</v>
      </c>
    </row>
    <row r="70" spans="3:29" x14ac:dyDescent="0.2">
      <c r="C70" s="6" t="s">
        <v>141</v>
      </c>
      <c r="D70" s="95"/>
      <c r="E70" s="110"/>
      <c r="F70" s="110"/>
      <c r="G70" s="110"/>
      <c r="H70" s="100"/>
      <c r="I70" s="100"/>
      <c r="J70" s="110"/>
      <c r="K70" s="110"/>
      <c r="L70" s="110"/>
      <c r="M70" s="100">
        <v>38351</v>
      </c>
      <c r="N70" s="100">
        <v>38351</v>
      </c>
      <c r="O70" s="100">
        <v>39181</v>
      </c>
      <c r="P70" s="100">
        <v>39848</v>
      </c>
      <c r="Q70" s="100">
        <v>41400</v>
      </c>
      <c r="R70" s="100">
        <v>42609</v>
      </c>
      <c r="S70" s="100">
        <v>42609</v>
      </c>
      <c r="T70" s="100">
        <v>43659</v>
      </c>
      <c r="U70" s="100">
        <v>45194</v>
      </c>
      <c r="V70" s="100">
        <v>46571</v>
      </c>
      <c r="W70" s="100">
        <v>47407</v>
      </c>
      <c r="X70" s="100">
        <v>47407</v>
      </c>
      <c r="Y70" s="150">
        <v>55795</v>
      </c>
      <c r="Z70" s="150">
        <v>59818</v>
      </c>
      <c r="AA70" s="150">
        <v>61336</v>
      </c>
      <c r="AB70" s="150">
        <v>77643</v>
      </c>
      <c r="AC70" s="150">
        <v>77643</v>
      </c>
    </row>
    <row r="71" spans="3:29" x14ac:dyDescent="0.2">
      <c r="C71" s="6" t="s">
        <v>142</v>
      </c>
      <c r="D71" s="95"/>
      <c r="E71" s="110"/>
      <c r="F71" s="110"/>
      <c r="G71" s="110"/>
      <c r="H71" s="100"/>
      <c r="I71" s="100"/>
      <c r="J71" s="110"/>
      <c r="K71" s="110"/>
      <c r="L71" s="110"/>
      <c r="M71" s="100">
        <v>7935</v>
      </c>
      <c r="N71" s="100">
        <v>7935</v>
      </c>
      <c r="O71" s="100">
        <v>8318</v>
      </c>
      <c r="P71" s="100">
        <v>8287</v>
      </c>
      <c r="Q71" s="100">
        <v>7751</v>
      </c>
      <c r="R71" s="100">
        <v>8193</v>
      </c>
      <c r="S71" s="100">
        <v>8193</v>
      </c>
      <c r="T71" s="100">
        <v>8185</v>
      </c>
      <c r="U71" s="100">
        <v>8173</v>
      </c>
      <c r="V71" s="100">
        <v>8719</v>
      </c>
      <c r="W71" s="100">
        <v>7885</v>
      </c>
      <c r="X71" s="100">
        <v>7885</v>
      </c>
      <c r="Y71" s="150">
        <v>7961</v>
      </c>
      <c r="Z71" s="150">
        <v>8029</v>
      </c>
      <c r="AA71" s="150">
        <v>7957</v>
      </c>
      <c r="AB71" s="150">
        <v>8093</v>
      </c>
      <c r="AC71" s="150">
        <v>8093</v>
      </c>
    </row>
    <row r="72" spans="3:29" x14ac:dyDescent="0.2">
      <c r="C72" s="6" t="s">
        <v>286</v>
      </c>
      <c r="D72" s="95"/>
      <c r="E72" s="110"/>
      <c r="F72" s="110"/>
      <c r="G72" s="110"/>
      <c r="H72" s="100"/>
      <c r="I72" s="100"/>
      <c r="J72" s="110"/>
      <c r="K72" s="110"/>
      <c r="L72" s="110"/>
      <c r="M72" s="100">
        <v>10015</v>
      </c>
      <c r="N72" s="100">
        <v>10015</v>
      </c>
      <c r="O72" s="100">
        <v>9198</v>
      </c>
      <c r="P72" s="100">
        <v>8525</v>
      </c>
      <c r="Q72" s="100">
        <v>7883</v>
      </c>
      <c r="R72" s="100">
        <v>7421</v>
      </c>
      <c r="S72" s="100">
        <v>7421</v>
      </c>
      <c r="T72" s="100">
        <v>6737</v>
      </c>
      <c r="U72" s="100">
        <v>7332</v>
      </c>
      <c r="V72" s="100">
        <v>8372</v>
      </c>
      <c r="W72" s="100">
        <v>9193</v>
      </c>
      <c r="X72" s="100">
        <v>9193</v>
      </c>
      <c r="Y72" s="150">
        <v>9459</v>
      </c>
      <c r="Z72" s="150">
        <v>11206</v>
      </c>
      <c r="AA72" s="150">
        <v>11152</v>
      </c>
      <c r="AB72" s="150">
        <v>10064</v>
      </c>
      <c r="AC72" s="150">
        <v>10064</v>
      </c>
    </row>
    <row r="73" spans="3:29" x14ac:dyDescent="0.2">
      <c r="C73" s="6" t="s">
        <v>144</v>
      </c>
      <c r="D73" s="95"/>
      <c r="E73" s="110"/>
      <c r="F73" s="110"/>
      <c r="G73" s="110"/>
      <c r="H73" s="100"/>
      <c r="I73" s="100"/>
      <c r="J73" s="110"/>
      <c r="K73" s="110"/>
      <c r="L73" s="110"/>
      <c r="M73" s="100"/>
      <c r="N73" s="100"/>
      <c r="O73" s="100"/>
      <c r="P73" s="100">
        <v>247000</v>
      </c>
      <c r="Q73" s="100">
        <v>247000</v>
      </c>
      <c r="R73" s="100">
        <v>0</v>
      </c>
      <c r="S73" s="100">
        <v>0</v>
      </c>
      <c r="T73" s="100">
        <v>0</v>
      </c>
      <c r="U73" s="100">
        <v>0</v>
      </c>
      <c r="V73" s="100">
        <v>0</v>
      </c>
      <c r="W73" s="100">
        <v>0</v>
      </c>
      <c r="X73" s="100">
        <v>0</v>
      </c>
      <c r="Y73" s="150">
        <v>0</v>
      </c>
      <c r="Z73" s="150">
        <v>239035</v>
      </c>
      <c r="AA73" s="150">
        <v>0</v>
      </c>
      <c r="AB73" s="150"/>
      <c r="AC73" s="150">
        <v>0</v>
      </c>
    </row>
    <row r="74" spans="3:29" x14ac:dyDescent="0.2">
      <c r="C74" s="6" t="s">
        <v>145</v>
      </c>
      <c r="D74" s="95"/>
      <c r="E74" s="110"/>
      <c r="F74" s="110"/>
      <c r="G74" s="110"/>
      <c r="H74" s="100"/>
      <c r="I74" s="100"/>
      <c r="J74" s="110"/>
      <c r="K74" s="110"/>
      <c r="L74" s="110"/>
      <c r="M74" s="100">
        <v>14153</v>
      </c>
      <c r="N74" s="100">
        <v>14153</v>
      </c>
      <c r="O74" s="100">
        <v>15797</v>
      </c>
      <c r="P74" s="100">
        <v>18883</v>
      </c>
      <c r="Q74" s="100">
        <v>22538</v>
      </c>
      <c r="R74" s="100">
        <v>21529</v>
      </c>
      <c r="S74" s="100">
        <v>21529</v>
      </c>
      <c r="T74" s="100">
        <v>28646</v>
      </c>
      <c r="U74" s="100">
        <v>24571</v>
      </c>
      <c r="V74" s="100">
        <v>27496</v>
      </c>
      <c r="W74" s="100">
        <v>35484</v>
      </c>
      <c r="X74" s="100">
        <v>35484</v>
      </c>
      <c r="Y74" s="150">
        <v>26937</v>
      </c>
      <c r="Z74" s="150">
        <v>35158</v>
      </c>
      <c r="AA74" s="150">
        <v>29402</v>
      </c>
      <c r="AB74" s="150">
        <v>35348</v>
      </c>
      <c r="AC74" s="150">
        <v>35348</v>
      </c>
    </row>
    <row r="75" spans="3:29" x14ac:dyDescent="0.2">
      <c r="C75" s="6" t="s">
        <v>277</v>
      </c>
      <c r="D75" s="95"/>
      <c r="E75" s="110"/>
      <c r="F75" s="110"/>
      <c r="G75" s="110"/>
      <c r="H75" s="100"/>
      <c r="I75" s="100"/>
      <c r="J75" s="110"/>
      <c r="K75" s="110"/>
      <c r="L75" s="110"/>
      <c r="M75" s="100">
        <v>5177</v>
      </c>
      <c r="N75" s="100">
        <v>5177</v>
      </c>
      <c r="O75" s="100">
        <v>5209</v>
      </c>
      <c r="P75" s="100">
        <v>5187</v>
      </c>
      <c r="Q75" s="100">
        <v>5346</v>
      </c>
      <c r="R75" s="100">
        <v>5387</v>
      </c>
      <c r="S75" s="100">
        <v>5387</v>
      </c>
      <c r="T75" s="100">
        <v>5439</v>
      </c>
      <c r="U75" s="100">
        <v>38762</v>
      </c>
      <c r="V75" s="100">
        <v>55355</v>
      </c>
      <c r="W75" s="100">
        <v>26461</v>
      </c>
      <c r="X75" s="100">
        <v>26461</v>
      </c>
      <c r="Y75" s="150">
        <v>11281</v>
      </c>
      <c r="Z75" s="150">
        <v>10666</v>
      </c>
      <c r="AA75" s="150">
        <v>10744</v>
      </c>
      <c r="AB75" s="150">
        <v>11031</v>
      </c>
      <c r="AC75" s="150">
        <v>11031</v>
      </c>
    </row>
    <row r="76" spans="3:29" x14ac:dyDescent="0.2">
      <c r="C76" t="s">
        <v>147</v>
      </c>
      <c r="E76" s="110"/>
      <c r="F76" s="110"/>
      <c r="G76" s="110"/>
      <c r="H76" s="100"/>
      <c r="I76" s="100"/>
      <c r="J76" s="110"/>
      <c r="K76" s="110"/>
      <c r="L76" s="110"/>
      <c r="M76" s="100">
        <v>221707</v>
      </c>
      <c r="N76" s="100">
        <v>221707</v>
      </c>
      <c r="O76" s="100">
        <v>212796</v>
      </c>
      <c r="P76" s="100">
        <v>480261</v>
      </c>
      <c r="Q76" s="100">
        <v>522263</v>
      </c>
      <c r="R76" s="100">
        <v>311145</v>
      </c>
      <c r="S76" s="100">
        <v>311145</v>
      </c>
      <c r="T76" s="100">
        <v>300288</v>
      </c>
      <c r="U76" s="100">
        <v>322493</v>
      </c>
      <c r="V76" s="100">
        <v>383861</v>
      </c>
      <c r="W76" s="100">
        <v>372191</v>
      </c>
      <c r="X76" s="100">
        <v>372191</v>
      </c>
      <c r="Y76" s="150">
        <v>336802</v>
      </c>
      <c r="Z76" s="150">
        <v>637890</v>
      </c>
      <c r="AA76" s="150">
        <v>429012</v>
      </c>
      <c r="AB76" s="150">
        <v>530094</v>
      </c>
      <c r="AC76" s="150">
        <v>530094</v>
      </c>
    </row>
    <row r="77" spans="3:29" x14ac:dyDescent="0.2">
      <c r="E77" s="110"/>
      <c r="F77" s="110"/>
      <c r="G77" s="110"/>
      <c r="H77" s="100"/>
      <c r="I77" s="100"/>
      <c r="J77" s="110"/>
      <c r="K77" s="110"/>
      <c r="L77" s="110"/>
      <c r="M77" s="94"/>
      <c r="N77" s="94"/>
      <c r="O77" s="100"/>
      <c r="P77" s="100"/>
      <c r="Q77" s="100"/>
      <c r="R77" s="100"/>
      <c r="S77" s="100"/>
      <c r="T77" s="100"/>
      <c r="U77" s="100"/>
      <c r="V77" s="100"/>
      <c r="W77" s="100"/>
      <c r="X77" s="100"/>
      <c r="Y77" s="150"/>
      <c r="Z77" s="159"/>
      <c r="AA77" s="159"/>
      <c r="AB77" s="159"/>
      <c r="AC77" s="150"/>
    </row>
    <row r="78" spans="3:29" x14ac:dyDescent="0.2">
      <c r="C78" s="6" t="s">
        <v>148</v>
      </c>
      <c r="D78" s="95"/>
      <c r="E78" s="110"/>
      <c r="F78" s="110"/>
      <c r="G78" s="110"/>
      <c r="H78" s="100"/>
      <c r="I78" s="100"/>
      <c r="J78" s="110"/>
      <c r="K78" s="110"/>
      <c r="L78" s="110"/>
      <c r="M78" s="100">
        <v>497928</v>
      </c>
      <c r="N78" s="100">
        <v>487064</v>
      </c>
      <c r="O78" s="100">
        <v>492288</v>
      </c>
      <c r="P78" s="100">
        <v>502403</v>
      </c>
      <c r="Q78" s="100">
        <v>513302</v>
      </c>
      <c r="R78" s="100">
        <v>522243</v>
      </c>
      <c r="S78" s="100">
        <v>522243</v>
      </c>
      <c r="T78" s="100">
        <v>528423</v>
      </c>
      <c r="U78" s="100">
        <v>534848</v>
      </c>
      <c r="V78" s="100">
        <v>539863</v>
      </c>
      <c r="W78" s="100">
        <v>544218</v>
      </c>
      <c r="X78" s="100">
        <v>544218</v>
      </c>
      <c r="Y78" s="150">
        <v>637666</v>
      </c>
      <c r="Z78" s="150">
        <v>643613</v>
      </c>
      <c r="AA78" s="150">
        <v>651727</v>
      </c>
      <c r="AB78" s="150">
        <v>651856</v>
      </c>
      <c r="AC78" s="150">
        <v>651856</v>
      </c>
    </row>
    <row r="79" spans="3:29" x14ac:dyDescent="0.2">
      <c r="C79" s="6" t="s">
        <v>149</v>
      </c>
      <c r="D79" s="95"/>
      <c r="E79" s="110"/>
      <c r="F79" s="110"/>
      <c r="G79" s="110"/>
      <c r="H79" s="100"/>
      <c r="I79" s="100"/>
      <c r="J79" s="110"/>
      <c r="K79" s="110"/>
      <c r="L79" s="110"/>
      <c r="M79" s="100">
        <v>225733</v>
      </c>
      <c r="N79" s="100">
        <v>225733</v>
      </c>
      <c r="O79" s="100">
        <v>223075</v>
      </c>
      <c r="P79" s="100">
        <v>221061</v>
      </c>
      <c r="Q79" s="100">
        <v>230374</v>
      </c>
      <c r="R79" s="100">
        <v>227519</v>
      </c>
      <c r="S79" s="100">
        <v>227519</v>
      </c>
      <c r="T79" s="100">
        <v>225278</v>
      </c>
      <c r="U79" s="100">
        <v>223019</v>
      </c>
      <c r="V79" s="100">
        <v>220274</v>
      </c>
      <c r="W79" s="100">
        <v>221739</v>
      </c>
      <c r="X79" s="100">
        <v>221739</v>
      </c>
      <c r="Y79" s="150">
        <v>219583</v>
      </c>
      <c r="Z79" s="150">
        <v>217013</v>
      </c>
      <c r="AA79" s="150">
        <v>214411</v>
      </c>
      <c r="AB79" s="100">
        <v>218568</v>
      </c>
      <c r="AC79" s="100">
        <v>218568</v>
      </c>
    </row>
    <row r="80" spans="3:29" x14ac:dyDescent="0.2">
      <c r="C80" s="6" t="s">
        <v>287</v>
      </c>
      <c r="D80" s="95"/>
      <c r="E80" s="110"/>
      <c r="F80" s="110"/>
      <c r="G80" s="110"/>
      <c r="H80" s="100"/>
      <c r="I80" s="100"/>
      <c r="J80" s="110"/>
      <c r="K80" s="110"/>
      <c r="L80" s="110"/>
      <c r="M80" s="100">
        <v>12986</v>
      </c>
      <c r="N80" s="100">
        <v>12965</v>
      </c>
      <c r="O80" s="100">
        <v>10701</v>
      </c>
      <c r="P80" s="100">
        <v>8745</v>
      </c>
      <c r="Q80" s="100">
        <v>7060</v>
      </c>
      <c r="R80" s="100">
        <v>5811</v>
      </c>
      <c r="S80" s="100">
        <v>5811</v>
      </c>
      <c r="T80" s="100">
        <v>4438</v>
      </c>
      <c r="U80" s="100">
        <v>5685</v>
      </c>
      <c r="V80" s="100">
        <v>7301</v>
      </c>
      <c r="W80" s="100">
        <v>9992</v>
      </c>
      <c r="X80" s="100">
        <v>9992</v>
      </c>
      <c r="Y80" s="150">
        <v>10246</v>
      </c>
      <c r="Z80" s="150">
        <v>14363</v>
      </c>
      <c r="AA80" s="150">
        <v>14822</v>
      </c>
      <c r="AB80" s="100">
        <v>12895</v>
      </c>
      <c r="AC80" s="100">
        <v>12895</v>
      </c>
    </row>
    <row r="81" spans="3:29" x14ac:dyDescent="0.2">
      <c r="C81" s="6" t="s">
        <v>151</v>
      </c>
      <c r="D81" s="95"/>
      <c r="E81" s="110"/>
      <c r="F81" s="110"/>
      <c r="G81" s="110"/>
      <c r="H81" s="100"/>
      <c r="I81" s="100"/>
      <c r="J81" s="110"/>
      <c r="K81" s="110"/>
      <c r="L81" s="110"/>
      <c r="M81" s="100">
        <v>244000</v>
      </c>
      <c r="N81" s="100">
        <v>244000</v>
      </c>
      <c r="O81" s="100">
        <v>247400</v>
      </c>
      <c r="P81" s="100">
        <v>0</v>
      </c>
      <c r="Q81" s="100">
        <v>0</v>
      </c>
      <c r="R81" s="100">
        <v>247000</v>
      </c>
      <c r="S81" s="100">
        <v>247000</v>
      </c>
      <c r="T81" s="100">
        <v>247000</v>
      </c>
      <c r="U81" s="100">
        <v>247000</v>
      </c>
      <c r="V81" s="100">
        <v>247000</v>
      </c>
      <c r="W81" s="100">
        <v>247000</v>
      </c>
      <c r="X81" s="100">
        <v>247000</v>
      </c>
      <c r="Y81" s="150">
        <v>239035</v>
      </c>
      <c r="Z81" s="150">
        <v>0</v>
      </c>
      <c r="AA81" s="150">
        <v>239035</v>
      </c>
      <c r="AB81" s="100">
        <v>239485</v>
      </c>
      <c r="AC81" s="100">
        <v>239485</v>
      </c>
    </row>
    <row r="82" spans="3:29" x14ac:dyDescent="0.2">
      <c r="C82" s="6" t="s">
        <v>152</v>
      </c>
      <c r="D82" s="95"/>
      <c r="E82" s="110"/>
      <c r="F82" s="110"/>
      <c r="G82" s="110"/>
      <c r="H82" s="100"/>
      <c r="I82" s="100"/>
      <c r="J82" s="110"/>
      <c r="K82" s="110"/>
      <c r="L82" s="110"/>
      <c r="M82" s="100">
        <v>639870</v>
      </c>
      <c r="N82" s="100">
        <v>639870</v>
      </c>
      <c r="O82" s="100">
        <v>686078</v>
      </c>
      <c r="P82" s="100">
        <v>761349</v>
      </c>
      <c r="Q82" s="100">
        <v>846257</v>
      </c>
      <c r="R82" s="100">
        <v>1026416</v>
      </c>
      <c r="S82" s="100">
        <v>1026416</v>
      </c>
      <c r="T82" s="100">
        <v>1108383</v>
      </c>
      <c r="U82" s="100">
        <v>1226038</v>
      </c>
      <c r="V82" s="100">
        <v>1290102</v>
      </c>
      <c r="W82" s="100">
        <v>1466438</v>
      </c>
      <c r="X82" s="100">
        <v>1466438</v>
      </c>
      <c r="Y82" s="150">
        <v>1558250</v>
      </c>
      <c r="Z82" s="150">
        <v>1688989</v>
      </c>
      <c r="AA82" s="150">
        <v>1776872</v>
      </c>
      <c r="AB82" s="100">
        <v>1980107</v>
      </c>
      <c r="AC82" s="100">
        <v>1980107</v>
      </c>
    </row>
    <row r="83" spans="3:29" x14ac:dyDescent="0.2">
      <c r="C83" s="6" t="s">
        <v>276</v>
      </c>
      <c r="D83" s="95"/>
      <c r="E83" s="110"/>
      <c r="F83" s="110"/>
      <c r="G83" s="110"/>
      <c r="H83" s="100"/>
      <c r="I83" s="100"/>
      <c r="J83" s="110"/>
      <c r="K83" s="110"/>
      <c r="L83" s="110"/>
      <c r="M83" s="100">
        <v>132106</v>
      </c>
      <c r="N83" s="100">
        <v>132106</v>
      </c>
      <c r="O83" s="100">
        <v>132334</v>
      </c>
      <c r="P83" s="100">
        <v>133679</v>
      </c>
      <c r="Q83" s="100">
        <v>132570</v>
      </c>
      <c r="R83" s="100">
        <v>132823</v>
      </c>
      <c r="S83" s="100">
        <v>132823</v>
      </c>
      <c r="T83" s="100">
        <v>132848</v>
      </c>
      <c r="U83" s="100">
        <v>221405</v>
      </c>
      <c r="V83" s="100">
        <v>306642</v>
      </c>
      <c r="W83" s="100">
        <v>337282</v>
      </c>
      <c r="X83" s="100">
        <v>337282</v>
      </c>
      <c r="Y83" s="150">
        <v>329501</v>
      </c>
      <c r="Z83" s="150">
        <v>329968</v>
      </c>
      <c r="AA83" s="150">
        <v>329255</v>
      </c>
      <c r="AB83" s="100">
        <v>327974</v>
      </c>
      <c r="AC83" s="100">
        <v>327974</v>
      </c>
    </row>
    <row r="84" spans="3:29" x14ac:dyDescent="0.2">
      <c r="C84" s="6" t="s">
        <v>154</v>
      </c>
      <c r="D84" s="95"/>
      <c r="E84" s="110"/>
      <c r="F84" s="110"/>
      <c r="G84" s="110"/>
      <c r="H84" s="100"/>
      <c r="I84" s="100"/>
      <c r="J84" s="110"/>
      <c r="K84" s="110"/>
      <c r="L84" s="110"/>
      <c r="M84" s="100">
        <v>24846</v>
      </c>
      <c r="N84" s="100">
        <v>35710</v>
      </c>
      <c r="O84" s="100">
        <v>37199</v>
      </c>
      <c r="P84" s="100">
        <v>40909</v>
      </c>
      <c r="Q84" s="100">
        <v>39762</v>
      </c>
      <c r="R84" s="100">
        <v>42743</v>
      </c>
      <c r="S84" s="100">
        <v>42743</v>
      </c>
      <c r="T84" s="100">
        <v>33340</v>
      </c>
      <c r="U84" s="100">
        <v>39691</v>
      </c>
      <c r="V84" s="100">
        <v>37717</v>
      </c>
      <c r="W84" s="100">
        <v>48210</v>
      </c>
      <c r="X84" s="100">
        <v>48210</v>
      </c>
      <c r="Y84" s="150">
        <v>84068</v>
      </c>
      <c r="Z84" s="150">
        <v>113992</v>
      </c>
      <c r="AA84" s="150">
        <v>166873</v>
      </c>
      <c r="AB84" s="100">
        <v>141401</v>
      </c>
      <c r="AC84" s="100">
        <v>141401</v>
      </c>
    </row>
    <row r="85" spans="3:29" x14ac:dyDescent="0.2">
      <c r="C85" s="6" t="s">
        <v>155</v>
      </c>
      <c r="D85" s="95"/>
      <c r="E85" s="110"/>
      <c r="F85" s="110"/>
      <c r="G85" s="110"/>
      <c r="H85" s="100"/>
      <c r="I85" s="100"/>
      <c r="J85" s="110"/>
      <c r="K85" s="110"/>
      <c r="L85" s="110"/>
      <c r="M85" s="100">
        <v>459924</v>
      </c>
      <c r="N85" s="100">
        <v>459924</v>
      </c>
      <c r="O85" s="100">
        <v>83657</v>
      </c>
      <c r="P85" s="100">
        <v>92294</v>
      </c>
      <c r="Q85" s="100">
        <v>106575</v>
      </c>
      <c r="R85" s="100">
        <v>83119</v>
      </c>
      <c r="S85" s="100">
        <v>83119</v>
      </c>
      <c r="T85" s="100">
        <v>96481</v>
      </c>
      <c r="U85" s="100">
        <v>103939</v>
      </c>
      <c r="V85" s="100">
        <v>98954</v>
      </c>
      <c r="W85" s="100">
        <v>93633</v>
      </c>
      <c r="X85" s="100">
        <v>93633</v>
      </c>
      <c r="Y85" s="150">
        <v>84804</v>
      </c>
      <c r="Z85" s="150">
        <v>73926</v>
      </c>
      <c r="AA85" s="150">
        <v>67823</v>
      </c>
      <c r="AB85" s="100">
        <v>65964</v>
      </c>
      <c r="AC85" s="100">
        <v>65964</v>
      </c>
    </row>
    <row r="86" spans="3:29" x14ac:dyDescent="0.2">
      <c r="C86" t="s">
        <v>162</v>
      </c>
      <c r="E86" s="110"/>
      <c r="F86" s="110"/>
      <c r="G86" s="110"/>
      <c r="H86" s="100"/>
      <c r="I86" s="100"/>
      <c r="J86" s="110"/>
      <c r="K86" s="110"/>
      <c r="L86" s="110"/>
      <c r="M86" s="100">
        <v>2459079</v>
      </c>
      <c r="N86" s="100">
        <v>2459079</v>
      </c>
      <c r="O86" s="100">
        <v>2125528</v>
      </c>
      <c r="P86" s="100">
        <v>2240701</v>
      </c>
      <c r="Q86" s="100">
        <v>2398163</v>
      </c>
      <c r="R86" s="100">
        <v>2598819</v>
      </c>
      <c r="S86" s="100">
        <v>2598819</v>
      </c>
      <c r="T86" s="100">
        <v>2676479</v>
      </c>
      <c r="U86" s="100">
        <v>2924118</v>
      </c>
      <c r="V86" s="100">
        <v>3131714</v>
      </c>
      <c r="W86" s="100">
        <v>3340703</v>
      </c>
      <c r="X86" s="100">
        <v>3340703</v>
      </c>
      <c r="Y86" s="150">
        <v>3499955</v>
      </c>
      <c r="Z86" s="150">
        <v>3719754</v>
      </c>
      <c r="AA86" s="150">
        <v>3889830</v>
      </c>
      <c r="AB86" s="100">
        <v>4168344</v>
      </c>
      <c r="AC86" s="100">
        <v>4168344</v>
      </c>
    </row>
    <row r="87" spans="3:29" x14ac:dyDescent="0.2">
      <c r="E87" s="110"/>
      <c r="F87" s="110"/>
      <c r="G87" s="110"/>
      <c r="H87" s="100"/>
      <c r="I87" s="100"/>
      <c r="J87" s="110"/>
      <c r="K87" s="110"/>
      <c r="L87" s="110"/>
      <c r="M87" s="94"/>
      <c r="N87" s="94"/>
      <c r="O87" s="100"/>
      <c r="P87" s="100"/>
      <c r="Q87" s="100"/>
      <c r="R87" s="100"/>
      <c r="S87" s="100"/>
      <c r="T87" s="100"/>
      <c r="U87" s="100"/>
      <c r="V87" s="100"/>
      <c r="W87" s="100"/>
      <c r="X87" s="100"/>
      <c r="Y87" s="150"/>
      <c r="Z87" s="150"/>
      <c r="AA87" s="150"/>
      <c r="AB87" s="100"/>
      <c r="AC87" s="100"/>
    </row>
    <row r="88" spans="3:29" x14ac:dyDescent="0.2">
      <c r="C88" t="s">
        <v>156</v>
      </c>
      <c r="E88" s="110"/>
      <c r="F88" s="110"/>
      <c r="G88" s="110"/>
      <c r="H88" s="100"/>
      <c r="I88" s="100"/>
      <c r="J88" s="110"/>
      <c r="K88" s="110"/>
      <c r="L88" s="110"/>
      <c r="M88" s="100">
        <v>140996</v>
      </c>
      <c r="N88" s="100">
        <v>140996</v>
      </c>
      <c r="O88" s="100">
        <v>143464</v>
      </c>
      <c r="P88" s="100">
        <v>164134</v>
      </c>
      <c r="Q88" s="100">
        <v>176428</v>
      </c>
      <c r="R88" s="100">
        <v>123801.367</v>
      </c>
      <c r="S88" s="100">
        <v>123801.367</v>
      </c>
      <c r="T88" s="100">
        <v>133524</v>
      </c>
      <c r="U88" s="100">
        <v>129929</v>
      </c>
      <c r="V88" s="100">
        <v>117468</v>
      </c>
      <c r="W88" s="100">
        <v>126302</v>
      </c>
      <c r="X88" s="100">
        <v>126302</v>
      </c>
      <c r="Y88" s="150">
        <v>137616</v>
      </c>
      <c r="Z88" s="150">
        <v>278539</v>
      </c>
      <c r="AA88" s="150">
        <v>336586</v>
      </c>
      <c r="AB88" s="100">
        <v>306565</v>
      </c>
      <c r="AC88" s="100">
        <v>306565</v>
      </c>
    </row>
    <row r="89" spans="3:29" x14ac:dyDescent="0.2">
      <c r="E89" s="110"/>
      <c r="F89" s="110"/>
      <c r="G89" s="110"/>
      <c r="H89" s="100"/>
      <c r="I89" s="100"/>
      <c r="J89" s="110"/>
      <c r="K89" s="110"/>
      <c r="L89" s="110"/>
      <c r="M89" s="94"/>
      <c r="N89" s="94"/>
      <c r="O89" s="100"/>
      <c r="P89" s="100"/>
      <c r="Q89" s="100"/>
      <c r="R89" s="100"/>
      <c r="S89" s="100"/>
      <c r="T89" s="100"/>
      <c r="U89" s="100"/>
      <c r="V89" s="100"/>
      <c r="W89" s="100"/>
      <c r="X89" s="100"/>
      <c r="Y89" s="150"/>
      <c r="Z89" s="150"/>
      <c r="AA89" s="150"/>
      <c r="AB89" s="100"/>
      <c r="AC89" s="100"/>
    </row>
    <row r="90" spans="3:29" x14ac:dyDescent="0.2">
      <c r="C90" s="1" t="s">
        <v>157</v>
      </c>
      <c r="D90" s="87"/>
      <c r="E90" s="110"/>
      <c r="F90" s="110"/>
      <c r="G90" s="110"/>
      <c r="H90" s="100"/>
      <c r="I90" s="100"/>
      <c r="J90" s="110"/>
      <c r="K90" s="110"/>
      <c r="L90" s="110"/>
      <c r="M90" s="94"/>
      <c r="N90" s="94"/>
      <c r="O90" s="100"/>
      <c r="P90" s="100"/>
      <c r="Q90" s="100"/>
      <c r="R90" s="100"/>
      <c r="S90" s="100"/>
      <c r="T90" s="100"/>
      <c r="U90" s="100"/>
      <c r="V90" s="100"/>
      <c r="W90" s="100"/>
      <c r="X90" s="100"/>
      <c r="Y90" s="150"/>
      <c r="Z90" s="150"/>
      <c r="AA90" s="150"/>
      <c r="AB90" s="100"/>
      <c r="AC90" s="100"/>
    </row>
    <row r="91" spans="3:29" x14ac:dyDescent="0.2">
      <c r="C91" s="1"/>
      <c r="D91" s="87"/>
      <c r="E91" s="110"/>
      <c r="F91" s="110"/>
      <c r="G91" s="110"/>
      <c r="H91" s="100"/>
      <c r="I91" s="100"/>
      <c r="J91" s="110"/>
      <c r="K91" s="110"/>
      <c r="L91" s="110"/>
      <c r="M91" s="94"/>
      <c r="N91" s="94"/>
      <c r="O91" s="100"/>
      <c r="P91" s="100"/>
      <c r="Q91" s="100"/>
      <c r="R91" s="100"/>
      <c r="S91" s="100"/>
      <c r="T91" s="100"/>
      <c r="U91" s="100"/>
      <c r="V91" s="100"/>
      <c r="W91" s="100"/>
      <c r="X91" s="100"/>
      <c r="Y91" s="150"/>
      <c r="Z91" s="150"/>
      <c r="AA91" s="150"/>
      <c r="AB91" s="100"/>
      <c r="AC91" s="100"/>
    </row>
    <row r="92" spans="3:29" x14ac:dyDescent="0.2">
      <c r="C92" s="10" t="s">
        <v>167</v>
      </c>
      <c r="D92" s="96"/>
      <c r="E92" s="110"/>
      <c r="F92" s="110"/>
      <c r="G92" s="110"/>
      <c r="H92" s="100"/>
      <c r="I92" s="100"/>
      <c r="J92" s="110"/>
      <c r="K92" s="110"/>
      <c r="L92" s="110"/>
      <c r="M92" s="100">
        <v>742771</v>
      </c>
      <c r="N92" s="100">
        <v>742771</v>
      </c>
      <c r="O92" s="100">
        <v>760269</v>
      </c>
      <c r="P92" s="100">
        <v>781418</v>
      </c>
      <c r="Q92" s="100">
        <v>814352</v>
      </c>
      <c r="R92" s="100">
        <v>881582</v>
      </c>
      <c r="S92" s="100">
        <v>881582</v>
      </c>
      <c r="T92" s="100">
        <v>934679</v>
      </c>
      <c r="U92" s="100">
        <v>958416</v>
      </c>
      <c r="V92" s="100">
        <v>966792</v>
      </c>
      <c r="W92" s="100">
        <v>948708</v>
      </c>
      <c r="X92" s="100">
        <v>948707</v>
      </c>
      <c r="Y92" s="150">
        <v>924540</v>
      </c>
      <c r="Z92" s="150">
        <v>915545</v>
      </c>
      <c r="AA92" s="150">
        <v>926829</v>
      </c>
      <c r="AB92" s="100">
        <v>964731</v>
      </c>
      <c r="AC92" s="100">
        <v>964731</v>
      </c>
    </row>
    <row r="93" spans="3:29" x14ac:dyDescent="0.2">
      <c r="C93" t="s">
        <v>158</v>
      </c>
      <c r="E93" s="110"/>
      <c r="F93" s="110"/>
      <c r="G93" s="110"/>
      <c r="H93" s="100"/>
      <c r="I93" s="100"/>
      <c r="J93" s="110"/>
      <c r="K93" s="110"/>
      <c r="L93" s="110"/>
      <c r="M93" s="100">
        <v>252957</v>
      </c>
      <c r="N93" s="100">
        <v>252957</v>
      </c>
      <c r="O93" s="100">
        <v>317375</v>
      </c>
      <c r="P93" s="100">
        <v>331926</v>
      </c>
      <c r="Q93" s="100">
        <v>360888</v>
      </c>
      <c r="R93" s="100">
        <v>358934</v>
      </c>
      <c r="S93" s="100">
        <v>358934</v>
      </c>
      <c r="T93" s="100">
        <v>356549</v>
      </c>
      <c r="U93" s="100">
        <v>286905</v>
      </c>
      <c r="V93" s="100">
        <v>317225</v>
      </c>
      <c r="W93" s="100">
        <v>334075</v>
      </c>
      <c r="X93" s="100">
        <v>334075</v>
      </c>
      <c r="Y93" s="150">
        <v>377571</v>
      </c>
      <c r="Z93" s="150">
        <v>293542</v>
      </c>
      <c r="AA93" s="150">
        <v>318773</v>
      </c>
      <c r="AB93" s="100">
        <v>366701</v>
      </c>
      <c r="AC93" s="100">
        <v>366701</v>
      </c>
    </row>
    <row r="94" spans="3:29" x14ac:dyDescent="0.2">
      <c r="C94" s="12" t="s">
        <v>159</v>
      </c>
      <c r="D94" s="97"/>
      <c r="E94" s="110"/>
      <c r="F94" s="110"/>
      <c r="G94" s="110"/>
      <c r="H94" s="100"/>
      <c r="I94" s="100"/>
      <c r="J94" s="110"/>
      <c r="K94" s="110"/>
      <c r="L94" s="110"/>
      <c r="M94" s="100">
        <v>995728</v>
      </c>
      <c r="N94" s="100">
        <v>995728</v>
      </c>
      <c r="O94" s="100">
        <v>1077644</v>
      </c>
      <c r="P94" s="100">
        <v>1113344</v>
      </c>
      <c r="Q94" s="100">
        <v>1175240</v>
      </c>
      <c r="R94" s="100">
        <v>1240516</v>
      </c>
      <c r="S94" s="100">
        <v>1240516</v>
      </c>
      <c r="T94" s="100">
        <v>1291228</v>
      </c>
      <c r="U94" s="100">
        <v>1245321</v>
      </c>
      <c r="V94" s="100">
        <v>1284017</v>
      </c>
      <c r="W94" s="100">
        <v>1282783</v>
      </c>
      <c r="X94" s="100">
        <v>1282782</v>
      </c>
      <c r="Y94" s="150">
        <v>1302111</v>
      </c>
      <c r="Z94" s="150">
        <v>1209087</v>
      </c>
      <c r="AA94" s="150">
        <v>1245602</v>
      </c>
      <c r="AB94" s="100">
        <v>1331432</v>
      </c>
      <c r="AC94" s="100">
        <v>1331432</v>
      </c>
    </row>
    <row r="95" spans="3:29" x14ac:dyDescent="0.2">
      <c r="E95" s="110"/>
      <c r="F95" s="110"/>
      <c r="G95" s="110"/>
      <c r="H95" s="100"/>
      <c r="I95" s="100"/>
      <c r="J95" s="110"/>
      <c r="K95" s="110"/>
      <c r="L95" s="110"/>
      <c r="M95" s="94"/>
      <c r="N95" s="94"/>
      <c r="O95" s="100"/>
      <c r="P95" s="100"/>
      <c r="Q95" s="100"/>
      <c r="R95" s="100"/>
      <c r="S95" s="100"/>
      <c r="T95" s="100"/>
      <c r="U95" s="100"/>
      <c r="V95" s="100"/>
      <c r="W95" s="100"/>
      <c r="X95" s="100"/>
      <c r="Y95" s="150"/>
      <c r="Z95" s="150"/>
      <c r="AA95" s="150"/>
      <c r="AB95" s="100"/>
      <c r="AC95" s="100"/>
    </row>
    <row r="96" spans="3:29" x14ac:dyDescent="0.2">
      <c r="C96" t="s">
        <v>160</v>
      </c>
      <c r="E96" s="110"/>
      <c r="F96" s="110"/>
      <c r="G96" s="110"/>
      <c r="H96" s="100"/>
      <c r="I96" s="100"/>
      <c r="J96" s="110"/>
      <c r="K96" s="110"/>
      <c r="L96" s="110"/>
      <c r="M96" s="100">
        <v>3595803</v>
      </c>
      <c r="N96" s="100">
        <v>3595803</v>
      </c>
      <c r="O96" s="100">
        <v>3346636</v>
      </c>
      <c r="P96" s="100">
        <v>3518179</v>
      </c>
      <c r="Q96" s="100">
        <v>3749831</v>
      </c>
      <c r="R96" s="100">
        <v>3963136.3670000001</v>
      </c>
      <c r="S96" s="100">
        <v>3963136.3670000001</v>
      </c>
      <c r="T96" s="100">
        <v>4101231</v>
      </c>
      <c r="U96" s="100">
        <v>4299368</v>
      </c>
      <c r="V96" s="100">
        <v>4533199</v>
      </c>
      <c r="W96" s="100">
        <v>4749787</v>
      </c>
      <c r="X96" s="100">
        <v>4749787</v>
      </c>
      <c r="Y96" s="150">
        <v>4939682</v>
      </c>
      <c r="Z96" s="150">
        <v>5207380</v>
      </c>
      <c r="AA96" s="150">
        <v>5472018</v>
      </c>
      <c r="AB96" s="100">
        <v>5806341</v>
      </c>
      <c r="AC96" s="100">
        <v>5806341</v>
      </c>
    </row>
    <row r="97" spans="1:29" x14ac:dyDescent="0.2">
      <c r="E97" s="108"/>
      <c r="F97" s="108"/>
      <c r="G97" s="108"/>
      <c r="N97" s="94"/>
    </row>
    <row r="98" spans="1:29" x14ac:dyDescent="0.2">
      <c r="N98" s="94"/>
    </row>
    <row r="99" spans="1:29" x14ac:dyDescent="0.2">
      <c r="A99" s="14" t="s">
        <v>18</v>
      </c>
      <c r="B99" s="14"/>
      <c r="C99" s="14"/>
      <c r="D99" s="92"/>
      <c r="E99" s="105" t="str">
        <f>E$7</f>
        <v>1Q15A</v>
      </c>
      <c r="F99" s="105" t="str">
        <f t="shared" ref="F99:AC99" si="2">F$7</f>
        <v>2Q15A</v>
      </c>
      <c r="G99" s="105" t="str">
        <f t="shared" si="2"/>
        <v>3Q15A</v>
      </c>
      <c r="H99" s="105" t="str">
        <f t="shared" si="2"/>
        <v>4Q15A</v>
      </c>
      <c r="I99" s="105" t="str">
        <f t="shared" si="2"/>
        <v>2015A</v>
      </c>
      <c r="J99" s="105" t="str">
        <f t="shared" si="2"/>
        <v>1Q16A</v>
      </c>
      <c r="K99" s="105" t="str">
        <f t="shared" si="2"/>
        <v>2Q16A</v>
      </c>
      <c r="L99" s="105" t="str">
        <f t="shared" si="2"/>
        <v>3Q16A</v>
      </c>
      <c r="M99" s="105" t="str">
        <f t="shared" si="2"/>
        <v>4Q16A</v>
      </c>
      <c r="N99" s="105" t="str">
        <f t="shared" si="2"/>
        <v>2016A</v>
      </c>
      <c r="O99" s="105" t="str">
        <f t="shared" si="2"/>
        <v>1Q17A</v>
      </c>
      <c r="P99" s="105" t="str">
        <f t="shared" si="2"/>
        <v>2Q17A</v>
      </c>
      <c r="Q99" s="105" t="str">
        <f t="shared" si="2"/>
        <v>3Q17A</v>
      </c>
      <c r="R99" s="105" t="str">
        <f t="shared" si="2"/>
        <v>4Q17A</v>
      </c>
      <c r="S99" s="105" t="str">
        <f t="shared" si="2"/>
        <v>2017A</v>
      </c>
      <c r="T99" s="105" t="str">
        <f t="shared" si="2"/>
        <v>1Q18A</v>
      </c>
      <c r="U99" s="105" t="str">
        <f t="shared" si="2"/>
        <v>2Q18A</v>
      </c>
      <c r="V99" s="105" t="str">
        <f t="shared" si="2"/>
        <v>3Q18A</v>
      </c>
      <c r="W99" s="105" t="str">
        <f t="shared" si="2"/>
        <v>4Q18A</v>
      </c>
      <c r="X99" s="105" t="str">
        <f t="shared" si="2"/>
        <v>2018A</v>
      </c>
      <c r="Y99" s="105" t="str">
        <f t="shared" si="2"/>
        <v>1Q19A</v>
      </c>
      <c r="Z99" s="105" t="str">
        <f t="shared" si="2"/>
        <v>2Q19A</v>
      </c>
      <c r="AA99" s="105" t="str">
        <f t="shared" si="2"/>
        <v>3Q19A</v>
      </c>
      <c r="AB99" s="105" t="str">
        <f t="shared" si="2"/>
        <v>4Q19A</v>
      </c>
      <c r="AC99" s="105" t="str">
        <f t="shared" si="2"/>
        <v>2019A</v>
      </c>
    </row>
    <row r="100" spans="1:29" x14ac:dyDescent="0.2">
      <c r="A100" s="7" t="s">
        <v>118</v>
      </c>
    </row>
    <row r="101" spans="1:29" x14ac:dyDescent="0.2">
      <c r="A101" s="7"/>
      <c r="N101" s="125"/>
    </row>
    <row r="102" spans="1:29" x14ac:dyDescent="0.2">
      <c r="A102" s="7"/>
      <c r="C102" s="7" t="s">
        <v>170</v>
      </c>
      <c r="D102" s="98"/>
      <c r="F102" s="94"/>
      <c r="G102" s="94"/>
      <c r="H102" s="94"/>
      <c r="I102" s="94"/>
      <c r="J102" s="94"/>
      <c r="K102" s="94"/>
      <c r="L102" s="94"/>
      <c r="M102" s="94"/>
      <c r="N102" s="100"/>
      <c r="O102" s="100"/>
      <c r="P102" s="100"/>
      <c r="Q102" s="100"/>
      <c r="R102" s="100"/>
      <c r="S102" s="100"/>
      <c r="T102" s="100"/>
      <c r="U102" s="100"/>
      <c r="V102" s="13"/>
      <c r="W102" s="165"/>
      <c r="X102" s="13"/>
      <c r="Y102" s="100"/>
      <c r="Z102" s="100"/>
      <c r="AA102" s="100"/>
      <c r="AB102" s="165"/>
      <c r="AC102" s="13"/>
    </row>
    <row r="103" spans="1:29" x14ac:dyDescent="0.2">
      <c r="A103" s="7"/>
      <c r="C103" s="6" t="s">
        <v>96</v>
      </c>
      <c r="D103" s="95"/>
      <c r="E103" s="110"/>
      <c r="F103" s="110"/>
      <c r="G103" s="110"/>
      <c r="H103" s="110"/>
      <c r="I103" s="110"/>
      <c r="J103" s="110"/>
      <c r="K103" s="110"/>
      <c r="L103" s="110"/>
      <c r="M103" s="110"/>
      <c r="N103" s="100">
        <v>-320839</v>
      </c>
      <c r="O103" s="100">
        <v>-75155</v>
      </c>
      <c r="P103" s="100">
        <v>-73610</v>
      </c>
      <c r="Q103" s="100">
        <v>-82815</v>
      </c>
      <c r="R103" s="100">
        <v>-56035</v>
      </c>
      <c r="S103" s="100">
        <v>-287615</v>
      </c>
      <c r="T103" s="100">
        <v>-91420</v>
      </c>
      <c r="U103" s="100">
        <v>-71727</v>
      </c>
      <c r="V103" s="100">
        <v>-47524</v>
      </c>
      <c r="W103" s="150">
        <v>-49515</v>
      </c>
      <c r="X103" s="100">
        <v>-260186</v>
      </c>
      <c r="Y103" s="150">
        <v>-86906</v>
      </c>
      <c r="Z103" s="100">
        <v>-104585</v>
      </c>
      <c r="AA103" s="100">
        <v>-112534</v>
      </c>
      <c r="AB103" s="150">
        <v>-86997</v>
      </c>
      <c r="AC103" s="150">
        <v>-391022</v>
      </c>
    </row>
    <row r="104" spans="1:29" x14ac:dyDescent="0.2">
      <c r="A104" s="7"/>
      <c r="C104" s="21" t="s">
        <v>171</v>
      </c>
      <c r="D104" s="95"/>
      <c r="E104" s="110"/>
      <c r="F104" s="110"/>
      <c r="G104" s="110"/>
      <c r="H104" s="110"/>
      <c r="I104" s="110"/>
      <c r="J104" s="110"/>
      <c r="K104" s="110"/>
      <c r="L104" s="110"/>
      <c r="M104" s="110"/>
      <c r="N104" s="100"/>
      <c r="O104" s="100"/>
      <c r="P104" s="100"/>
      <c r="Q104" s="100"/>
      <c r="R104" s="100"/>
      <c r="S104" s="100"/>
      <c r="T104" s="100"/>
      <c r="U104" s="100"/>
      <c r="V104" s="100"/>
      <c r="W104" s="150"/>
      <c r="X104" s="100"/>
      <c r="Y104" s="150"/>
      <c r="Z104" s="100"/>
      <c r="AA104" s="100"/>
      <c r="AB104" s="150"/>
      <c r="AC104" s="150"/>
    </row>
    <row r="105" spans="1:29" x14ac:dyDescent="0.2">
      <c r="A105" s="7"/>
      <c r="C105" s="21" t="s">
        <v>215</v>
      </c>
      <c r="D105" s="95"/>
      <c r="E105" s="110"/>
      <c r="F105" s="110"/>
      <c r="G105" s="110"/>
      <c r="H105" s="110"/>
      <c r="I105" s="110"/>
      <c r="J105" s="110"/>
      <c r="K105" s="110"/>
      <c r="L105" s="110"/>
      <c r="M105" s="110"/>
      <c r="N105" s="100"/>
      <c r="O105" s="100"/>
      <c r="P105" s="100"/>
      <c r="Q105" s="100"/>
      <c r="R105" s="100"/>
      <c r="S105" s="100"/>
      <c r="T105" s="100"/>
      <c r="U105" s="100"/>
      <c r="V105" s="100"/>
      <c r="W105" s="150"/>
      <c r="X105" s="100"/>
      <c r="Y105" s="150"/>
      <c r="Z105" s="100"/>
      <c r="AA105" s="100"/>
      <c r="AB105" s="150"/>
      <c r="AC105" s="150"/>
    </row>
    <row r="106" spans="1:29" x14ac:dyDescent="0.2">
      <c r="A106" s="7"/>
      <c r="C106" s="6" t="s">
        <v>172</v>
      </c>
      <c r="D106" s="95"/>
      <c r="E106" s="110"/>
      <c r="F106" s="110"/>
      <c r="G106" s="110"/>
      <c r="H106" s="110"/>
      <c r="I106" s="110"/>
      <c r="J106" s="110"/>
      <c r="K106" s="110"/>
      <c r="L106" s="110"/>
      <c r="M106" s="110"/>
      <c r="N106" s="100">
        <v>98493</v>
      </c>
      <c r="O106" s="100">
        <v>29948</v>
      </c>
      <c r="P106" s="100">
        <v>31706</v>
      </c>
      <c r="Q106" s="100">
        <v>32423</v>
      </c>
      <c r="R106" s="100">
        <v>34610</v>
      </c>
      <c r="S106" s="100">
        <v>128687</v>
      </c>
      <c r="T106" s="100">
        <v>36186</v>
      </c>
      <c r="U106" s="100">
        <v>37794</v>
      </c>
      <c r="V106" s="100">
        <v>39731</v>
      </c>
      <c r="W106" s="150">
        <v>42296</v>
      </c>
      <c r="X106" s="100">
        <v>156007</v>
      </c>
      <c r="Y106" s="150">
        <v>43661</v>
      </c>
      <c r="Z106" s="100">
        <v>45358</v>
      </c>
      <c r="AA106" s="100">
        <v>49601</v>
      </c>
      <c r="AB106" s="150">
        <v>48543</v>
      </c>
      <c r="AC106" s="150">
        <v>187163</v>
      </c>
    </row>
    <row r="107" spans="1:29" x14ac:dyDescent="0.2">
      <c r="A107" s="7"/>
      <c r="C107" s="21" t="s">
        <v>173</v>
      </c>
      <c r="D107" s="95"/>
      <c r="E107" s="110"/>
      <c r="F107" s="110"/>
      <c r="G107" s="110"/>
      <c r="H107" s="110"/>
      <c r="I107" s="110"/>
      <c r="J107" s="110"/>
      <c r="K107" s="110"/>
      <c r="L107" s="110"/>
      <c r="M107" s="110"/>
      <c r="N107" s="100"/>
      <c r="O107" s="100"/>
      <c r="P107" s="100"/>
      <c r="Q107" s="100"/>
      <c r="R107" s="100"/>
      <c r="S107" s="100"/>
      <c r="T107" s="100"/>
      <c r="U107" s="100"/>
      <c r="V107" s="100"/>
      <c r="W107" s="150"/>
      <c r="X107" s="100"/>
      <c r="Y107" s="150"/>
      <c r="Z107" s="100"/>
      <c r="AA107" s="100"/>
      <c r="AB107" s="150"/>
      <c r="AC107" s="150"/>
    </row>
    <row r="108" spans="1:29" x14ac:dyDescent="0.2">
      <c r="A108" s="7"/>
      <c r="C108" s="6" t="s">
        <v>216</v>
      </c>
      <c r="D108" s="95"/>
      <c r="E108" s="110"/>
      <c r="F108" s="110"/>
      <c r="G108" s="110"/>
      <c r="H108" s="110"/>
      <c r="I108" s="110"/>
      <c r="J108" s="110"/>
      <c r="K108" s="110"/>
      <c r="L108" s="110"/>
      <c r="M108" s="110"/>
      <c r="N108" s="100">
        <v>56263</v>
      </c>
      <c r="O108" s="100">
        <v>5399</v>
      </c>
      <c r="P108" s="100">
        <v>10780</v>
      </c>
      <c r="Q108" s="100">
        <v>14518</v>
      </c>
      <c r="R108" s="100">
        <v>-18343</v>
      </c>
      <c r="S108" s="100">
        <v>12353</v>
      </c>
      <c r="T108" s="100">
        <v>8203</v>
      </c>
      <c r="U108" s="100">
        <v>4379</v>
      </c>
      <c r="V108" s="100">
        <v>-5992</v>
      </c>
      <c r="W108" s="150">
        <v>2732</v>
      </c>
      <c r="X108" s="100">
        <v>9322</v>
      </c>
      <c r="Y108" s="150">
        <v>-3361</v>
      </c>
      <c r="Z108" s="100">
        <v>-1910</v>
      </c>
      <c r="AA108" s="100">
        <v>5169</v>
      </c>
      <c r="AB108" s="150">
        <v>-8116</v>
      </c>
      <c r="AC108" s="150">
        <v>-8218</v>
      </c>
    </row>
    <row r="109" spans="1:29" x14ac:dyDescent="0.2">
      <c r="A109" s="7"/>
      <c r="C109" s="6" t="s">
        <v>217</v>
      </c>
      <c r="D109" s="95"/>
      <c r="E109" s="110"/>
      <c r="F109" s="110"/>
      <c r="G109" s="110"/>
      <c r="H109" s="110"/>
      <c r="I109" s="110"/>
      <c r="J109" s="110"/>
      <c r="K109" s="110"/>
      <c r="L109" s="110"/>
      <c r="M109" s="110"/>
      <c r="N109" s="100">
        <v>18723</v>
      </c>
      <c r="O109" s="100">
        <v>5874</v>
      </c>
      <c r="P109" s="100">
        <v>5515</v>
      </c>
      <c r="Q109" s="100">
        <v>5105</v>
      </c>
      <c r="R109" s="100">
        <v>5548</v>
      </c>
      <c r="S109" s="100">
        <v>22042</v>
      </c>
      <c r="T109" s="100">
        <v>10694</v>
      </c>
      <c r="U109" s="100">
        <v>5548</v>
      </c>
      <c r="V109" s="100">
        <v>5741</v>
      </c>
      <c r="W109" s="150">
        <v>5873</v>
      </c>
      <c r="X109" s="100">
        <v>27856</v>
      </c>
      <c r="Y109" s="150">
        <v>5783</v>
      </c>
      <c r="Z109" s="100">
        <v>6783</v>
      </c>
      <c r="AA109" s="100">
        <v>6854</v>
      </c>
      <c r="AB109" s="150">
        <v>6886</v>
      </c>
      <c r="AC109" s="150">
        <v>26306</v>
      </c>
    </row>
    <row r="110" spans="1:29" x14ac:dyDescent="0.2">
      <c r="A110" s="7"/>
      <c r="C110" s="6" t="s">
        <v>175</v>
      </c>
      <c r="D110" s="95"/>
      <c r="E110" s="110"/>
      <c r="F110" s="110"/>
      <c r="G110" s="110"/>
      <c r="H110" s="110"/>
      <c r="I110" s="110"/>
      <c r="J110" s="110"/>
      <c r="K110" s="110"/>
      <c r="L110" s="110"/>
      <c r="M110" s="110"/>
      <c r="N110" s="100"/>
      <c r="O110" s="100"/>
      <c r="P110" s="100"/>
      <c r="Q110" s="100"/>
      <c r="R110" s="100"/>
      <c r="S110" s="100"/>
      <c r="T110" s="100"/>
      <c r="U110" s="100"/>
      <c r="V110" s="100"/>
      <c r="W110" s="150"/>
      <c r="X110" s="100"/>
      <c r="Y110" s="150"/>
      <c r="Z110" s="100"/>
      <c r="AA110" s="100"/>
      <c r="AB110" s="150"/>
      <c r="AC110" s="150"/>
    </row>
    <row r="111" spans="1:29" x14ac:dyDescent="0.2">
      <c r="A111" s="7"/>
      <c r="C111" s="6" t="s">
        <v>288</v>
      </c>
      <c r="D111" s="95"/>
      <c r="E111" s="110"/>
      <c r="F111" s="110"/>
      <c r="G111" s="110"/>
      <c r="H111" s="110"/>
      <c r="I111" s="110"/>
      <c r="J111" s="110"/>
      <c r="K111" s="110"/>
      <c r="L111" s="110"/>
      <c r="M111" s="110"/>
      <c r="N111" s="100">
        <v>12757</v>
      </c>
      <c r="O111" s="100">
        <v>3118</v>
      </c>
      <c r="P111" s="100">
        <v>3156</v>
      </c>
      <c r="Q111" s="100">
        <v>3183</v>
      </c>
      <c r="R111" s="100">
        <v>3172</v>
      </c>
      <c r="S111" s="100">
        <v>12629</v>
      </c>
      <c r="T111" s="100">
        <v>3099</v>
      </c>
      <c r="U111" s="100">
        <v>3903</v>
      </c>
      <c r="V111" s="100">
        <v>5462</v>
      </c>
      <c r="W111" s="150">
        <v>6741</v>
      </c>
      <c r="X111" s="100">
        <v>19205</v>
      </c>
      <c r="Y111" s="150">
        <v>6472</v>
      </c>
      <c r="Z111" s="100">
        <v>5906</v>
      </c>
      <c r="AA111" s="100">
        <v>5980</v>
      </c>
      <c r="AB111" s="150">
        <v>5968</v>
      </c>
      <c r="AC111" s="150">
        <v>24326</v>
      </c>
    </row>
    <row r="112" spans="1:29" x14ac:dyDescent="0.2">
      <c r="A112" s="7"/>
      <c r="C112" s="6" t="s">
        <v>289</v>
      </c>
      <c r="D112" s="95"/>
      <c r="E112" s="110"/>
      <c r="F112" s="110"/>
      <c r="G112" s="110"/>
      <c r="H112" s="110"/>
      <c r="I112" s="110"/>
      <c r="J112" s="110"/>
      <c r="K112" s="110"/>
      <c r="L112" s="110"/>
      <c r="M112" s="110"/>
      <c r="N112" s="100">
        <v>-44913</v>
      </c>
      <c r="O112" s="100">
        <v>-4552</v>
      </c>
      <c r="P112" s="100">
        <v>-3590</v>
      </c>
      <c r="Q112" s="100">
        <v>-5657</v>
      </c>
      <c r="R112" s="100">
        <v>-4496</v>
      </c>
      <c r="S112" s="100">
        <v>-18295</v>
      </c>
      <c r="T112" s="100">
        <v>-5028</v>
      </c>
      <c r="U112" s="100">
        <v>-5114</v>
      </c>
      <c r="V112" s="100">
        <v>-6303</v>
      </c>
      <c r="W112" s="150">
        <v>-8560</v>
      </c>
      <c r="X112" s="100">
        <v>-25005</v>
      </c>
      <c r="Y112" s="150">
        <v>-9986</v>
      </c>
      <c r="Z112" s="100">
        <v>-9716</v>
      </c>
      <c r="AA112" s="100">
        <v>-9706</v>
      </c>
      <c r="AB112" s="150">
        <v>-9675</v>
      </c>
      <c r="AC112" s="150">
        <v>-39083</v>
      </c>
    </row>
    <row r="113" spans="1:29" x14ac:dyDescent="0.2">
      <c r="A113" s="7"/>
      <c r="C113" s="6" t="s">
        <v>177</v>
      </c>
      <c r="D113" s="95"/>
      <c r="E113" s="110"/>
      <c r="F113" s="110"/>
      <c r="G113" s="110"/>
      <c r="H113" s="110"/>
      <c r="I113" s="110"/>
      <c r="J113" s="110"/>
      <c r="K113" s="110"/>
      <c r="L113" s="110"/>
      <c r="M113" s="110"/>
      <c r="N113" s="100">
        <v>15705</v>
      </c>
      <c r="O113" s="100">
        <v>5580</v>
      </c>
      <c r="P113" s="100">
        <v>4572</v>
      </c>
      <c r="Q113" s="100">
        <v>5189</v>
      </c>
      <c r="R113" s="100">
        <v>9130</v>
      </c>
      <c r="S113" s="100">
        <v>24471</v>
      </c>
      <c r="T113" s="100">
        <v>5667</v>
      </c>
      <c r="U113" s="100">
        <v>6464</v>
      </c>
      <c r="V113" s="100">
        <v>8505</v>
      </c>
      <c r="W113" s="150">
        <v>4848</v>
      </c>
      <c r="X113" s="100">
        <v>25484</v>
      </c>
      <c r="Y113" s="150">
        <v>1489</v>
      </c>
      <c r="Z113" s="100">
        <v>5225</v>
      </c>
      <c r="AA113" s="100">
        <v>9786</v>
      </c>
      <c r="AB113" s="150">
        <v>9280</v>
      </c>
      <c r="AC113" s="150">
        <v>25780</v>
      </c>
    </row>
    <row r="114" spans="1:29" x14ac:dyDescent="0.2">
      <c r="A114" s="7"/>
      <c r="C114" s="6" t="s">
        <v>178</v>
      </c>
      <c r="D114" s="95"/>
      <c r="E114" s="110"/>
      <c r="F114" s="110"/>
      <c r="G114" s="110"/>
      <c r="H114" s="110"/>
      <c r="I114" s="110"/>
      <c r="J114" s="110"/>
      <c r="K114" s="110"/>
      <c r="L114" s="110"/>
      <c r="M114" s="110"/>
      <c r="N114" s="100"/>
      <c r="O114" s="100"/>
      <c r="P114" s="100"/>
      <c r="Q114" s="100"/>
      <c r="R114" s="100"/>
      <c r="S114" s="100"/>
      <c r="T114" s="100"/>
      <c r="U114" s="100"/>
      <c r="V114" s="100"/>
      <c r="W114" s="150"/>
      <c r="X114" s="100"/>
      <c r="Y114" s="150"/>
      <c r="Z114" s="100"/>
      <c r="AA114" s="100"/>
      <c r="AB114" s="150"/>
      <c r="AC114" s="150"/>
    </row>
    <row r="115" spans="1:29" x14ac:dyDescent="0.2">
      <c r="A115" s="7"/>
      <c r="C115" s="9" t="s">
        <v>179</v>
      </c>
      <c r="D115" s="95"/>
      <c r="E115" s="110"/>
      <c r="F115" s="110"/>
      <c r="G115" s="110"/>
      <c r="H115" s="110"/>
      <c r="I115" s="110"/>
      <c r="J115" s="110"/>
      <c r="K115" s="110"/>
      <c r="L115" s="110"/>
      <c r="M115" s="110"/>
      <c r="N115" s="100">
        <v>-1973</v>
      </c>
      <c r="O115" s="100">
        <v>7475</v>
      </c>
      <c r="P115" s="100">
        <v>-7809</v>
      </c>
      <c r="Q115" s="100">
        <v>-8449</v>
      </c>
      <c r="R115" s="100">
        <v>-626</v>
      </c>
      <c r="S115" s="100">
        <v>-9409</v>
      </c>
      <c r="T115" s="100">
        <v>6217</v>
      </c>
      <c r="U115" s="100">
        <v>-5722</v>
      </c>
      <c r="V115" s="100">
        <v>-6558</v>
      </c>
      <c r="W115" s="150">
        <v>356</v>
      </c>
      <c r="X115" s="100">
        <v>-5707</v>
      </c>
      <c r="Y115" s="150">
        <v>-147</v>
      </c>
      <c r="Z115" s="100">
        <v>-12701</v>
      </c>
      <c r="AA115" s="100">
        <v>1805</v>
      </c>
      <c r="AB115" s="150">
        <v>-3821</v>
      </c>
      <c r="AC115" s="150">
        <v>-14864</v>
      </c>
    </row>
    <row r="116" spans="1:29" x14ac:dyDescent="0.2">
      <c r="A116" s="7"/>
      <c r="C116" s="9" t="s">
        <v>128</v>
      </c>
      <c r="D116" s="95"/>
      <c r="E116" s="110"/>
      <c r="F116" s="110"/>
      <c r="G116" s="110"/>
      <c r="H116" s="110"/>
      <c r="I116" s="110"/>
      <c r="J116" s="110"/>
      <c r="K116" s="110"/>
      <c r="L116" s="110"/>
      <c r="M116" s="110"/>
      <c r="N116" s="100">
        <v>4042</v>
      </c>
      <c r="O116" s="100">
        <v>7723</v>
      </c>
      <c r="P116" s="100">
        <v>6859</v>
      </c>
      <c r="Q116" s="100">
        <v>-10579</v>
      </c>
      <c r="R116" s="100">
        <v>-31104</v>
      </c>
      <c r="S116" s="100">
        <v>-27101</v>
      </c>
      <c r="T116" s="100">
        <v>6525</v>
      </c>
      <c r="U116" s="100">
        <v>6598</v>
      </c>
      <c r="V116" s="100">
        <v>-14674</v>
      </c>
      <c r="W116" s="150">
        <v>16511</v>
      </c>
      <c r="X116" s="100">
        <v>14960</v>
      </c>
      <c r="Y116" s="150">
        <v>3283</v>
      </c>
      <c r="Z116" s="100">
        <v>-13645</v>
      </c>
      <c r="AA116" s="100">
        <v>-19948</v>
      </c>
      <c r="AB116" s="150">
        <v>-150794</v>
      </c>
      <c r="AC116" s="150">
        <v>-181104</v>
      </c>
    </row>
    <row r="117" spans="1:29" x14ac:dyDescent="0.2">
      <c r="A117" s="7"/>
      <c r="C117" s="9" t="s">
        <v>180</v>
      </c>
      <c r="D117" s="95"/>
      <c r="E117" s="110"/>
      <c r="F117" s="110"/>
      <c r="G117" s="110"/>
      <c r="H117" s="110"/>
      <c r="I117" s="110"/>
      <c r="J117" s="110"/>
      <c r="K117" s="110"/>
      <c r="L117" s="110"/>
      <c r="M117" s="110"/>
      <c r="N117" s="100">
        <v>-52226</v>
      </c>
      <c r="O117" s="100">
        <v>-13829</v>
      </c>
      <c r="P117" s="100">
        <v>-12158</v>
      </c>
      <c r="Q117" s="100">
        <v>-11165</v>
      </c>
      <c r="R117" s="100">
        <v>-14481</v>
      </c>
      <c r="S117" s="100">
        <v>-51633</v>
      </c>
      <c r="T117" s="100">
        <v>-13323</v>
      </c>
      <c r="U117" s="100">
        <v>-20690</v>
      </c>
      <c r="V117" s="100">
        <v>-20144</v>
      </c>
      <c r="W117" s="150">
        <v>-21767</v>
      </c>
      <c r="X117" s="100">
        <v>-75924</v>
      </c>
      <c r="Y117" s="150">
        <v>-35868</v>
      </c>
      <c r="Z117" s="100">
        <v>-13903</v>
      </c>
      <c r="AA117" s="100">
        <v>-17558</v>
      </c>
      <c r="AB117" s="150">
        <v>-14301</v>
      </c>
      <c r="AC117" s="150">
        <v>-81630</v>
      </c>
    </row>
    <row r="118" spans="1:29" x14ac:dyDescent="0.2">
      <c r="A118" s="7"/>
      <c r="C118" s="9" t="s">
        <v>138</v>
      </c>
      <c r="D118" s="95"/>
      <c r="E118" s="110"/>
      <c r="F118" s="110"/>
      <c r="G118" s="110"/>
      <c r="H118" s="110"/>
      <c r="I118" s="110"/>
      <c r="J118" s="110"/>
      <c r="K118" s="110"/>
      <c r="L118" s="110"/>
      <c r="M118" s="110"/>
      <c r="N118" s="100">
        <v>-40336</v>
      </c>
      <c r="O118" s="100">
        <v>-4357</v>
      </c>
      <c r="P118" s="100">
        <v>6993</v>
      </c>
      <c r="Q118" s="100">
        <v>29033</v>
      </c>
      <c r="R118" s="100">
        <v>16168</v>
      </c>
      <c r="S118" s="100">
        <v>47837</v>
      </c>
      <c r="T118" s="100">
        <v>-12982</v>
      </c>
      <c r="U118" s="100">
        <v>-19858</v>
      </c>
      <c r="V118" s="100">
        <v>51129</v>
      </c>
      <c r="W118" s="150">
        <v>-9441</v>
      </c>
      <c r="X118" s="100">
        <v>8848</v>
      </c>
      <c r="Y118" s="150">
        <v>-22577</v>
      </c>
      <c r="Z118" s="100">
        <v>21010</v>
      </c>
      <c r="AA118" s="100">
        <v>8311</v>
      </c>
      <c r="AB118" s="150">
        <v>60612</v>
      </c>
      <c r="AC118" s="150">
        <v>67356</v>
      </c>
    </row>
    <row r="119" spans="1:29" x14ac:dyDescent="0.2">
      <c r="A119" s="7"/>
      <c r="C119" s="9" t="s">
        <v>140</v>
      </c>
      <c r="D119" s="95"/>
      <c r="E119" s="110"/>
      <c r="F119" s="110"/>
      <c r="G119" s="110"/>
      <c r="H119" s="110"/>
      <c r="I119" s="110"/>
      <c r="J119" s="110"/>
      <c r="K119" s="110"/>
      <c r="L119" s="110"/>
      <c r="M119" s="110"/>
      <c r="N119" s="100">
        <v>24868</v>
      </c>
      <c r="O119" s="100">
        <v>-11297</v>
      </c>
      <c r="P119" s="100">
        <v>4786</v>
      </c>
      <c r="Q119" s="100">
        <v>1223</v>
      </c>
      <c r="R119" s="100">
        <v>14506</v>
      </c>
      <c r="S119" s="100">
        <v>9219</v>
      </c>
      <c r="T119" s="100">
        <v>-7048</v>
      </c>
      <c r="U119" s="100">
        <v>38724</v>
      </c>
      <c r="V119" s="100">
        <v>1222</v>
      </c>
      <c r="W119" s="150">
        <v>-17612</v>
      </c>
      <c r="X119" s="100">
        <v>15286</v>
      </c>
      <c r="Y119" s="150">
        <v>7724</v>
      </c>
      <c r="Z119" s="100">
        <v>-6199</v>
      </c>
      <c r="AA119" s="100">
        <v>13006</v>
      </c>
      <c r="AB119" s="150">
        <v>27550</v>
      </c>
      <c r="AC119" s="150">
        <v>42081</v>
      </c>
    </row>
    <row r="120" spans="1:29" x14ac:dyDescent="0.2">
      <c r="A120" s="7"/>
      <c r="C120" s="9" t="s">
        <v>181</v>
      </c>
      <c r="D120" s="95"/>
      <c r="E120" s="110"/>
      <c r="F120" s="110"/>
      <c r="G120" s="110"/>
      <c r="H120" s="110"/>
      <c r="I120" s="110"/>
      <c r="J120" s="110"/>
      <c r="K120" s="110"/>
      <c r="L120" s="110"/>
      <c r="M120" s="110"/>
      <c r="N120" s="100">
        <v>29295</v>
      </c>
      <c r="O120" s="100">
        <v>6593</v>
      </c>
      <c r="P120" s="100">
        <v>11109</v>
      </c>
      <c r="Q120" s="100">
        <v>13132</v>
      </c>
      <c r="R120" s="100">
        <v>9878</v>
      </c>
      <c r="S120" s="100">
        <v>40712</v>
      </c>
      <c r="T120" s="100">
        <v>7456</v>
      </c>
      <c r="U120" s="100">
        <v>7734</v>
      </c>
      <c r="V120" s="100">
        <v>6392</v>
      </c>
      <c r="W120" s="150">
        <v>5811</v>
      </c>
      <c r="X120" s="100">
        <v>27393</v>
      </c>
      <c r="Y120" s="150">
        <v>101848</v>
      </c>
      <c r="Z120" s="100">
        <v>10347</v>
      </c>
      <c r="AA120" s="100">
        <v>9741</v>
      </c>
      <c r="AB120" s="150">
        <v>16486</v>
      </c>
      <c r="AC120" s="150">
        <v>138422</v>
      </c>
    </row>
    <row r="121" spans="1:29" x14ac:dyDescent="0.2">
      <c r="A121" s="8"/>
      <c r="B121" s="1"/>
      <c r="C121" s="1" t="s">
        <v>182</v>
      </c>
      <c r="D121" s="87"/>
      <c r="E121" s="113"/>
      <c r="F121" s="113"/>
      <c r="G121" s="113"/>
      <c r="H121" s="113"/>
      <c r="I121" s="113"/>
      <c r="J121" s="113"/>
      <c r="K121" s="113"/>
      <c r="L121" s="113"/>
      <c r="M121" s="113"/>
      <c r="N121" s="120">
        <v>-200141</v>
      </c>
      <c r="O121" s="120">
        <v>-37480</v>
      </c>
      <c r="P121" s="120">
        <v>-11691</v>
      </c>
      <c r="Q121" s="120">
        <v>-14859</v>
      </c>
      <c r="R121" s="120">
        <v>-32073</v>
      </c>
      <c r="S121" s="120">
        <v>-96103</v>
      </c>
      <c r="T121" s="120">
        <v>-45754</v>
      </c>
      <c r="U121" s="120">
        <v>-11967</v>
      </c>
      <c r="V121" s="120">
        <f>+SUM(V103:V120)</f>
        <v>16987</v>
      </c>
      <c r="W121" s="157">
        <v>-21727</v>
      </c>
      <c r="X121" s="120">
        <v>-62461</v>
      </c>
      <c r="Y121" s="157">
        <v>11415</v>
      </c>
      <c r="Z121" s="120">
        <v>-68030</v>
      </c>
      <c r="AA121" s="120">
        <v>-49493</v>
      </c>
      <c r="AB121" s="157">
        <v>-98379</v>
      </c>
      <c r="AC121" s="157">
        <v>-204487</v>
      </c>
    </row>
    <row r="122" spans="1:29" x14ac:dyDescent="0.2">
      <c r="A122" s="7"/>
      <c r="E122" s="110"/>
      <c r="F122" s="110"/>
      <c r="G122" s="110"/>
      <c r="H122" s="110"/>
      <c r="I122" s="110"/>
      <c r="J122" s="110"/>
      <c r="K122" s="110"/>
      <c r="L122" s="110"/>
      <c r="M122" s="110"/>
      <c r="N122" s="100"/>
      <c r="O122" s="100"/>
      <c r="P122" s="100"/>
      <c r="Q122" s="100"/>
      <c r="R122" s="100"/>
      <c r="S122" s="100"/>
      <c r="T122" s="100"/>
      <c r="U122" s="100"/>
      <c r="V122" s="100"/>
      <c r="W122" s="150"/>
      <c r="X122" s="100"/>
      <c r="Y122" s="150"/>
      <c r="Z122" s="100"/>
      <c r="AA122" s="100"/>
      <c r="AB122" s="150"/>
      <c r="AC122" s="150"/>
    </row>
    <row r="123" spans="1:29" x14ac:dyDescent="0.2">
      <c r="A123" s="7"/>
      <c r="C123" t="s">
        <v>183</v>
      </c>
      <c r="E123" s="110"/>
      <c r="F123" s="110"/>
      <c r="G123" s="110"/>
      <c r="H123" s="110"/>
      <c r="I123" s="110"/>
      <c r="J123" s="110"/>
      <c r="K123" s="110"/>
      <c r="L123" s="110"/>
      <c r="M123" s="110"/>
      <c r="N123" s="100"/>
      <c r="O123" s="100"/>
      <c r="P123" s="100"/>
      <c r="Q123" s="100"/>
      <c r="R123" s="100"/>
      <c r="S123" s="100"/>
      <c r="T123" s="100"/>
      <c r="U123" s="100"/>
      <c r="V123" s="100"/>
      <c r="W123" s="150"/>
      <c r="X123" s="100"/>
      <c r="Y123" s="150"/>
      <c r="Z123" s="100"/>
      <c r="AA123" s="100"/>
      <c r="AB123" s="150"/>
      <c r="AC123" s="150"/>
    </row>
    <row r="124" spans="1:29" x14ac:dyDescent="0.2">
      <c r="A124" s="7"/>
      <c r="C124" s="6" t="s">
        <v>184</v>
      </c>
      <c r="D124" s="95"/>
      <c r="E124" s="110"/>
      <c r="F124" s="110"/>
      <c r="G124" s="110"/>
      <c r="H124" s="110"/>
      <c r="I124" s="110"/>
      <c r="J124" s="110"/>
      <c r="K124" s="110"/>
      <c r="L124" s="110"/>
      <c r="M124" s="110"/>
      <c r="N124" s="100">
        <v>-678258</v>
      </c>
      <c r="O124" s="100">
        <v>-159754</v>
      </c>
      <c r="P124" s="100">
        <v>-180225</v>
      </c>
      <c r="Q124" s="100">
        <v>-218414</v>
      </c>
      <c r="R124" s="100">
        <v>-210970</v>
      </c>
      <c r="S124" s="100">
        <v>-769363</v>
      </c>
      <c r="T124" s="100">
        <v>-163190</v>
      </c>
      <c r="U124" s="100">
        <v>-183772</v>
      </c>
      <c r="V124" s="100">
        <v>-224219</v>
      </c>
      <c r="W124" s="150">
        <v>-235184</v>
      </c>
      <c r="X124" s="100">
        <v>-806365</v>
      </c>
      <c r="Y124" s="150">
        <v>-198880</v>
      </c>
      <c r="Z124" s="100">
        <v>-189550</v>
      </c>
      <c r="AA124" s="100">
        <v>-205707</v>
      </c>
      <c r="AB124" s="150">
        <v>-221051</v>
      </c>
      <c r="AC124" s="150">
        <v>-815188</v>
      </c>
    </row>
    <row r="125" spans="1:29" x14ac:dyDescent="0.2">
      <c r="A125" s="7"/>
      <c r="C125" s="6" t="s">
        <v>185</v>
      </c>
      <c r="D125" s="95"/>
      <c r="E125" s="110"/>
      <c r="F125" s="110"/>
      <c r="G125" s="110"/>
      <c r="H125" s="110"/>
      <c r="I125" s="110"/>
      <c r="J125" s="110"/>
      <c r="K125" s="110"/>
      <c r="L125" s="110"/>
      <c r="M125" s="110"/>
      <c r="N125" s="100">
        <v>-12544</v>
      </c>
      <c r="O125" s="100">
        <v>-2610</v>
      </c>
      <c r="P125" s="100">
        <v>-1854</v>
      </c>
      <c r="Q125" s="100">
        <v>-1492</v>
      </c>
      <c r="R125" s="100">
        <v>-2000</v>
      </c>
      <c r="S125" s="100">
        <v>-7956</v>
      </c>
      <c r="T125" s="100">
        <v>-1521</v>
      </c>
      <c r="U125" s="100">
        <v>-1241</v>
      </c>
      <c r="V125" s="100">
        <v>-317</v>
      </c>
      <c r="W125" s="150">
        <v>-1872</v>
      </c>
      <c r="X125" s="100">
        <v>-4951</v>
      </c>
      <c r="Y125" s="150">
        <v>-2517</v>
      </c>
      <c r="Z125" s="100">
        <v>-11433</v>
      </c>
      <c r="AA125" s="100">
        <v>-7234</v>
      </c>
      <c r="AB125" s="150">
        <v>-4161</v>
      </c>
      <c r="AC125" s="150">
        <v>-25345</v>
      </c>
    </row>
    <row r="126" spans="1:29" x14ac:dyDescent="0.2">
      <c r="A126" s="7"/>
      <c r="C126" s="6" t="s">
        <v>186</v>
      </c>
      <c r="D126" s="95"/>
      <c r="E126" s="110"/>
      <c r="F126" s="110"/>
      <c r="G126" s="110"/>
      <c r="H126" s="110"/>
      <c r="I126" s="110"/>
      <c r="J126" s="110"/>
      <c r="K126" s="110"/>
      <c r="L126" s="110"/>
      <c r="M126" s="110"/>
      <c r="N126" s="100">
        <v>-5000</v>
      </c>
      <c r="O126" s="100"/>
      <c r="P126" s="100"/>
      <c r="Q126" s="100"/>
      <c r="R126" s="100"/>
      <c r="S126" s="100"/>
      <c r="T126" s="100"/>
      <c r="U126" s="100"/>
      <c r="V126" s="100"/>
      <c r="W126" s="150"/>
      <c r="X126" s="100"/>
      <c r="Y126" s="150"/>
      <c r="Z126" s="100"/>
      <c r="AA126" s="100">
        <v>-2722</v>
      </c>
      <c r="AB126" s="150">
        <v>0</v>
      </c>
      <c r="AC126" s="150">
        <v>-2722</v>
      </c>
    </row>
    <row r="127" spans="1:29" x14ac:dyDescent="0.2">
      <c r="A127" s="8"/>
      <c r="B127" s="1"/>
      <c r="C127" s="1" t="s">
        <v>187</v>
      </c>
      <c r="D127" s="87"/>
      <c r="E127" s="113"/>
      <c r="F127" s="113"/>
      <c r="G127" s="113"/>
      <c r="H127" s="113"/>
      <c r="I127" s="113"/>
      <c r="J127" s="113"/>
      <c r="K127" s="113"/>
      <c r="L127" s="113"/>
      <c r="M127" s="113"/>
      <c r="N127" s="120">
        <v>-695802</v>
      </c>
      <c r="O127" s="120">
        <v>-162364</v>
      </c>
      <c r="P127" s="120">
        <v>-182079</v>
      </c>
      <c r="Q127" s="120">
        <v>-219906</v>
      </c>
      <c r="R127" s="120">
        <v>-212970</v>
      </c>
      <c r="S127" s="120">
        <v>-777319</v>
      </c>
      <c r="T127" s="120">
        <v>-164711</v>
      </c>
      <c r="U127" s="120">
        <v>-185013</v>
      </c>
      <c r="V127" s="120">
        <v>-224536</v>
      </c>
      <c r="W127" s="157">
        <v>-237056</v>
      </c>
      <c r="X127" s="120">
        <v>-811316</v>
      </c>
      <c r="Y127" s="157">
        <v>-201397</v>
      </c>
      <c r="Z127" s="120">
        <v>-200983</v>
      </c>
      <c r="AA127" s="120">
        <v>-215663</v>
      </c>
      <c r="AB127" s="157">
        <v>-225212</v>
      </c>
      <c r="AC127" s="157">
        <v>-843255</v>
      </c>
    </row>
    <row r="128" spans="1:29" x14ac:dyDescent="0.2">
      <c r="A128" s="7"/>
      <c r="E128" s="110"/>
      <c r="F128" s="110"/>
      <c r="G128" s="110"/>
      <c r="H128" s="110"/>
      <c r="I128" s="110"/>
      <c r="J128" s="110"/>
      <c r="K128" s="110"/>
      <c r="L128" s="110"/>
      <c r="M128" s="110"/>
      <c r="N128" s="100"/>
      <c r="O128" s="100"/>
      <c r="P128" s="100"/>
      <c r="Q128" s="100"/>
      <c r="R128" s="100"/>
      <c r="S128" s="100"/>
      <c r="T128" s="100"/>
      <c r="U128" s="100"/>
      <c r="V128" s="100"/>
      <c r="W128" s="150"/>
      <c r="X128" s="100"/>
      <c r="Y128" s="150"/>
      <c r="Z128" s="100"/>
      <c r="AA128" s="100"/>
      <c r="AB128" s="150"/>
      <c r="AC128" s="150"/>
    </row>
    <row r="129" spans="1:31" x14ac:dyDescent="0.2">
      <c r="A129" s="7"/>
      <c r="C129" t="s">
        <v>188</v>
      </c>
      <c r="E129" s="110"/>
      <c r="F129" s="110"/>
      <c r="G129" s="110"/>
      <c r="H129" s="110"/>
      <c r="I129" s="110"/>
      <c r="J129" s="110"/>
      <c r="K129" s="110"/>
      <c r="L129" s="110"/>
      <c r="M129" s="110"/>
      <c r="N129" s="100"/>
      <c r="O129" s="100"/>
      <c r="P129" s="100"/>
      <c r="Q129" s="100"/>
      <c r="R129" s="100"/>
      <c r="S129" s="100"/>
      <c r="T129" s="100"/>
      <c r="U129" s="100"/>
      <c r="V129" s="100"/>
      <c r="W129" s="150"/>
      <c r="X129" s="100"/>
      <c r="Y129" s="150"/>
      <c r="Z129" s="100"/>
      <c r="AA129" s="100"/>
      <c r="AB129" s="150"/>
      <c r="AC129" s="150"/>
    </row>
    <row r="130" spans="1:31" x14ac:dyDescent="0.2">
      <c r="A130" s="7"/>
      <c r="C130" s="6" t="s">
        <v>218</v>
      </c>
      <c r="D130" s="95"/>
      <c r="E130" s="110"/>
      <c r="F130" s="110"/>
      <c r="G130" s="110"/>
      <c r="H130" s="110"/>
      <c r="I130" s="110"/>
      <c r="J130" s="110"/>
      <c r="K130" s="110"/>
      <c r="L130" s="110"/>
      <c r="M130" s="110"/>
      <c r="N130" s="100">
        <v>9081</v>
      </c>
      <c r="O130" s="100">
        <v>13388</v>
      </c>
      <c r="P130" s="100">
        <v>-217</v>
      </c>
      <c r="Q130" s="100">
        <v>-386</v>
      </c>
      <c r="R130" s="100">
        <v>988</v>
      </c>
      <c r="S130" s="100">
        <v>13773</v>
      </c>
      <c r="T130" s="100">
        <v>-49</v>
      </c>
      <c r="U130" s="100">
        <v>10483</v>
      </c>
      <c r="V130" s="100">
        <v>515</v>
      </c>
      <c r="W130" s="150">
        <v>-62</v>
      </c>
      <c r="X130" s="100">
        <v>10887</v>
      </c>
      <c r="Y130" s="150">
        <v>2604</v>
      </c>
      <c r="Z130" s="100">
        <v>-275</v>
      </c>
      <c r="AA130" s="100">
        <v>-1418</v>
      </c>
      <c r="AB130" s="150">
        <v>1342</v>
      </c>
      <c r="AC130" s="150">
        <v>2253</v>
      </c>
    </row>
    <row r="131" spans="1:31" x14ac:dyDescent="0.2">
      <c r="A131" s="7"/>
      <c r="C131" s="6" t="s">
        <v>189</v>
      </c>
      <c r="D131" s="95"/>
      <c r="E131" s="110"/>
      <c r="F131" s="110"/>
      <c r="G131" s="110"/>
      <c r="H131" s="110"/>
      <c r="I131" s="110"/>
      <c r="J131" s="110"/>
      <c r="K131" s="110"/>
      <c r="L131" s="110"/>
      <c r="M131" s="110"/>
      <c r="N131" s="100">
        <v>458400</v>
      </c>
      <c r="O131" s="100">
        <v>57400</v>
      </c>
      <c r="P131" s="100">
        <v>34000</v>
      </c>
      <c r="Q131" s="100">
        <v>34000</v>
      </c>
      <c r="R131" s="100">
        <v>45000</v>
      </c>
      <c r="S131" s="100">
        <v>170400</v>
      </c>
      <c r="T131" s="100">
        <v>2000</v>
      </c>
      <c r="U131" s="100">
        <v>0</v>
      </c>
      <c r="V131" s="100">
        <v>15000</v>
      </c>
      <c r="W131" s="150">
        <v>0</v>
      </c>
      <c r="X131" s="100">
        <v>17000</v>
      </c>
      <c r="Y131" s="150">
        <v>40000</v>
      </c>
      <c r="Z131" s="100">
        <v>15000</v>
      </c>
      <c r="AA131" s="100">
        <v>85000</v>
      </c>
      <c r="AB131" s="150">
        <v>45450</v>
      </c>
      <c r="AC131" s="150">
        <v>185450</v>
      </c>
    </row>
    <row r="132" spans="1:31" x14ac:dyDescent="0.2">
      <c r="A132" s="7"/>
      <c r="C132" s="6" t="s">
        <v>190</v>
      </c>
      <c r="D132" s="95"/>
      <c r="E132" s="110"/>
      <c r="F132" s="110"/>
      <c r="G132" s="110"/>
      <c r="H132" s="110"/>
      <c r="I132" s="110"/>
      <c r="J132" s="110"/>
      <c r="K132" s="110"/>
      <c r="L132" s="110"/>
      <c r="M132" s="110"/>
      <c r="N132" s="100">
        <v>-411400</v>
      </c>
      <c r="O132" s="100">
        <v>-54000</v>
      </c>
      <c r="P132" s="100">
        <v>-34400</v>
      </c>
      <c r="Q132" s="100">
        <v>-34000</v>
      </c>
      <c r="R132" s="100">
        <v>-45000</v>
      </c>
      <c r="S132" s="100">
        <v>-167400</v>
      </c>
      <c r="T132" s="100">
        <v>-2000</v>
      </c>
      <c r="U132" s="100">
        <v>0</v>
      </c>
      <c r="V132" s="100">
        <v>-15000</v>
      </c>
      <c r="W132" s="150">
        <v>0</v>
      </c>
      <c r="X132" s="100">
        <v>-17000</v>
      </c>
      <c r="Y132" s="150">
        <v>-47965</v>
      </c>
      <c r="Z132" s="100">
        <v>-15000</v>
      </c>
      <c r="AA132" s="100">
        <v>-85000</v>
      </c>
      <c r="AB132" s="150">
        <v>-45000</v>
      </c>
      <c r="AC132" s="150">
        <v>-192965</v>
      </c>
    </row>
    <row r="133" spans="1:31" x14ac:dyDescent="0.2">
      <c r="A133" s="7"/>
      <c r="C133" s="6" t="s">
        <v>191</v>
      </c>
      <c r="D133" s="95"/>
      <c r="E133" s="110"/>
      <c r="F133" s="110"/>
      <c r="G133" s="110"/>
      <c r="H133" s="110"/>
      <c r="I133" s="110"/>
      <c r="J133" s="110"/>
      <c r="K133" s="110"/>
      <c r="L133" s="110"/>
      <c r="M133" s="110"/>
      <c r="N133" s="100">
        <v>335666</v>
      </c>
      <c r="O133" s="100">
        <v>38225</v>
      </c>
      <c r="P133" s="100">
        <v>161300</v>
      </c>
      <c r="Q133" s="100">
        <v>94561</v>
      </c>
      <c r="R133" s="100">
        <v>454720</v>
      </c>
      <c r="S133" s="100">
        <v>748806</v>
      </c>
      <c r="T133" s="100">
        <v>95900</v>
      </c>
      <c r="U133" s="100">
        <v>154332</v>
      </c>
      <c r="V133" s="100">
        <v>238144</v>
      </c>
      <c r="W133" s="150">
        <v>492168</v>
      </c>
      <c r="X133" s="100">
        <v>980544</v>
      </c>
      <c r="Y133" s="150">
        <v>181652</v>
      </c>
      <c r="Z133" s="100">
        <v>359597</v>
      </c>
      <c r="AA133" s="100">
        <v>140801</v>
      </c>
      <c r="AB133" s="150">
        <v>499499</v>
      </c>
      <c r="AC133" s="150">
        <v>1181549</v>
      </c>
    </row>
    <row r="134" spans="1:31" x14ac:dyDescent="0.2">
      <c r="A134" s="7"/>
      <c r="C134" s="6" t="s">
        <v>192</v>
      </c>
      <c r="D134" s="95"/>
      <c r="E134" s="110"/>
      <c r="F134" s="110"/>
      <c r="G134" s="110"/>
      <c r="H134" s="110"/>
      <c r="I134" s="110"/>
      <c r="J134" s="110"/>
      <c r="K134" s="110"/>
      <c r="L134" s="110"/>
      <c r="M134" s="110"/>
      <c r="N134" s="100">
        <v>-23076</v>
      </c>
      <c r="O134" s="100">
        <v>-4904</v>
      </c>
      <c r="P134" s="100">
        <v>-79926</v>
      </c>
      <c r="Q134" s="100">
        <v>-7971</v>
      </c>
      <c r="R134" s="100">
        <v>-269962</v>
      </c>
      <c r="S134" s="100">
        <v>-362763</v>
      </c>
      <c r="T134" s="100">
        <v>-7122</v>
      </c>
      <c r="U134" s="100">
        <v>-41555</v>
      </c>
      <c r="V134" s="100">
        <v>-175356</v>
      </c>
      <c r="W134" s="150">
        <v>-293561</v>
      </c>
      <c r="X134" s="100">
        <v>-517594</v>
      </c>
      <c r="Y134" s="150">
        <v>-99248</v>
      </c>
      <c r="Z134" s="100">
        <v>-214226</v>
      </c>
      <c r="AA134" s="100">
        <v>-74626</v>
      </c>
      <c r="AB134" s="150">
        <v>-282408</v>
      </c>
      <c r="AC134" s="150">
        <v>-670508</v>
      </c>
    </row>
    <row r="135" spans="1:31" x14ac:dyDescent="0.2">
      <c r="A135" s="7"/>
      <c r="C135" s="30" t="s">
        <v>193</v>
      </c>
      <c r="D135" s="95"/>
      <c r="E135" s="110"/>
      <c r="F135" s="110"/>
      <c r="G135" s="110"/>
      <c r="H135" s="110"/>
      <c r="I135" s="110"/>
      <c r="J135" s="110"/>
      <c r="K135" s="110"/>
      <c r="L135" s="110"/>
      <c r="M135" s="110"/>
      <c r="N135" s="100">
        <v>-13741</v>
      </c>
      <c r="O135" s="100"/>
      <c r="P135" s="100">
        <v>-4955</v>
      </c>
      <c r="Q135" s="100">
        <v>-1377</v>
      </c>
      <c r="R135" s="100">
        <v>-8060</v>
      </c>
      <c r="S135" s="100">
        <v>-14392</v>
      </c>
      <c r="T135" s="100">
        <v>-3880</v>
      </c>
      <c r="U135" s="100">
        <v>-5253</v>
      </c>
      <c r="V135" s="100">
        <v>-706</v>
      </c>
      <c r="W135" s="150">
        <v>-15010</v>
      </c>
      <c r="X135" s="100">
        <v>-24849</v>
      </c>
      <c r="Y135" s="150">
        <v>-2654</v>
      </c>
      <c r="Z135" s="100">
        <v>-4808</v>
      </c>
      <c r="AA135" s="100">
        <v>-2297</v>
      </c>
      <c r="AB135" s="150">
        <v>-18928</v>
      </c>
      <c r="AC135" s="150">
        <v>-28687</v>
      </c>
    </row>
    <row r="136" spans="1:31" x14ac:dyDescent="0.2">
      <c r="A136" s="7"/>
      <c r="C136" s="30" t="s">
        <v>311</v>
      </c>
      <c r="D136" s="95"/>
      <c r="E136" s="110"/>
      <c r="F136" s="110"/>
      <c r="G136" s="110"/>
      <c r="H136" s="110"/>
      <c r="I136" s="110"/>
      <c r="J136" s="110"/>
      <c r="K136" s="110"/>
      <c r="L136" s="110"/>
      <c r="M136" s="110"/>
      <c r="N136" s="100"/>
      <c r="O136" s="100"/>
      <c r="P136" s="100"/>
      <c r="Q136" s="100"/>
      <c r="R136" s="100"/>
      <c r="S136" s="100"/>
      <c r="T136" s="100"/>
      <c r="U136" s="100"/>
      <c r="V136" s="100"/>
      <c r="W136" s="150"/>
      <c r="X136" s="100"/>
      <c r="Y136" s="150"/>
      <c r="Z136" s="100"/>
      <c r="AA136" s="100"/>
      <c r="AB136" s="150"/>
      <c r="AC136" s="150"/>
    </row>
    <row r="137" spans="1:31" x14ac:dyDescent="0.2">
      <c r="A137" s="7"/>
      <c r="C137" s="6" t="s">
        <v>329</v>
      </c>
      <c r="D137" s="95"/>
      <c r="E137" s="110"/>
      <c r="F137" s="110"/>
      <c r="G137" s="110"/>
      <c r="H137" s="110"/>
      <c r="I137" s="110"/>
      <c r="J137" s="110"/>
      <c r="K137" s="110"/>
      <c r="L137" s="110"/>
      <c r="M137" s="110"/>
      <c r="N137" s="100">
        <v>16047</v>
      </c>
      <c r="O137" s="100">
        <v>1448</v>
      </c>
      <c r="P137" s="100">
        <v>1614</v>
      </c>
      <c r="Q137" s="100">
        <v>1577</v>
      </c>
      <c r="R137" s="100">
        <v>1582</v>
      </c>
      <c r="S137" s="100">
        <v>6221</v>
      </c>
      <c r="T137" s="100">
        <v>1502</v>
      </c>
      <c r="U137" s="100">
        <v>96670</v>
      </c>
      <c r="V137" s="100">
        <v>85448</v>
      </c>
      <c r="W137" s="150">
        <v>33462</v>
      </c>
      <c r="X137" s="100">
        <v>217082</v>
      </c>
      <c r="Y137" s="150">
        <v>1785</v>
      </c>
      <c r="Z137" s="100">
        <v>3497</v>
      </c>
      <c r="AA137" s="100">
        <v>1941</v>
      </c>
      <c r="AB137" s="150">
        <v>1917</v>
      </c>
      <c r="AC137" s="150">
        <v>9140</v>
      </c>
    </row>
    <row r="138" spans="1:31" x14ac:dyDescent="0.2">
      <c r="A138" s="7"/>
      <c r="C138" s="6" t="s">
        <v>328</v>
      </c>
      <c r="D138" s="95"/>
      <c r="E138" s="110"/>
      <c r="F138" s="110"/>
      <c r="G138" s="110"/>
      <c r="H138" s="110"/>
      <c r="I138" s="110"/>
      <c r="J138" s="110"/>
      <c r="K138" s="110"/>
      <c r="L138" s="110"/>
      <c r="M138" s="110"/>
      <c r="N138" s="100"/>
      <c r="O138" s="100"/>
      <c r="P138" s="100"/>
      <c r="Q138" s="100"/>
      <c r="R138" s="100"/>
      <c r="S138" s="100"/>
      <c r="T138" s="100"/>
      <c r="U138" s="100"/>
      <c r="V138" s="100"/>
      <c r="W138" s="150"/>
      <c r="X138" s="100"/>
      <c r="Y138" s="150">
        <v>-7597</v>
      </c>
      <c r="Z138" s="100">
        <v>0</v>
      </c>
      <c r="AA138" s="100">
        <v>0</v>
      </c>
      <c r="AB138" s="150">
        <v>0</v>
      </c>
      <c r="AC138" s="150">
        <v>-7597</v>
      </c>
    </row>
    <row r="139" spans="1:31" x14ac:dyDescent="0.2">
      <c r="A139" s="7"/>
      <c r="C139" s="6" t="s">
        <v>290</v>
      </c>
      <c r="D139" s="95"/>
      <c r="E139" s="110"/>
      <c r="F139" s="110"/>
      <c r="G139" s="110"/>
      <c r="H139" s="110"/>
      <c r="I139" s="110"/>
      <c r="J139" s="110"/>
      <c r="K139" s="110"/>
      <c r="L139" s="110"/>
      <c r="M139" s="110"/>
      <c r="N139" s="100">
        <v>-12759</v>
      </c>
      <c r="O139" s="100">
        <v>-2749</v>
      </c>
      <c r="P139" s="100">
        <v>-2513</v>
      </c>
      <c r="Q139" s="100">
        <v>-2323</v>
      </c>
      <c r="R139" s="100">
        <v>-2251</v>
      </c>
      <c r="S139" s="100">
        <v>-9836</v>
      </c>
      <c r="T139" s="100">
        <v>-2113</v>
      </c>
      <c r="U139" s="100">
        <v>-1968</v>
      </c>
      <c r="V139" s="100">
        <v>-2309</v>
      </c>
      <c r="W139" s="150">
        <v>-2635</v>
      </c>
      <c r="X139" s="100">
        <v>-9025</v>
      </c>
      <c r="Y139" s="150">
        <v>-3001</v>
      </c>
      <c r="Z139" s="100">
        <v>-3444</v>
      </c>
      <c r="AA139" s="100">
        <v>-4004</v>
      </c>
      <c r="AB139" s="150">
        <v>-3470</v>
      </c>
      <c r="AC139" s="150">
        <v>-13919</v>
      </c>
    </row>
    <row r="140" spans="1:31" x14ac:dyDescent="0.2">
      <c r="A140" s="7"/>
      <c r="C140" s="6" t="s">
        <v>196</v>
      </c>
      <c r="D140" s="95"/>
      <c r="E140" s="110"/>
      <c r="F140" s="110"/>
      <c r="G140" s="110"/>
      <c r="H140" s="110"/>
      <c r="I140" s="110"/>
      <c r="J140" s="110"/>
      <c r="K140" s="110"/>
      <c r="L140" s="110"/>
      <c r="M140" s="110"/>
      <c r="N140" s="100">
        <v>573542</v>
      </c>
      <c r="O140" s="100">
        <v>162565</v>
      </c>
      <c r="P140" s="100">
        <v>140980</v>
      </c>
      <c r="Q140" s="100">
        <v>167777</v>
      </c>
      <c r="R140" s="100">
        <v>123599</v>
      </c>
      <c r="S140" s="100">
        <v>594921</v>
      </c>
      <c r="T140" s="100">
        <v>143604</v>
      </c>
      <c r="U140" s="100">
        <v>23864</v>
      </c>
      <c r="V140" s="100">
        <v>80236</v>
      </c>
      <c r="W140" s="150">
        <v>97443</v>
      </c>
      <c r="X140" s="100">
        <v>345147</v>
      </c>
      <c r="Y140" s="150">
        <v>152149</v>
      </c>
      <c r="Z140" s="100">
        <v>178162</v>
      </c>
      <c r="AA140" s="100">
        <v>241184</v>
      </c>
      <c r="AB140" s="150">
        <v>140419</v>
      </c>
      <c r="AC140" s="150">
        <v>711914</v>
      </c>
    </row>
    <row r="141" spans="1:31" x14ac:dyDescent="0.2">
      <c r="A141" s="7"/>
      <c r="C141" s="6" t="s">
        <v>197</v>
      </c>
      <c r="D141" s="95"/>
      <c r="E141" s="110"/>
      <c r="F141" s="110"/>
      <c r="G141" s="110"/>
      <c r="H141" s="110"/>
      <c r="I141" s="110"/>
      <c r="J141" s="110"/>
      <c r="K141" s="110"/>
      <c r="L141" s="110"/>
      <c r="M141" s="110"/>
      <c r="N141" s="100">
        <v>-39542</v>
      </c>
      <c r="O141" s="100">
        <v>-12887</v>
      </c>
      <c r="P141" s="100">
        <v>-11748</v>
      </c>
      <c r="Q141" s="100">
        <v>-14126</v>
      </c>
      <c r="R141" s="100">
        <v>-15769</v>
      </c>
      <c r="S141" s="100">
        <v>-54530</v>
      </c>
      <c r="T141" s="100">
        <v>-15263</v>
      </c>
      <c r="U141" s="100">
        <v>-18038</v>
      </c>
      <c r="V141" s="100">
        <v>-17425</v>
      </c>
      <c r="W141" s="150">
        <v>-27672</v>
      </c>
      <c r="X141" s="100">
        <v>-78398</v>
      </c>
      <c r="Y141" s="150">
        <v>-18447</v>
      </c>
      <c r="Z141" s="100">
        <v>-17160</v>
      </c>
      <c r="AA141" s="100">
        <v>-17286</v>
      </c>
      <c r="AB141" s="150">
        <v>-23761</v>
      </c>
      <c r="AC141" s="150">
        <v>-76654</v>
      </c>
    </row>
    <row r="142" spans="1:31" x14ac:dyDescent="0.2">
      <c r="A142" s="7"/>
      <c r="C142" s="6" t="s">
        <v>244</v>
      </c>
      <c r="D142" s="95"/>
      <c r="E142" s="110"/>
      <c r="F142" s="110"/>
      <c r="G142" s="110"/>
      <c r="H142" s="110"/>
      <c r="I142" s="110"/>
      <c r="J142" s="110"/>
      <c r="K142" s="110"/>
      <c r="L142" s="110"/>
      <c r="M142" s="110"/>
      <c r="N142" s="100"/>
      <c r="O142" s="100"/>
      <c r="P142" s="100"/>
      <c r="Q142" s="100"/>
      <c r="R142" s="100">
        <v>-35386</v>
      </c>
      <c r="S142" s="100">
        <v>-35386</v>
      </c>
      <c r="T142" s="100"/>
      <c r="U142" s="100"/>
      <c r="V142" s="100"/>
      <c r="W142" s="150"/>
      <c r="X142" s="100"/>
      <c r="Y142" s="150">
        <v>-4600</v>
      </c>
      <c r="Z142" s="100">
        <v>0</v>
      </c>
      <c r="AA142" s="100">
        <v>0</v>
      </c>
      <c r="AB142" s="150">
        <v>0</v>
      </c>
      <c r="AC142" s="150">
        <v>-4600</v>
      </c>
    </row>
    <row r="143" spans="1:31" x14ac:dyDescent="0.2">
      <c r="A143" s="7"/>
      <c r="C143" s="6" t="s">
        <v>198</v>
      </c>
      <c r="D143" s="95"/>
      <c r="E143" s="110"/>
      <c r="F143" s="110"/>
      <c r="G143" s="110"/>
      <c r="H143" s="110"/>
      <c r="I143" s="110"/>
      <c r="J143" s="110"/>
      <c r="K143" s="110"/>
      <c r="L143" s="110"/>
      <c r="M143" s="110"/>
      <c r="N143" s="100">
        <v>7364</v>
      </c>
      <c r="O143" s="100">
        <v>-1067</v>
      </c>
      <c r="P143" s="100">
        <v>642</v>
      </c>
      <c r="Q143" s="100">
        <v>218</v>
      </c>
      <c r="R143" s="100">
        <v>1242</v>
      </c>
      <c r="S143" s="100">
        <v>1035</v>
      </c>
      <c r="T143" s="100">
        <v>-576</v>
      </c>
      <c r="U143" s="100">
        <v>5520</v>
      </c>
      <c r="V143" s="100">
        <v>3732</v>
      </c>
      <c r="W143" s="150">
        <v>3916</v>
      </c>
      <c r="X143" s="100">
        <v>12592</v>
      </c>
      <c r="Y143" s="150">
        <v>839</v>
      </c>
      <c r="Z143" s="100">
        <v>11603</v>
      </c>
      <c r="AA143" s="100">
        <v>406</v>
      </c>
      <c r="AB143" s="150">
        <v>3348</v>
      </c>
      <c r="AC143" s="150">
        <v>16196</v>
      </c>
      <c r="AE143" s="13"/>
    </row>
    <row r="144" spans="1:31" x14ac:dyDescent="0.2">
      <c r="A144" s="7"/>
      <c r="C144" s="6" t="s">
        <v>200</v>
      </c>
      <c r="D144" s="95"/>
      <c r="E144" s="110"/>
      <c r="F144" s="110"/>
      <c r="G144" s="110"/>
      <c r="H144" s="110"/>
      <c r="I144" s="110"/>
      <c r="J144" s="110"/>
      <c r="K144" s="110"/>
      <c r="L144" s="110"/>
      <c r="M144" s="110"/>
      <c r="N144" s="100">
        <v>-437</v>
      </c>
      <c r="O144" s="100"/>
      <c r="P144" s="100"/>
      <c r="Q144" s="100"/>
      <c r="R144" s="100"/>
      <c r="S144" s="100"/>
      <c r="T144" s="100"/>
      <c r="U144" s="100"/>
      <c r="V144" s="100"/>
      <c r="W144" s="150"/>
      <c r="X144" s="100"/>
      <c r="Y144" s="150"/>
      <c r="Z144" s="100"/>
      <c r="AA144" s="100"/>
      <c r="AB144" s="150"/>
      <c r="AC144" s="150"/>
      <c r="AE144" s="188"/>
    </row>
    <row r="145" spans="1:31" x14ac:dyDescent="0.2">
      <c r="A145" s="7"/>
      <c r="C145" s="6" t="s">
        <v>201</v>
      </c>
      <c r="D145" s="95"/>
      <c r="E145" s="110"/>
      <c r="F145" s="110"/>
      <c r="G145" s="110"/>
      <c r="H145" s="110"/>
      <c r="I145" s="110"/>
      <c r="J145" s="110"/>
      <c r="K145" s="110"/>
      <c r="L145" s="110"/>
      <c r="M145" s="110"/>
      <c r="N145" s="100"/>
      <c r="O145" s="100"/>
      <c r="P145" s="100"/>
      <c r="Q145" s="100"/>
      <c r="R145" s="100"/>
      <c r="S145" s="100"/>
      <c r="T145" s="100"/>
      <c r="U145" s="100"/>
      <c r="V145" s="100"/>
      <c r="W145" s="150"/>
      <c r="X145" s="100"/>
      <c r="Y145" s="150"/>
      <c r="Z145" s="100"/>
      <c r="AA145" s="100"/>
      <c r="AB145" s="150"/>
      <c r="AC145" s="150"/>
      <c r="AE145" s="51"/>
    </row>
    <row r="146" spans="1:31" x14ac:dyDescent="0.2">
      <c r="A146" s="7"/>
      <c r="C146" s="6" t="s">
        <v>202</v>
      </c>
      <c r="D146" s="95"/>
      <c r="E146" s="110"/>
      <c r="F146" s="110"/>
      <c r="G146" s="110"/>
      <c r="H146" s="110"/>
      <c r="I146" s="110"/>
      <c r="J146" s="110"/>
      <c r="K146" s="110"/>
      <c r="L146" s="110"/>
      <c r="M146" s="110"/>
      <c r="N146" s="100"/>
      <c r="O146" s="100"/>
      <c r="P146" s="100"/>
      <c r="Q146" s="100"/>
      <c r="R146" s="100"/>
      <c r="S146" s="100"/>
      <c r="T146" s="100"/>
      <c r="U146" s="100"/>
      <c r="V146" s="100"/>
      <c r="W146" s="150"/>
      <c r="X146" s="100"/>
      <c r="Y146" s="150"/>
      <c r="Z146" s="100"/>
      <c r="AA146" s="100"/>
      <c r="AB146" s="150"/>
      <c r="AC146" s="150"/>
    </row>
    <row r="147" spans="1:31" x14ac:dyDescent="0.2">
      <c r="A147" s="7"/>
      <c r="C147" s="6" t="s">
        <v>352</v>
      </c>
      <c r="D147" s="95"/>
      <c r="E147" s="110"/>
      <c r="F147" s="110"/>
      <c r="G147" s="110"/>
      <c r="H147" s="110"/>
      <c r="I147" s="110"/>
      <c r="J147" s="110"/>
      <c r="K147" s="110"/>
      <c r="L147" s="110"/>
      <c r="M147" s="110"/>
      <c r="N147" s="100"/>
      <c r="O147" s="100"/>
      <c r="P147" s="100"/>
      <c r="Q147" s="100"/>
      <c r="R147" s="100"/>
      <c r="S147" s="100"/>
      <c r="T147" s="100"/>
      <c r="U147" s="100"/>
      <c r="V147" s="100"/>
      <c r="W147" s="150"/>
      <c r="X147" s="100"/>
      <c r="Y147" s="150"/>
      <c r="Z147" s="100"/>
      <c r="AA147" s="100"/>
      <c r="AB147" s="150">
        <v>-5000</v>
      </c>
      <c r="AC147" s="150">
        <v>-5000</v>
      </c>
    </row>
    <row r="148" spans="1:31" x14ac:dyDescent="0.2">
      <c r="A148" s="8"/>
      <c r="B148" s="1"/>
      <c r="C148" s="1" t="s">
        <v>203</v>
      </c>
      <c r="D148" s="87"/>
      <c r="E148" s="113"/>
      <c r="F148" s="113"/>
      <c r="G148" s="113"/>
      <c r="H148" s="113"/>
      <c r="I148" s="113"/>
      <c r="J148" s="113"/>
      <c r="K148" s="113"/>
      <c r="L148" s="113"/>
      <c r="M148" s="113"/>
      <c r="N148" s="120">
        <v>899145</v>
      </c>
      <c r="O148" s="120">
        <v>197419</v>
      </c>
      <c r="P148" s="120">
        <v>204777</v>
      </c>
      <c r="Q148" s="120">
        <v>237950</v>
      </c>
      <c r="R148" s="120">
        <v>250703</v>
      </c>
      <c r="S148" s="120">
        <v>890849</v>
      </c>
      <c r="T148" s="120">
        <v>212003</v>
      </c>
      <c r="U148" s="120">
        <v>224055</v>
      </c>
      <c r="V148" s="120">
        <f>+SUM(V130:V146)</f>
        <v>212279</v>
      </c>
      <c r="W148" s="157">
        <v>288049</v>
      </c>
      <c r="X148" s="120">
        <v>936386</v>
      </c>
      <c r="Y148" s="157">
        <v>195517</v>
      </c>
      <c r="Z148" s="120">
        <v>312946</v>
      </c>
      <c r="AA148" s="120">
        <v>284701</v>
      </c>
      <c r="AB148" s="157">
        <v>313408</v>
      </c>
      <c r="AC148" s="157">
        <v>1106572</v>
      </c>
    </row>
    <row r="149" spans="1:31" x14ac:dyDescent="0.2">
      <c r="A149" s="7"/>
      <c r="E149" s="110"/>
      <c r="F149" s="110"/>
      <c r="G149" s="110"/>
      <c r="H149" s="110"/>
      <c r="I149" s="110"/>
      <c r="J149" s="110"/>
      <c r="K149" s="110"/>
      <c r="L149" s="110"/>
      <c r="M149" s="110"/>
      <c r="N149" s="100"/>
      <c r="O149" s="100"/>
      <c r="P149" s="100"/>
      <c r="Q149" s="100"/>
      <c r="R149" s="100"/>
      <c r="S149" s="189"/>
      <c r="T149" s="100"/>
      <c r="U149" s="100"/>
      <c r="V149" s="100"/>
      <c r="W149" s="150"/>
      <c r="X149" s="189"/>
      <c r="Y149" s="100"/>
      <c r="Z149" s="100"/>
      <c r="AA149" s="100"/>
      <c r="AB149" s="150"/>
      <c r="AC149" s="189"/>
    </row>
    <row r="150" spans="1:31" x14ac:dyDescent="0.2">
      <c r="A150" s="7"/>
      <c r="C150" t="s">
        <v>306</v>
      </c>
      <c r="E150" s="110"/>
      <c r="F150" s="110"/>
      <c r="G150" s="110"/>
      <c r="H150" s="110"/>
      <c r="I150" s="110"/>
      <c r="J150" s="110"/>
      <c r="K150" s="110"/>
      <c r="L150" s="110"/>
      <c r="M150" s="110"/>
      <c r="N150" s="100">
        <v>3202</v>
      </c>
      <c r="O150" s="100">
        <v>-2425</v>
      </c>
      <c r="P150" s="100">
        <v>11007</v>
      </c>
      <c r="Q150" s="100">
        <v>3185</v>
      </c>
      <c r="R150" s="100">
        <v>5660</v>
      </c>
      <c r="S150" s="100">
        <v>17427</v>
      </c>
      <c r="T150" s="100">
        <v>1538</v>
      </c>
      <c r="U150" s="100">
        <v>27075</v>
      </c>
      <c r="V150" s="100">
        <v>4730</v>
      </c>
      <c r="W150" s="150">
        <v>29266</v>
      </c>
      <c r="X150" s="100">
        <f>+X148+X127+X121</f>
        <v>62609</v>
      </c>
      <c r="Y150" s="100">
        <f>+Y121+Y127+Y148</f>
        <v>5535</v>
      </c>
      <c r="Z150" s="100">
        <v>43933</v>
      </c>
      <c r="AA150" s="100">
        <v>19545</v>
      </c>
      <c r="AB150" s="150">
        <v>-10183</v>
      </c>
      <c r="AC150" s="150">
        <v>58830</v>
      </c>
    </row>
    <row r="151" spans="1:31" x14ac:dyDescent="0.2">
      <c r="A151" s="7"/>
      <c r="C151" t="s">
        <v>304</v>
      </c>
      <c r="E151" s="110"/>
      <c r="F151" s="110"/>
      <c r="G151" s="110"/>
      <c r="H151" s="110"/>
      <c r="I151" s="110"/>
      <c r="J151" s="110"/>
      <c r="K151" s="110"/>
      <c r="L151" s="110"/>
      <c r="M151" s="110"/>
      <c r="N151" s="100">
        <v>221161</v>
      </c>
      <c r="O151" s="100">
        <v>224363</v>
      </c>
      <c r="P151" s="100">
        <v>221938</v>
      </c>
      <c r="Q151" s="100">
        <v>232945</v>
      </c>
      <c r="R151" s="100">
        <v>236130</v>
      </c>
      <c r="S151" s="100">
        <v>224363</v>
      </c>
      <c r="T151" s="100">
        <v>241790</v>
      </c>
      <c r="U151" s="100">
        <f>+T152</f>
        <v>243328</v>
      </c>
      <c r="V151" s="100">
        <f>+U152</f>
        <v>270403</v>
      </c>
      <c r="W151" s="150">
        <f>+V152</f>
        <v>275133</v>
      </c>
      <c r="X151" s="100">
        <f>+R152</f>
        <v>241790</v>
      </c>
      <c r="Y151" s="100">
        <f>+W152</f>
        <v>304399</v>
      </c>
      <c r="Z151" s="100">
        <v>309934</v>
      </c>
      <c r="AA151" s="100">
        <v>353867</v>
      </c>
      <c r="AB151" s="150">
        <v>373412</v>
      </c>
      <c r="AC151" s="150">
        <v>304399</v>
      </c>
    </row>
    <row r="152" spans="1:31" x14ac:dyDescent="0.2">
      <c r="A152" s="7"/>
      <c r="C152" t="s">
        <v>305</v>
      </c>
      <c r="E152" s="110"/>
      <c r="F152" s="110"/>
      <c r="G152" s="110"/>
      <c r="H152" s="110"/>
      <c r="I152" s="110"/>
      <c r="J152" s="110"/>
      <c r="K152" s="110"/>
      <c r="L152" s="110"/>
      <c r="M152" s="110"/>
      <c r="N152" s="100">
        <v>224363</v>
      </c>
      <c r="O152" s="100">
        <v>221938</v>
      </c>
      <c r="P152" s="100">
        <v>232945</v>
      </c>
      <c r="Q152" s="100">
        <v>236130</v>
      </c>
      <c r="R152" s="100">
        <v>241790</v>
      </c>
      <c r="S152" s="100">
        <v>241790</v>
      </c>
      <c r="T152" s="100">
        <v>243328</v>
      </c>
      <c r="U152" s="100">
        <f t="shared" ref="U152:Y152" si="3">+U151+U150</f>
        <v>270403</v>
      </c>
      <c r="V152" s="100">
        <f t="shared" si="3"/>
        <v>275133</v>
      </c>
      <c r="W152" s="150">
        <f t="shared" si="3"/>
        <v>304399</v>
      </c>
      <c r="X152" s="100">
        <f t="shared" si="3"/>
        <v>304399</v>
      </c>
      <c r="Y152" s="100">
        <f t="shared" si="3"/>
        <v>309934</v>
      </c>
      <c r="Z152" s="100">
        <v>353867</v>
      </c>
      <c r="AA152" s="100">
        <v>373412</v>
      </c>
      <c r="AB152" s="150">
        <v>363229</v>
      </c>
      <c r="AC152" s="150">
        <v>363229</v>
      </c>
    </row>
    <row r="153" spans="1:31" x14ac:dyDescent="0.2">
      <c r="A153" s="7"/>
      <c r="E153" s="110"/>
      <c r="F153" s="110"/>
      <c r="G153" s="110"/>
      <c r="H153" s="110"/>
      <c r="I153" s="110"/>
      <c r="J153" s="110"/>
      <c r="K153" s="110"/>
      <c r="L153" s="110"/>
      <c r="M153" s="110"/>
      <c r="N153" s="110"/>
      <c r="O153" s="22"/>
      <c r="P153" s="110"/>
      <c r="Q153" s="110"/>
      <c r="R153" s="110"/>
      <c r="S153" s="110"/>
      <c r="T153" s="100"/>
      <c r="U153" s="100"/>
      <c r="V153" s="100"/>
      <c r="W153" s="150"/>
      <c r="X153" s="13"/>
      <c r="Y153" s="100"/>
      <c r="Z153" s="100"/>
      <c r="AA153" s="100"/>
      <c r="AB153" s="150"/>
      <c r="AC153" s="165"/>
    </row>
    <row r="154" spans="1:31" x14ac:dyDescent="0.2">
      <c r="A154" s="7"/>
      <c r="C154" t="s">
        <v>214</v>
      </c>
      <c r="E154" s="110"/>
      <c r="F154" s="110"/>
      <c r="G154" s="110"/>
      <c r="H154" s="110"/>
      <c r="I154" s="110"/>
      <c r="J154" s="110"/>
      <c r="K154" s="110"/>
      <c r="L154" s="110"/>
      <c r="M154" s="110"/>
      <c r="N154" s="110"/>
      <c r="O154" s="22"/>
      <c r="P154" s="110"/>
      <c r="Q154" s="110"/>
      <c r="R154" s="110"/>
      <c r="S154" s="110"/>
      <c r="T154" s="100"/>
      <c r="U154" s="100"/>
      <c r="V154" s="100"/>
      <c r="W154" s="150"/>
      <c r="X154" s="13"/>
      <c r="Y154" s="100"/>
      <c r="Z154" s="100"/>
      <c r="AA154" s="100"/>
      <c r="AB154" s="150"/>
      <c r="AC154" s="165"/>
    </row>
    <row r="155" spans="1:31" x14ac:dyDescent="0.2">
      <c r="A155" s="7"/>
      <c r="C155" s="6" t="s">
        <v>207</v>
      </c>
      <c r="D155" s="95"/>
      <c r="E155" s="110"/>
      <c r="F155" s="110"/>
      <c r="G155" s="110"/>
      <c r="H155" s="110"/>
      <c r="I155" s="110"/>
      <c r="J155" s="110"/>
      <c r="K155" s="110"/>
      <c r="L155" s="110"/>
      <c r="M155" s="110"/>
      <c r="N155" s="100">
        <v>26191</v>
      </c>
      <c r="O155" s="100">
        <v>9347</v>
      </c>
      <c r="P155" s="100">
        <v>8087</v>
      </c>
      <c r="Q155" s="100">
        <v>11949</v>
      </c>
      <c r="R155" s="100">
        <v>12811</v>
      </c>
      <c r="S155" s="100">
        <v>42194</v>
      </c>
      <c r="T155" s="100">
        <v>16446</v>
      </c>
      <c r="U155" s="100">
        <v>17063</v>
      </c>
      <c r="V155" s="100">
        <v>22092</v>
      </c>
      <c r="W155" s="150">
        <v>20712</v>
      </c>
      <c r="X155" s="100">
        <v>76313</v>
      </c>
      <c r="Y155" s="100">
        <v>20058</v>
      </c>
      <c r="Z155" s="100">
        <v>17724</v>
      </c>
      <c r="AA155" s="100">
        <v>31314</v>
      </c>
      <c r="AB155" s="150">
        <v>30376</v>
      </c>
      <c r="AC155" s="150">
        <v>99472</v>
      </c>
    </row>
    <row r="156" spans="1:31" x14ac:dyDescent="0.2">
      <c r="A156" s="7"/>
      <c r="C156" s="6" t="s">
        <v>208</v>
      </c>
      <c r="D156" s="95"/>
      <c r="E156" s="108"/>
      <c r="F156" s="110"/>
      <c r="G156" s="110"/>
      <c r="H156" s="110"/>
      <c r="I156" s="110"/>
      <c r="J156" s="110"/>
      <c r="K156" s="110"/>
      <c r="L156" s="110"/>
      <c r="M156" s="110"/>
      <c r="N156" s="100"/>
      <c r="O156" s="100">
        <v>0</v>
      </c>
      <c r="P156" s="100">
        <v>0</v>
      </c>
      <c r="Q156" s="100">
        <v>0</v>
      </c>
      <c r="R156" s="100">
        <v>0</v>
      </c>
      <c r="S156" s="100">
        <v>0</v>
      </c>
      <c r="T156" s="100">
        <v>0</v>
      </c>
      <c r="U156" s="100">
        <v>0</v>
      </c>
      <c r="V156" s="100">
        <v>0</v>
      </c>
      <c r="W156" s="100">
        <v>0</v>
      </c>
      <c r="X156" s="13">
        <v>0</v>
      </c>
      <c r="Y156" s="100">
        <v>0</v>
      </c>
      <c r="Z156" s="100">
        <v>0</v>
      </c>
      <c r="AA156" s="100">
        <v>0</v>
      </c>
      <c r="AB156" s="100">
        <v>0</v>
      </c>
      <c r="AC156" s="100">
        <v>0</v>
      </c>
    </row>
    <row r="157" spans="1:31" x14ac:dyDescent="0.2">
      <c r="E157" s="108"/>
      <c r="F157" s="108"/>
      <c r="G157" s="108"/>
      <c r="H157" s="108"/>
      <c r="I157" s="108"/>
      <c r="J157" s="108"/>
      <c r="K157" s="108"/>
      <c r="L157" s="108"/>
      <c r="M157" s="108"/>
      <c r="N157" s="108"/>
      <c r="O157" s="108"/>
      <c r="P157" s="108"/>
      <c r="Q157" s="108"/>
      <c r="R157" s="108"/>
      <c r="S157" s="108"/>
    </row>
    <row r="158" spans="1:31" x14ac:dyDescent="0.2">
      <c r="A158" s="14" t="s">
        <v>104</v>
      </c>
      <c r="B158" s="14"/>
      <c r="C158" s="14"/>
      <c r="D158" s="92"/>
      <c r="E158" s="105" t="str">
        <f>E$7</f>
        <v>1Q15A</v>
      </c>
      <c r="F158" s="105" t="str">
        <f t="shared" ref="F158:AC158" si="4">F$7</f>
        <v>2Q15A</v>
      </c>
      <c r="G158" s="105" t="str">
        <f t="shared" si="4"/>
        <v>3Q15A</v>
      </c>
      <c r="H158" s="105" t="str">
        <f t="shared" si="4"/>
        <v>4Q15A</v>
      </c>
      <c r="I158" s="105" t="str">
        <f t="shared" si="4"/>
        <v>2015A</v>
      </c>
      <c r="J158" s="105" t="str">
        <f t="shared" si="4"/>
        <v>1Q16A</v>
      </c>
      <c r="K158" s="105" t="str">
        <f t="shared" si="4"/>
        <v>2Q16A</v>
      </c>
      <c r="L158" s="105" t="str">
        <f t="shared" si="4"/>
        <v>3Q16A</v>
      </c>
      <c r="M158" s="105" t="str">
        <f t="shared" si="4"/>
        <v>4Q16A</v>
      </c>
      <c r="N158" s="105" t="str">
        <f t="shared" si="4"/>
        <v>2016A</v>
      </c>
      <c r="O158" s="105" t="str">
        <f t="shared" si="4"/>
        <v>1Q17A</v>
      </c>
      <c r="P158" s="105" t="str">
        <f t="shared" si="4"/>
        <v>2Q17A</v>
      </c>
      <c r="Q158" s="105" t="str">
        <f t="shared" si="4"/>
        <v>3Q17A</v>
      </c>
      <c r="R158" s="105" t="str">
        <f t="shared" si="4"/>
        <v>4Q17A</v>
      </c>
      <c r="S158" s="105" t="str">
        <f t="shared" si="4"/>
        <v>2017A</v>
      </c>
      <c r="T158" s="105" t="str">
        <f t="shared" si="4"/>
        <v>1Q18A</v>
      </c>
      <c r="U158" s="105" t="str">
        <f t="shared" si="4"/>
        <v>2Q18A</v>
      </c>
      <c r="V158" s="105" t="str">
        <f t="shared" si="4"/>
        <v>3Q18A</v>
      </c>
      <c r="W158" s="105" t="str">
        <f t="shared" si="4"/>
        <v>4Q18A</v>
      </c>
      <c r="X158" s="105" t="str">
        <f t="shared" si="4"/>
        <v>2018A</v>
      </c>
      <c r="Y158" s="105" t="str">
        <f t="shared" si="4"/>
        <v>1Q19A</v>
      </c>
      <c r="Z158" s="105" t="str">
        <f t="shared" si="4"/>
        <v>2Q19A</v>
      </c>
      <c r="AA158" s="105" t="str">
        <f t="shared" si="4"/>
        <v>3Q19A</v>
      </c>
      <c r="AB158" s="105" t="str">
        <f t="shared" si="4"/>
        <v>4Q19A</v>
      </c>
      <c r="AC158" s="105" t="str">
        <f t="shared" si="4"/>
        <v>2019A</v>
      </c>
    </row>
    <row r="159" spans="1:31" x14ac:dyDescent="0.2">
      <c r="E159" s="108"/>
      <c r="F159" s="108"/>
      <c r="G159" s="108"/>
      <c r="H159" s="108"/>
      <c r="I159" s="108"/>
      <c r="J159" s="108"/>
      <c r="K159" s="108"/>
      <c r="L159" s="108"/>
      <c r="M159" s="108"/>
      <c r="N159" s="108"/>
      <c r="O159" s="108"/>
      <c r="P159" s="108"/>
      <c r="Q159" s="108"/>
      <c r="R159" s="108"/>
      <c r="S159" s="108"/>
    </row>
    <row r="160" spans="1:31" x14ac:dyDescent="0.2">
      <c r="B160" s="8" t="s">
        <v>232</v>
      </c>
      <c r="E160" s="108"/>
      <c r="F160" s="108"/>
      <c r="G160" s="108"/>
      <c r="H160" s="108"/>
      <c r="I160" s="108"/>
      <c r="J160" s="108"/>
      <c r="K160" s="108"/>
      <c r="L160" s="108"/>
      <c r="M160" s="108"/>
      <c r="N160" s="108"/>
      <c r="O160" s="108"/>
      <c r="P160" s="108"/>
      <c r="Q160" s="108"/>
      <c r="R160" s="108"/>
      <c r="S160" s="108"/>
    </row>
    <row r="161" spans="2:29" x14ac:dyDescent="0.2">
      <c r="C161" s="6" t="s">
        <v>274</v>
      </c>
      <c r="D161" s="95"/>
      <c r="E161" s="110"/>
      <c r="F161" s="110"/>
      <c r="G161" s="110"/>
      <c r="H161" s="110"/>
      <c r="I161" s="110"/>
      <c r="J161" s="110"/>
      <c r="K161" s="110"/>
      <c r="L161" s="110"/>
      <c r="M161" s="110"/>
      <c r="N161" s="22">
        <v>155870</v>
      </c>
      <c r="O161" s="22">
        <v>46325</v>
      </c>
      <c r="P161" s="22">
        <v>51220</v>
      </c>
      <c r="Q161" s="22">
        <v>55134</v>
      </c>
      <c r="R161" s="22">
        <v>58074</v>
      </c>
      <c r="S161" s="22">
        <v>210753</v>
      </c>
      <c r="T161" s="22">
        <v>61649</v>
      </c>
      <c r="U161" s="22">
        <v>66658</v>
      </c>
      <c r="V161" s="22">
        <v>70864</v>
      </c>
      <c r="W161" s="22">
        <v>73501</v>
      </c>
      <c r="X161" s="22">
        <v>272672</v>
      </c>
      <c r="Y161" s="22">
        <v>78528</v>
      </c>
      <c r="Z161" s="22">
        <v>85277</v>
      </c>
      <c r="AA161" s="156">
        <v>89241</v>
      </c>
      <c r="AB161" s="156">
        <v>92440</v>
      </c>
      <c r="AC161" s="156">
        <v>345486</v>
      </c>
    </row>
    <row r="162" spans="2:29" x14ac:dyDescent="0.2">
      <c r="C162" s="16" t="s">
        <v>210</v>
      </c>
      <c r="D162" s="95"/>
      <c r="E162" s="110"/>
      <c r="F162" s="110"/>
      <c r="G162" s="110"/>
      <c r="H162" s="110"/>
      <c r="I162" s="110"/>
      <c r="J162" s="110"/>
      <c r="K162" s="110"/>
      <c r="L162" s="110"/>
      <c r="M162" s="110"/>
      <c r="N162" s="22">
        <v>35756</v>
      </c>
      <c r="O162" s="22">
        <v>2765</v>
      </c>
      <c r="P162" s="22">
        <v>6891</v>
      </c>
      <c r="Q162" s="22">
        <v>6583</v>
      </c>
      <c r="R162" s="22">
        <v>7284</v>
      </c>
      <c r="S162" s="22">
        <v>23523</v>
      </c>
      <c r="T162" s="22">
        <v>5341</v>
      </c>
      <c r="U162" s="22">
        <v>24947</v>
      </c>
      <c r="V162" s="22">
        <v>43708</v>
      </c>
      <c r="W162" s="22">
        <v>57798</v>
      </c>
      <c r="X162" s="22">
        <v>131794</v>
      </c>
      <c r="Y162" s="22">
        <v>21322</v>
      </c>
      <c r="Z162" s="22">
        <v>7162</v>
      </c>
      <c r="AA162" s="156">
        <v>7008</v>
      </c>
      <c r="AB162" s="156">
        <v>6857</v>
      </c>
      <c r="AC162" s="156">
        <v>42349</v>
      </c>
    </row>
    <row r="163" spans="2:29" x14ac:dyDescent="0.2">
      <c r="C163" s="1" t="s">
        <v>278</v>
      </c>
      <c r="D163" s="87"/>
      <c r="E163" s="113"/>
      <c r="F163" s="113"/>
      <c r="G163" s="113"/>
      <c r="H163" s="113"/>
      <c r="I163" s="113"/>
      <c r="J163" s="113"/>
      <c r="K163" s="113"/>
      <c r="L163" s="113"/>
      <c r="M163" s="113"/>
      <c r="N163" s="23">
        <v>191626</v>
      </c>
      <c r="O163" s="23">
        <v>49090</v>
      </c>
      <c r="P163" s="23">
        <v>58111</v>
      </c>
      <c r="Q163" s="23">
        <v>61717</v>
      </c>
      <c r="R163" s="23">
        <v>65358</v>
      </c>
      <c r="S163" s="23">
        <v>234276</v>
      </c>
      <c r="T163" s="23">
        <v>66990</v>
      </c>
      <c r="U163" s="23">
        <v>91605</v>
      </c>
      <c r="V163" s="23">
        <v>114572</v>
      </c>
      <c r="W163" s="23">
        <v>131299</v>
      </c>
      <c r="X163" s="23">
        <v>404466</v>
      </c>
      <c r="Y163" s="23">
        <v>99850</v>
      </c>
      <c r="Z163" s="23">
        <v>92439</v>
      </c>
      <c r="AA163" s="167">
        <v>96249</v>
      </c>
      <c r="AB163" s="167">
        <v>99297</v>
      </c>
      <c r="AC163" s="167">
        <v>387835</v>
      </c>
    </row>
    <row r="164" spans="2:29" x14ac:dyDescent="0.2">
      <c r="C164" s="16" t="s">
        <v>211</v>
      </c>
      <c r="D164" s="95"/>
      <c r="E164" s="110"/>
      <c r="F164" s="110"/>
      <c r="G164" s="110"/>
      <c r="H164" s="110"/>
      <c r="I164" s="110"/>
      <c r="J164" s="110"/>
      <c r="K164" s="110"/>
      <c r="L164" s="110"/>
      <c r="M164" s="110"/>
      <c r="N164" s="22">
        <v>127727</v>
      </c>
      <c r="O164" s="22">
        <v>20619</v>
      </c>
      <c r="P164" s="22">
        <v>28079</v>
      </c>
      <c r="Q164" s="22">
        <v>30734</v>
      </c>
      <c r="R164" s="22">
        <v>34522</v>
      </c>
      <c r="S164" s="22">
        <v>113952</v>
      </c>
      <c r="T164" s="22">
        <v>33999</v>
      </c>
      <c r="U164" s="22">
        <v>40734</v>
      </c>
      <c r="V164" s="22">
        <v>47771</v>
      </c>
      <c r="W164" s="22">
        <v>64008</v>
      </c>
      <c r="X164" s="22">
        <v>186512</v>
      </c>
      <c r="Y164" s="22">
        <v>58436</v>
      </c>
      <c r="Z164" s="22">
        <v>66569</v>
      </c>
      <c r="AA164" s="156">
        <v>67230</v>
      </c>
      <c r="AB164" s="156">
        <v>91194</v>
      </c>
      <c r="AC164" s="156">
        <v>283429</v>
      </c>
    </row>
    <row r="165" spans="2:29" x14ac:dyDescent="0.2">
      <c r="C165" s="16" t="s">
        <v>212</v>
      </c>
      <c r="D165" s="95"/>
      <c r="E165" s="110"/>
      <c r="F165" s="110"/>
      <c r="G165" s="110"/>
      <c r="H165" s="110"/>
      <c r="I165" s="110"/>
      <c r="J165" s="110"/>
      <c r="K165" s="110"/>
      <c r="L165" s="110"/>
      <c r="M165" s="110"/>
      <c r="N165" s="22">
        <v>157754</v>
      </c>
      <c r="O165" s="22">
        <v>35400</v>
      </c>
      <c r="P165" s="22">
        <v>44432</v>
      </c>
      <c r="Q165" s="22">
        <v>52095</v>
      </c>
      <c r="R165" s="22">
        <v>52385</v>
      </c>
      <c r="S165" s="22">
        <v>184314</v>
      </c>
      <c r="T165" s="22">
        <v>43375</v>
      </c>
      <c r="U165" s="22">
        <v>38199</v>
      </c>
      <c r="V165" s="22">
        <v>42617</v>
      </c>
      <c r="W165" s="22">
        <v>44812</v>
      </c>
      <c r="X165" s="22">
        <v>169003</v>
      </c>
      <c r="Y165" s="22">
        <v>36218</v>
      </c>
      <c r="Z165" s="22">
        <v>45587</v>
      </c>
      <c r="AA165" s="156">
        <v>52063</v>
      </c>
      <c r="AB165" s="156">
        <v>53446</v>
      </c>
      <c r="AC165" s="156">
        <v>187314</v>
      </c>
    </row>
    <row r="166" spans="2:29" x14ac:dyDescent="0.2">
      <c r="C166" s="1" t="s">
        <v>213</v>
      </c>
      <c r="D166" s="87"/>
      <c r="E166" s="113"/>
      <c r="F166" s="113"/>
      <c r="G166" s="113"/>
      <c r="H166" s="113"/>
      <c r="I166" s="113"/>
      <c r="J166" s="113"/>
      <c r="K166" s="113"/>
      <c r="L166" s="113"/>
      <c r="M166" s="113"/>
      <c r="N166" s="23">
        <v>285481</v>
      </c>
      <c r="O166" s="23">
        <v>56019</v>
      </c>
      <c r="P166" s="23">
        <v>72511</v>
      </c>
      <c r="Q166" s="23">
        <v>82829</v>
      </c>
      <c r="R166" s="23">
        <v>86907</v>
      </c>
      <c r="S166" s="23">
        <v>298266</v>
      </c>
      <c r="T166" s="23">
        <v>77374</v>
      </c>
      <c r="U166" s="23">
        <v>78933</v>
      </c>
      <c r="V166" s="23">
        <f>+V165+V164</f>
        <v>90388</v>
      </c>
      <c r="W166" s="23">
        <v>108820</v>
      </c>
      <c r="X166" s="23">
        <v>355515</v>
      </c>
      <c r="Y166" s="23">
        <v>94654</v>
      </c>
      <c r="Z166" s="23">
        <v>112156</v>
      </c>
      <c r="AA166" s="167">
        <v>119293</v>
      </c>
      <c r="AB166" s="167">
        <v>144640</v>
      </c>
      <c r="AC166" s="167">
        <v>470743</v>
      </c>
    </row>
    <row r="167" spans="2:29" x14ac:dyDescent="0.2">
      <c r="C167" s="1" t="s">
        <v>51</v>
      </c>
      <c r="D167" s="87"/>
      <c r="E167" s="113"/>
      <c r="F167" s="113"/>
      <c r="G167" s="113"/>
      <c r="H167" s="113"/>
      <c r="I167" s="113"/>
      <c r="J167" s="113"/>
      <c r="K167" s="113"/>
      <c r="L167" s="113"/>
      <c r="M167" s="113"/>
      <c r="N167" s="23">
        <v>477107</v>
      </c>
      <c r="O167" s="23">
        <v>105109</v>
      </c>
      <c r="P167" s="23">
        <v>130622</v>
      </c>
      <c r="Q167" s="23">
        <v>144546</v>
      </c>
      <c r="R167" s="23">
        <v>152265</v>
      </c>
      <c r="S167" s="23">
        <v>532542</v>
      </c>
      <c r="T167" s="23">
        <v>144364</v>
      </c>
      <c r="U167" s="23">
        <v>170538</v>
      </c>
      <c r="V167" s="23">
        <v>204960</v>
      </c>
      <c r="W167" s="23">
        <v>240119</v>
      </c>
      <c r="X167" s="23">
        <v>759981</v>
      </c>
      <c r="Y167" s="23">
        <v>194504</v>
      </c>
      <c r="Z167" s="23">
        <v>204595</v>
      </c>
      <c r="AA167" s="167">
        <v>215542</v>
      </c>
      <c r="AB167" s="167">
        <v>243937</v>
      </c>
      <c r="AC167" s="167">
        <v>858578</v>
      </c>
    </row>
    <row r="168" spans="2:29" x14ac:dyDescent="0.2">
      <c r="E168" s="108"/>
      <c r="F168" s="108"/>
      <c r="G168" s="108"/>
      <c r="H168" s="108"/>
      <c r="I168" s="108"/>
      <c r="J168" s="108"/>
      <c r="K168" s="108"/>
      <c r="L168" s="108"/>
      <c r="M168" s="108"/>
      <c r="N168" s="110"/>
      <c r="O168" s="110"/>
      <c r="P168" s="110"/>
      <c r="Q168" s="110"/>
      <c r="R168" s="110"/>
      <c r="S168" s="110"/>
      <c r="T168" s="110"/>
      <c r="U168" s="110"/>
      <c r="V168" s="110"/>
      <c r="Y168" s="110"/>
      <c r="Z168" s="110"/>
      <c r="AA168" s="110"/>
    </row>
    <row r="169" spans="2:29" x14ac:dyDescent="0.2">
      <c r="B169" s="8" t="s">
        <v>45</v>
      </c>
      <c r="E169" s="108"/>
      <c r="F169" s="108"/>
      <c r="G169" s="108"/>
      <c r="H169" s="108"/>
      <c r="I169" s="108"/>
      <c r="J169" s="110"/>
      <c r="K169" s="110"/>
      <c r="L169" s="110"/>
      <c r="M169" s="110"/>
      <c r="N169" s="110"/>
      <c r="O169" s="110"/>
      <c r="P169" s="110"/>
      <c r="Q169" s="110"/>
      <c r="R169" s="110"/>
      <c r="S169" s="110"/>
      <c r="T169" s="94"/>
      <c r="U169" s="94"/>
      <c r="V169" s="94"/>
      <c r="Y169" s="94"/>
      <c r="Z169" s="94"/>
      <c r="AA169" s="94"/>
    </row>
    <row r="170" spans="2:29" x14ac:dyDescent="0.2">
      <c r="B170" s="1"/>
      <c r="C170" t="s">
        <v>341</v>
      </c>
      <c r="E170" s="114"/>
      <c r="F170" s="114"/>
      <c r="G170" s="114"/>
      <c r="H170" s="114"/>
      <c r="I170" s="114"/>
      <c r="J170" s="114"/>
      <c r="K170" s="114"/>
      <c r="L170" s="114"/>
      <c r="M170" s="114"/>
      <c r="N170" s="114"/>
      <c r="O170" s="114"/>
      <c r="P170" s="114"/>
      <c r="Q170" s="114"/>
      <c r="R170" s="114"/>
      <c r="S170" s="114"/>
      <c r="T170" s="121">
        <v>58.658999999999999</v>
      </c>
      <c r="U170" s="121">
        <v>78.912000000000006</v>
      </c>
      <c r="V170" s="121">
        <v>85.316999999999993</v>
      </c>
      <c r="W170" s="121">
        <v>96.42</v>
      </c>
      <c r="X170" s="121">
        <v>319.30799999999999</v>
      </c>
      <c r="Y170" s="121">
        <v>72.771000000000001</v>
      </c>
      <c r="Z170" s="121">
        <v>85.32</v>
      </c>
      <c r="AA170" s="121">
        <v>88.33</v>
      </c>
      <c r="AB170" s="121">
        <v>89.149000000000001</v>
      </c>
      <c r="AC170" s="121">
        <v>335.57100000000003</v>
      </c>
    </row>
    <row r="171" spans="2:29" x14ac:dyDescent="0.2">
      <c r="B171" s="1"/>
      <c r="C171" s="6" t="s">
        <v>256</v>
      </c>
      <c r="D171" s="95"/>
      <c r="E171" s="108"/>
      <c r="F171" s="108"/>
      <c r="G171" s="108"/>
      <c r="H171" s="108"/>
      <c r="I171" s="114"/>
      <c r="J171" s="110"/>
      <c r="K171" s="110"/>
      <c r="L171" s="110"/>
      <c r="M171" s="110"/>
      <c r="N171" s="110"/>
      <c r="O171" s="110"/>
      <c r="P171" s="110"/>
      <c r="Q171" s="110"/>
      <c r="R171" s="110"/>
      <c r="S171" s="110"/>
      <c r="T171" s="100">
        <v>8000</v>
      </c>
      <c r="U171" s="100">
        <v>10400</v>
      </c>
      <c r="V171" s="100">
        <v>11100</v>
      </c>
      <c r="W171" s="100">
        <v>12100</v>
      </c>
      <c r="X171" s="100">
        <v>41500</v>
      </c>
      <c r="Y171" s="100">
        <v>9500</v>
      </c>
      <c r="Z171" s="100">
        <v>10000</v>
      </c>
      <c r="AA171" s="100">
        <v>11400</v>
      </c>
      <c r="AB171" s="100">
        <v>11600</v>
      </c>
      <c r="AC171" s="100">
        <v>42500</v>
      </c>
    </row>
    <row r="172" spans="2:29" x14ac:dyDescent="0.2">
      <c r="B172" s="1"/>
      <c r="C172" t="s">
        <v>345</v>
      </c>
      <c r="E172" s="114"/>
      <c r="F172" s="114"/>
      <c r="G172" s="114"/>
      <c r="H172" s="114"/>
      <c r="I172" s="114"/>
      <c r="J172" s="114"/>
      <c r="K172" s="114"/>
      <c r="L172" s="114"/>
      <c r="M172" s="114"/>
      <c r="N172" s="114"/>
      <c r="O172" s="114"/>
      <c r="P172" s="114"/>
      <c r="Q172" s="114"/>
      <c r="R172" s="114"/>
      <c r="S172" s="114"/>
      <c r="T172" s="121">
        <v>8.9769999999999968</v>
      </c>
      <c r="U172" s="121">
        <v>11.756999999999991</v>
      </c>
      <c r="V172" s="121">
        <v>14.496</v>
      </c>
      <c r="W172" s="121">
        <v>18.216000000000001</v>
      </c>
      <c r="X172" s="121">
        <v>53.436</v>
      </c>
      <c r="Y172" s="121">
        <v>13.435</v>
      </c>
      <c r="Z172" s="121">
        <v>17.388999999999999</v>
      </c>
      <c r="AA172" s="121">
        <v>18.91</v>
      </c>
      <c r="AB172" s="121">
        <v>27.402000000000001</v>
      </c>
      <c r="AC172" s="121">
        <v>77.141999999999996</v>
      </c>
    </row>
    <row r="173" spans="2:29" x14ac:dyDescent="0.2">
      <c r="B173" s="1"/>
      <c r="C173" s="1" t="s">
        <v>342</v>
      </c>
      <c r="D173" s="87"/>
      <c r="E173" s="114"/>
      <c r="F173" s="114"/>
      <c r="G173" s="114"/>
      <c r="H173" s="114"/>
      <c r="I173" s="114"/>
      <c r="J173" s="114"/>
      <c r="K173" s="114"/>
      <c r="L173" s="114"/>
      <c r="M173" s="114"/>
      <c r="N173" s="114"/>
      <c r="O173" s="114"/>
      <c r="P173" s="114"/>
      <c r="Q173" s="114"/>
      <c r="R173" s="114"/>
      <c r="S173" s="114"/>
      <c r="T173" s="121">
        <v>67.635999999999996</v>
      </c>
      <c r="U173" s="121">
        <v>90.668999999999997</v>
      </c>
      <c r="V173" s="121">
        <v>99.813000000000002</v>
      </c>
      <c r="W173" s="121">
        <v>114.63500000000001</v>
      </c>
      <c r="X173" s="121">
        <v>372.75400000000002</v>
      </c>
      <c r="Y173" s="121">
        <v>86.212000000000003</v>
      </c>
      <c r="Z173" s="121">
        <v>102.709</v>
      </c>
      <c r="AA173" s="121">
        <v>107.241</v>
      </c>
      <c r="AB173" s="121">
        <v>116.551</v>
      </c>
      <c r="AC173" s="121">
        <v>412.71299999999997</v>
      </c>
    </row>
    <row r="174" spans="2:29" x14ac:dyDescent="0.2">
      <c r="B174" s="1"/>
      <c r="C174" s="6" t="s">
        <v>260</v>
      </c>
      <c r="D174" s="95"/>
      <c r="E174" s="114"/>
      <c r="F174" s="114"/>
      <c r="G174" s="114"/>
      <c r="H174" s="114"/>
      <c r="I174" s="114"/>
      <c r="J174" s="114"/>
      <c r="K174" s="114"/>
      <c r="L174" s="114"/>
      <c r="M174" s="114"/>
      <c r="N174" s="114"/>
      <c r="O174" s="114"/>
      <c r="P174" s="114"/>
      <c r="Q174" s="114"/>
      <c r="R174" s="114"/>
      <c r="S174" s="114"/>
      <c r="T174" s="100">
        <v>9400</v>
      </c>
      <c r="U174" s="100">
        <v>12100</v>
      </c>
      <c r="V174" s="100">
        <v>13200</v>
      </c>
      <c r="W174" s="100">
        <v>14700</v>
      </c>
      <c r="X174" s="100">
        <v>49400</v>
      </c>
      <c r="Y174" s="100">
        <v>11400</v>
      </c>
      <c r="Z174" s="100">
        <v>12600</v>
      </c>
      <c r="AA174" s="100">
        <v>14200</v>
      </c>
      <c r="AB174" s="100">
        <v>15600</v>
      </c>
      <c r="AC174" s="100">
        <v>53900</v>
      </c>
    </row>
    <row r="175" spans="2:29" x14ac:dyDescent="0.2">
      <c r="B175" s="1"/>
      <c r="E175" s="114"/>
      <c r="F175" s="114"/>
      <c r="G175" s="114"/>
      <c r="H175" s="114"/>
      <c r="I175" s="114"/>
      <c r="J175" s="114"/>
      <c r="K175" s="114"/>
      <c r="L175" s="114"/>
      <c r="M175" s="114"/>
      <c r="N175" s="114"/>
      <c r="O175" s="114"/>
      <c r="P175" s="114"/>
      <c r="Q175" s="114"/>
      <c r="R175" s="114"/>
      <c r="S175" s="110"/>
      <c r="T175" s="100"/>
      <c r="U175" s="100"/>
      <c r="V175" s="100"/>
      <c r="W175" s="100"/>
      <c r="X175" s="100"/>
      <c r="Y175" s="100"/>
      <c r="Z175" s="100"/>
      <c r="AA175" s="100"/>
      <c r="AB175" s="100"/>
      <c r="AC175" s="100"/>
    </row>
    <row r="176" spans="2:29" x14ac:dyDescent="0.2">
      <c r="B176" s="1"/>
      <c r="C176" t="s">
        <v>337</v>
      </c>
      <c r="E176" s="35">
        <v>378.39</v>
      </c>
      <c r="F176" s="35">
        <v>418.84</v>
      </c>
      <c r="G176" s="35">
        <v>470.96</v>
      </c>
      <c r="H176" s="35">
        <v>529.27</v>
      </c>
      <c r="I176" s="35">
        <v>529.27</v>
      </c>
      <c r="J176" s="35">
        <v>580.92999999999995</v>
      </c>
      <c r="K176" s="35">
        <v>635.85</v>
      </c>
      <c r="L176" s="35">
        <v>707.42</v>
      </c>
      <c r="M176" s="35">
        <v>774.76</v>
      </c>
      <c r="N176" s="35">
        <v>774.76</v>
      </c>
      <c r="O176" s="35">
        <v>842.14</v>
      </c>
      <c r="P176" s="35">
        <v>909.28</v>
      </c>
      <c r="Q176" s="35">
        <v>989.49</v>
      </c>
      <c r="R176" s="35">
        <v>1063.74</v>
      </c>
      <c r="S176" s="35">
        <v>1063.74</v>
      </c>
      <c r="T176" s="121">
        <v>1122.3990000000001</v>
      </c>
      <c r="U176" s="121">
        <v>1201.3090000000002</v>
      </c>
      <c r="V176" s="121">
        <v>1286.6260000000002</v>
      </c>
      <c r="W176" s="121">
        <v>1383.0460000000003</v>
      </c>
      <c r="X176" s="121">
        <v>1383.0460000000003</v>
      </c>
      <c r="Y176" s="121">
        <f>+X176+Y170+Y240</f>
        <v>1462.0737190000002</v>
      </c>
      <c r="Z176" s="121">
        <v>1547.3937189999999</v>
      </c>
      <c r="AA176" s="121">
        <v>1635.7237190000001</v>
      </c>
      <c r="AB176" s="121">
        <v>1724.872719</v>
      </c>
      <c r="AC176" s="121">
        <v>1724.872719</v>
      </c>
    </row>
    <row r="177" spans="2:29" x14ac:dyDescent="0.2">
      <c r="B177" s="1"/>
      <c r="C177" t="s">
        <v>338</v>
      </c>
      <c r="E177" s="35">
        <v>51.71</v>
      </c>
      <c r="F177" s="35">
        <v>53.66</v>
      </c>
      <c r="G177" s="35">
        <v>57.24</v>
      </c>
      <c r="H177" s="35">
        <v>66.73</v>
      </c>
      <c r="I177" s="35">
        <v>66.73</v>
      </c>
      <c r="J177" s="35">
        <v>75.069999999999993</v>
      </c>
      <c r="K177" s="35">
        <v>85.15</v>
      </c>
      <c r="L177" s="35">
        <v>93.58</v>
      </c>
      <c r="M177" s="35">
        <v>103.77</v>
      </c>
      <c r="N177" s="35">
        <v>103.77</v>
      </c>
      <c r="O177" s="35">
        <v>109.15</v>
      </c>
      <c r="P177" s="35">
        <v>117.61</v>
      </c>
      <c r="Q177" s="35">
        <v>127.18</v>
      </c>
      <c r="R177" s="35">
        <v>138.07</v>
      </c>
      <c r="S177" s="35">
        <v>138.07</v>
      </c>
      <c r="T177" s="121">
        <v>147.047</v>
      </c>
      <c r="U177" s="121">
        <v>158.80399999999997</v>
      </c>
      <c r="V177" s="121">
        <f>+U177+V172</f>
        <v>173.29999999999998</v>
      </c>
      <c r="W177" s="121">
        <f>+V177+W172</f>
        <v>191.51599999999999</v>
      </c>
      <c r="X177" s="121">
        <v>191.51599999999999</v>
      </c>
      <c r="Y177" s="121">
        <f>+W177+Y172-Y240</f>
        <v>198.69428099999999</v>
      </c>
      <c r="Z177" s="121">
        <v>216.08428099999998</v>
      </c>
      <c r="AA177" s="121">
        <v>235.00151600000027</v>
      </c>
      <c r="AB177" s="121">
        <v>262.40351600000025</v>
      </c>
      <c r="AC177" s="121">
        <v>262.40351600000025</v>
      </c>
    </row>
    <row r="178" spans="2:29" x14ac:dyDescent="0.2">
      <c r="B178" s="1"/>
      <c r="C178" t="s">
        <v>339</v>
      </c>
      <c r="E178" s="35"/>
      <c r="F178" s="35"/>
      <c r="G178" s="35"/>
      <c r="H178" s="35"/>
      <c r="I178" s="35"/>
      <c r="J178" s="35"/>
      <c r="K178" s="35"/>
      <c r="L178" s="35"/>
      <c r="M178" s="35"/>
      <c r="N178" s="35"/>
      <c r="O178" s="35"/>
      <c r="P178" s="35"/>
      <c r="Q178" s="35"/>
      <c r="R178" s="35"/>
      <c r="S178" s="35"/>
      <c r="T178" s="121">
        <v>1269.4462350000001</v>
      </c>
      <c r="U178" s="121">
        <v>1360.1152350000002</v>
      </c>
      <c r="V178" s="121">
        <v>1459.9282350000003</v>
      </c>
      <c r="W178" s="121">
        <v>1574.5632350000003</v>
      </c>
      <c r="X178" s="121">
        <v>1574.5632350000003</v>
      </c>
      <c r="Y178" s="121">
        <v>1660.7752350000003</v>
      </c>
      <c r="Z178" s="121">
        <v>1763.4842350000004</v>
      </c>
      <c r="AA178" s="121">
        <v>1870.7252350000003</v>
      </c>
      <c r="AB178" s="121">
        <v>1987.2762350000003</v>
      </c>
      <c r="AC178" s="121">
        <v>1987.2762350000003</v>
      </c>
    </row>
    <row r="179" spans="2:29" x14ac:dyDescent="0.2">
      <c r="B179" s="1"/>
      <c r="C179" s="7" t="s">
        <v>344</v>
      </c>
      <c r="E179" s="114"/>
      <c r="F179" s="114"/>
      <c r="G179" s="114"/>
      <c r="H179" s="114"/>
      <c r="I179" s="114"/>
      <c r="J179" s="114"/>
      <c r="K179" s="114"/>
      <c r="L179" s="114"/>
      <c r="M179" s="114"/>
      <c r="N179" s="114"/>
      <c r="O179" s="114"/>
      <c r="P179" s="114"/>
      <c r="Q179" s="114"/>
      <c r="R179" s="114"/>
      <c r="S179" s="110"/>
      <c r="T179" s="100"/>
      <c r="U179" s="100"/>
      <c r="V179" s="100"/>
      <c r="W179" s="100"/>
      <c r="X179" s="100"/>
      <c r="Y179" s="100"/>
      <c r="Z179" s="100"/>
      <c r="AA179" s="100"/>
      <c r="AB179" s="100"/>
      <c r="AC179" s="100"/>
    </row>
    <row r="180" spans="2:29" x14ac:dyDescent="0.2">
      <c r="B180" s="1"/>
      <c r="C180" s="6" t="s">
        <v>247</v>
      </c>
      <c r="D180" s="95"/>
      <c r="E180" s="108"/>
      <c r="F180" s="108"/>
      <c r="G180" s="108"/>
      <c r="H180" s="108"/>
      <c r="I180" s="110"/>
      <c r="J180" s="110"/>
      <c r="K180" s="110"/>
      <c r="L180" s="110"/>
      <c r="M180" s="110"/>
      <c r="N180" s="110"/>
      <c r="O180" s="110"/>
      <c r="P180" s="110"/>
      <c r="Q180" s="110"/>
      <c r="R180" s="110"/>
      <c r="S180" s="110"/>
      <c r="T180" s="100">
        <v>189000</v>
      </c>
      <c r="U180" s="100">
        <v>202000</v>
      </c>
      <c r="V180" s="100">
        <v>218000</v>
      </c>
      <c r="W180" s="100">
        <v>233000</v>
      </c>
      <c r="X180" s="100">
        <f>+W180</f>
        <v>233000</v>
      </c>
      <c r="Y180" s="100">
        <v>242000</v>
      </c>
      <c r="Z180" s="100">
        <v>255000</v>
      </c>
      <c r="AA180" s="100">
        <v>271000</v>
      </c>
      <c r="AB180" s="100">
        <v>285000</v>
      </c>
      <c r="AC180" s="100">
        <v>285000</v>
      </c>
    </row>
    <row r="181" spans="2:29" x14ac:dyDescent="0.2">
      <c r="B181" s="1"/>
      <c r="E181" s="108"/>
      <c r="F181" s="108"/>
      <c r="G181" s="108"/>
      <c r="H181" s="108"/>
      <c r="I181" s="110"/>
      <c r="J181" s="110"/>
      <c r="K181" s="110"/>
      <c r="L181" s="110"/>
      <c r="M181" s="110"/>
      <c r="N181" s="110"/>
      <c r="O181" s="110"/>
      <c r="P181" s="110"/>
      <c r="Q181" s="110"/>
      <c r="R181" s="110"/>
      <c r="S181" s="110"/>
      <c r="T181" s="94"/>
      <c r="U181" s="94"/>
      <c r="Y181" s="94"/>
      <c r="Z181" s="94"/>
      <c r="AA181" s="94"/>
    </row>
    <row r="182" spans="2:29" x14ac:dyDescent="0.2">
      <c r="B182" s="8" t="s">
        <v>44</v>
      </c>
      <c r="E182" s="108"/>
      <c r="F182" s="108"/>
      <c r="G182" s="108"/>
      <c r="H182" s="108"/>
      <c r="I182" s="115"/>
      <c r="J182" s="115"/>
      <c r="K182" s="115"/>
      <c r="L182" s="115"/>
      <c r="M182" s="115"/>
      <c r="N182" s="115"/>
      <c r="O182" s="115"/>
      <c r="P182" s="115"/>
      <c r="Q182" s="115"/>
      <c r="R182" s="115"/>
      <c r="S182" s="115"/>
      <c r="T182" s="99"/>
      <c r="U182" s="99"/>
      <c r="Y182" s="99"/>
      <c r="Z182" s="99"/>
      <c r="AA182" s="99"/>
    </row>
    <row r="183" spans="2:29" x14ac:dyDescent="0.2">
      <c r="B183" s="8"/>
      <c r="E183" s="108"/>
      <c r="F183" s="108"/>
      <c r="G183" s="108"/>
      <c r="H183" s="108"/>
      <c r="I183" s="108"/>
      <c r="J183" s="108"/>
      <c r="K183" s="108"/>
      <c r="L183" s="108"/>
      <c r="M183" s="108"/>
      <c r="N183" s="108"/>
      <c r="O183" s="108"/>
      <c r="P183" s="108"/>
      <c r="Q183" s="108"/>
      <c r="R183" s="108"/>
      <c r="S183" s="108"/>
    </row>
    <row r="184" spans="2:29" x14ac:dyDescent="0.2">
      <c r="B184" s="1"/>
      <c r="C184" s="6" t="s">
        <v>27</v>
      </c>
      <c r="D184" s="95"/>
      <c r="E184" s="116"/>
      <c r="F184" s="116"/>
      <c r="G184" s="116"/>
      <c r="H184" s="116"/>
      <c r="I184" s="116"/>
      <c r="J184" s="116"/>
      <c r="K184" s="116"/>
      <c r="L184" s="116"/>
      <c r="M184" s="116"/>
      <c r="N184" s="116"/>
      <c r="O184" s="116"/>
      <c r="P184" s="116"/>
      <c r="Q184" s="116"/>
      <c r="R184" s="116"/>
      <c r="S184" s="116"/>
      <c r="T184" s="122">
        <v>4.03</v>
      </c>
      <c r="U184" s="122">
        <v>3.51</v>
      </c>
      <c r="V184" s="122">
        <f>+V186-V185</f>
        <v>3.79</v>
      </c>
      <c r="W184" s="122">
        <f>+W186-W185</f>
        <v>3.8</v>
      </c>
      <c r="X184" s="122">
        <f>SUMPRODUCT(T184:W184,T170:W170)/SUM(T170:W170)</f>
        <v>3.7679116088541469</v>
      </c>
      <c r="Y184" s="122">
        <f>+Y186-Y185</f>
        <v>4.01</v>
      </c>
      <c r="Z184" s="122">
        <f>+Z186-Z185</f>
        <v>4.04</v>
      </c>
      <c r="AA184" s="162">
        <f>+AA186-AA185</f>
        <v>3.82</v>
      </c>
      <c r="AB184" s="162">
        <f>+AB186-AB185</f>
        <v>3.56</v>
      </c>
      <c r="AC184" s="122">
        <f>SUMPRODUCT(Y184:AB184,Y170:AB170)/SUM(Y170:AB170)</f>
        <v>3.8480661262925762</v>
      </c>
    </row>
    <row r="185" spans="2:29" x14ac:dyDescent="0.2">
      <c r="B185" s="1"/>
      <c r="C185" s="6" t="s">
        <v>28</v>
      </c>
      <c r="D185" s="95"/>
      <c r="E185" s="116"/>
      <c r="F185" s="116"/>
      <c r="G185" s="116"/>
      <c r="H185" s="116"/>
      <c r="I185" s="116"/>
      <c r="J185" s="116"/>
      <c r="K185" s="116"/>
      <c r="L185" s="116"/>
      <c r="M185" s="116"/>
      <c r="N185" s="116"/>
      <c r="O185" s="116"/>
      <c r="P185" s="116"/>
      <c r="Q185" s="116"/>
      <c r="R185" s="116"/>
      <c r="S185" s="116"/>
      <c r="T185" s="122">
        <v>0.57999999999999996</v>
      </c>
      <c r="U185" s="122">
        <v>0.59</v>
      </c>
      <c r="V185" s="122">
        <v>0.55000000000000004</v>
      </c>
      <c r="W185" s="122">
        <v>0.57999999999999996</v>
      </c>
      <c r="X185" s="122">
        <f>SUMPRODUCT(T185:W185,T170:W170)/SUM(T170:W170)</f>
        <v>0.57445554135818711</v>
      </c>
      <c r="Y185" s="122">
        <v>0.51</v>
      </c>
      <c r="Z185" s="122">
        <v>0.4</v>
      </c>
      <c r="AA185" s="162">
        <v>0.36</v>
      </c>
      <c r="AB185" s="162">
        <v>0.44</v>
      </c>
      <c r="AC185" s="122">
        <f>SUMPRODUCT(Y185:AB185,Y170:AB170)/SUM(Y170:AB170)</f>
        <v>0.423951992132789</v>
      </c>
    </row>
    <row r="186" spans="2:29" s="1" customFormat="1" x14ac:dyDescent="0.2">
      <c r="C186" s="1" t="s">
        <v>29</v>
      </c>
      <c r="D186" s="87"/>
      <c r="E186" s="117"/>
      <c r="F186" s="117"/>
      <c r="G186" s="117"/>
      <c r="H186" s="117"/>
      <c r="I186" s="117"/>
      <c r="J186" s="117"/>
      <c r="K186" s="117"/>
      <c r="L186" s="117"/>
      <c r="M186" s="117"/>
      <c r="N186" s="117"/>
      <c r="O186" s="117"/>
      <c r="P186" s="117"/>
      <c r="Q186" s="117"/>
      <c r="R186" s="117"/>
      <c r="S186" s="117"/>
      <c r="T186" s="123">
        <v>4.6100000000000003</v>
      </c>
      <c r="U186" s="123">
        <v>4.0999999999999996</v>
      </c>
      <c r="V186" s="123">
        <v>4.34</v>
      </c>
      <c r="W186" s="123">
        <v>4.38</v>
      </c>
      <c r="X186" s="123">
        <f>SUMPRODUCT(T186:W186,T170:W170)/SUM(T170:W170)</f>
        <v>4.3423671502123344</v>
      </c>
      <c r="Y186" s="123">
        <v>4.5199999999999996</v>
      </c>
      <c r="Z186" s="123">
        <v>4.4400000000000004</v>
      </c>
      <c r="AA186" s="163">
        <v>4.18</v>
      </c>
      <c r="AB186" s="163">
        <v>4</v>
      </c>
      <c r="AC186" s="123">
        <f>SUMPRODUCT(Y186:AB186,Y170:AB170)/SUM(Y170:AB170)</f>
        <v>4.2720181184253656</v>
      </c>
    </row>
    <row r="187" spans="2:29" x14ac:dyDescent="0.2">
      <c r="B187" s="1"/>
      <c r="E187" s="108"/>
      <c r="F187" s="108"/>
      <c r="G187" s="108"/>
      <c r="H187" s="108"/>
      <c r="I187" s="108"/>
      <c r="J187" s="108"/>
      <c r="K187" s="108"/>
      <c r="L187" s="108"/>
      <c r="M187" s="108"/>
      <c r="N187" s="108"/>
      <c r="O187" s="108"/>
      <c r="P187" s="108"/>
      <c r="Q187" s="108"/>
      <c r="R187" s="108"/>
      <c r="S187" s="108"/>
    </row>
    <row r="188" spans="2:29" x14ac:dyDescent="0.2">
      <c r="B188" s="8" t="s">
        <v>34</v>
      </c>
      <c r="C188" s="7"/>
      <c r="D188" s="98"/>
      <c r="E188" s="108"/>
      <c r="F188" s="108"/>
      <c r="G188" s="108"/>
      <c r="H188" s="108"/>
      <c r="I188" s="108"/>
      <c r="J188" s="108"/>
      <c r="K188" s="108"/>
      <c r="L188" s="108"/>
      <c r="M188" s="108"/>
      <c r="N188" s="108"/>
      <c r="O188" s="108"/>
      <c r="P188" s="108"/>
      <c r="Q188" s="108"/>
      <c r="R188" s="108"/>
      <c r="S188" s="108"/>
    </row>
    <row r="189" spans="2:29" x14ac:dyDescent="0.2">
      <c r="B189" s="1"/>
      <c r="C189" s="6" t="s">
        <v>248</v>
      </c>
      <c r="D189" s="95"/>
      <c r="E189" s="108"/>
      <c r="F189" s="108"/>
      <c r="G189" s="116"/>
      <c r="H189" s="116"/>
      <c r="I189" s="116"/>
      <c r="J189" s="116"/>
      <c r="K189" s="116"/>
      <c r="L189" s="116"/>
      <c r="M189" s="116"/>
      <c r="N189" s="116"/>
      <c r="O189" s="116"/>
      <c r="P189" s="116"/>
      <c r="Q189" s="116"/>
      <c r="R189" s="116"/>
      <c r="S189" s="116"/>
      <c r="T189" s="122">
        <v>1.92</v>
      </c>
      <c r="U189" s="122">
        <v>1.95</v>
      </c>
      <c r="V189" s="122">
        <v>2.06</v>
      </c>
      <c r="W189" s="122">
        <v>1.96</v>
      </c>
      <c r="X189" s="122">
        <v>1.98</v>
      </c>
      <c r="Y189" s="122">
        <v>1.95</v>
      </c>
      <c r="Z189" s="122">
        <v>1.82</v>
      </c>
      <c r="AA189" s="122">
        <v>1.9</v>
      </c>
      <c r="AB189" s="122">
        <v>1.96</v>
      </c>
      <c r="AC189" s="122">
        <v>1.91</v>
      </c>
    </row>
    <row r="190" spans="2:29" x14ac:dyDescent="0.2">
      <c r="B190" s="1"/>
      <c r="E190" s="108"/>
      <c r="F190" s="108"/>
      <c r="G190" s="108"/>
      <c r="H190" s="108"/>
      <c r="I190" s="108"/>
      <c r="J190" s="108"/>
      <c r="K190" s="108"/>
      <c r="L190" s="108"/>
      <c r="M190" s="108"/>
      <c r="N190" s="108"/>
      <c r="O190" s="108"/>
      <c r="P190" s="108"/>
      <c r="Q190" s="108"/>
      <c r="R190" s="108"/>
      <c r="S190" s="108"/>
    </row>
    <row r="191" spans="2:29" x14ac:dyDescent="0.2">
      <c r="B191" s="8" t="s">
        <v>50</v>
      </c>
      <c r="E191" s="108"/>
      <c r="F191" s="108"/>
      <c r="G191" s="108"/>
      <c r="H191" s="108"/>
      <c r="I191" s="108"/>
      <c r="J191" s="108"/>
      <c r="K191" s="108"/>
      <c r="L191" s="108"/>
      <c r="M191" s="108"/>
      <c r="N191" s="108"/>
      <c r="O191" s="108"/>
      <c r="P191" s="108"/>
      <c r="Q191" s="108"/>
      <c r="R191" s="108"/>
      <c r="S191" s="108"/>
    </row>
    <row r="192" spans="2:29" x14ac:dyDescent="0.2">
      <c r="B192" s="7"/>
      <c r="E192" s="108"/>
      <c r="F192" s="108"/>
      <c r="G192" s="108"/>
      <c r="H192" s="108"/>
      <c r="I192" s="108"/>
      <c r="J192" s="108"/>
      <c r="K192" s="108"/>
      <c r="L192" s="108"/>
      <c r="M192" s="108"/>
      <c r="N192" s="108"/>
      <c r="O192" s="108"/>
      <c r="P192" s="108"/>
      <c r="Q192" s="108"/>
      <c r="R192" s="108"/>
      <c r="S192" s="108"/>
      <c r="V192" s="85"/>
    </row>
    <row r="193" spans="2:30" x14ac:dyDescent="0.2">
      <c r="C193" s="6" t="s">
        <v>19</v>
      </c>
      <c r="D193" s="95"/>
      <c r="E193" s="118"/>
      <c r="F193" s="118"/>
      <c r="G193" s="118"/>
      <c r="H193" s="118"/>
      <c r="I193" s="118"/>
      <c r="J193" s="118"/>
      <c r="K193" s="118"/>
      <c r="L193" s="118"/>
      <c r="M193" s="118"/>
      <c r="N193" s="118"/>
      <c r="O193" s="118"/>
      <c r="P193" s="118"/>
      <c r="Q193" s="118"/>
      <c r="R193" s="118"/>
      <c r="S193" s="118"/>
      <c r="T193" s="124">
        <v>1582.5809999999999</v>
      </c>
      <c r="U193" s="124">
        <v>1715.108682</v>
      </c>
      <c r="V193" s="124">
        <v>1911.6560870000001</v>
      </c>
      <c r="W193" s="124">
        <v>2099.5316899999998</v>
      </c>
      <c r="X193" s="124">
        <v>2099.5316899999998</v>
      </c>
      <c r="Y193" s="149">
        <v>2152.9316880000001</v>
      </c>
      <c r="Z193" s="124">
        <v>2252.1184710000002</v>
      </c>
      <c r="AA193" s="124">
        <v>2296.5565390000002</v>
      </c>
      <c r="AB193" s="149">
        <v>2536.6120289999999</v>
      </c>
      <c r="AC193" s="149">
        <v>2536.6120289999999</v>
      </c>
    </row>
    <row r="194" spans="2:30" x14ac:dyDescent="0.2">
      <c r="C194" s="6" t="s">
        <v>20</v>
      </c>
      <c r="D194" s="95"/>
      <c r="E194" s="110"/>
      <c r="F194" s="110"/>
      <c r="G194" s="110"/>
      <c r="H194" s="110"/>
      <c r="I194" s="110"/>
      <c r="J194" s="110"/>
      <c r="K194" s="110"/>
      <c r="L194" s="110"/>
      <c r="M194" s="110"/>
      <c r="N194" s="110"/>
      <c r="O194" s="110"/>
      <c r="P194" s="110"/>
      <c r="Q194" s="110"/>
      <c r="R194" s="110"/>
      <c r="S194" s="110"/>
      <c r="T194" s="100">
        <v>800.43600000000004</v>
      </c>
      <c r="U194" s="100">
        <v>863.35708399999999</v>
      </c>
      <c r="V194" s="100">
        <v>917.06889000000001</v>
      </c>
      <c r="W194" s="100">
        <v>962.94761300000005</v>
      </c>
      <c r="X194" s="100">
        <v>962.94761300000005</v>
      </c>
      <c r="Y194" s="150">
        <v>1013.826544</v>
      </c>
      <c r="Z194" s="100">
        <v>1060.2360060000001</v>
      </c>
      <c r="AA194" s="100">
        <v>1106.4153449999999</v>
      </c>
      <c r="AB194" s="150">
        <v>1147.4498000000001</v>
      </c>
      <c r="AC194" s="150">
        <v>1147.4498000000001</v>
      </c>
    </row>
    <row r="195" spans="2:30" x14ac:dyDescent="0.2">
      <c r="C195" s="1" t="s">
        <v>21</v>
      </c>
      <c r="D195" s="87"/>
      <c r="E195" s="110"/>
      <c r="F195" s="110"/>
      <c r="G195" s="110"/>
      <c r="H195" s="110"/>
      <c r="I195" s="110"/>
      <c r="J195" s="110"/>
      <c r="K195" s="110"/>
      <c r="L195" s="110"/>
      <c r="M195" s="110"/>
      <c r="N195" s="110"/>
      <c r="O195" s="110"/>
      <c r="P195" s="110"/>
      <c r="Q195" s="110"/>
      <c r="R195" s="110"/>
      <c r="S195" s="110"/>
      <c r="T195" s="100">
        <v>2383.0169999999998</v>
      </c>
      <c r="U195" s="100">
        <v>2578.4657660000003</v>
      </c>
      <c r="V195" s="100">
        <v>2828.7249769999999</v>
      </c>
      <c r="W195" s="100">
        <v>3062.4793030000001</v>
      </c>
      <c r="X195" s="100">
        <v>3062.4793030000001</v>
      </c>
      <c r="Y195" s="100">
        <v>3166.7582320000001</v>
      </c>
      <c r="Z195" s="100">
        <v>3312.3544770000003</v>
      </c>
      <c r="AA195" s="100">
        <v>3402.971884</v>
      </c>
      <c r="AB195" s="150">
        <v>3684.0618290000002</v>
      </c>
      <c r="AC195" s="150">
        <v>3684.0618290000002</v>
      </c>
    </row>
    <row r="196" spans="2:30" x14ac:dyDescent="0.2">
      <c r="C196" s="6" t="s">
        <v>313</v>
      </c>
      <c r="D196" s="95"/>
      <c r="E196" s="110"/>
      <c r="F196" s="110"/>
      <c r="G196" s="110"/>
      <c r="H196" s="110"/>
      <c r="I196" s="110"/>
      <c r="J196" s="110"/>
      <c r="K196" s="110"/>
      <c r="L196" s="110"/>
      <c r="M196" s="110"/>
      <c r="N196" s="110"/>
      <c r="O196" s="110"/>
      <c r="P196" s="110"/>
      <c r="Q196" s="110"/>
      <c r="R196" s="110"/>
      <c r="S196" s="110"/>
      <c r="T196" s="100">
        <v>-1137.029</v>
      </c>
      <c r="U196" s="100">
        <v>-1250.6089999999999</v>
      </c>
      <c r="V196" s="100">
        <v>-1317.598</v>
      </c>
      <c r="W196" s="100">
        <v>-1501.922</v>
      </c>
      <c r="X196" s="100">
        <v>-1501.922</v>
      </c>
      <c r="Y196" s="100">
        <v>-1585.1869999999999</v>
      </c>
      <c r="Z196" s="100">
        <v>-1724.1469999999999</v>
      </c>
      <c r="AA196" s="100">
        <v>-1806.2739999999999</v>
      </c>
      <c r="AB196" s="150">
        <f>+-(AB74+AB82)/1000</f>
        <v>-2015.4549999999999</v>
      </c>
      <c r="AC196" s="150">
        <f>+-(AB74+AB82)/1000</f>
        <v>-2015.4549999999999</v>
      </c>
    </row>
    <row r="197" spans="2:30" x14ac:dyDescent="0.2">
      <c r="C197" s="6" t="s">
        <v>355</v>
      </c>
      <c r="D197" s="95"/>
      <c r="E197" s="110"/>
      <c r="F197" s="110"/>
      <c r="G197" s="110"/>
      <c r="H197" s="110"/>
      <c r="I197" s="110"/>
      <c r="J197" s="110"/>
      <c r="K197" s="110"/>
      <c r="L197" s="110"/>
      <c r="M197" s="110"/>
      <c r="N197" s="110"/>
      <c r="O197" s="110"/>
      <c r="P197" s="110"/>
      <c r="Q197" s="110"/>
      <c r="R197" s="110"/>
      <c r="S197" s="110"/>
      <c r="T197" s="100">
        <v>181.61500000000001</v>
      </c>
      <c r="U197" s="100">
        <v>186.2586</v>
      </c>
      <c r="V197" s="100">
        <v>186.44868</v>
      </c>
      <c r="W197" s="100">
        <v>182.5857</v>
      </c>
      <c r="X197" s="100">
        <v>182.5857</v>
      </c>
      <c r="Y197" s="100">
        <v>181.94417999999999</v>
      </c>
      <c r="Z197" s="100">
        <v>181.54719</v>
      </c>
      <c r="AA197" s="100">
        <v>180.80667</v>
      </c>
      <c r="AB197" s="150">
        <v>178.84943999999999</v>
      </c>
      <c r="AC197" s="150">
        <v>178.84943999999999</v>
      </c>
    </row>
    <row r="198" spans="2:30" x14ac:dyDescent="0.2">
      <c r="C198" s="6" t="s">
        <v>354</v>
      </c>
      <c r="D198" s="95"/>
      <c r="E198" s="110"/>
      <c r="F198" s="110"/>
      <c r="G198" s="110"/>
      <c r="H198" s="110"/>
      <c r="I198" s="110"/>
      <c r="J198" s="110"/>
      <c r="K198" s="110"/>
      <c r="L198" s="110"/>
      <c r="M198" s="110"/>
      <c r="N198" s="110"/>
      <c r="O198" s="110"/>
      <c r="P198" s="110"/>
      <c r="Q198" s="110"/>
      <c r="R198" s="110"/>
      <c r="S198" s="110"/>
      <c r="T198" s="100"/>
      <c r="U198" s="100"/>
      <c r="V198" s="100"/>
      <c r="W198" s="100"/>
      <c r="X198" s="100"/>
      <c r="Y198" s="100"/>
      <c r="Z198" s="100"/>
      <c r="AA198" s="100"/>
      <c r="AB198" s="150">
        <v>13.6</v>
      </c>
      <c r="AC198" s="150">
        <v>13.6</v>
      </c>
    </row>
    <row r="199" spans="2:30" x14ac:dyDescent="0.2">
      <c r="C199" s="6" t="s">
        <v>318</v>
      </c>
      <c r="D199" s="95"/>
      <c r="E199" s="110"/>
      <c r="F199" s="110"/>
      <c r="G199" s="110"/>
      <c r="H199" s="110"/>
      <c r="I199" s="110"/>
      <c r="J199" s="110"/>
      <c r="K199" s="110"/>
      <c r="L199" s="110"/>
      <c r="M199" s="22">
        <v>-137.28299999999999</v>
      </c>
      <c r="N199" s="22">
        <v>-137.28299999999999</v>
      </c>
      <c r="O199" s="22">
        <v>-137.54300000000001</v>
      </c>
      <c r="P199" s="22">
        <v>-138.86600000000001</v>
      </c>
      <c r="Q199" s="22">
        <v>-137.916</v>
      </c>
      <c r="R199" s="22">
        <v>-138.21</v>
      </c>
      <c r="S199" s="22">
        <v>-138.21</v>
      </c>
      <c r="T199" s="22">
        <v>-138.28700000000001</v>
      </c>
      <c r="U199" s="35">
        <f>-(U75+U83)/1000+36.17943</f>
        <v>-223.98756999999998</v>
      </c>
      <c r="V199" s="35">
        <f>-(V75+V83)/1000+53.870068</f>
        <v>-308.12693200000001</v>
      </c>
      <c r="W199" s="35">
        <f>-(W75+W83)/1000+25.044817</f>
        <v>-338.69818299999997</v>
      </c>
      <c r="X199" s="35">
        <v>-338.69818299999997</v>
      </c>
      <c r="Y199" s="191">
        <f>-(Y75+Y83)/1000+9.303817</f>
        <v>-331.478183</v>
      </c>
      <c r="Z199" s="191">
        <v>-340.63400000000001</v>
      </c>
      <c r="AA199" s="191">
        <v>-339.99900000000002</v>
      </c>
      <c r="AB199" s="35">
        <f>-(AB75+AB83)/1000</f>
        <v>-339.005</v>
      </c>
      <c r="AC199" s="35">
        <f>-(AC75+AC83)/1000</f>
        <v>-339.005</v>
      </c>
    </row>
    <row r="200" spans="2:30" x14ac:dyDescent="0.2">
      <c r="C200" s="1" t="s">
        <v>238</v>
      </c>
      <c r="D200" s="87"/>
      <c r="E200" s="110"/>
      <c r="F200" s="110"/>
      <c r="G200" s="110"/>
      <c r="H200" s="110"/>
      <c r="I200" s="110"/>
      <c r="J200" s="110"/>
      <c r="K200" s="110"/>
      <c r="L200" s="110"/>
      <c r="M200" s="110"/>
      <c r="N200" s="110"/>
      <c r="O200" s="110"/>
      <c r="P200" s="110"/>
      <c r="Q200" s="110"/>
      <c r="R200" s="110"/>
      <c r="S200" s="110"/>
      <c r="T200" s="100">
        <v>1289.3159999999998</v>
      </c>
      <c r="U200" s="100">
        <f>+SUM(U195:U199)</f>
        <v>1290.1277960000004</v>
      </c>
      <c r="V200" s="100">
        <f>+SUM(V195:V199)</f>
        <v>1389.4487249999997</v>
      </c>
      <c r="W200" s="100">
        <f>+SUM(W195:W199)</f>
        <v>1404.4448200000002</v>
      </c>
      <c r="X200" s="100">
        <f>+SUM(X195:X199)</f>
        <v>1404.4448200000002</v>
      </c>
      <c r="Y200" s="100">
        <v>1432.0372290000003</v>
      </c>
      <c r="Z200" s="164">
        <v>1429.078667</v>
      </c>
      <c r="AA200" s="164">
        <v>1437.5055540000001</v>
      </c>
      <c r="AB200" s="150">
        <f>+AB199+AB198+AB197+AB196+AB195</f>
        <v>1522.0512690000005</v>
      </c>
      <c r="AC200" s="150">
        <f>+AC199+AC198+AC197+AC196+AC195</f>
        <v>1522.0512690000005</v>
      </c>
      <c r="AD200" s="150"/>
    </row>
    <row r="201" spans="2:30" x14ac:dyDescent="0.2">
      <c r="E201" s="108"/>
      <c r="F201" s="108"/>
      <c r="G201" s="108"/>
      <c r="H201" s="108"/>
      <c r="I201" s="108"/>
      <c r="J201" s="108"/>
      <c r="K201" s="108"/>
      <c r="L201" s="108"/>
      <c r="M201" s="108"/>
      <c r="N201" s="108"/>
      <c r="O201" s="108"/>
      <c r="P201" s="108"/>
      <c r="Q201" s="108"/>
      <c r="R201" s="108"/>
      <c r="S201" s="110"/>
      <c r="T201" s="100"/>
      <c r="U201" s="100"/>
      <c r="Y201" s="100"/>
      <c r="Z201" s="100"/>
      <c r="AA201" s="100"/>
    </row>
    <row r="202" spans="2:30" x14ac:dyDescent="0.2">
      <c r="E202" s="108"/>
      <c r="F202" s="108"/>
      <c r="G202" s="108"/>
      <c r="H202" s="108"/>
      <c r="I202" s="108"/>
      <c r="J202" s="108"/>
      <c r="K202" s="108"/>
      <c r="L202" s="108"/>
      <c r="M202" s="108"/>
      <c r="N202" s="108"/>
      <c r="O202" s="108"/>
      <c r="P202" s="108"/>
      <c r="Q202" s="108"/>
      <c r="R202" s="108"/>
      <c r="S202" s="110"/>
      <c r="T202" s="100"/>
      <c r="U202" s="100"/>
      <c r="Y202" s="100"/>
      <c r="Z202" s="100"/>
      <c r="AA202" s="100"/>
    </row>
    <row r="203" spans="2:30" x14ac:dyDescent="0.2">
      <c r="E203" s="108"/>
      <c r="F203" s="108"/>
      <c r="G203" s="108"/>
      <c r="H203" s="108"/>
      <c r="I203" s="108"/>
      <c r="J203" s="108"/>
      <c r="K203" s="108"/>
      <c r="L203" s="108"/>
      <c r="M203" s="108"/>
      <c r="N203" s="108"/>
      <c r="O203" s="108"/>
      <c r="P203" s="108"/>
      <c r="Q203" s="108"/>
      <c r="R203" s="108"/>
      <c r="S203" s="110"/>
      <c r="T203" s="100"/>
      <c r="U203" s="100"/>
      <c r="Y203" s="190"/>
      <c r="Z203" s="190"/>
      <c r="AA203" s="190"/>
      <c r="AB203" s="190"/>
    </row>
    <row r="204" spans="2:30" x14ac:dyDescent="0.2">
      <c r="B204" s="1" t="s">
        <v>282</v>
      </c>
      <c r="D204" s="108"/>
      <c r="E204" s="108"/>
      <c r="F204" s="108"/>
      <c r="G204" s="108"/>
      <c r="H204" s="108"/>
      <c r="I204" s="108"/>
      <c r="J204" s="108"/>
      <c r="K204" s="108"/>
      <c r="L204" s="108"/>
      <c r="M204" s="108"/>
      <c r="N204" s="108"/>
      <c r="O204" s="108"/>
      <c r="P204" s="108"/>
      <c r="Q204" s="108"/>
      <c r="R204" s="108"/>
      <c r="S204" s="108"/>
      <c r="Y204"/>
      <c r="Z204"/>
      <c r="AA204"/>
    </row>
    <row r="205" spans="2:30" x14ac:dyDescent="0.2">
      <c r="B205" s="7" t="s">
        <v>118</v>
      </c>
      <c r="D205" s="108"/>
      <c r="E205" s="108"/>
      <c r="F205" s="108"/>
      <c r="G205" s="108"/>
      <c r="H205" s="108"/>
      <c r="I205" s="108"/>
      <c r="J205" s="108"/>
      <c r="K205" s="108"/>
      <c r="L205" s="108"/>
      <c r="M205" s="108"/>
      <c r="N205" s="108"/>
      <c r="O205" s="108"/>
      <c r="P205" s="108"/>
      <c r="Q205" s="108"/>
      <c r="R205" s="108"/>
      <c r="S205" s="108"/>
      <c r="AB205" s="190"/>
    </row>
    <row r="206" spans="2:30" x14ac:dyDescent="0.2">
      <c r="D206" s="108"/>
      <c r="E206" s="108"/>
      <c r="F206" s="108"/>
      <c r="G206" s="108"/>
      <c r="H206" s="108"/>
      <c r="I206" s="108"/>
      <c r="J206" s="108"/>
      <c r="K206" s="108"/>
      <c r="L206" s="108"/>
      <c r="M206" s="108"/>
      <c r="N206" s="108"/>
      <c r="O206" s="108"/>
      <c r="P206" s="108"/>
      <c r="Q206" s="108"/>
      <c r="R206" s="108"/>
      <c r="S206" s="108"/>
    </row>
    <row r="207" spans="2:30" x14ac:dyDescent="0.2">
      <c r="C207" t="s">
        <v>105</v>
      </c>
      <c r="D207" s="110"/>
      <c r="E207" s="110"/>
      <c r="F207" s="110"/>
      <c r="G207" s="110"/>
      <c r="H207" s="110"/>
      <c r="I207" s="110"/>
      <c r="J207" s="110"/>
      <c r="K207" s="110"/>
      <c r="L207" s="110"/>
      <c r="M207" s="110"/>
      <c r="N207" s="110"/>
      <c r="O207" s="22"/>
      <c r="P207" s="110"/>
      <c r="Q207" s="110"/>
      <c r="R207" s="22">
        <v>3124407</v>
      </c>
      <c r="S207" s="22">
        <v>3124407</v>
      </c>
      <c r="T207" s="100">
        <v>3293697</v>
      </c>
      <c r="U207" s="100">
        <v>3455457</v>
      </c>
      <c r="V207" s="100">
        <v>3622735</v>
      </c>
      <c r="W207" s="100">
        <v>3823853</v>
      </c>
      <c r="X207" s="100">
        <v>3823853</v>
      </c>
      <c r="Y207" s="100">
        <v>4012116</v>
      </c>
      <c r="Z207" s="100">
        <v>4177481</v>
      </c>
      <c r="AA207" s="100">
        <v>4348653</v>
      </c>
      <c r="AB207" s="150">
        <v>4510677</v>
      </c>
      <c r="AC207" s="150">
        <v>4510677</v>
      </c>
    </row>
    <row r="208" spans="2:30" x14ac:dyDescent="0.2">
      <c r="C208" t="s">
        <v>106</v>
      </c>
      <c r="D208" s="110"/>
      <c r="E208" s="110"/>
      <c r="F208" s="110"/>
      <c r="G208" s="110"/>
      <c r="H208" s="110"/>
      <c r="I208" s="110"/>
      <c r="J208" s="110"/>
      <c r="K208" s="110"/>
      <c r="L208" s="110"/>
      <c r="M208" s="110"/>
      <c r="N208" s="110"/>
      <c r="O208" s="22"/>
      <c r="P208" s="110"/>
      <c r="Q208" s="110"/>
      <c r="R208" s="22">
        <v>317390</v>
      </c>
      <c r="S208" s="22">
        <v>317390</v>
      </c>
      <c r="T208" s="100">
        <v>333822</v>
      </c>
      <c r="U208" s="100">
        <v>353422</v>
      </c>
      <c r="V208" s="100">
        <v>374035</v>
      </c>
      <c r="W208" s="100">
        <v>396054</v>
      </c>
      <c r="X208" s="100">
        <v>396054</v>
      </c>
      <c r="Y208" s="100">
        <v>416088</v>
      </c>
      <c r="Z208" s="100">
        <v>433730</v>
      </c>
      <c r="AA208" s="100">
        <v>453204</v>
      </c>
      <c r="AB208" s="150">
        <v>471471</v>
      </c>
      <c r="AC208" s="150">
        <v>471471</v>
      </c>
    </row>
    <row r="209" spans="2:29" x14ac:dyDescent="0.2">
      <c r="C209" t="s">
        <v>108</v>
      </c>
      <c r="D209" s="110"/>
      <c r="E209" s="110"/>
      <c r="F209" s="110"/>
      <c r="G209" s="110"/>
      <c r="H209" s="110"/>
      <c r="I209" s="110"/>
      <c r="J209" s="110"/>
      <c r="K209" s="110"/>
      <c r="L209" s="110"/>
      <c r="M209" s="110"/>
      <c r="N209" s="110"/>
      <c r="O209" s="22"/>
      <c r="P209" s="110"/>
      <c r="Q209" s="110"/>
      <c r="R209" s="22">
        <v>3441797</v>
      </c>
      <c r="S209" s="22">
        <v>3441797</v>
      </c>
      <c r="T209" s="100">
        <v>3627519</v>
      </c>
      <c r="U209" s="100">
        <v>3808879</v>
      </c>
      <c r="V209" s="100">
        <f>+V208+V207</f>
        <v>3996770</v>
      </c>
      <c r="W209" s="100">
        <v>4219907</v>
      </c>
      <c r="X209" s="100">
        <v>4219907</v>
      </c>
      <c r="Y209" s="100">
        <v>4428204</v>
      </c>
      <c r="Z209" s="100">
        <v>4611211</v>
      </c>
      <c r="AA209" s="100">
        <v>4801857</v>
      </c>
      <c r="AB209" s="150">
        <v>4982148</v>
      </c>
      <c r="AC209" s="150">
        <v>4982148</v>
      </c>
    </row>
    <row r="210" spans="2:29" x14ac:dyDescent="0.2">
      <c r="C210" s="6" t="s">
        <v>109</v>
      </c>
      <c r="D210" s="119"/>
      <c r="E210" s="110"/>
      <c r="F210" s="110"/>
      <c r="G210" s="110"/>
      <c r="H210" s="110"/>
      <c r="I210" s="110"/>
      <c r="J210" s="110"/>
      <c r="K210" s="110"/>
      <c r="L210" s="110"/>
      <c r="M210" s="110"/>
      <c r="N210" s="110"/>
      <c r="O210" s="22"/>
      <c r="P210" s="110"/>
      <c r="Q210" s="110"/>
      <c r="R210" s="22">
        <v>-399280</v>
      </c>
      <c r="S210" s="22">
        <v>-399280</v>
      </c>
      <c r="T210" s="100">
        <v>-430780</v>
      </c>
      <c r="U210" s="100">
        <v>-463983</v>
      </c>
      <c r="V210" s="100">
        <v>-498797</v>
      </c>
      <c r="W210" s="100">
        <v>-535891</v>
      </c>
      <c r="X210" s="100">
        <v>-535891</v>
      </c>
      <c r="Y210" s="100">
        <v>-575094</v>
      </c>
      <c r="Z210" s="100">
        <v>-615316</v>
      </c>
      <c r="AA210" s="100">
        <v>-650873</v>
      </c>
      <c r="AB210" s="150">
        <v>-692218</v>
      </c>
      <c r="AC210" s="150">
        <v>-692218</v>
      </c>
    </row>
    <row r="211" spans="2:29" x14ac:dyDescent="0.2">
      <c r="C211" s="6" t="s">
        <v>110</v>
      </c>
      <c r="D211" s="119"/>
      <c r="E211" s="110"/>
      <c r="F211" s="110"/>
      <c r="G211" s="110"/>
      <c r="H211" s="110"/>
      <c r="I211" s="110"/>
      <c r="J211" s="110"/>
      <c r="K211" s="110"/>
      <c r="L211" s="110"/>
      <c r="M211" s="110"/>
      <c r="N211" s="110"/>
      <c r="O211" s="22"/>
      <c r="P211" s="110"/>
      <c r="Q211" s="110"/>
      <c r="R211" s="22">
        <v>119053</v>
      </c>
      <c r="S211" s="22">
        <v>119053</v>
      </c>
      <c r="T211" s="100">
        <v>89065</v>
      </c>
      <c r="U211" s="100">
        <v>92926</v>
      </c>
      <c r="V211" s="100">
        <v>120152</v>
      </c>
      <c r="W211" s="100">
        <v>136001</v>
      </c>
      <c r="X211" s="100">
        <v>136001</v>
      </c>
      <c r="Y211" s="100">
        <v>123394</v>
      </c>
      <c r="Z211" s="100">
        <v>153988</v>
      </c>
      <c r="AA211" s="100">
        <v>182403</v>
      </c>
      <c r="AB211" s="150">
        <v>202685</v>
      </c>
      <c r="AC211" s="150">
        <v>202685</v>
      </c>
    </row>
    <row r="212" spans="2:29" x14ac:dyDescent="0.2">
      <c r="C212" t="s">
        <v>111</v>
      </c>
      <c r="D212" s="110"/>
      <c r="E212" s="110"/>
      <c r="F212" s="110"/>
      <c r="G212" s="110"/>
      <c r="H212" s="110"/>
      <c r="I212" s="110"/>
      <c r="J212" s="110"/>
      <c r="K212" s="110"/>
      <c r="L212" s="110"/>
      <c r="M212" s="110"/>
      <c r="N212" s="110"/>
      <c r="O212" s="22"/>
      <c r="P212" s="110"/>
      <c r="Q212" s="110"/>
      <c r="R212" s="22">
        <v>3161570</v>
      </c>
      <c r="S212" s="22">
        <v>3161570</v>
      </c>
      <c r="T212" s="100">
        <v>3285804</v>
      </c>
      <c r="U212" s="100">
        <v>3437822</v>
      </c>
      <c r="V212" s="100">
        <v>3618125</v>
      </c>
      <c r="W212" s="100">
        <v>3820017</v>
      </c>
      <c r="X212" s="100">
        <v>3820017</v>
      </c>
      <c r="Y212" s="100">
        <v>3976504</v>
      </c>
      <c r="Z212" s="100">
        <v>4149883</v>
      </c>
      <c r="AA212" s="100">
        <v>4333387</v>
      </c>
      <c r="AB212" s="150">
        <v>4492615</v>
      </c>
      <c r="AC212" s="150">
        <v>4492615</v>
      </c>
    </row>
    <row r="213" spans="2:29" x14ac:dyDescent="0.2">
      <c r="D213" s="110"/>
      <c r="E213" s="110"/>
      <c r="F213" s="110"/>
      <c r="G213" s="110"/>
      <c r="H213" s="110"/>
      <c r="I213" s="110"/>
      <c r="J213" s="110"/>
      <c r="K213" s="110"/>
      <c r="L213" s="110"/>
      <c r="M213" s="110"/>
      <c r="N213" s="110"/>
      <c r="O213" s="110"/>
      <c r="P213" s="110"/>
      <c r="Q213" s="110"/>
      <c r="R213" s="100"/>
      <c r="S213" s="100"/>
      <c r="T213" s="100"/>
      <c r="U213" s="100"/>
      <c r="V213" s="100"/>
      <c r="Y213" s="100"/>
      <c r="Z213" s="100"/>
      <c r="AA213" s="100"/>
    </row>
    <row r="214" spans="2:29" s="125" customFormat="1" x14ac:dyDescent="0.2">
      <c r="C214" s="108" t="s">
        <v>327</v>
      </c>
      <c r="D214" s="100"/>
      <c r="E214" s="100"/>
      <c r="F214" s="100"/>
      <c r="G214" s="100"/>
      <c r="H214" s="100"/>
      <c r="I214" s="100"/>
      <c r="J214" s="100"/>
      <c r="K214" s="100"/>
      <c r="L214" s="100"/>
      <c r="M214" s="100"/>
      <c r="N214" s="100"/>
      <c r="O214" s="100"/>
      <c r="P214" s="100"/>
      <c r="Q214" s="100"/>
      <c r="R214" s="100">
        <v>157970</v>
      </c>
      <c r="S214" s="100">
        <v>157970</v>
      </c>
      <c r="T214" s="100">
        <v>169266</v>
      </c>
      <c r="U214" s="100">
        <v>183870</v>
      </c>
      <c r="V214" s="100">
        <v>200758</v>
      </c>
      <c r="W214" s="100">
        <v>219307</v>
      </c>
      <c r="X214" s="100">
        <v>219307</v>
      </c>
      <c r="Y214" s="150">
        <v>232567</v>
      </c>
      <c r="Z214" s="100">
        <v>246434</v>
      </c>
      <c r="AA214" s="100">
        <v>258169</v>
      </c>
      <c r="AB214" s="150">
        <v>268964</v>
      </c>
      <c r="AC214" s="150">
        <v>268964</v>
      </c>
    </row>
    <row r="215" spans="2:29" x14ac:dyDescent="0.2">
      <c r="D215" s="108"/>
      <c r="E215" s="108"/>
      <c r="F215" s="108"/>
      <c r="G215" s="108"/>
      <c r="H215" s="108"/>
      <c r="I215" s="108"/>
      <c r="J215" s="108"/>
      <c r="K215" s="108"/>
      <c r="L215" s="108"/>
      <c r="M215" s="108"/>
      <c r="N215" s="108"/>
      <c r="O215" s="108"/>
      <c r="P215" s="108"/>
      <c r="Q215" s="108"/>
      <c r="R215" s="108"/>
      <c r="S215" s="108"/>
      <c r="T215" s="94"/>
      <c r="U215" s="94"/>
      <c r="Y215" s="94"/>
      <c r="Z215" s="94"/>
      <c r="AA215" s="94"/>
    </row>
    <row r="216" spans="2:29" x14ac:dyDescent="0.2">
      <c r="B216" s="1" t="s">
        <v>116</v>
      </c>
      <c r="D216" s="108"/>
      <c r="E216" s="108"/>
      <c r="F216" s="108"/>
      <c r="G216" s="108"/>
      <c r="H216" s="108"/>
      <c r="I216" s="108"/>
      <c r="J216" s="108"/>
      <c r="K216" s="108"/>
      <c r="L216" s="108"/>
      <c r="M216" s="108"/>
      <c r="N216" s="108"/>
      <c r="O216" s="108"/>
      <c r="P216" s="108"/>
      <c r="Q216" s="108"/>
      <c r="R216" s="108"/>
      <c r="S216" s="108"/>
      <c r="T216" s="94"/>
      <c r="U216" s="94"/>
      <c r="Y216" s="94"/>
      <c r="Z216" s="94"/>
      <c r="AA216" s="94"/>
    </row>
    <row r="217" spans="2:29" x14ac:dyDescent="0.2">
      <c r="B217" s="7" t="s">
        <v>118</v>
      </c>
      <c r="D217" s="108"/>
      <c r="E217" s="108"/>
      <c r="F217" s="108"/>
      <c r="G217" s="108"/>
      <c r="H217" s="108"/>
      <c r="I217" s="108"/>
      <c r="J217" s="108"/>
      <c r="K217" s="108"/>
      <c r="L217" s="108"/>
      <c r="M217" s="108"/>
      <c r="N217" s="108"/>
      <c r="O217" s="108"/>
      <c r="P217" s="108"/>
      <c r="Q217" s="108"/>
      <c r="R217" s="108"/>
      <c r="S217" s="108"/>
    </row>
    <row r="218" spans="2:29" x14ac:dyDescent="0.2">
      <c r="B218" s="1"/>
      <c r="D218" s="108"/>
      <c r="E218" s="108"/>
      <c r="F218" s="108"/>
      <c r="G218" s="108"/>
      <c r="H218" s="108"/>
      <c r="I218" s="108"/>
      <c r="J218" s="108"/>
      <c r="K218" s="108"/>
      <c r="L218" s="108"/>
      <c r="M218" s="108"/>
      <c r="N218" s="108"/>
      <c r="O218" s="108"/>
      <c r="P218" s="108"/>
      <c r="Q218" s="108"/>
      <c r="R218" s="108"/>
      <c r="S218" s="108"/>
    </row>
    <row r="219" spans="2:29" x14ac:dyDescent="0.2">
      <c r="C219" s="6" t="s">
        <v>281</v>
      </c>
      <c r="D219" s="119"/>
      <c r="E219" s="110"/>
      <c r="F219" s="110"/>
      <c r="G219" s="110"/>
      <c r="H219" s="110"/>
      <c r="I219" s="110"/>
      <c r="J219" s="110"/>
      <c r="K219" s="110"/>
      <c r="L219" s="110"/>
      <c r="M219" s="110"/>
      <c r="N219" s="100">
        <v>2039</v>
      </c>
      <c r="O219" s="22">
        <v>751</v>
      </c>
      <c r="P219" s="125">
        <v>1110</v>
      </c>
      <c r="Q219" s="110"/>
      <c r="R219" s="110"/>
      <c r="S219" s="100">
        <v>2299</v>
      </c>
      <c r="T219" s="100">
        <v>611</v>
      </c>
      <c r="U219" s="100">
        <v>667</v>
      </c>
      <c r="V219" s="100">
        <v>648</v>
      </c>
      <c r="W219" s="100">
        <v>642</v>
      </c>
      <c r="X219" s="100">
        <v>2568</v>
      </c>
      <c r="Y219" s="100">
        <v>632</v>
      </c>
      <c r="Z219" s="100">
        <v>624</v>
      </c>
      <c r="AA219" s="100">
        <v>594</v>
      </c>
      <c r="AB219" s="150">
        <v>584</v>
      </c>
      <c r="AC219" s="150">
        <v>2434</v>
      </c>
    </row>
    <row r="220" spans="2:29" x14ac:dyDescent="0.2">
      <c r="C220" s="6" t="s">
        <v>114</v>
      </c>
      <c r="D220" s="119"/>
      <c r="E220" s="110"/>
      <c r="F220" s="110"/>
      <c r="G220" s="110"/>
      <c r="H220" s="110"/>
      <c r="I220" s="110"/>
      <c r="J220" s="110"/>
      <c r="K220" s="110"/>
      <c r="L220" s="110"/>
      <c r="M220" s="110"/>
      <c r="N220" s="100">
        <v>409</v>
      </c>
      <c r="O220" s="22">
        <v>114</v>
      </c>
      <c r="P220" s="100">
        <v>156</v>
      </c>
      <c r="Q220" s="110"/>
      <c r="R220" s="110"/>
      <c r="S220" s="100">
        <v>609</v>
      </c>
      <c r="T220" s="100">
        <v>170</v>
      </c>
      <c r="U220" s="100">
        <v>186</v>
      </c>
      <c r="V220" s="100">
        <v>188</v>
      </c>
      <c r="W220" s="100">
        <v>174</v>
      </c>
      <c r="X220" s="100">
        <v>718</v>
      </c>
      <c r="Y220" s="100">
        <v>167</v>
      </c>
      <c r="Z220" s="100">
        <v>190</v>
      </c>
      <c r="AA220" s="100">
        <v>209</v>
      </c>
      <c r="AB220" s="150">
        <v>278</v>
      </c>
      <c r="AC220" s="150">
        <v>844</v>
      </c>
    </row>
    <row r="221" spans="2:29" x14ac:dyDescent="0.2">
      <c r="C221" s="6" t="s">
        <v>115</v>
      </c>
      <c r="D221" s="119"/>
      <c r="E221" s="110"/>
      <c r="F221" s="110"/>
      <c r="G221" s="110"/>
      <c r="H221" s="110"/>
      <c r="I221" s="110"/>
      <c r="J221" s="110"/>
      <c r="K221" s="110"/>
      <c r="L221" s="110"/>
      <c r="M221" s="110"/>
      <c r="N221" s="100">
        <v>7831</v>
      </c>
      <c r="O221" s="22">
        <v>1917</v>
      </c>
      <c r="P221" s="100">
        <v>807</v>
      </c>
      <c r="Q221" s="110"/>
      <c r="R221" s="110"/>
      <c r="S221" s="100">
        <v>5196</v>
      </c>
      <c r="T221" s="100">
        <v>4150</v>
      </c>
      <c r="U221" s="100">
        <v>834</v>
      </c>
      <c r="V221" s="100">
        <v>1102</v>
      </c>
      <c r="W221" s="100">
        <v>1105</v>
      </c>
      <c r="X221" s="100">
        <v>7191</v>
      </c>
      <c r="Y221" s="100">
        <v>1128</v>
      </c>
      <c r="Z221" s="100">
        <v>1303</v>
      </c>
      <c r="AA221" s="100">
        <v>1352</v>
      </c>
      <c r="AB221" s="150">
        <v>1379</v>
      </c>
      <c r="AC221" s="150">
        <v>5162</v>
      </c>
    </row>
    <row r="222" spans="2:29" x14ac:dyDescent="0.2">
      <c r="C222" s="6" t="s">
        <v>60</v>
      </c>
      <c r="D222" s="119"/>
      <c r="E222" s="110"/>
      <c r="F222" s="110"/>
      <c r="G222" s="110"/>
      <c r="H222" s="110"/>
      <c r="I222" s="110"/>
      <c r="J222" s="110"/>
      <c r="K222" s="110"/>
      <c r="L222" s="110"/>
      <c r="M222" s="110"/>
      <c r="N222" s="100">
        <v>515</v>
      </c>
      <c r="O222" s="22">
        <v>149</v>
      </c>
      <c r="P222" s="100">
        <v>186</v>
      </c>
      <c r="Q222" s="110"/>
      <c r="R222" s="110"/>
      <c r="S222" s="100">
        <v>836</v>
      </c>
      <c r="T222" s="100">
        <v>295</v>
      </c>
      <c r="U222" s="100">
        <v>311</v>
      </c>
      <c r="V222" s="100">
        <v>313</v>
      </c>
      <c r="W222" s="100">
        <v>334</v>
      </c>
      <c r="X222" s="100">
        <v>1253</v>
      </c>
      <c r="Y222" s="100">
        <v>336</v>
      </c>
      <c r="Z222" s="100">
        <v>408</v>
      </c>
      <c r="AA222" s="100">
        <v>404</v>
      </c>
      <c r="AB222" s="150">
        <v>291</v>
      </c>
      <c r="AC222" s="150">
        <v>1439</v>
      </c>
    </row>
    <row r="223" spans="2:29" x14ac:dyDescent="0.2">
      <c r="C223" s="6" t="s">
        <v>59</v>
      </c>
      <c r="D223" s="119"/>
      <c r="E223" s="110"/>
      <c r="F223" s="110"/>
      <c r="G223" s="110"/>
      <c r="H223" s="110"/>
      <c r="I223" s="110"/>
      <c r="J223" s="110"/>
      <c r="K223" s="110"/>
      <c r="L223" s="110"/>
      <c r="M223" s="110"/>
      <c r="N223" s="100">
        <v>7929</v>
      </c>
      <c r="O223" s="22">
        <v>2943</v>
      </c>
      <c r="P223" s="100">
        <v>3256</v>
      </c>
      <c r="Q223" s="110"/>
      <c r="R223" s="110"/>
      <c r="S223" s="100">
        <v>13102</v>
      </c>
      <c r="T223" s="100">
        <v>5468</v>
      </c>
      <c r="U223" s="100">
        <v>3549</v>
      </c>
      <c r="V223" s="100">
        <v>3490</v>
      </c>
      <c r="W223" s="100">
        <v>3619</v>
      </c>
      <c r="X223" s="100">
        <v>16126</v>
      </c>
      <c r="Y223" s="100">
        <v>3520</v>
      </c>
      <c r="Z223" s="100">
        <v>4258</v>
      </c>
      <c r="AA223" s="100">
        <v>4295</v>
      </c>
      <c r="AB223" s="150">
        <v>4354</v>
      </c>
      <c r="AC223" s="150">
        <v>16427</v>
      </c>
    </row>
    <row r="224" spans="2:29" x14ac:dyDescent="0.2">
      <c r="C224" t="s">
        <v>117</v>
      </c>
      <c r="D224" s="110"/>
      <c r="E224" s="110"/>
      <c r="F224" s="110"/>
      <c r="G224" s="110"/>
      <c r="H224" s="110"/>
      <c r="I224" s="110"/>
      <c r="J224" s="110"/>
      <c r="K224" s="110"/>
      <c r="L224" s="110"/>
      <c r="M224" s="110"/>
      <c r="N224" s="100">
        <v>18723</v>
      </c>
      <c r="O224" s="22">
        <v>5874</v>
      </c>
      <c r="P224" s="100">
        <v>5515</v>
      </c>
      <c r="Q224" s="110"/>
      <c r="R224" s="110"/>
      <c r="S224" s="100">
        <v>22042</v>
      </c>
      <c r="T224" s="100">
        <v>10694</v>
      </c>
      <c r="U224" s="100">
        <v>5547</v>
      </c>
      <c r="V224" s="100">
        <v>5741</v>
      </c>
      <c r="W224" s="100">
        <v>5874</v>
      </c>
      <c r="X224" s="100">
        <v>27856</v>
      </c>
      <c r="Y224" s="100">
        <v>5783</v>
      </c>
      <c r="Z224" s="100">
        <v>6783</v>
      </c>
      <c r="AA224" s="100">
        <v>6854</v>
      </c>
      <c r="AB224" s="150">
        <v>6886</v>
      </c>
      <c r="AC224" s="150">
        <v>26306</v>
      </c>
    </row>
    <row r="225" spans="2:29" x14ac:dyDescent="0.2">
      <c r="D225" s="108"/>
      <c r="E225" s="108"/>
      <c r="F225" s="108"/>
      <c r="G225" s="108"/>
      <c r="H225" s="108"/>
      <c r="I225" s="108"/>
      <c r="J225" s="108"/>
      <c r="K225" s="108"/>
      <c r="L225" s="108"/>
      <c r="M225" s="108"/>
      <c r="N225" s="108"/>
      <c r="O225" s="108"/>
      <c r="P225" s="108"/>
      <c r="Q225" s="108"/>
      <c r="R225" s="108"/>
      <c r="S225" s="108"/>
    </row>
    <row r="226" spans="2:29" x14ac:dyDescent="0.2">
      <c r="B226" s="1" t="s">
        <v>119</v>
      </c>
      <c r="D226" s="108"/>
      <c r="E226" s="108"/>
      <c r="F226" s="108"/>
      <c r="G226" s="108"/>
      <c r="H226" s="108"/>
      <c r="I226" s="108"/>
      <c r="J226" s="108"/>
      <c r="K226" s="108"/>
      <c r="L226" s="108"/>
      <c r="M226" s="108"/>
      <c r="N226" s="108"/>
      <c r="O226" s="108"/>
      <c r="P226" s="108"/>
      <c r="Q226" s="108"/>
      <c r="R226" s="108"/>
      <c r="S226" s="108"/>
    </row>
    <row r="227" spans="2:29" x14ac:dyDescent="0.2">
      <c r="B227" s="7" t="s">
        <v>118</v>
      </c>
      <c r="D227" s="108"/>
      <c r="E227" s="108"/>
      <c r="F227" s="108"/>
      <c r="G227" s="108"/>
      <c r="H227" s="108"/>
      <c r="I227" s="108"/>
      <c r="J227" s="108"/>
      <c r="K227" s="108"/>
      <c r="L227" s="108"/>
      <c r="M227" s="108"/>
      <c r="N227" s="108"/>
      <c r="O227" s="108"/>
      <c r="P227" s="108"/>
      <c r="Q227" s="108"/>
      <c r="R227" s="108"/>
      <c r="S227" s="108"/>
    </row>
    <row r="228" spans="2:29" x14ac:dyDescent="0.2">
      <c r="D228" s="108"/>
      <c r="E228" s="108"/>
      <c r="F228" s="108"/>
      <c r="G228" s="108"/>
      <c r="H228" s="108"/>
      <c r="I228" s="108"/>
      <c r="J228" s="108"/>
      <c r="K228" s="108"/>
      <c r="L228" s="108"/>
      <c r="M228" s="108"/>
      <c r="N228" s="108"/>
      <c r="O228" s="108"/>
      <c r="P228" s="108"/>
      <c r="Q228" s="108"/>
      <c r="R228" s="108"/>
      <c r="S228" s="108"/>
    </row>
    <row r="229" spans="2:29" x14ac:dyDescent="0.2">
      <c r="C229" t="s">
        <v>120</v>
      </c>
      <c r="D229" s="108"/>
      <c r="E229" s="110"/>
      <c r="F229" s="110"/>
      <c r="G229" s="110"/>
      <c r="H229" s="110"/>
      <c r="I229" s="110"/>
      <c r="J229" s="110"/>
      <c r="K229" s="110"/>
      <c r="L229" s="110"/>
      <c r="M229" s="110"/>
      <c r="N229" s="110"/>
      <c r="O229" s="110"/>
      <c r="P229" s="110"/>
      <c r="Q229" s="110"/>
      <c r="R229" s="110"/>
      <c r="S229" s="110"/>
      <c r="T229" s="100">
        <v>630</v>
      </c>
      <c r="U229" s="100">
        <v>615</v>
      </c>
      <c r="V229" s="145">
        <v>596</v>
      </c>
      <c r="W229" s="145">
        <v>886</v>
      </c>
      <c r="X229" s="100">
        <f>+W229+V229+U229+T229</f>
        <v>2727</v>
      </c>
      <c r="Y229" s="100">
        <v>638</v>
      </c>
      <c r="Z229" s="100">
        <v>506</v>
      </c>
      <c r="AA229" s="150">
        <v>485</v>
      </c>
      <c r="AB229" s="166">
        <v>459.56900000000002</v>
      </c>
      <c r="AC229" s="100">
        <f>+AB229+AA229+Z229+Y229</f>
        <v>2088.569</v>
      </c>
    </row>
    <row r="230" spans="2:29" x14ac:dyDescent="0.2">
      <c r="C230" t="s">
        <v>121</v>
      </c>
      <c r="D230" s="108"/>
      <c r="E230" s="110"/>
      <c r="F230" s="110"/>
      <c r="G230" s="110"/>
      <c r="H230" s="110"/>
      <c r="I230" s="110"/>
      <c r="J230" s="110"/>
      <c r="K230" s="110"/>
      <c r="L230" s="110"/>
      <c r="M230" s="110"/>
      <c r="N230" s="110"/>
      <c r="O230" s="110"/>
      <c r="P230" s="110"/>
      <c r="Q230" s="110"/>
      <c r="R230" s="110"/>
      <c r="S230" s="110"/>
      <c r="T230" s="100">
        <v>272</v>
      </c>
      <c r="U230" s="100">
        <v>226</v>
      </c>
      <c r="V230" s="145">
        <v>185</v>
      </c>
      <c r="W230" s="145">
        <v>373</v>
      </c>
      <c r="X230" s="100">
        <f>+W230+V230+U230+T230</f>
        <v>1056</v>
      </c>
      <c r="Y230" s="100">
        <v>200</v>
      </c>
      <c r="Z230" s="100">
        <v>193</v>
      </c>
      <c r="AA230" s="150">
        <v>189</v>
      </c>
      <c r="AB230" s="166">
        <v>179</v>
      </c>
      <c r="AC230" s="100">
        <f>+AB230+AA230+Z230+Y230</f>
        <v>761</v>
      </c>
    </row>
    <row r="231" spans="2:29" x14ac:dyDescent="0.2">
      <c r="D231" s="108"/>
      <c r="E231" s="110"/>
      <c r="F231" s="110"/>
      <c r="G231" s="110"/>
      <c r="H231" s="110"/>
      <c r="I231" s="110"/>
      <c r="J231" s="110"/>
      <c r="K231" s="110"/>
      <c r="L231" s="110"/>
      <c r="M231" s="110"/>
      <c r="N231" s="110"/>
      <c r="O231" s="110"/>
      <c r="P231" s="110"/>
      <c r="Q231" s="110"/>
      <c r="R231" s="110"/>
      <c r="S231" s="110"/>
      <c r="T231" s="100"/>
      <c r="U231" s="100"/>
      <c r="V231" s="145"/>
      <c r="W231" s="145"/>
      <c r="Y231" s="100"/>
      <c r="Z231" s="100"/>
      <c r="AA231" s="150"/>
      <c r="AB231" s="145"/>
    </row>
    <row r="232" spans="2:29" x14ac:dyDescent="0.2">
      <c r="C232" t="s">
        <v>272</v>
      </c>
      <c r="D232" s="108"/>
      <c r="E232" s="110"/>
      <c r="F232" s="110"/>
      <c r="G232" s="110"/>
      <c r="H232" s="110"/>
      <c r="I232" s="110"/>
      <c r="J232" s="110"/>
      <c r="K232" s="110"/>
      <c r="L232" s="110"/>
      <c r="M232" s="110"/>
      <c r="N232" s="110"/>
      <c r="O232" s="110"/>
      <c r="P232" s="110"/>
      <c r="Q232" s="110"/>
      <c r="R232" s="100"/>
      <c r="S232" s="110"/>
      <c r="T232" s="100">
        <v>1902</v>
      </c>
      <c r="U232" s="100">
        <v>2048</v>
      </c>
      <c r="V232" s="145">
        <v>2217</v>
      </c>
      <c r="W232" s="145">
        <v>2424</v>
      </c>
      <c r="X232" s="100">
        <f>+W232+V232+U232+T232</f>
        <v>8591</v>
      </c>
      <c r="Y232" s="100">
        <v>2659</v>
      </c>
      <c r="Z232" s="100">
        <v>2876</v>
      </c>
      <c r="AA232" s="150">
        <v>3166</v>
      </c>
      <c r="AB232" s="166">
        <f>+AC232-AA232-Z232-Y232</f>
        <v>3065.9699999999993</v>
      </c>
      <c r="AC232" s="150">
        <v>11766.97</v>
      </c>
    </row>
    <row r="233" spans="2:29" x14ac:dyDescent="0.2">
      <c r="D233" s="108"/>
      <c r="E233" s="108"/>
      <c r="F233" s="108"/>
      <c r="G233" s="108"/>
      <c r="H233" s="108"/>
      <c r="I233" s="108"/>
      <c r="J233" s="108"/>
      <c r="K233" s="108"/>
      <c r="L233" s="108"/>
      <c r="M233" s="108"/>
      <c r="N233" s="108"/>
      <c r="O233" s="108"/>
      <c r="P233" s="108"/>
      <c r="Q233" s="108"/>
      <c r="R233" s="108"/>
      <c r="S233" s="108"/>
      <c r="V233" s="145"/>
      <c r="AA233" s="159"/>
    </row>
    <row r="234" spans="2:29" x14ac:dyDescent="0.2">
      <c r="C234" t="s">
        <v>122</v>
      </c>
      <c r="D234" s="108"/>
      <c r="E234" s="110"/>
      <c r="F234" s="110"/>
      <c r="G234" s="110"/>
      <c r="H234" s="110"/>
      <c r="I234" s="110"/>
      <c r="J234" s="110"/>
      <c r="K234" s="110"/>
      <c r="L234" s="110"/>
      <c r="M234" s="110"/>
      <c r="N234" s="110"/>
      <c r="O234" s="110"/>
      <c r="P234" s="110"/>
      <c r="Q234" s="110"/>
      <c r="R234" s="110"/>
      <c r="S234" s="110"/>
      <c r="T234" s="94"/>
      <c r="U234" s="94"/>
      <c r="V234" s="145"/>
      <c r="Y234" s="94"/>
      <c r="Z234" s="94"/>
      <c r="AA234" s="161"/>
    </row>
    <row r="235" spans="2:29" x14ac:dyDescent="0.2">
      <c r="C235" t="s">
        <v>279</v>
      </c>
      <c r="D235" s="108"/>
      <c r="E235" s="110"/>
      <c r="F235" s="110"/>
      <c r="G235" s="110"/>
      <c r="H235" s="110"/>
      <c r="I235" s="110"/>
      <c r="J235" s="110"/>
      <c r="K235" s="110"/>
      <c r="L235" s="110"/>
      <c r="M235" s="110"/>
      <c r="N235" s="110"/>
      <c r="O235" s="110"/>
      <c r="P235" s="110"/>
      <c r="Q235" s="110"/>
      <c r="R235" s="110"/>
      <c r="S235" s="110"/>
      <c r="T235" s="100">
        <v>7082</v>
      </c>
      <c r="U235" s="100">
        <v>1900</v>
      </c>
      <c r="V235" s="145">
        <v>0</v>
      </c>
      <c r="W235" s="145">
        <v>0</v>
      </c>
      <c r="X235" s="100">
        <f>+W235+V235+U235+T235</f>
        <v>8982</v>
      </c>
      <c r="Y235" s="100">
        <v>0</v>
      </c>
      <c r="Z235" s="100">
        <v>0</v>
      </c>
      <c r="AA235" s="150">
        <v>0</v>
      </c>
      <c r="AB235" s="166">
        <v>0</v>
      </c>
      <c r="AC235" s="150">
        <f>+AB235</f>
        <v>0</v>
      </c>
    </row>
    <row r="236" spans="2:29" x14ac:dyDescent="0.2">
      <c r="C236" t="s">
        <v>123</v>
      </c>
      <c r="E236" s="110"/>
      <c r="F236" s="110"/>
      <c r="G236" s="110"/>
      <c r="H236" s="110"/>
      <c r="I236" s="110"/>
      <c r="J236" s="110"/>
      <c r="K236" s="110"/>
      <c r="L236" s="110"/>
      <c r="M236" s="110"/>
      <c r="N236" s="110"/>
      <c r="O236" s="110"/>
      <c r="P236" s="110"/>
      <c r="Q236" s="110"/>
      <c r="R236" s="110"/>
      <c r="S236" s="110"/>
      <c r="T236" s="94"/>
      <c r="U236" s="94"/>
      <c r="V236" s="125"/>
      <c r="Y236" s="94"/>
      <c r="Z236" s="94"/>
      <c r="AA236" s="94"/>
    </row>
    <row r="237" spans="2:29" x14ac:dyDescent="0.2">
      <c r="E237" s="108"/>
      <c r="F237" s="108"/>
      <c r="G237" s="108"/>
      <c r="H237" s="108"/>
      <c r="I237" s="108"/>
      <c r="J237" s="108"/>
      <c r="K237" s="108"/>
      <c r="L237" s="108"/>
      <c r="M237" s="108"/>
      <c r="N237" s="108"/>
      <c r="O237" s="108"/>
      <c r="P237" s="108"/>
      <c r="Q237" s="108"/>
      <c r="R237" s="108"/>
      <c r="S237" s="108"/>
    </row>
    <row r="238" spans="2:29" x14ac:dyDescent="0.2">
      <c r="B238" s="1" t="s">
        <v>325</v>
      </c>
      <c r="E238" s="108"/>
      <c r="F238" s="108"/>
      <c r="G238" s="108"/>
      <c r="H238" s="108"/>
      <c r="I238" s="108"/>
      <c r="J238" s="108"/>
      <c r="K238" s="108"/>
      <c r="L238" s="108"/>
      <c r="M238" s="108"/>
      <c r="N238" s="108"/>
      <c r="O238" s="108"/>
      <c r="P238" s="108"/>
      <c r="Q238" s="108"/>
      <c r="R238" s="108"/>
      <c r="S238" s="108"/>
    </row>
    <row r="239" spans="2:29" x14ac:dyDescent="0.2">
      <c r="C239" t="s">
        <v>326</v>
      </c>
      <c r="D239" s="108"/>
      <c r="E239" s="108"/>
      <c r="F239" s="108"/>
      <c r="G239" s="108"/>
      <c r="H239" s="108"/>
      <c r="I239" s="108"/>
      <c r="J239" s="108"/>
      <c r="K239" s="108"/>
      <c r="L239" s="108"/>
      <c r="M239" s="108"/>
      <c r="N239" s="108"/>
      <c r="O239" s="108"/>
      <c r="P239" s="108"/>
      <c r="Q239" s="108"/>
      <c r="R239" s="108"/>
      <c r="S239" s="108"/>
      <c r="V239" s="145"/>
      <c r="Y239" s="150">
        <v>7640.74</v>
      </c>
      <c r="Z239" s="150">
        <v>0</v>
      </c>
      <c r="AA239" s="150">
        <v>0</v>
      </c>
      <c r="AB239" s="150">
        <v>0</v>
      </c>
      <c r="AC239" s="150">
        <f>+AB239+AA239+Z239+Y239</f>
        <v>7640.74</v>
      </c>
    </row>
    <row r="240" spans="2:29" x14ac:dyDescent="0.2">
      <c r="C240" t="s">
        <v>343</v>
      </c>
      <c r="E240" s="108"/>
      <c r="F240" s="108"/>
      <c r="G240" s="108"/>
      <c r="H240" s="108"/>
      <c r="I240" s="108"/>
      <c r="J240" s="108"/>
      <c r="K240" s="108"/>
      <c r="L240" s="108"/>
      <c r="M240" s="108"/>
      <c r="N240" s="108"/>
      <c r="O240" s="108"/>
      <c r="P240" s="108"/>
      <c r="Q240" s="108"/>
      <c r="R240" s="108"/>
      <c r="S240" s="108"/>
      <c r="Y240" s="121">
        <v>6.2567190000000004</v>
      </c>
      <c r="Z240" s="121">
        <v>0</v>
      </c>
      <c r="AA240" s="121">
        <v>0</v>
      </c>
      <c r="AB240" s="150">
        <v>0</v>
      </c>
      <c r="AC240" s="121">
        <f>+AB240+AA240+Z240+Y240</f>
        <v>6.2567190000000004</v>
      </c>
    </row>
    <row r="241" spans="2:29" x14ac:dyDescent="0.2">
      <c r="E241" s="108"/>
      <c r="F241" s="108"/>
      <c r="G241" s="108"/>
      <c r="H241" s="108"/>
      <c r="I241" s="108"/>
      <c r="J241" s="108"/>
      <c r="K241" s="108"/>
      <c r="L241" s="108"/>
      <c r="M241" s="108"/>
      <c r="N241" s="108"/>
      <c r="O241" s="108"/>
      <c r="P241" s="108"/>
      <c r="Q241" s="108"/>
      <c r="R241" s="108"/>
      <c r="S241" s="108"/>
    </row>
    <row r="242" spans="2:29" x14ac:dyDescent="0.2">
      <c r="B242" s="1" t="s">
        <v>348</v>
      </c>
      <c r="E242" s="108"/>
      <c r="F242" s="108"/>
      <c r="G242" s="108"/>
      <c r="H242" s="108"/>
      <c r="I242" s="108"/>
      <c r="J242" s="108"/>
      <c r="K242" s="108"/>
      <c r="L242" s="108"/>
      <c r="M242" s="108"/>
      <c r="N242" s="108"/>
      <c r="O242" s="108"/>
      <c r="P242" s="108"/>
      <c r="Q242" s="108"/>
      <c r="R242" s="108"/>
      <c r="S242" s="108"/>
    </row>
    <row r="243" spans="2:29" x14ac:dyDescent="0.2">
      <c r="C243" t="s">
        <v>346</v>
      </c>
      <c r="D243" s="108"/>
      <c r="E243" s="108"/>
      <c r="F243" s="108"/>
      <c r="G243" s="108"/>
      <c r="H243" s="108"/>
      <c r="I243" s="108"/>
      <c r="J243" s="108"/>
      <c r="K243" s="108"/>
      <c r="L243" s="108"/>
      <c r="M243" s="108"/>
      <c r="N243" s="108"/>
      <c r="O243" s="108"/>
      <c r="P243" s="108"/>
      <c r="Q243" s="108"/>
      <c r="R243" s="108"/>
      <c r="S243" s="108"/>
      <c r="V243" s="145"/>
      <c r="Y243" s="150"/>
      <c r="Z243" s="150"/>
      <c r="AA243" s="150">
        <v>2722</v>
      </c>
      <c r="AB243" s="150">
        <v>0</v>
      </c>
      <c r="AC243" s="150">
        <f>+AB243+AA243+Z243+Y243</f>
        <v>2722</v>
      </c>
    </row>
    <row r="244" spans="2:29" x14ac:dyDescent="0.2">
      <c r="C244" t="s">
        <v>353</v>
      </c>
      <c r="E244" s="108"/>
      <c r="F244" s="108"/>
      <c r="G244" s="108"/>
      <c r="H244" s="108"/>
      <c r="I244" s="108"/>
      <c r="J244" s="108"/>
      <c r="K244" s="108"/>
      <c r="L244" s="108"/>
      <c r="M244" s="108"/>
      <c r="N244" s="108"/>
      <c r="O244" s="108"/>
      <c r="P244" s="108"/>
      <c r="Q244" s="108"/>
      <c r="R244" s="108"/>
      <c r="S244" s="108"/>
      <c r="AB244" s="150">
        <v>27489</v>
      </c>
      <c r="AC244" s="150">
        <f>+AB244+AA244+Z244+Y244</f>
        <v>27489</v>
      </c>
    </row>
    <row r="245" spans="2:29" x14ac:dyDescent="0.2">
      <c r="E245" s="108"/>
      <c r="F245" s="108"/>
      <c r="G245" s="108"/>
      <c r="H245" s="108"/>
      <c r="I245" s="108"/>
      <c r="J245" s="108"/>
      <c r="K245" s="108"/>
      <c r="L245" s="108"/>
      <c r="M245" s="108"/>
      <c r="N245" s="108"/>
      <c r="O245" s="108"/>
      <c r="P245" s="108"/>
      <c r="Q245" s="108"/>
      <c r="R245" s="108"/>
      <c r="S245" s="108"/>
    </row>
    <row r="246" spans="2:29" x14ac:dyDescent="0.2">
      <c r="E246" s="108"/>
      <c r="F246" s="108"/>
      <c r="G246" s="108"/>
      <c r="H246" s="108"/>
      <c r="I246" s="108"/>
      <c r="J246" s="108"/>
      <c r="K246" s="108"/>
      <c r="L246" s="108"/>
      <c r="M246" s="108"/>
      <c r="N246" s="108"/>
      <c r="O246" s="108"/>
      <c r="P246" s="108"/>
      <c r="Q246" s="108"/>
      <c r="R246" s="108"/>
      <c r="S246" s="108"/>
    </row>
    <row r="247" spans="2:29" x14ac:dyDescent="0.2">
      <c r="E247" s="108"/>
      <c r="F247" s="108"/>
      <c r="G247" s="108"/>
      <c r="H247" s="108"/>
      <c r="I247" s="108"/>
      <c r="J247" s="108"/>
      <c r="K247" s="108"/>
      <c r="L247" s="108"/>
      <c r="M247" s="108"/>
      <c r="N247" s="108"/>
      <c r="O247" s="108"/>
      <c r="P247" s="108"/>
      <c r="Q247" s="108"/>
      <c r="R247" s="108"/>
      <c r="S247" s="108"/>
    </row>
    <row r="248" spans="2:29" x14ac:dyDescent="0.2">
      <c r="E248" s="108"/>
      <c r="F248" s="108"/>
      <c r="G248" s="108"/>
      <c r="H248" s="108"/>
      <c r="I248" s="108"/>
      <c r="J248" s="108"/>
      <c r="K248" s="108"/>
      <c r="L248" s="108"/>
      <c r="M248" s="108"/>
      <c r="N248" s="108"/>
      <c r="O248" s="108"/>
      <c r="P248" s="108"/>
      <c r="Q248" s="108"/>
      <c r="R248" s="108"/>
      <c r="S248" s="108"/>
    </row>
    <row r="249" spans="2:29" x14ac:dyDescent="0.2">
      <c r="E249" s="108"/>
      <c r="F249" s="108"/>
      <c r="G249" s="108"/>
      <c r="H249" s="108"/>
      <c r="I249" s="108"/>
      <c r="J249" s="108"/>
      <c r="K249" s="108"/>
      <c r="L249" s="108"/>
      <c r="M249" s="108"/>
      <c r="N249" s="108"/>
      <c r="O249" s="108"/>
      <c r="P249" s="108"/>
      <c r="Q249" s="108"/>
      <c r="R249" s="108"/>
      <c r="S249" s="108"/>
    </row>
    <row r="250" spans="2:29" x14ac:dyDescent="0.2">
      <c r="E250" s="108"/>
      <c r="F250" s="108"/>
      <c r="G250" s="108"/>
      <c r="H250" s="108"/>
      <c r="I250" s="108"/>
      <c r="J250" s="108"/>
      <c r="K250" s="108"/>
      <c r="L250" s="108"/>
      <c r="M250" s="108"/>
      <c r="N250" s="108"/>
      <c r="O250" s="108"/>
      <c r="P250" s="108"/>
      <c r="Q250" s="108"/>
      <c r="R250" s="108"/>
      <c r="S250" s="108"/>
    </row>
    <row r="251" spans="2:29" x14ac:dyDescent="0.2">
      <c r="E251" s="108"/>
      <c r="F251" s="108"/>
      <c r="G251" s="108"/>
      <c r="H251" s="108"/>
      <c r="I251" s="108"/>
      <c r="J251" s="108"/>
      <c r="K251" s="108"/>
      <c r="L251" s="108"/>
      <c r="M251" s="108"/>
      <c r="N251" s="108"/>
      <c r="O251" s="108"/>
      <c r="P251" s="108"/>
      <c r="Q251" s="108"/>
      <c r="R251" s="108"/>
      <c r="S251" s="108"/>
    </row>
    <row r="252" spans="2:29" x14ac:dyDescent="0.2">
      <c r="E252" s="108"/>
      <c r="F252" s="108"/>
      <c r="G252" s="108"/>
      <c r="H252" s="108"/>
      <c r="I252" s="108"/>
      <c r="J252" s="108"/>
      <c r="K252" s="108"/>
      <c r="L252" s="108"/>
      <c r="M252" s="108"/>
      <c r="N252" s="108"/>
      <c r="O252" s="108"/>
      <c r="P252" s="108"/>
      <c r="Q252" s="108"/>
      <c r="R252" s="108"/>
      <c r="S252" s="108"/>
    </row>
    <row r="253" spans="2:29" x14ac:dyDescent="0.2">
      <c r="E253" s="108"/>
      <c r="F253" s="108"/>
      <c r="G253" s="108"/>
      <c r="H253" s="108"/>
      <c r="I253" s="108"/>
      <c r="J253" s="108"/>
      <c r="K253" s="108"/>
      <c r="L253" s="108"/>
      <c r="M253" s="108"/>
      <c r="N253" s="108"/>
      <c r="O253" s="108"/>
      <c r="P253" s="108"/>
      <c r="Q253" s="108"/>
      <c r="R253" s="108"/>
      <c r="S253" s="108"/>
    </row>
    <row r="254" spans="2:29" x14ac:dyDescent="0.2">
      <c r="E254" s="108"/>
      <c r="F254" s="108"/>
      <c r="G254" s="108"/>
      <c r="H254" s="108"/>
      <c r="I254" s="108"/>
      <c r="J254" s="108"/>
      <c r="K254" s="108"/>
      <c r="L254" s="108"/>
      <c r="M254" s="108"/>
      <c r="N254" s="108"/>
      <c r="O254" s="108"/>
      <c r="P254" s="108"/>
      <c r="Q254" s="108"/>
      <c r="R254" s="108"/>
      <c r="S254" s="108"/>
    </row>
    <row r="255" spans="2:29" x14ac:dyDescent="0.2">
      <c r="E255" s="108"/>
      <c r="F255" s="108"/>
      <c r="G255" s="108"/>
      <c r="H255" s="108"/>
      <c r="I255" s="108"/>
      <c r="J255" s="108"/>
      <c r="K255" s="108"/>
      <c r="L255" s="108"/>
      <c r="M255" s="108"/>
      <c r="N255" s="108"/>
      <c r="O255" s="108"/>
      <c r="P255" s="108"/>
      <c r="Q255" s="108"/>
      <c r="R255" s="108"/>
      <c r="S255" s="108"/>
    </row>
    <row r="256" spans="2:29" x14ac:dyDescent="0.2">
      <c r="E256" s="108"/>
      <c r="F256" s="108"/>
      <c r="G256" s="108"/>
      <c r="H256" s="108"/>
      <c r="I256" s="108"/>
      <c r="J256" s="108"/>
      <c r="K256" s="108"/>
      <c r="L256" s="108"/>
      <c r="M256" s="108"/>
      <c r="N256" s="108"/>
      <c r="O256" s="108"/>
      <c r="P256" s="108"/>
      <c r="Q256" s="108"/>
      <c r="R256" s="108"/>
      <c r="S256" s="108"/>
    </row>
    <row r="257" spans="5:19" x14ac:dyDescent="0.2">
      <c r="E257" s="108"/>
      <c r="F257" s="108"/>
      <c r="G257" s="108"/>
      <c r="H257" s="108"/>
      <c r="I257" s="108"/>
      <c r="J257" s="108"/>
      <c r="K257" s="108"/>
      <c r="L257" s="108"/>
      <c r="M257" s="108"/>
      <c r="N257" s="108"/>
      <c r="O257" s="108"/>
      <c r="P257" s="108"/>
      <c r="Q257" s="108"/>
      <c r="R257" s="108"/>
      <c r="S257" s="108"/>
    </row>
    <row r="258" spans="5:19" x14ac:dyDescent="0.2">
      <c r="E258" s="108"/>
      <c r="F258" s="108"/>
      <c r="G258" s="108"/>
      <c r="H258" s="108"/>
      <c r="I258" s="108"/>
      <c r="J258" s="108"/>
      <c r="K258" s="108"/>
      <c r="L258" s="108"/>
      <c r="M258" s="108"/>
      <c r="N258" s="108"/>
      <c r="O258" s="108"/>
      <c r="P258" s="108"/>
      <c r="Q258" s="108"/>
      <c r="R258" s="108"/>
      <c r="S258" s="108"/>
    </row>
    <row r="259" spans="5:19" x14ac:dyDescent="0.2">
      <c r="E259" s="108"/>
      <c r="F259" s="108"/>
      <c r="G259" s="108"/>
      <c r="H259" s="108"/>
      <c r="I259" s="108"/>
      <c r="J259" s="108"/>
      <c r="K259" s="108"/>
      <c r="L259" s="108"/>
      <c r="M259" s="108"/>
      <c r="N259" s="108"/>
      <c r="O259" s="108"/>
      <c r="P259" s="108"/>
      <c r="Q259" s="108"/>
      <c r="R259" s="108"/>
      <c r="S259" s="108"/>
    </row>
    <row r="260" spans="5:19" x14ac:dyDescent="0.2">
      <c r="E260" s="108"/>
      <c r="F260" s="108"/>
      <c r="G260" s="108"/>
      <c r="H260" s="108"/>
      <c r="I260" s="108"/>
      <c r="J260" s="108"/>
      <c r="K260" s="108"/>
      <c r="L260" s="108"/>
      <c r="M260" s="108"/>
      <c r="N260" s="108"/>
      <c r="O260" s="108"/>
      <c r="P260" s="108"/>
      <c r="Q260" s="108"/>
      <c r="R260" s="108"/>
      <c r="S260" s="108"/>
    </row>
    <row r="261" spans="5:19" x14ac:dyDescent="0.2">
      <c r="E261" s="108"/>
      <c r="F261" s="108"/>
      <c r="G261" s="108"/>
      <c r="H261" s="108"/>
      <c r="I261" s="108"/>
      <c r="J261" s="108"/>
      <c r="K261" s="108"/>
      <c r="L261" s="108"/>
      <c r="M261" s="108"/>
      <c r="N261" s="108"/>
      <c r="O261" s="108"/>
      <c r="P261" s="108"/>
      <c r="Q261" s="108"/>
      <c r="R261" s="108"/>
      <c r="S261" s="108"/>
    </row>
    <row r="262" spans="5:19" x14ac:dyDescent="0.2">
      <c r="E262" s="108"/>
      <c r="F262" s="108"/>
      <c r="G262" s="108"/>
      <c r="H262" s="108"/>
      <c r="I262" s="108"/>
      <c r="J262" s="108"/>
      <c r="K262" s="108"/>
      <c r="L262" s="108"/>
      <c r="M262" s="108"/>
      <c r="N262" s="108"/>
      <c r="O262" s="108"/>
      <c r="P262" s="108"/>
      <c r="Q262" s="108"/>
      <c r="R262" s="108"/>
      <c r="S262" s="108"/>
    </row>
    <row r="263" spans="5:19" x14ac:dyDescent="0.2">
      <c r="E263" s="108"/>
      <c r="F263" s="108"/>
      <c r="G263" s="108"/>
      <c r="H263" s="108"/>
      <c r="I263" s="108"/>
      <c r="J263" s="108"/>
      <c r="K263" s="108"/>
      <c r="L263" s="108"/>
      <c r="M263" s="108"/>
      <c r="N263" s="108"/>
      <c r="O263" s="108"/>
      <c r="P263" s="108"/>
      <c r="Q263" s="108"/>
      <c r="R263" s="108"/>
      <c r="S263" s="108"/>
    </row>
    <row r="264" spans="5:19" x14ac:dyDescent="0.2">
      <c r="E264" s="108"/>
      <c r="F264" s="108"/>
      <c r="G264" s="108"/>
      <c r="H264" s="108"/>
      <c r="I264" s="108"/>
      <c r="J264" s="108"/>
      <c r="K264" s="108"/>
      <c r="L264" s="108"/>
      <c r="M264" s="108"/>
      <c r="N264" s="108"/>
      <c r="O264" s="108"/>
      <c r="P264" s="108"/>
      <c r="Q264" s="108"/>
      <c r="R264" s="108"/>
      <c r="S264" s="108"/>
    </row>
    <row r="265" spans="5:19" x14ac:dyDescent="0.2">
      <c r="E265" s="108"/>
      <c r="F265" s="108"/>
      <c r="G265" s="108"/>
      <c r="H265" s="108"/>
      <c r="I265" s="108"/>
      <c r="J265" s="108"/>
      <c r="K265" s="108"/>
      <c r="L265" s="108"/>
      <c r="M265" s="108"/>
      <c r="N265" s="108"/>
      <c r="O265" s="108"/>
      <c r="P265" s="108"/>
      <c r="Q265" s="108"/>
      <c r="R265" s="108"/>
      <c r="S265" s="108"/>
    </row>
    <row r="266" spans="5:19" x14ac:dyDescent="0.2">
      <c r="E266" s="108"/>
      <c r="F266" s="108"/>
      <c r="G266" s="108"/>
      <c r="H266" s="108"/>
      <c r="I266" s="108"/>
      <c r="J266" s="108"/>
      <c r="K266" s="108"/>
      <c r="L266" s="108"/>
      <c r="M266" s="108"/>
      <c r="N266" s="108"/>
      <c r="O266" s="108"/>
      <c r="P266" s="108"/>
      <c r="Q266" s="108"/>
      <c r="R266" s="108"/>
      <c r="S266" s="108"/>
    </row>
    <row r="267" spans="5:19" x14ac:dyDescent="0.2">
      <c r="E267" s="108"/>
      <c r="F267" s="108"/>
      <c r="G267" s="108"/>
      <c r="H267" s="108"/>
      <c r="I267" s="108"/>
      <c r="J267" s="108"/>
      <c r="K267" s="108"/>
      <c r="L267" s="108"/>
      <c r="M267" s="108"/>
      <c r="N267" s="108"/>
      <c r="O267" s="108"/>
      <c r="P267" s="108"/>
      <c r="Q267" s="108"/>
      <c r="R267" s="108"/>
      <c r="S267" s="108"/>
    </row>
    <row r="268" spans="5:19" x14ac:dyDescent="0.2">
      <c r="E268" s="108"/>
      <c r="F268" s="108"/>
      <c r="G268" s="108"/>
      <c r="H268" s="108"/>
      <c r="I268" s="108"/>
      <c r="J268" s="108"/>
      <c r="K268" s="108"/>
      <c r="L268" s="108"/>
      <c r="M268" s="108"/>
      <c r="N268" s="108"/>
      <c r="O268" s="108"/>
      <c r="P268" s="108"/>
      <c r="Q268" s="108"/>
      <c r="R268" s="108"/>
      <c r="S268" s="108"/>
    </row>
    <row r="269" spans="5:19" x14ac:dyDescent="0.2">
      <c r="E269" s="108"/>
      <c r="F269" s="108"/>
      <c r="G269" s="108"/>
      <c r="H269" s="108"/>
      <c r="I269" s="108"/>
      <c r="J269" s="108"/>
      <c r="K269" s="108"/>
      <c r="L269" s="108"/>
      <c r="M269" s="108"/>
      <c r="N269" s="108"/>
      <c r="O269" s="108"/>
      <c r="P269" s="108"/>
      <c r="Q269" s="108"/>
      <c r="R269" s="108"/>
      <c r="S269" s="108"/>
    </row>
    <row r="270" spans="5:19" x14ac:dyDescent="0.2">
      <c r="E270" s="108"/>
      <c r="F270" s="108"/>
      <c r="G270" s="108"/>
      <c r="H270" s="108"/>
      <c r="I270" s="108"/>
      <c r="J270" s="108"/>
      <c r="K270" s="108"/>
      <c r="L270" s="108"/>
      <c r="M270" s="108"/>
      <c r="N270" s="108"/>
      <c r="O270" s="108"/>
      <c r="P270" s="108"/>
      <c r="Q270" s="108"/>
      <c r="R270" s="108"/>
      <c r="S270" s="108"/>
    </row>
    <row r="271" spans="5:19" x14ac:dyDescent="0.2">
      <c r="E271" s="108"/>
      <c r="F271" s="108"/>
      <c r="G271" s="108"/>
      <c r="H271" s="108"/>
      <c r="I271" s="108"/>
      <c r="J271" s="108"/>
      <c r="K271" s="108"/>
      <c r="L271" s="108"/>
      <c r="M271" s="108"/>
      <c r="N271" s="108"/>
      <c r="O271" s="108"/>
      <c r="P271" s="108"/>
      <c r="Q271" s="108"/>
      <c r="R271" s="108"/>
      <c r="S271" s="108"/>
    </row>
    <row r="272" spans="5:19" x14ac:dyDescent="0.2">
      <c r="E272" s="108"/>
      <c r="F272" s="108"/>
      <c r="G272" s="108"/>
      <c r="H272" s="108"/>
      <c r="I272" s="108"/>
      <c r="J272" s="108"/>
      <c r="K272" s="108"/>
      <c r="L272" s="108"/>
      <c r="M272" s="108"/>
      <c r="N272" s="108"/>
      <c r="O272" s="108"/>
      <c r="P272" s="108"/>
      <c r="Q272" s="108"/>
      <c r="R272" s="108"/>
      <c r="S272" s="108"/>
    </row>
    <row r="273" spans="5:19" x14ac:dyDescent="0.2">
      <c r="E273" s="108"/>
      <c r="F273" s="108"/>
      <c r="G273" s="108"/>
      <c r="H273" s="108"/>
      <c r="I273" s="108"/>
      <c r="J273" s="108"/>
      <c r="K273" s="108"/>
      <c r="L273" s="108"/>
      <c r="M273" s="108"/>
      <c r="N273" s="108"/>
      <c r="O273" s="108"/>
      <c r="P273" s="108"/>
      <c r="Q273" s="108"/>
      <c r="R273" s="108"/>
      <c r="S273" s="108"/>
    </row>
    <row r="274" spans="5:19" x14ac:dyDescent="0.2">
      <c r="E274" s="108"/>
      <c r="F274" s="108"/>
      <c r="G274" s="108"/>
      <c r="H274" s="108"/>
      <c r="I274" s="108"/>
      <c r="J274" s="108"/>
      <c r="K274" s="108"/>
      <c r="L274" s="108"/>
      <c r="M274" s="108"/>
      <c r="N274" s="108"/>
      <c r="O274" s="108"/>
      <c r="P274" s="108"/>
      <c r="Q274" s="108"/>
      <c r="R274" s="108"/>
      <c r="S274" s="108"/>
    </row>
    <row r="275" spans="5:19" x14ac:dyDescent="0.2">
      <c r="E275" s="108"/>
      <c r="F275" s="108"/>
      <c r="G275" s="108"/>
      <c r="H275" s="108"/>
      <c r="I275" s="108"/>
      <c r="J275" s="108"/>
      <c r="K275" s="108"/>
      <c r="L275" s="108"/>
      <c r="M275" s="108"/>
      <c r="N275" s="108"/>
      <c r="O275" s="108"/>
      <c r="P275" s="108"/>
      <c r="Q275" s="108"/>
      <c r="R275" s="108"/>
      <c r="S275" s="108"/>
    </row>
    <row r="276" spans="5:19" x14ac:dyDescent="0.2">
      <c r="E276" s="108"/>
      <c r="F276" s="108"/>
      <c r="G276" s="108"/>
      <c r="H276" s="108"/>
      <c r="I276" s="108"/>
      <c r="J276" s="108"/>
      <c r="K276" s="108"/>
      <c r="L276" s="108"/>
      <c r="M276" s="108"/>
      <c r="N276" s="108"/>
      <c r="O276" s="108"/>
      <c r="P276" s="108"/>
      <c r="Q276" s="108"/>
      <c r="R276" s="108"/>
      <c r="S276" s="108"/>
    </row>
    <row r="277" spans="5:19" x14ac:dyDescent="0.2">
      <c r="E277" s="108"/>
      <c r="F277" s="108"/>
      <c r="G277" s="108"/>
      <c r="H277" s="108"/>
      <c r="I277" s="108"/>
      <c r="J277" s="108"/>
      <c r="K277" s="108"/>
      <c r="L277" s="108"/>
      <c r="M277" s="108"/>
      <c r="N277" s="108"/>
      <c r="O277" s="108"/>
      <c r="P277" s="108"/>
      <c r="Q277" s="108"/>
      <c r="R277" s="108"/>
      <c r="S277" s="108"/>
    </row>
    <row r="278" spans="5:19" x14ac:dyDescent="0.2">
      <c r="E278" s="108"/>
      <c r="F278" s="108"/>
      <c r="G278" s="108"/>
      <c r="H278" s="108"/>
      <c r="I278" s="108"/>
      <c r="J278" s="108"/>
      <c r="K278" s="108"/>
      <c r="L278" s="108"/>
      <c r="M278" s="108"/>
      <c r="N278" s="108"/>
      <c r="O278" s="108"/>
      <c r="P278" s="108"/>
      <c r="Q278" s="108"/>
      <c r="R278" s="108"/>
      <c r="S278" s="108"/>
    </row>
    <row r="279" spans="5:19" x14ac:dyDescent="0.2">
      <c r="E279" s="108"/>
      <c r="F279" s="108"/>
      <c r="G279" s="108"/>
      <c r="H279" s="108"/>
      <c r="I279" s="108"/>
      <c r="J279" s="108"/>
      <c r="K279" s="108"/>
      <c r="L279" s="108"/>
      <c r="M279" s="108"/>
      <c r="N279" s="108"/>
      <c r="O279" s="108"/>
      <c r="P279" s="108"/>
      <c r="Q279" s="108"/>
      <c r="R279" s="108"/>
      <c r="S279" s="108"/>
    </row>
    <row r="280" spans="5:19" x14ac:dyDescent="0.2">
      <c r="E280" s="108"/>
      <c r="F280" s="108"/>
      <c r="G280" s="108"/>
      <c r="H280" s="108"/>
      <c r="I280" s="108"/>
      <c r="J280" s="108"/>
      <c r="K280" s="108"/>
      <c r="L280" s="108"/>
      <c r="M280" s="108"/>
      <c r="N280" s="108"/>
      <c r="O280" s="108"/>
      <c r="P280" s="108"/>
      <c r="Q280" s="108"/>
      <c r="R280" s="108"/>
      <c r="S280" s="108"/>
    </row>
    <row r="281" spans="5:19" x14ac:dyDescent="0.2">
      <c r="E281" s="108"/>
      <c r="F281" s="108"/>
      <c r="G281" s="108"/>
      <c r="H281" s="108"/>
      <c r="I281" s="108"/>
      <c r="J281" s="108"/>
      <c r="K281" s="108"/>
      <c r="L281" s="108"/>
      <c r="M281" s="108"/>
      <c r="N281" s="108"/>
      <c r="O281" s="108"/>
      <c r="P281" s="108"/>
      <c r="Q281" s="108"/>
      <c r="R281" s="108"/>
      <c r="S281" s="108"/>
    </row>
    <row r="282" spans="5:19" x14ac:dyDescent="0.2">
      <c r="E282" s="108"/>
      <c r="F282" s="108"/>
      <c r="G282" s="108"/>
      <c r="H282" s="108"/>
      <c r="I282" s="108"/>
      <c r="J282" s="108"/>
      <c r="K282" s="108"/>
      <c r="L282" s="108"/>
      <c r="M282" s="108"/>
      <c r="N282" s="108"/>
      <c r="O282" s="108"/>
      <c r="P282" s="108"/>
      <c r="Q282" s="108"/>
      <c r="R282" s="108"/>
      <c r="S282" s="108"/>
    </row>
    <row r="283" spans="5:19" x14ac:dyDescent="0.2">
      <c r="E283" s="108"/>
      <c r="F283" s="108"/>
      <c r="G283" s="108"/>
      <c r="H283" s="108"/>
      <c r="I283" s="108"/>
      <c r="J283" s="108"/>
      <c r="K283" s="108"/>
      <c r="L283" s="108"/>
      <c r="M283" s="108"/>
      <c r="N283" s="108"/>
      <c r="O283" s="108"/>
      <c r="P283" s="108"/>
      <c r="Q283" s="108"/>
      <c r="R283" s="108"/>
      <c r="S283" s="108"/>
    </row>
    <row r="284" spans="5:19" x14ac:dyDescent="0.2">
      <c r="E284" s="108"/>
      <c r="F284" s="108"/>
      <c r="G284" s="108"/>
      <c r="H284" s="108"/>
      <c r="I284" s="108"/>
      <c r="J284" s="108"/>
      <c r="K284" s="108"/>
      <c r="L284" s="108"/>
      <c r="M284" s="108"/>
      <c r="N284" s="108"/>
      <c r="O284" s="108"/>
      <c r="P284" s="108"/>
      <c r="Q284" s="108"/>
      <c r="R284" s="108"/>
      <c r="S284" s="108"/>
    </row>
    <row r="285" spans="5:19" x14ac:dyDescent="0.2">
      <c r="E285" s="108"/>
      <c r="F285" s="108"/>
      <c r="G285" s="108"/>
      <c r="H285" s="108"/>
      <c r="I285" s="108"/>
      <c r="J285" s="108"/>
      <c r="K285" s="108"/>
      <c r="L285" s="108"/>
      <c r="M285" s="108"/>
      <c r="N285" s="108"/>
      <c r="O285" s="108"/>
      <c r="P285" s="108"/>
      <c r="Q285" s="108"/>
      <c r="R285" s="108"/>
      <c r="S285" s="108"/>
    </row>
    <row r="286" spans="5:19" x14ac:dyDescent="0.2">
      <c r="E286" s="108"/>
      <c r="F286" s="108"/>
      <c r="G286" s="108"/>
      <c r="H286" s="108"/>
      <c r="I286" s="108"/>
      <c r="J286" s="108"/>
      <c r="K286" s="108"/>
      <c r="L286" s="108"/>
      <c r="M286" s="108"/>
      <c r="N286" s="108"/>
      <c r="O286" s="108"/>
      <c r="P286" s="108"/>
      <c r="Q286" s="108"/>
      <c r="R286" s="108"/>
      <c r="S286" s="108"/>
    </row>
    <row r="287" spans="5:19" x14ac:dyDescent="0.2">
      <c r="E287" s="108"/>
      <c r="F287" s="108"/>
      <c r="G287" s="108"/>
      <c r="H287" s="108"/>
      <c r="I287" s="108"/>
      <c r="J287" s="108"/>
      <c r="K287" s="108"/>
      <c r="L287" s="108"/>
      <c r="M287" s="108"/>
      <c r="N287" s="108"/>
      <c r="O287" s="108"/>
      <c r="P287" s="108"/>
      <c r="Q287" s="108"/>
      <c r="R287" s="108"/>
      <c r="S287" s="108"/>
    </row>
    <row r="288" spans="5:19" x14ac:dyDescent="0.2">
      <c r="E288" s="108"/>
      <c r="F288" s="108"/>
      <c r="G288" s="108"/>
      <c r="H288" s="108"/>
      <c r="I288" s="108"/>
      <c r="J288" s="108"/>
      <c r="K288" s="108"/>
      <c r="L288" s="108"/>
      <c r="M288" s="108"/>
      <c r="N288" s="108"/>
      <c r="O288" s="108"/>
      <c r="P288" s="108"/>
      <c r="Q288" s="108"/>
      <c r="R288" s="108"/>
      <c r="S288" s="108"/>
    </row>
    <row r="289" spans="5:19" x14ac:dyDescent="0.2">
      <c r="E289" s="108"/>
      <c r="F289" s="108"/>
      <c r="G289" s="108"/>
      <c r="H289" s="108"/>
      <c r="I289" s="108"/>
      <c r="J289" s="108"/>
      <c r="K289" s="108"/>
      <c r="L289" s="108"/>
      <c r="M289" s="108"/>
      <c r="N289" s="108"/>
      <c r="O289" s="108"/>
      <c r="P289" s="108"/>
      <c r="Q289" s="108"/>
      <c r="R289" s="108"/>
      <c r="S289" s="108"/>
    </row>
    <row r="290" spans="5:19" x14ac:dyDescent="0.2">
      <c r="E290" s="108"/>
      <c r="F290" s="108"/>
      <c r="G290" s="108"/>
      <c r="H290" s="108"/>
      <c r="I290" s="108"/>
      <c r="J290" s="108"/>
      <c r="K290" s="108"/>
      <c r="L290" s="108"/>
      <c r="M290" s="108"/>
      <c r="N290" s="108"/>
      <c r="O290" s="108"/>
      <c r="P290" s="108"/>
      <c r="Q290" s="108"/>
      <c r="R290" s="108"/>
      <c r="S290" s="108"/>
    </row>
    <row r="291" spans="5:19" x14ac:dyDescent="0.2">
      <c r="E291" s="108"/>
      <c r="F291" s="108"/>
      <c r="G291" s="108"/>
      <c r="H291" s="108"/>
      <c r="I291" s="108"/>
      <c r="J291" s="108"/>
      <c r="K291" s="108"/>
      <c r="L291" s="108"/>
      <c r="M291" s="108"/>
      <c r="N291" s="108"/>
      <c r="O291" s="108"/>
      <c r="P291" s="108"/>
      <c r="Q291" s="108"/>
      <c r="R291" s="108"/>
      <c r="S291" s="108"/>
    </row>
    <row r="292" spans="5:19" x14ac:dyDescent="0.2">
      <c r="E292" s="108"/>
      <c r="F292" s="108"/>
      <c r="G292" s="108"/>
      <c r="H292" s="108"/>
      <c r="I292" s="108"/>
      <c r="J292" s="108"/>
      <c r="K292" s="108"/>
      <c r="L292" s="108"/>
      <c r="M292" s="108"/>
      <c r="N292" s="108"/>
      <c r="O292" s="108"/>
      <c r="P292" s="108"/>
      <c r="Q292" s="108"/>
      <c r="R292" s="108"/>
      <c r="S292" s="108"/>
    </row>
    <row r="293" spans="5:19" x14ac:dyDescent="0.2">
      <c r="E293" s="108"/>
      <c r="F293" s="108"/>
      <c r="G293" s="108"/>
      <c r="H293" s="108"/>
      <c r="I293" s="108"/>
      <c r="J293" s="108"/>
      <c r="K293" s="108"/>
      <c r="L293" s="108"/>
      <c r="M293" s="108"/>
      <c r="N293" s="108"/>
      <c r="O293" s="108"/>
      <c r="P293" s="108"/>
      <c r="Q293" s="108"/>
      <c r="R293" s="108"/>
      <c r="S293" s="108"/>
    </row>
    <row r="294" spans="5:19" x14ac:dyDescent="0.2">
      <c r="E294" s="108"/>
      <c r="F294" s="108"/>
      <c r="G294" s="108"/>
      <c r="H294" s="108"/>
      <c r="I294" s="108"/>
      <c r="J294" s="108"/>
      <c r="K294" s="108"/>
      <c r="L294" s="108"/>
      <c r="M294" s="108"/>
      <c r="N294" s="108"/>
      <c r="O294" s="108"/>
      <c r="P294" s="108"/>
      <c r="Q294" s="108"/>
      <c r="R294" s="108"/>
      <c r="S294" s="108"/>
    </row>
    <row r="295" spans="5:19" x14ac:dyDescent="0.2">
      <c r="E295" s="108"/>
      <c r="F295" s="108"/>
      <c r="G295" s="108"/>
      <c r="H295" s="108"/>
      <c r="I295" s="108"/>
      <c r="J295" s="108"/>
      <c r="K295" s="108"/>
      <c r="L295" s="108"/>
      <c r="M295" s="108"/>
      <c r="N295" s="108"/>
      <c r="O295" s="108"/>
      <c r="P295" s="108"/>
      <c r="Q295" s="108"/>
      <c r="R295" s="108"/>
      <c r="S295" s="108"/>
    </row>
    <row r="296" spans="5:19" x14ac:dyDescent="0.2">
      <c r="E296" s="108"/>
      <c r="F296" s="108"/>
      <c r="G296" s="108"/>
      <c r="H296" s="108"/>
      <c r="I296" s="108"/>
      <c r="J296" s="108"/>
      <c r="K296" s="108"/>
      <c r="L296" s="108"/>
      <c r="M296" s="108"/>
      <c r="N296" s="108"/>
      <c r="O296" s="108"/>
      <c r="P296" s="108"/>
      <c r="Q296" s="108"/>
      <c r="R296" s="108"/>
      <c r="S296" s="108"/>
    </row>
    <row r="297" spans="5:19" x14ac:dyDescent="0.2">
      <c r="E297" s="108"/>
      <c r="F297" s="108"/>
      <c r="G297" s="108"/>
      <c r="H297" s="108"/>
      <c r="I297" s="108"/>
      <c r="J297" s="108"/>
      <c r="K297" s="108"/>
      <c r="L297" s="108"/>
      <c r="M297" s="108"/>
      <c r="N297" s="108"/>
      <c r="O297" s="108"/>
      <c r="P297" s="108"/>
      <c r="Q297" s="108"/>
      <c r="R297" s="108"/>
      <c r="S297" s="108"/>
    </row>
    <row r="298" spans="5:19" x14ac:dyDescent="0.2">
      <c r="E298" s="108"/>
      <c r="F298" s="108"/>
      <c r="G298" s="108"/>
      <c r="H298" s="108"/>
      <c r="I298" s="108"/>
      <c r="J298" s="108"/>
      <c r="K298" s="108"/>
      <c r="L298" s="108"/>
      <c r="M298" s="108"/>
      <c r="N298" s="108"/>
      <c r="O298" s="108"/>
      <c r="P298" s="108"/>
      <c r="Q298" s="108"/>
      <c r="R298" s="108"/>
      <c r="S298" s="108"/>
    </row>
    <row r="299" spans="5:19" x14ac:dyDescent="0.2">
      <c r="E299" s="108"/>
      <c r="F299" s="108"/>
      <c r="G299" s="108"/>
      <c r="H299" s="108"/>
      <c r="I299" s="108"/>
      <c r="J299" s="108"/>
      <c r="K299" s="108"/>
      <c r="L299" s="108"/>
      <c r="M299" s="108"/>
      <c r="N299" s="108"/>
      <c r="O299" s="108"/>
      <c r="P299" s="108"/>
      <c r="Q299" s="108"/>
      <c r="R299" s="108"/>
      <c r="S299" s="108"/>
    </row>
    <row r="300" spans="5:19" x14ac:dyDescent="0.2">
      <c r="E300" s="108"/>
      <c r="F300" s="108"/>
      <c r="G300" s="108"/>
      <c r="H300" s="108"/>
      <c r="I300" s="108"/>
      <c r="J300" s="108"/>
      <c r="K300" s="108"/>
      <c r="L300" s="108"/>
      <c r="M300" s="108"/>
      <c r="N300" s="108"/>
      <c r="O300" s="108"/>
      <c r="P300" s="108"/>
      <c r="Q300" s="108"/>
      <c r="R300" s="108"/>
      <c r="S300" s="108"/>
    </row>
    <row r="301" spans="5:19" x14ac:dyDescent="0.2">
      <c r="E301" s="108"/>
      <c r="F301" s="108"/>
      <c r="G301" s="108"/>
      <c r="H301" s="108"/>
      <c r="I301" s="108"/>
      <c r="J301" s="108"/>
      <c r="K301" s="108"/>
      <c r="L301" s="108"/>
      <c r="M301" s="108"/>
      <c r="N301" s="108"/>
      <c r="O301" s="108"/>
      <c r="P301" s="108"/>
      <c r="Q301" s="108"/>
      <c r="R301" s="108"/>
      <c r="S301" s="108"/>
    </row>
    <row r="302" spans="5:19" x14ac:dyDescent="0.2">
      <c r="E302" s="108"/>
      <c r="F302" s="108"/>
      <c r="G302" s="108"/>
      <c r="H302" s="108"/>
      <c r="I302" s="108"/>
      <c r="J302" s="108"/>
      <c r="K302" s="108"/>
      <c r="L302" s="108"/>
      <c r="M302" s="108"/>
      <c r="N302" s="108"/>
      <c r="O302" s="108"/>
      <c r="P302" s="108"/>
      <c r="Q302" s="108"/>
      <c r="R302" s="108"/>
      <c r="S302" s="108"/>
    </row>
    <row r="303" spans="5:19" x14ac:dyDescent="0.2">
      <c r="E303" s="108"/>
      <c r="F303" s="108"/>
      <c r="G303" s="108"/>
      <c r="H303" s="108"/>
      <c r="I303" s="108"/>
      <c r="J303" s="108"/>
      <c r="K303" s="108"/>
      <c r="L303" s="108"/>
      <c r="M303" s="108"/>
      <c r="N303" s="108"/>
      <c r="O303" s="108"/>
      <c r="P303" s="108"/>
      <c r="Q303" s="108"/>
      <c r="R303" s="108"/>
      <c r="S303" s="108"/>
    </row>
    <row r="304" spans="5:19" x14ac:dyDescent="0.2">
      <c r="E304" s="108"/>
      <c r="F304" s="108"/>
      <c r="G304" s="108"/>
      <c r="H304" s="108"/>
      <c r="I304" s="108"/>
      <c r="J304" s="108"/>
      <c r="K304" s="108"/>
      <c r="L304" s="108"/>
      <c r="M304" s="108"/>
      <c r="N304" s="108"/>
      <c r="O304" s="108"/>
      <c r="P304" s="108"/>
      <c r="Q304" s="108"/>
      <c r="R304" s="108"/>
      <c r="S304" s="108"/>
    </row>
    <row r="305" spans="5:19" x14ac:dyDescent="0.2">
      <c r="E305" s="108"/>
      <c r="F305" s="108"/>
      <c r="G305" s="108"/>
      <c r="H305" s="108"/>
      <c r="I305" s="108"/>
      <c r="J305" s="108"/>
      <c r="K305" s="108"/>
      <c r="L305" s="108"/>
      <c r="M305" s="108"/>
      <c r="N305" s="108"/>
      <c r="O305" s="108"/>
      <c r="P305" s="108"/>
      <c r="Q305" s="108"/>
      <c r="R305" s="108"/>
      <c r="S305" s="108"/>
    </row>
    <row r="306" spans="5:19" x14ac:dyDescent="0.2">
      <c r="E306" s="108"/>
      <c r="F306" s="108"/>
      <c r="G306" s="108"/>
      <c r="H306" s="108"/>
      <c r="I306" s="108"/>
      <c r="J306" s="108"/>
      <c r="K306" s="108"/>
      <c r="L306" s="108"/>
      <c r="M306" s="108"/>
      <c r="N306" s="108"/>
      <c r="O306" s="108"/>
      <c r="P306" s="108"/>
      <c r="Q306" s="108"/>
      <c r="R306" s="108"/>
      <c r="S306" s="108"/>
    </row>
    <row r="307" spans="5:19" x14ac:dyDescent="0.2">
      <c r="E307" s="108"/>
      <c r="F307" s="108"/>
      <c r="G307" s="108"/>
      <c r="H307" s="108"/>
      <c r="I307" s="108"/>
      <c r="J307" s="108"/>
      <c r="K307" s="108"/>
      <c r="L307" s="108"/>
      <c r="M307" s="108"/>
      <c r="N307" s="108"/>
      <c r="O307" s="108"/>
      <c r="P307" s="108"/>
      <c r="Q307" s="108"/>
      <c r="R307" s="108"/>
      <c r="S307" s="108"/>
    </row>
    <row r="308" spans="5:19" x14ac:dyDescent="0.2">
      <c r="E308" s="108"/>
      <c r="F308" s="108"/>
      <c r="G308" s="108"/>
      <c r="H308" s="108"/>
      <c r="I308" s="108"/>
      <c r="J308" s="108"/>
      <c r="K308" s="108"/>
      <c r="L308" s="108"/>
      <c r="M308" s="108"/>
      <c r="N308" s="108"/>
      <c r="O308" s="108"/>
      <c r="P308" s="108"/>
      <c r="Q308" s="108"/>
      <c r="R308" s="108"/>
      <c r="S308" s="108"/>
    </row>
    <row r="309" spans="5:19" x14ac:dyDescent="0.2">
      <c r="E309" s="108"/>
      <c r="F309" s="108"/>
      <c r="G309" s="108"/>
      <c r="H309" s="108"/>
      <c r="I309" s="108"/>
      <c r="J309" s="108"/>
      <c r="K309" s="108"/>
      <c r="L309" s="108"/>
      <c r="M309" s="108"/>
      <c r="N309" s="108"/>
      <c r="O309" s="108"/>
      <c r="P309" s="108"/>
      <c r="Q309" s="108"/>
      <c r="R309" s="108"/>
      <c r="S309" s="108"/>
    </row>
    <row r="310" spans="5:19" x14ac:dyDescent="0.2">
      <c r="E310" s="108"/>
      <c r="F310" s="108"/>
      <c r="G310" s="108"/>
      <c r="H310" s="108"/>
      <c r="I310" s="108"/>
      <c r="J310" s="108"/>
      <c r="K310" s="108"/>
      <c r="L310" s="108"/>
      <c r="M310" s="108"/>
      <c r="N310" s="108"/>
      <c r="O310" s="108"/>
      <c r="P310" s="108"/>
      <c r="Q310" s="108"/>
      <c r="R310" s="108"/>
      <c r="S310" s="108"/>
    </row>
    <row r="311" spans="5:19" x14ac:dyDescent="0.2">
      <c r="E311" s="108"/>
      <c r="F311" s="108"/>
      <c r="G311" s="108"/>
      <c r="H311" s="108"/>
      <c r="I311" s="108"/>
      <c r="J311" s="108"/>
      <c r="K311" s="108"/>
      <c r="L311" s="108"/>
      <c r="M311" s="108"/>
      <c r="N311" s="108"/>
      <c r="O311" s="108"/>
      <c r="P311" s="108"/>
      <c r="Q311" s="108"/>
      <c r="R311" s="108"/>
      <c r="S311" s="108"/>
    </row>
    <row r="312" spans="5:19" x14ac:dyDescent="0.2">
      <c r="E312" s="108"/>
      <c r="F312" s="108"/>
      <c r="G312" s="108"/>
      <c r="H312" s="108"/>
      <c r="I312" s="108"/>
      <c r="J312" s="108"/>
      <c r="K312" s="108"/>
      <c r="L312" s="108"/>
      <c r="M312" s="108"/>
      <c r="N312" s="108"/>
      <c r="O312" s="108"/>
      <c r="P312" s="108"/>
      <c r="Q312" s="108"/>
      <c r="R312" s="108"/>
      <c r="S312" s="108"/>
    </row>
    <row r="313" spans="5:19" x14ac:dyDescent="0.2">
      <c r="E313" s="108"/>
      <c r="F313" s="108"/>
      <c r="G313" s="108"/>
      <c r="H313" s="108"/>
      <c r="I313" s="108"/>
      <c r="J313" s="108"/>
      <c r="K313" s="108"/>
      <c r="L313" s="108"/>
      <c r="M313" s="108"/>
      <c r="N313" s="108"/>
      <c r="O313" s="108"/>
      <c r="P313" s="108"/>
      <c r="Q313" s="108"/>
      <c r="R313" s="108"/>
      <c r="S313" s="108"/>
    </row>
    <row r="314" spans="5:19" x14ac:dyDescent="0.2">
      <c r="E314" s="108"/>
      <c r="F314" s="108"/>
      <c r="G314" s="108"/>
      <c r="H314" s="108"/>
      <c r="I314" s="108"/>
      <c r="J314" s="108"/>
      <c r="K314" s="108"/>
      <c r="L314" s="108"/>
      <c r="M314" s="108"/>
      <c r="N314" s="108"/>
      <c r="O314" s="108"/>
      <c r="P314" s="108"/>
      <c r="Q314" s="108"/>
      <c r="R314" s="108"/>
      <c r="S314" s="108"/>
    </row>
    <row r="315" spans="5:19" x14ac:dyDescent="0.2">
      <c r="E315" s="108"/>
      <c r="F315" s="108"/>
      <c r="G315" s="108"/>
      <c r="H315" s="108"/>
      <c r="I315" s="108"/>
      <c r="J315" s="108"/>
      <c r="K315" s="108"/>
      <c r="L315" s="108"/>
      <c r="M315" s="108"/>
      <c r="N315" s="108"/>
      <c r="O315" s="108"/>
      <c r="P315" s="108"/>
      <c r="Q315" s="108"/>
      <c r="R315" s="108"/>
      <c r="S315" s="108"/>
    </row>
    <row r="316" spans="5:19" x14ac:dyDescent="0.2">
      <c r="E316" s="108"/>
      <c r="F316" s="108"/>
      <c r="G316" s="108"/>
      <c r="H316" s="108"/>
      <c r="I316" s="108"/>
      <c r="J316" s="108"/>
      <c r="K316" s="108"/>
      <c r="L316" s="108"/>
      <c r="M316" s="108"/>
      <c r="N316" s="108"/>
      <c r="O316" s="108"/>
      <c r="P316" s="108"/>
      <c r="Q316" s="108"/>
      <c r="R316" s="108"/>
      <c r="S316" s="108"/>
    </row>
    <row r="317" spans="5:19" x14ac:dyDescent="0.2">
      <c r="E317" s="108"/>
      <c r="F317" s="108"/>
      <c r="G317" s="108"/>
      <c r="H317" s="108"/>
      <c r="I317" s="108"/>
      <c r="J317" s="108"/>
      <c r="K317" s="108"/>
      <c r="L317" s="108"/>
      <c r="M317" s="108"/>
      <c r="N317" s="108"/>
      <c r="O317" s="108"/>
      <c r="P317" s="108"/>
      <c r="Q317" s="108"/>
      <c r="R317" s="108"/>
      <c r="S317" s="108"/>
    </row>
    <row r="318" spans="5:19" x14ac:dyDescent="0.2">
      <c r="E318" s="108"/>
      <c r="F318" s="108"/>
      <c r="G318" s="108"/>
      <c r="H318" s="108"/>
      <c r="I318" s="108"/>
      <c r="J318" s="108"/>
      <c r="K318" s="108"/>
      <c r="L318" s="108"/>
      <c r="M318" s="108"/>
      <c r="N318" s="108"/>
      <c r="O318" s="108"/>
      <c r="P318" s="108"/>
      <c r="Q318" s="108"/>
      <c r="R318" s="108"/>
      <c r="S318" s="108"/>
    </row>
    <row r="319" spans="5:19" x14ac:dyDescent="0.2">
      <c r="E319" s="108"/>
      <c r="F319" s="108"/>
      <c r="G319" s="108"/>
      <c r="H319" s="108"/>
      <c r="I319" s="108"/>
      <c r="J319" s="108"/>
      <c r="K319" s="108"/>
      <c r="L319" s="108"/>
      <c r="M319" s="108"/>
      <c r="N319" s="108"/>
      <c r="O319" s="108"/>
      <c r="P319" s="108"/>
      <c r="Q319" s="108"/>
      <c r="R319" s="108"/>
      <c r="S319" s="108"/>
    </row>
    <row r="320" spans="5:19" x14ac:dyDescent="0.2">
      <c r="E320" s="108"/>
      <c r="F320" s="108"/>
      <c r="G320" s="108"/>
      <c r="H320" s="108"/>
      <c r="I320" s="108"/>
      <c r="J320" s="108"/>
      <c r="K320" s="108"/>
      <c r="L320" s="108"/>
      <c r="M320" s="108"/>
      <c r="N320" s="108"/>
      <c r="O320" s="108"/>
      <c r="P320" s="108"/>
      <c r="Q320" s="108"/>
      <c r="R320" s="108"/>
      <c r="S320" s="108"/>
    </row>
    <row r="321" spans="5:19" x14ac:dyDescent="0.2">
      <c r="E321" s="108"/>
      <c r="F321" s="108"/>
      <c r="G321" s="108"/>
      <c r="H321" s="108"/>
      <c r="I321" s="108"/>
      <c r="J321" s="108"/>
      <c r="K321" s="108"/>
      <c r="L321" s="108"/>
      <c r="M321" s="108"/>
      <c r="N321" s="108"/>
      <c r="O321" s="108"/>
      <c r="P321" s="108"/>
      <c r="Q321" s="108"/>
      <c r="R321" s="108"/>
      <c r="S321" s="108"/>
    </row>
    <row r="322" spans="5:19" x14ac:dyDescent="0.2">
      <c r="E322" s="108"/>
      <c r="F322" s="108"/>
      <c r="G322" s="108"/>
      <c r="H322" s="108"/>
      <c r="I322" s="108"/>
      <c r="J322" s="108"/>
      <c r="K322" s="108"/>
      <c r="L322" s="108"/>
      <c r="M322" s="108"/>
      <c r="N322" s="108"/>
      <c r="O322" s="108"/>
      <c r="P322" s="108"/>
      <c r="Q322" s="108"/>
      <c r="R322" s="108"/>
      <c r="S322" s="108"/>
    </row>
    <row r="323" spans="5:19" x14ac:dyDescent="0.2">
      <c r="E323" s="108"/>
      <c r="F323" s="108"/>
      <c r="G323" s="108"/>
      <c r="H323" s="108"/>
      <c r="I323" s="108"/>
      <c r="J323" s="108"/>
      <c r="K323" s="108"/>
      <c r="L323" s="108"/>
      <c r="M323" s="108"/>
      <c r="N323" s="108"/>
      <c r="O323" s="108"/>
      <c r="P323" s="108"/>
      <c r="Q323" s="108"/>
      <c r="R323" s="108"/>
      <c r="S323" s="108"/>
    </row>
    <row r="324" spans="5:19" x14ac:dyDescent="0.2">
      <c r="E324" s="108"/>
      <c r="F324" s="108"/>
      <c r="G324" s="108"/>
      <c r="H324" s="108"/>
      <c r="I324" s="108"/>
      <c r="J324" s="108"/>
      <c r="K324" s="108"/>
      <c r="L324" s="108"/>
      <c r="M324" s="108"/>
      <c r="N324" s="108"/>
      <c r="O324" s="108"/>
      <c r="P324" s="108"/>
      <c r="Q324" s="108"/>
      <c r="R324" s="108"/>
      <c r="S324" s="108"/>
    </row>
    <row r="325" spans="5:19" x14ac:dyDescent="0.2">
      <c r="E325" s="108"/>
      <c r="F325" s="108"/>
      <c r="G325" s="108"/>
      <c r="H325" s="108"/>
      <c r="I325" s="108"/>
      <c r="J325" s="108"/>
      <c r="K325" s="108"/>
      <c r="L325" s="108"/>
      <c r="M325" s="108"/>
      <c r="N325" s="108"/>
      <c r="O325" s="108"/>
      <c r="P325" s="108"/>
      <c r="Q325" s="108"/>
      <c r="R325" s="108"/>
      <c r="S325" s="108"/>
    </row>
    <row r="326" spans="5:19" x14ac:dyDescent="0.2">
      <c r="E326" s="108"/>
      <c r="F326" s="108"/>
      <c r="G326" s="108"/>
      <c r="H326" s="108"/>
      <c r="I326" s="108"/>
      <c r="J326" s="108"/>
      <c r="K326" s="108"/>
      <c r="L326" s="108"/>
      <c r="M326" s="108"/>
      <c r="N326" s="108"/>
      <c r="O326" s="108"/>
      <c r="P326" s="108"/>
      <c r="Q326" s="108"/>
      <c r="R326" s="108"/>
      <c r="S326" s="108"/>
    </row>
    <row r="327" spans="5:19" x14ac:dyDescent="0.2">
      <c r="E327" s="108"/>
      <c r="F327" s="108"/>
      <c r="G327" s="108"/>
      <c r="H327" s="108"/>
      <c r="I327" s="108"/>
      <c r="J327" s="108"/>
      <c r="K327" s="108"/>
      <c r="L327" s="108"/>
      <c r="M327" s="108"/>
      <c r="N327" s="108"/>
      <c r="O327" s="108"/>
      <c r="P327" s="108"/>
      <c r="Q327" s="108"/>
      <c r="R327" s="108"/>
      <c r="S327" s="108"/>
    </row>
    <row r="328" spans="5:19" x14ac:dyDescent="0.2">
      <c r="E328" s="108"/>
      <c r="F328" s="108"/>
      <c r="G328" s="108"/>
      <c r="H328" s="108"/>
      <c r="I328" s="108"/>
      <c r="J328" s="108"/>
      <c r="K328" s="108"/>
      <c r="L328" s="108"/>
      <c r="M328" s="108"/>
      <c r="N328" s="108"/>
      <c r="O328" s="108"/>
      <c r="P328" s="108"/>
      <c r="Q328" s="108"/>
      <c r="R328" s="108"/>
      <c r="S328" s="108"/>
    </row>
    <row r="329" spans="5:19" x14ac:dyDescent="0.2">
      <c r="E329" s="108"/>
      <c r="F329" s="108"/>
      <c r="G329" s="108"/>
      <c r="H329" s="108"/>
      <c r="I329" s="108"/>
      <c r="J329" s="108"/>
      <c r="K329" s="108"/>
      <c r="L329" s="108"/>
      <c r="M329" s="108"/>
      <c r="N329" s="108"/>
      <c r="O329" s="108"/>
      <c r="P329" s="108"/>
      <c r="Q329" s="108"/>
      <c r="R329" s="108"/>
      <c r="S329" s="108"/>
    </row>
    <row r="330" spans="5:19" x14ac:dyDescent="0.2">
      <c r="E330" s="108"/>
      <c r="F330" s="108"/>
      <c r="G330" s="108"/>
      <c r="H330" s="108"/>
      <c r="I330" s="108"/>
      <c r="J330" s="108"/>
      <c r="K330" s="108"/>
      <c r="L330" s="108"/>
      <c r="M330" s="108"/>
      <c r="N330" s="108"/>
      <c r="O330" s="108"/>
      <c r="P330" s="108"/>
      <c r="Q330" s="108"/>
      <c r="R330" s="108"/>
      <c r="S330" s="108"/>
    </row>
    <row r="331" spans="5:19" x14ac:dyDescent="0.2">
      <c r="E331" s="108"/>
      <c r="F331" s="108"/>
      <c r="G331" s="108"/>
      <c r="H331" s="108"/>
      <c r="I331" s="108"/>
      <c r="J331" s="108"/>
      <c r="K331" s="108"/>
      <c r="L331" s="108"/>
      <c r="M331" s="108"/>
      <c r="N331" s="108"/>
      <c r="O331" s="108"/>
      <c r="P331" s="108"/>
      <c r="Q331" s="108"/>
      <c r="R331" s="108"/>
      <c r="S331" s="108"/>
    </row>
    <row r="332" spans="5:19" x14ac:dyDescent="0.2">
      <c r="E332" s="108"/>
      <c r="F332" s="108"/>
      <c r="G332" s="108"/>
      <c r="H332" s="108"/>
      <c r="I332" s="108"/>
      <c r="J332" s="108"/>
      <c r="K332" s="108"/>
      <c r="L332" s="108"/>
      <c r="M332" s="108"/>
      <c r="N332" s="108"/>
      <c r="O332" s="108"/>
      <c r="P332" s="108"/>
      <c r="Q332" s="108"/>
      <c r="R332" s="108"/>
      <c r="S332" s="108"/>
    </row>
    <row r="333" spans="5:19" x14ac:dyDescent="0.2">
      <c r="E333" s="108"/>
      <c r="F333" s="108"/>
      <c r="G333" s="108"/>
      <c r="H333" s="108"/>
      <c r="I333" s="108"/>
      <c r="J333" s="108"/>
      <c r="K333" s="108"/>
      <c r="L333" s="108"/>
      <c r="M333" s="108"/>
      <c r="N333" s="108"/>
      <c r="O333" s="108"/>
      <c r="P333" s="108"/>
      <c r="Q333" s="108"/>
      <c r="R333" s="108"/>
      <c r="S333" s="108"/>
    </row>
    <row r="334" spans="5:19" x14ac:dyDescent="0.2">
      <c r="E334" s="108"/>
      <c r="F334" s="108"/>
      <c r="G334" s="108"/>
      <c r="H334" s="108"/>
      <c r="I334" s="108"/>
      <c r="J334" s="108"/>
      <c r="K334" s="108"/>
      <c r="L334" s="108"/>
      <c r="M334" s="108"/>
      <c r="N334" s="108"/>
      <c r="O334" s="108"/>
      <c r="P334" s="108"/>
      <c r="Q334" s="108"/>
      <c r="R334" s="108"/>
      <c r="S334" s="108"/>
    </row>
    <row r="335" spans="5:19" x14ac:dyDescent="0.2">
      <c r="E335" s="108"/>
      <c r="F335" s="108"/>
      <c r="G335" s="108"/>
      <c r="H335" s="108"/>
      <c r="I335" s="108"/>
      <c r="J335" s="108"/>
      <c r="K335" s="108"/>
      <c r="L335" s="108"/>
      <c r="M335" s="108"/>
      <c r="N335" s="108"/>
      <c r="O335" s="108"/>
      <c r="P335" s="108"/>
      <c r="Q335" s="108"/>
      <c r="R335" s="108"/>
      <c r="S335" s="108"/>
    </row>
    <row r="336" spans="5:19" x14ac:dyDescent="0.2">
      <c r="E336" s="108"/>
      <c r="F336" s="108"/>
      <c r="G336" s="108"/>
      <c r="H336" s="108"/>
      <c r="I336" s="108"/>
      <c r="J336" s="108"/>
      <c r="K336" s="108"/>
      <c r="L336" s="108"/>
      <c r="M336" s="108"/>
      <c r="N336" s="108"/>
      <c r="O336" s="108"/>
      <c r="P336" s="108"/>
      <c r="Q336" s="108"/>
      <c r="R336" s="108"/>
      <c r="S336" s="108"/>
    </row>
    <row r="337" spans="5:19" x14ac:dyDescent="0.2">
      <c r="E337" s="108"/>
      <c r="F337" s="108"/>
      <c r="G337" s="108"/>
      <c r="H337" s="108"/>
      <c r="I337" s="108"/>
      <c r="J337" s="108"/>
      <c r="K337" s="108"/>
      <c r="L337" s="108"/>
      <c r="M337" s="108"/>
      <c r="N337" s="108"/>
      <c r="O337" s="108"/>
      <c r="P337" s="108"/>
      <c r="Q337" s="108"/>
      <c r="R337" s="108"/>
      <c r="S337" s="108"/>
    </row>
    <row r="338" spans="5:19" x14ac:dyDescent="0.2">
      <c r="E338" s="108"/>
      <c r="F338" s="108"/>
      <c r="G338" s="108"/>
      <c r="H338" s="108"/>
      <c r="I338" s="108"/>
      <c r="J338" s="108"/>
      <c r="K338" s="108"/>
      <c r="L338" s="108"/>
      <c r="M338" s="108"/>
      <c r="N338" s="108"/>
      <c r="O338" s="108"/>
      <c r="P338" s="108"/>
      <c r="Q338" s="108"/>
      <c r="R338" s="108"/>
      <c r="S338" s="108"/>
    </row>
    <row r="339" spans="5:19" x14ac:dyDescent="0.2">
      <c r="E339" s="108"/>
      <c r="F339" s="108"/>
      <c r="G339" s="108"/>
      <c r="H339" s="108"/>
      <c r="I339" s="108"/>
      <c r="J339" s="108"/>
      <c r="K339" s="108"/>
      <c r="L339" s="108"/>
      <c r="M339" s="108"/>
      <c r="N339" s="108"/>
      <c r="O339" s="108"/>
      <c r="P339" s="108"/>
      <c r="Q339" s="108"/>
      <c r="R339" s="108"/>
      <c r="S339" s="108"/>
    </row>
    <row r="340" spans="5:19" x14ac:dyDescent="0.2">
      <c r="E340" s="108"/>
      <c r="F340" s="108"/>
      <c r="G340" s="108"/>
      <c r="H340" s="108"/>
      <c r="I340" s="108"/>
      <c r="J340" s="108"/>
      <c r="K340" s="108"/>
      <c r="L340" s="108"/>
      <c r="M340" s="108"/>
      <c r="N340" s="108"/>
      <c r="O340" s="108"/>
      <c r="P340" s="108"/>
      <c r="Q340" s="108"/>
      <c r="R340" s="108"/>
      <c r="S340" s="108"/>
    </row>
    <row r="341" spans="5:19" x14ac:dyDescent="0.2">
      <c r="E341" s="108"/>
      <c r="F341" s="108"/>
      <c r="G341" s="108"/>
      <c r="H341" s="108"/>
      <c r="I341" s="108"/>
      <c r="J341" s="108"/>
      <c r="K341" s="108"/>
      <c r="L341" s="108"/>
      <c r="M341" s="108"/>
      <c r="N341" s="108"/>
      <c r="O341" s="108"/>
      <c r="P341" s="108"/>
      <c r="Q341" s="108"/>
      <c r="R341" s="108"/>
      <c r="S341" s="108"/>
    </row>
    <row r="342" spans="5:19" x14ac:dyDescent="0.2">
      <c r="E342" s="108"/>
      <c r="F342" s="108"/>
      <c r="G342" s="108"/>
      <c r="H342" s="108"/>
      <c r="I342" s="108"/>
      <c r="J342" s="108"/>
      <c r="K342" s="108"/>
      <c r="L342" s="108"/>
      <c r="M342" s="108"/>
      <c r="N342" s="108"/>
      <c r="O342" s="108"/>
      <c r="P342" s="108"/>
      <c r="Q342" s="108"/>
      <c r="R342" s="108"/>
      <c r="S342" s="108"/>
    </row>
    <row r="343" spans="5:19" x14ac:dyDescent="0.2">
      <c r="E343" s="108"/>
      <c r="F343" s="108"/>
      <c r="G343" s="108"/>
      <c r="H343" s="108"/>
      <c r="I343" s="108"/>
      <c r="J343" s="108"/>
      <c r="K343" s="108"/>
      <c r="L343" s="108"/>
      <c r="M343" s="108"/>
      <c r="N343" s="108"/>
      <c r="O343" s="108"/>
      <c r="P343" s="108"/>
      <c r="Q343" s="108"/>
      <c r="R343" s="108"/>
      <c r="S343" s="108"/>
    </row>
    <row r="344" spans="5:19" x14ac:dyDescent="0.2">
      <c r="E344" s="108"/>
      <c r="F344" s="108"/>
      <c r="G344" s="108"/>
      <c r="H344" s="108"/>
      <c r="I344" s="108"/>
      <c r="J344" s="108"/>
      <c r="K344" s="108"/>
      <c r="L344" s="108"/>
      <c r="M344" s="108"/>
      <c r="N344" s="108"/>
      <c r="O344" s="108"/>
      <c r="P344" s="108"/>
      <c r="Q344" s="108"/>
      <c r="R344" s="108"/>
      <c r="S344" s="108"/>
    </row>
    <row r="345" spans="5:19" x14ac:dyDescent="0.2">
      <c r="E345" s="108"/>
      <c r="F345" s="108"/>
      <c r="G345" s="108"/>
      <c r="H345" s="108"/>
      <c r="I345" s="108"/>
      <c r="J345" s="108"/>
      <c r="K345" s="108"/>
      <c r="L345" s="108"/>
      <c r="M345" s="108"/>
      <c r="N345" s="108"/>
      <c r="O345" s="108"/>
      <c r="P345" s="108"/>
      <c r="Q345" s="108"/>
      <c r="R345" s="108"/>
      <c r="S345" s="108"/>
    </row>
    <row r="346" spans="5:19" x14ac:dyDescent="0.2">
      <c r="E346" s="108"/>
      <c r="F346" s="108"/>
      <c r="G346" s="108"/>
      <c r="H346" s="108"/>
      <c r="I346" s="108"/>
      <c r="J346" s="108"/>
      <c r="K346" s="108"/>
      <c r="L346" s="108"/>
      <c r="M346" s="108"/>
      <c r="N346" s="108"/>
      <c r="O346" s="108"/>
      <c r="P346" s="108"/>
      <c r="Q346" s="108"/>
      <c r="R346" s="108"/>
      <c r="S346" s="108"/>
    </row>
    <row r="347" spans="5:19" x14ac:dyDescent="0.2">
      <c r="E347" s="108"/>
      <c r="F347" s="108"/>
      <c r="G347" s="108"/>
      <c r="H347" s="108"/>
      <c r="I347" s="108"/>
      <c r="J347" s="108"/>
      <c r="K347" s="108"/>
      <c r="L347" s="108"/>
      <c r="M347" s="108"/>
      <c r="N347" s="108"/>
      <c r="O347" s="108"/>
      <c r="P347" s="108"/>
      <c r="Q347" s="108"/>
      <c r="R347" s="108"/>
      <c r="S347" s="108"/>
    </row>
    <row r="348" spans="5:19" x14ac:dyDescent="0.2">
      <c r="E348" s="108"/>
      <c r="F348" s="108"/>
      <c r="G348" s="108"/>
      <c r="H348" s="108"/>
      <c r="I348" s="108"/>
      <c r="J348" s="108"/>
      <c r="K348" s="108"/>
      <c r="L348" s="108"/>
      <c r="M348" s="108"/>
      <c r="N348" s="108"/>
      <c r="O348" s="108"/>
      <c r="P348" s="108"/>
      <c r="Q348" s="108"/>
      <c r="R348" s="108"/>
      <c r="S348" s="108"/>
    </row>
    <row r="349" spans="5:19" x14ac:dyDescent="0.2">
      <c r="E349" s="108"/>
      <c r="F349" s="108"/>
      <c r="G349" s="108"/>
      <c r="H349" s="108"/>
      <c r="I349" s="108"/>
      <c r="J349" s="108"/>
      <c r="K349" s="108"/>
      <c r="L349" s="108"/>
      <c r="M349" s="108"/>
      <c r="N349" s="108"/>
      <c r="O349" s="108"/>
      <c r="P349" s="108"/>
      <c r="Q349" s="108"/>
      <c r="R349" s="108"/>
      <c r="S349" s="108"/>
    </row>
    <row r="350" spans="5:19" x14ac:dyDescent="0.2">
      <c r="E350" s="108"/>
      <c r="F350" s="108"/>
      <c r="G350" s="108"/>
      <c r="H350" s="108"/>
      <c r="I350" s="108"/>
      <c r="J350" s="108"/>
      <c r="K350" s="108"/>
      <c r="L350" s="108"/>
      <c r="M350" s="108"/>
      <c r="N350" s="108"/>
      <c r="O350" s="108"/>
      <c r="P350" s="108"/>
      <c r="Q350" s="108"/>
      <c r="R350" s="108"/>
      <c r="S350" s="108"/>
    </row>
    <row r="351" spans="5:19" x14ac:dyDescent="0.2">
      <c r="E351" s="108"/>
      <c r="F351" s="108"/>
      <c r="G351" s="108"/>
      <c r="H351" s="108"/>
      <c r="I351" s="108"/>
      <c r="J351" s="108"/>
      <c r="K351" s="108"/>
      <c r="L351" s="108"/>
      <c r="M351" s="108"/>
      <c r="N351" s="108"/>
      <c r="O351" s="108"/>
      <c r="P351" s="108"/>
      <c r="Q351" s="108"/>
      <c r="R351" s="108"/>
      <c r="S351" s="108"/>
    </row>
    <row r="352" spans="5:19" x14ac:dyDescent="0.2">
      <c r="E352" s="108"/>
      <c r="F352" s="108"/>
      <c r="G352" s="108"/>
      <c r="H352" s="108"/>
      <c r="I352" s="108"/>
      <c r="J352" s="108"/>
      <c r="K352" s="108"/>
      <c r="L352" s="108"/>
      <c r="M352" s="108"/>
      <c r="N352" s="108"/>
      <c r="O352" s="108"/>
      <c r="P352" s="108"/>
      <c r="Q352" s="108"/>
      <c r="R352" s="108"/>
      <c r="S352" s="108"/>
    </row>
    <row r="353" spans="5:19" x14ac:dyDescent="0.2">
      <c r="E353" s="108"/>
      <c r="F353" s="108"/>
      <c r="G353" s="108"/>
      <c r="H353" s="108"/>
      <c r="I353" s="108"/>
      <c r="J353" s="108"/>
      <c r="K353" s="108"/>
      <c r="L353" s="108"/>
      <c r="M353" s="108"/>
      <c r="N353" s="108"/>
      <c r="O353" s="108"/>
      <c r="P353" s="108"/>
      <c r="Q353" s="108"/>
      <c r="R353" s="108"/>
      <c r="S353" s="108"/>
    </row>
    <row r="354" spans="5:19" x14ac:dyDescent="0.2">
      <c r="E354" s="108"/>
      <c r="F354" s="108"/>
      <c r="G354" s="108"/>
      <c r="H354" s="108"/>
      <c r="I354" s="108"/>
      <c r="J354" s="108"/>
      <c r="K354" s="108"/>
      <c r="L354" s="108"/>
      <c r="M354" s="108"/>
      <c r="N354" s="108"/>
      <c r="O354" s="108"/>
      <c r="P354" s="108"/>
      <c r="Q354" s="108"/>
      <c r="R354" s="108"/>
      <c r="S354" s="108"/>
    </row>
    <row r="355" spans="5:19" x14ac:dyDescent="0.2">
      <c r="E355" s="108"/>
      <c r="F355" s="108"/>
      <c r="G355" s="108"/>
      <c r="H355" s="108"/>
      <c r="I355" s="108"/>
      <c r="J355" s="108"/>
      <c r="K355" s="108"/>
      <c r="L355" s="108"/>
      <c r="M355" s="108"/>
      <c r="N355" s="108"/>
      <c r="O355" s="108"/>
      <c r="P355" s="108"/>
      <c r="Q355" s="108"/>
      <c r="R355" s="108"/>
      <c r="S355" s="108"/>
    </row>
    <row r="356" spans="5:19" x14ac:dyDescent="0.2">
      <c r="E356" s="108"/>
      <c r="F356" s="108"/>
      <c r="G356" s="108"/>
      <c r="H356" s="108"/>
      <c r="I356" s="108"/>
      <c r="J356" s="108"/>
      <c r="K356" s="108"/>
      <c r="L356" s="108"/>
      <c r="M356" s="108"/>
      <c r="N356" s="108"/>
      <c r="O356" s="108"/>
      <c r="P356" s="108"/>
      <c r="Q356" s="108"/>
      <c r="R356" s="108"/>
      <c r="S356" s="108"/>
    </row>
    <row r="357" spans="5:19" x14ac:dyDescent="0.2">
      <c r="E357" s="108"/>
      <c r="F357" s="108"/>
      <c r="G357" s="108"/>
      <c r="H357" s="108"/>
      <c r="I357" s="108"/>
      <c r="J357" s="108"/>
      <c r="K357" s="108"/>
      <c r="L357" s="108"/>
      <c r="M357" s="108"/>
      <c r="N357" s="108"/>
      <c r="O357" s="108"/>
      <c r="P357" s="108"/>
      <c r="Q357" s="108"/>
      <c r="R357" s="108"/>
      <c r="S357" s="108"/>
    </row>
    <row r="358" spans="5:19" x14ac:dyDescent="0.2">
      <c r="E358" s="108"/>
      <c r="F358" s="108"/>
      <c r="G358" s="108"/>
      <c r="H358" s="108"/>
      <c r="I358" s="108"/>
      <c r="J358" s="108"/>
      <c r="K358" s="108"/>
      <c r="L358" s="108"/>
      <c r="M358" s="108"/>
      <c r="N358" s="108"/>
      <c r="O358" s="108"/>
      <c r="P358" s="108"/>
      <c r="Q358" s="108"/>
      <c r="R358" s="108"/>
      <c r="S358" s="108"/>
    </row>
    <row r="359" spans="5:19" x14ac:dyDescent="0.2">
      <c r="E359" s="108"/>
      <c r="F359" s="108"/>
      <c r="G359" s="108"/>
      <c r="H359" s="108"/>
      <c r="I359" s="108"/>
      <c r="J359" s="108"/>
      <c r="K359" s="108"/>
      <c r="L359" s="108"/>
      <c r="M359" s="108"/>
      <c r="N359" s="108"/>
      <c r="O359" s="108"/>
      <c r="P359" s="108"/>
      <c r="Q359" s="108"/>
      <c r="R359" s="108"/>
      <c r="S359" s="108"/>
    </row>
    <row r="360" spans="5:19" x14ac:dyDescent="0.2">
      <c r="E360" s="108"/>
      <c r="F360" s="108"/>
      <c r="G360" s="108"/>
      <c r="H360" s="108"/>
      <c r="I360" s="108"/>
      <c r="J360" s="108"/>
      <c r="K360" s="108"/>
      <c r="L360" s="108"/>
      <c r="M360" s="108"/>
      <c r="N360" s="108"/>
      <c r="O360" s="108"/>
      <c r="P360" s="108"/>
      <c r="Q360" s="108"/>
      <c r="R360" s="108"/>
      <c r="S360" s="108"/>
    </row>
    <row r="361" spans="5:19" x14ac:dyDescent="0.2">
      <c r="E361" s="108"/>
      <c r="F361" s="108"/>
      <c r="G361" s="108"/>
      <c r="H361" s="108"/>
      <c r="I361" s="108"/>
      <c r="J361" s="108"/>
      <c r="K361" s="108"/>
      <c r="L361" s="108"/>
      <c r="M361" s="108"/>
      <c r="N361" s="108"/>
      <c r="O361" s="108"/>
      <c r="P361" s="108"/>
      <c r="Q361" s="108"/>
      <c r="R361" s="108"/>
      <c r="S361" s="108"/>
    </row>
    <row r="362" spans="5:19" x14ac:dyDescent="0.2">
      <c r="E362" s="108"/>
      <c r="F362" s="108"/>
      <c r="G362" s="108"/>
      <c r="H362" s="108"/>
      <c r="I362" s="108"/>
      <c r="J362" s="108"/>
      <c r="K362" s="108"/>
      <c r="L362" s="108"/>
      <c r="M362" s="108"/>
      <c r="N362" s="108"/>
      <c r="O362" s="108"/>
      <c r="P362" s="108"/>
      <c r="Q362" s="108"/>
      <c r="R362" s="108"/>
      <c r="S362" s="108"/>
    </row>
    <row r="363" spans="5:19" x14ac:dyDescent="0.2">
      <c r="E363" s="108"/>
      <c r="F363" s="108"/>
      <c r="G363" s="108"/>
      <c r="H363" s="108"/>
      <c r="I363" s="108"/>
      <c r="J363" s="108"/>
      <c r="K363" s="108"/>
      <c r="L363" s="108"/>
      <c r="M363" s="108"/>
      <c r="N363" s="108"/>
      <c r="O363" s="108"/>
      <c r="P363" s="108"/>
      <c r="Q363" s="108"/>
      <c r="R363" s="108"/>
      <c r="S363" s="108"/>
    </row>
    <row r="364" spans="5:19" x14ac:dyDescent="0.2">
      <c r="E364" s="108"/>
      <c r="F364" s="108"/>
      <c r="G364" s="108"/>
      <c r="H364" s="108"/>
      <c r="I364" s="108"/>
      <c r="J364" s="108"/>
      <c r="K364" s="108"/>
      <c r="L364" s="108"/>
      <c r="M364" s="108"/>
      <c r="N364" s="108"/>
      <c r="O364" s="108"/>
      <c r="P364" s="108"/>
      <c r="Q364" s="108"/>
      <c r="R364" s="108"/>
      <c r="S364" s="108"/>
    </row>
    <row r="365" spans="5:19" x14ac:dyDescent="0.2">
      <c r="E365" s="108"/>
      <c r="F365" s="108"/>
      <c r="G365" s="108"/>
      <c r="H365" s="108"/>
      <c r="I365" s="108"/>
      <c r="J365" s="108"/>
      <c r="K365" s="108"/>
      <c r="L365" s="108"/>
      <c r="M365" s="108"/>
      <c r="N365" s="108"/>
      <c r="O365" s="108"/>
      <c r="P365" s="108"/>
      <c r="Q365" s="108"/>
      <c r="R365" s="108"/>
      <c r="S365" s="108"/>
    </row>
    <row r="366" spans="5:19" x14ac:dyDescent="0.2">
      <c r="E366" s="108"/>
      <c r="F366" s="108"/>
      <c r="G366" s="108"/>
      <c r="H366" s="108"/>
      <c r="I366" s="108"/>
      <c r="J366" s="108"/>
      <c r="K366" s="108"/>
      <c r="L366" s="108"/>
      <c r="M366" s="108"/>
      <c r="N366" s="108"/>
      <c r="O366" s="108"/>
      <c r="P366" s="108"/>
      <c r="Q366" s="108"/>
      <c r="R366" s="108"/>
      <c r="S366" s="108"/>
    </row>
    <row r="367" spans="5:19" x14ac:dyDescent="0.2">
      <c r="E367" s="108"/>
      <c r="F367" s="108"/>
      <c r="G367" s="108"/>
      <c r="H367" s="108"/>
      <c r="I367" s="108"/>
      <c r="J367" s="108"/>
      <c r="K367" s="108"/>
      <c r="L367" s="108"/>
      <c r="M367" s="108"/>
      <c r="N367" s="108"/>
      <c r="O367" s="108"/>
      <c r="P367" s="108"/>
      <c r="Q367" s="108"/>
      <c r="R367" s="108"/>
      <c r="S367" s="108"/>
    </row>
    <row r="368" spans="5:19" x14ac:dyDescent="0.2">
      <c r="E368" s="108"/>
      <c r="F368" s="108"/>
      <c r="G368" s="108"/>
      <c r="H368" s="108"/>
      <c r="I368" s="108"/>
      <c r="J368" s="108"/>
      <c r="K368" s="108"/>
      <c r="L368" s="108"/>
      <c r="M368" s="108"/>
      <c r="N368" s="108"/>
      <c r="O368" s="108"/>
      <c r="P368" s="108"/>
      <c r="Q368" s="108"/>
      <c r="R368" s="108"/>
      <c r="S368" s="108"/>
    </row>
    <row r="369" spans="5:19" x14ac:dyDescent="0.2">
      <c r="E369" s="108"/>
      <c r="F369" s="108"/>
      <c r="G369" s="108"/>
      <c r="H369" s="108"/>
      <c r="I369" s="108"/>
      <c r="J369" s="108"/>
      <c r="K369" s="108"/>
      <c r="L369" s="108"/>
      <c r="M369" s="108"/>
      <c r="N369" s="108"/>
      <c r="O369" s="108"/>
      <c r="P369" s="108"/>
      <c r="Q369" s="108"/>
      <c r="R369" s="108"/>
      <c r="S369" s="108"/>
    </row>
    <row r="370" spans="5:19" x14ac:dyDescent="0.2">
      <c r="E370" s="108"/>
      <c r="F370" s="108"/>
      <c r="G370" s="108"/>
      <c r="H370" s="108"/>
      <c r="I370" s="108"/>
      <c r="J370" s="108"/>
      <c r="K370" s="108"/>
      <c r="L370" s="108"/>
      <c r="M370" s="108"/>
      <c r="N370" s="108"/>
      <c r="O370" s="108"/>
      <c r="P370" s="108"/>
      <c r="Q370" s="108"/>
      <c r="R370" s="108"/>
      <c r="S370" s="108"/>
    </row>
    <row r="371" spans="5:19" x14ac:dyDescent="0.2">
      <c r="E371" s="108"/>
      <c r="F371" s="108"/>
      <c r="G371" s="108"/>
      <c r="H371" s="108"/>
      <c r="I371" s="108"/>
      <c r="J371" s="108"/>
      <c r="K371" s="108"/>
      <c r="L371" s="108"/>
      <c r="M371" s="108"/>
      <c r="N371" s="108"/>
      <c r="O371" s="108"/>
      <c r="P371" s="108"/>
      <c r="Q371" s="108"/>
      <c r="R371" s="108"/>
      <c r="S371" s="108"/>
    </row>
    <row r="372" spans="5:19" x14ac:dyDescent="0.2">
      <c r="E372" s="108"/>
      <c r="F372" s="108"/>
      <c r="G372" s="108"/>
      <c r="H372" s="108"/>
      <c r="I372" s="108"/>
      <c r="J372" s="108"/>
      <c r="K372" s="108"/>
      <c r="L372" s="108"/>
      <c r="M372" s="108"/>
      <c r="N372" s="108"/>
      <c r="O372" s="108"/>
      <c r="P372" s="108"/>
      <c r="Q372" s="108"/>
      <c r="R372" s="108"/>
      <c r="S372" s="108"/>
    </row>
    <row r="373" spans="5:19" x14ac:dyDescent="0.2">
      <c r="E373" s="108"/>
      <c r="F373" s="108"/>
      <c r="G373" s="108"/>
      <c r="H373" s="108"/>
      <c r="I373" s="108"/>
      <c r="J373" s="108"/>
      <c r="K373" s="108"/>
      <c r="L373" s="108"/>
      <c r="M373" s="108"/>
      <c r="N373" s="108"/>
      <c r="O373" s="108"/>
      <c r="P373" s="108"/>
      <c r="Q373" s="108"/>
      <c r="R373" s="108"/>
      <c r="S373" s="108"/>
    </row>
    <row r="374" spans="5:19" x14ac:dyDescent="0.2">
      <c r="E374" s="108"/>
      <c r="F374" s="108"/>
      <c r="G374" s="108"/>
      <c r="H374" s="108"/>
      <c r="I374" s="108"/>
      <c r="J374" s="108"/>
      <c r="K374" s="108"/>
      <c r="L374" s="108"/>
      <c r="M374" s="108"/>
      <c r="N374" s="108"/>
      <c r="O374" s="108"/>
      <c r="P374" s="108"/>
      <c r="Q374" s="108"/>
      <c r="R374" s="108"/>
      <c r="S374" s="108"/>
    </row>
    <row r="375" spans="5:19" x14ac:dyDescent="0.2">
      <c r="E375" s="108"/>
      <c r="F375" s="108"/>
      <c r="G375" s="108"/>
      <c r="H375" s="108"/>
      <c r="I375" s="108"/>
      <c r="J375" s="108"/>
      <c r="K375" s="108"/>
      <c r="L375" s="108"/>
      <c r="M375" s="108"/>
      <c r="N375" s="108"/>
      <c r="O375" s="108"/>
      <c r="P375" s="108"/>
      <c r="Q375" s="108"/>
      <c r="R375" s="108"/>
      <c r="S375" s="108"/>
    </row>
    <row r="376" spans="5:19" x14ac:dyDescent="0.2">
      <c r="E376" s="108"/>
      <c r="F376" s="108"/>
      <c r="G376" s="108"/>
      <c r="H376" s="108"/>
      <c r="I376" s="108"/>
      <c r="J376" s="108"/>
      <c r="K376" s="108"/>
      <c r="L376" s="108"/>
      <c r="M376" s="108"/>
      <c r="N376" s="108"/>
      <c r="O376" s="108"/>
      <c r="P376" s="108"/>
      <c r="Q376" s="108"/>
      <c r="R376" s="108"/>
      <c r="S376" s="108"/>
    </row>
    <row r="377" spans="5:19" x14ac:dyDescent="0.2">
      <c r="E377" s="108"/>
      <c r="F377" s="108"/>
      <c r="G377" s="108"/>
      <c r="H377" s="108"/>
      <c r="I377" s="108"/>
      <c r="J377" s="108"/>
      <c r="K377" s="108"/>
      <c r="L377" s="108"/>
      <c r="M377" s="108"/>
      <c r="N377" s="108"/>
      <c r="O377" s="108"/>
      <c r="P377" s="108"/>
      <c r="Q377" s="108"/>
      <c r="R377" s="108"/>
      <c r="S377" s="108"/>
    </row>
    <row r="378" spans="5:19" x14ac:dyDescent="0.2">
      <c r="E378" s="108"/>
      <c r="F378" s="108"/>
      <c r="G378" s="108"/>
      <c r="H378" s="108"/>
      <c r="I378" s="108"/>
      <c r="J378" s="108"/>
      <c r="K378" s="108"/>
      <c r="L378" s="108"/>
      <c r="M378" s="108"/>
      <c r="N378" s="108"/>
      <c r="O378" s="108"/>
      <c r="P378" s="108"/>
      <c r="Q378" s="108"/>
      <c r="R378" s="108"/>
      <c r="S378" s="108"/>
    </row>
    <row r="379" spans="5:19" x14ac:dyDescent="0.2">
      <c r="E379" s="108"/>
      <c r="F379" s="108"/>
      <c r="G379" s="108"/>
      <c r="H379" s="108"/>
      <c r="I379" s="108"/>
      <c r="J379" s="108"/>
      <c r="K379" s="108"/>
      <c r="L379" s="108"/>
      <c r="M379" s="108"/>
      <c r="N379" s="108"/>
      <c r="O379" s="108"/>
      <c r="P379" s="108"/>
      <c r="Q379" s="108"/>
      <c r="R379" s="108"/>
      <c r="S379" s="108"/>
    </row>
    <row r="380" spans="5:19" x14ac:dyDescent="0.2">
      <c r="E380" s="108"/>
      <c r="F380" s="108"/>
      <c r="G380" s="108"/>
      <c r="H380" s="108"/>
      <c r="I380" s="108"/>
      <c r="J380" s="108"/>
      <c r="K380" s="108"/>
      <c r="L380" s="108"/>
      <c r="M380" s="108"/>
      <c r="N380" s="108"/>
      <c r="O380" s="108"/>
      <c r="P380" s="108"/>
      <c r="Q380" s="108"/>
      <c r="R380" s="108"/>
      <c r="S380" s="108"/>
    </row>
    <row r="381" spans="5:19" x14ac:dyDescent="0.2">
      <c r="E381" s="108"/>
      <c r="F381" s="108"/>
      <c r="G381" s="108"/>
      <c r="H381" s="108"/>
      <c r="I381" s="108"/>
      <c r="J381" s="108"/>
      <c r="K381" s="108"/>
      <c r="L381" s="108"/>
      <c r="M381" s="108"/>
      <c r="N381" s="108"/>
      <c r="O381" s="108"/>
      <c r="P381" s="108"/>
      <c r="Q381" s="108"/>
      <c r="R381" s="108"/>
      <c r="S381" s="108"/>
    </row>
    <row r="382" spans="5:19" x14ac:dyDescent="0.2">
      <c r="E382" s="108"/>
      <c r="F382" s="108"/>
      <c r="G382" s="108"/>
      <c r="H382" s="108"/>
      <c r="I382" s="108"/>
      <c r="J382" s="108"/>
      <c r="K382" s="108"/>
      <c r="L382" s="108"/>
      <c r="M382" s="108"/>
      <c r="N382" s="108"/>
      <c r="O382" s="108"/>
      <c r="P382" s="108"/>
      <c r="Q382" s="108"/>
      <c r="R382" s="108"/>
      <c r="S382" s="108"/>
    </row>
    <row r="383" spans="5:19" x14ac:dyDescent="0.2">
      <c r="E383" s="108"/>
      <c r="F383" s="108"/>
      <c r="G383" s="108"/>
      <c r="H383" s="108"/>
      <c r="I383" s="108"/>
      <c r="J383" s="108"/>
      <c r="K383" s="108"/>
      <c r="L383" s="108"/>
      <c r="M383" s="108"/>
      <c r="N383" s="108"/>
      <c r="O383" s="108"/>
      <c r="P383" s="108"/>
      <c r="Q383" s="108"/>
      <c r="R383" s="108"/>
      <c r="S383" s="108"/>
    </row>
    <row r="384" spans="5:19" x14ac:dyDescent="0.2">
      <c r="E384" s="108"/>
      <c r="F384" s="108"/>
      <c r="G384" s="108"/>
      <c r="H384" s="108"/>
      <c r="I384" s="108"/>
      <c r="J384" s="108"/>
      <c r="K384" s="108"/>
      <c r="L384" s="108"/>
      <c r="M384" s="108"/>
      <c r="N384" s="108"/>
      <c r="O384" s="108"/>
      <c r="P384" s="108"/>
      <c r="Q384" s="108"/>
      <c r="R384" s="108"/>
      <c r="S384" s="108"/>
    </row>
    <row r="385" spans="5:19" x14ac:dyDescent="0.2">
      <c r="E385" s="108"/>
      <c r="F385" s="108"/>
      <c r="G385" s="108"/>
      <c r="H385" s="108"/>
      <c r="I385" s="108"/>
      <c r="J385" s="108"/>
      <c r="K385" s="108"/>
      <c r="L385" s="108"/>
      <c r="M385" s="108"/>
      <c r="N385" s="108"/>
      <c r="O385" s="108"/>
      <c r="P385" s="108"/>
      <c r="Q385" s="108"/>
      <c r="R385" s="108"/>
      <c r="S385" s="108"/>
    </row>
    <row r="386" spans="5:19" x14ac:dyDescent="0.2">
      <c r="E386" s="108"/>
      <c r="F386" s="108"/>
      <c r="G386" s="108"/>
      <c r="H386" s="108"/>
      <c r="I386" s="108"/>
      <c r="J386" s="108"/>
      <c r="K386" s="108"/>
      <c r="L386" s="108"/>
      <c r="M386" s="108"/>
      <c r="N386" s="108"/>
      <c r="O386" s="108"/>
      <c r="P386" s="108"/>
      <c r="Q386" s="108"/>
      <c r="R386" s="108"/>
      <c r="S386" s="108"/>
    </row>
    <row r="387" spans="5:19" x14ac:dyDescent="0.2">
      <c r="E387" s="108"/>
      <c r="F387" s="108"/>
      <c r="G387" s="108"/>
      <c r="H387" s="108"/>
      <c r="I387" s="108"/>
      <c r="J387" s="108"/>
      <c r="K387" s="108"/>
      <c r="L387" s="108"/>
      <c r="M387" s="108"/>
      <c r="N387" s="108"/>
      <c r="O387" s="108"/>
      <c r="P387" s="108"/>
      <c r="Q387" s="108"/>
      <c r="R387" s="108"/>
      <c r="S387" s="108"/>
    </row>
    <row r="388" spans="5:19" x14ac:dyDescent="0.2">
      <c r="E388" s="108"/>
      <c r="F388" s="108"/>
      <c r="G388" s="108"/>
      <c r="H388" s="108"/>
      <c r="I388" s="108"/>
      <c r="J388" s="108"/>
      <c r="K388" s="108"/>
      <c r="L388" s="108"/>
      <c r="M388" s="108"/>
      <c r="N388" s="108"/>
      <c r="O388" s="108"/>
      <c r="P388" s="108"/>
      <c r="Q388" s="108"/>
      <c r="R388" s="108"/>
      <c r="S388" s="108"/>
    </row>
    <row r="389" spans="5:19" x14ac:dyDescent="0.2">
      <c r="E389" s="108"/>
      <c r="F389" s="108"/>
      <c r="G389" s="108"/>
      <c r="H389" s="108"/>
      <c r="I389" s="108"/>
      <c r="J389" s="108"/>
      <c r="K389" s="108"/>
      <c r="L389" s="108"/>
      <c r="M389" s="108"/>
      <c r="N389" s="108"/>
      <c r="O389" s="108"/>
      <c r="P389" s="108"/>
      <c r="Q389" s="108"/>
      <c r="R389" s="108"/>
      <c r="S389" s="108"/>
    </row>
    <row r="390" spans="5:19" x14ac:dyDescent="0.2">
      <c r="E390" s="108"/>
      <c r="F390" s="108"/>
      <c r="G390" s="108"/>
      <c r="H390" s="108"/>
      <c r="I390" s="108"/>
      <c r="J390" s="108"/>
      <c r="K390" s="108"/>
      <c r="L390" s="108"/>
      <c r="M390" s="108"/>
      <c r="N390" s="108"/>
      <c r="O390" s="108"/>
      <c r="P390" s="108"/>
      <c r="Q390" s="108"/>
      <c r="R390" s="108"/>
      <c r="S390" s="108"/>
    </row>
    <row r="391" spans="5:19" x14ac:dyDescent="0.2">
      <c r="E391" s="108"/>
      <c r="F391" s="108"/>
      <c r="G391" s="108"/>
      <c r="H391" s="108"/>
      <c r="I391" s="108"/>
      <c r="J391" s="108"/>
      <c r="K391" s="108"/>
      <c r="L391" s="108"/>
      <c r="M391" s="108"/>
      <c r="N391" s="108"/>
      <c r="O391" s="108"/>
      <c r="P391" s="108"/>
      <c r="Q391" s="108"/>
      <c r="R391" s="108"/>
      <c r="S391" s="108"/>
    </row>
    <row r="392" spans="5:19" x14ac:dyDescent="0.2">
      <c r="E392" s="108"/>
      <c r="F392" s="108"/>
      <c r="G392" s="108"/>
      <c r="H392" s="108"/>
      <c r="I392" s="108"/>
      <c r="J392" s="108"/>
      <c r="K392" s="108"/>
      <c r="L392" s="108"/>
      <c r="M392" s="108"/>
      <c r="N392" s="108"/>
      <c r="O392" s="108"/>
      <c r="P392" s="108"/>
      <c r="Q392" s="108"/>
      <c r="R392" s="108"/>
      <c r="S392" s="108"/>
    </row>
    <row r="393" spans="5:19" x14ac:dyDescent="0.2">
      <c r="E393" s="108"/>
      <c r="F393" s="108"/>
      <c r="G393" s="108"/>
      <c r="H393" s="108"/>
      <c r="I393" s="108"/>
      <c r="J393" s="108"/>
      <c r="K393" s="108"/>
      <c r="L393" s="108"/>
      <c r="M393" s="108"/>
      <c r="N393" s="108"/>
      <c r="O393" s="108"/>
      <c r="P393" s="108"/>
      <c r="Q393" s="108"/>
      <c r="R393" s="108"/>
      <c r="S393" s="108"/>
    </row>
    <row r="394" spans="5:19" x14ac:dyDescent="0.2">
      <c r="E394" s="108"/>
      <c r="F394" s="108"/>
      <c r="G394" s="108"/>
      <c r="H394" s="108"/>
      <c r="I394" s="108"/>
      <c r="J394" s="108"/>
      <c r="K394" s="108"/>
      <c r="L394" s="108"/>
      <c r="M394" s="108"/>
      <c r="N394" s="108"/>
      <c r="O394" s="108"/>
      <c r="P394" s="108"/>
      <c r="Q394" s="108"/>
      <c r="R394" s="108"/>
      <c r="S394" s="108"/>
    </row>
    <row r="395" spans="5:19" x14ac:dyDescent="0.2">
      <c r="E395" s="108"/>
      <c r="F395" s="108"/>
      <c r="G395" s="108"/>
      <c r="H395" s="108"/>
      <c r="I395" s="108"/>
      <c r="J395" s="108"/>
      <c r="K395" s="108"/>
      <c r="L395" s="108"/>
      <c r="M395" s="108"/>
      <c r="N395" s="108"/>
      <c r="O395" s="108"/>
      <c r="P395" s="108"/>
      <c r="Q395" s="108"/>
      <c r="R395" s="108"/>
      <c r="S395" s="108"/>
    </row>
    <row r="396" spans="5:19" x14ac:dyDescent="0.2">
      <c r="E396" s="108"/>
      <c r="F396" s="108"/>
      <c r="G396" s="108"/>
      <c r="H396" s="108"/>
      <c r="I396" s="108"/>
      <c r="J396" s="108"/>
      <c r="K396" s="108"/>
      <c r="L396" s="108"/>
      <c r="M396" s="108"/>
      <c r="N396" s="108"/>
      <c r="O396" s="108"/>
      <c r="P396" s="108"/>
      <c r="Q396" s="108"/>
      <c r="R396" s="108"/>
      <c r="S396" s="108"/>
    </row>
    <row r="397" spans="5:19" x14ac:dyDescent="0.2">
      <c r="E397" s="108"/>
      <c r="F397" s="108"/>
      <c r="G397" s="108"/>
      <c r="H397" s="108"/>
      <c r="I397" s="108"/>
      <c r="J397" s="108"/>
      <c r="K397" s="108"/>
      <c r="L397" s="108"/>
      <c r="M397" s="108"/>
      <c r="N397" s="108"/>
      <c r="O397" s="108"/>
      <c r="P397" s="108"/>
      <c r="Q397" s="108"/>
      <c r="R397" s="108"/>
      <c r="S397" s="108"/>
    </row>
    <row r="398" spans="5:19" x14ac:dyDescent="0.2">
      <c r="E398" s="108"/>
      <c r="F398" s="108"/>
      <c r="G398" s="108"/>
      <c r="H398" s="108"/>
      <c r="I398" s="108"/>
      <c r="J398" s="108"/>
      <c r="K398" s="108"/>
      <c r="L398" s="108"/>
      <c r="M398" s="108"/>
      <c r="N398" s="108"/>
      <c r="O398" s="108"/>
      <c r="P398" s="108"/>
      <c r="Q398" s="108"/>
      <c r="R398" s="108"/>
      <c r="S398" s="108"/>
    </row>
    <row r="399" spans="5:19" x14ac:dyDescent="0.2">
      <c r="E399" s="108"/>
      <c r="F399" s="108"/>
      <c r="G399" s="108"/>
      <c r="H399" s="108"/>
      <c r="I399" s="108"/>
      <c r="J399" s="108"/>
      <c r="K399" s="108"/>
      <c r="L399" s="108"/>
      <c r="M399" s="108"/>
      <c r="N399" s="108"/>
      <c r="O399" s="108"/>
      <c r="P399" s="108"/>
      <c r="Q399" s="108"/>
      <c r="R399" s="108"/>
      <c r="S399" s="108"/>
    </row>
    <row r="400" spans="5:19" x14ac:dyDescent="0.2">
      <c r="E400" s="108"/>
      <c r="F400" s="108"/>
      <c r="G400" s="108"/>
      <c r="H400" s="108"/>
      <c r="I400" s="108"/>
      <c r="J400" s="108"/>
      <c r="K400" s="108"/>
      <c r="L400" s="108"/>
      <c r="M400" s="108"/>
      <c r="N400" s="108"/>
      <c r="O400" s="108"/>
      <c r="P400" s="108"/>
      <c r="Q400" s="108"/>
      <c r="R400" s="108"/>
      <c r="S400" s="108"/>
    </row>
    <row r="401" spans="5:19" x14ac:dyDescent="0.2">
      <c r="E401" s="108"/>
      <c r="F401" s="108"/>
      <c r="G401" s="108"/>
      <c r="H401" s="108"/>
      <c r="I401" s="108"/>
      <c r="J401" s="108"/>
      <c r="K401" s="108"/>
      <c r="L401" s="108"/>
      <c r="M401" s="108"/>
      <c r="N401" s="108"/>
      <c r="O401" s="108"/>
      <c r="P401" s="108"/>
      <c r="Q401" s="108"/>
      <c r="R401" s="108"/>
      <c r="S401" s="108"/>
    </row>
    <row r="402" spans="5:19" x14ac:dyDescent="0.2">
      <c r="E402" s="108"/>
      <c r="F402" s="108"/>
      <c r="G402" s="108"/>
      <c r="H402" s="108"/>
      <c r="I402" s="108"/>
      <c r="J402" s="108"/>
      <c r="K402" s="108"/>
      <c r="L402" s="108"/>
      <c r="M402" s="108"/>
      <c r="N402" s="108"/>
      <c r="O402" s="108"/>
      <c r="P402" s="108"/>
      <c r="Q402" s="108"/>
      <c r="R402" s="108"/>
      <c r="S402" s="108"/>
    </row>
    <row r="403" spans="5:19" x14ac:dyDescent="0.2">
      <c r="E403" s="108"/>
      <c r="F403" s="108"/>
      <c r="G403" s="108"/>
      <c r="H403" s="108"/>
      <c r="I403" s="108"/>
      <c r="J403" s="108"/>
      <c r="K403" s="108"/>
      <c r="L403" s="108"/>
      <c r="M403" s="108"/>
      <c r="N403" s="108"/>
      <c r="O403" s="108"/>
      <c r="P403" s="108"/>
      <c r="Q403" s="108"/>
      <c r="R403" s="108"/>
      <c r="S403" s="108"/>
    </row>
    <row r="404" spans="5:19" x14ac:dyDescent="0.2">
      <c r="E404" s="108"/>
      <c r="F404" s="108"/>
      <c r="G404" s="108"/>
      <c r="H404" s="108"/>
      <c r="I404" s="108"/>
      <c r="J404" s="108"/>
      <c r="K404" s="108"/>
      <c r="L404" s="108"/>
      <c r="M404" s="108"/>
      <c r="N404" s="108"/>
      <c r="O404" s="108"/>
      <c r="P404" s="108"/>
      <c r="Q404" s="108"/>
      <c r="R404" s="108"/>
      <c r="S404" s="108"/>
    </row>
    <row r="405" spans="5:19" x14ac:dyDescent="0.2">
      <c r="E405" s="108"/>
      <c r="F405" s="108"/>
      <c r="G405" s="108"/>
      <c r="H405" s="108"/>
      <c r="I405" s="108"/>
      <c r="J405" s="108"/>
      <c r="K405" s="108"/>
      <c r="L405" s="108"/>
      <c r="M405" s="108"/>
      <c r="N405" s="108"/>
      <c r="O405" s="108"/>
      <c r="P405" s="108"/>
      <c r="Q405" s="108"/>
      <c r="R405" s="108"/>
      <c r="S405" s="108"/>
    </row>
    <row r="406" spans="5:19" x14ac:dyDescent="0.2">
      <c r="E406" s="108"/>
      <c r="F406" s="108"/>
      <c r="G406" s="108"/>
      <c r="H406" s="108"/>
      <c r="I406" s="108"/>
      <c r="J406" s="108"/>
      <c r="K406" s="108"/>
      <c r="L406" s="108"/>
      <c r="M406" s="108"/>
      <c r="N406" s="108"/>
      <c r="O406" s="108"/>
      <c r="P406" s="108"/>
      <c r="Q406" s="108"/>
      <c r="R406" s="108"/>
      <c r="S406" s="108"/>
    </row>
    <row r="407" spans="5:19" x14ac:dyDescent="0.2">
      <c r="E407" s="108"/>
      <c r="F407" s="108"/>
      <c r="G407" s="108"/>
      <c r="H407" s="108"/>
      <c r="I407" s="108"/>
      <c r="J407" s="108"/>
      <c r="K407" s="108"/>
      <c r="L407" s="108"/>
      <c r="M407" s="108"/>
      <c r="N407" s="108"/>
      <c r="O407" s="108"/>
      <c r="P407" s="108"/>
      <c r="Q407" s="108"/>
      <c r="R407" s="108"/>
      <c r="S407" s="108"/>
    </row>
    <row r="408" spans="5:19" x14ac:dyDescent="0.2">
      <c r="E408" s="108"/>
      <c r="F408" s="108"/>
      <c r="G408" s="108"/>
      <c r="H408" s="108"/>
      <c r="I408" s="108"/>
      <c r="J408" s="108"/>
      <c r="K408" s="108"/>
      <c r="L408" s="108"/>
      <c r="M408" s="108"/>
      <c r="N408" s="108"/>
      <c r="O408" s="108"/>
      <c r="P408" s="108"/>
      <c r="Q408" s="108"/>
      <c r="R408" s="108"/>
      <c r="S408" s="108"/>
    </row>
    <row r="409" spans="5:19" x14ac:dyDescent="0.2">
      <c r="E409" s="108"/>
      <c r="F409" s="108"/>
      <c r="G409" s="108"/>
      <c r="H409" s="108"/>
      <c r="I409" s="108"/>
      <c r="J409" s="108"/>
      <c r="K409" s="108"/>
      <c r="L409" s="108"/>
      <c r="M409" s="108"/>
      <c r="N409" s="108"/>
      <c r="O409" s="108"/>
      <c r="P409" s="108"/>
      <c r="Q409" s="108"/>
      <c r="R409" s="108"/>
      <c r="S409" s="108"/>
    </row>
    <row r="410" spans="5:19" x14ac:dyDescent="0.2">
      <c r="E410" s="108"/>
      <c r="F410" s="108"/>
      <c r="G410" s="108"/>
      <c r="H410" s="108"/>
      <c r="I410" s="108"/>
      <c r="J410" s="108"/>
      <c r="K410" s="108"/>
      <c r="L410" s="108"/>
      <c r="M410" s="108"/>
      <c r="N410" s="108"/>
      <c r="O410" s="108"/>
      <c r="P410" s="108"/>
      <c r="Q410" s="108"/>
      <c r="R410" s="108"/>
      <c r="S410" s="108"/>
    </row>
    <row r="411" spans="5:19" x14ac:dyDescent="0.2">
      <c r="E411" s="108"/>
      <c r="F411" s="108"/>
      <c r="G411" s="108"/>
      <c r="H411" s="108"/>
      <c r="I411" s="108"/>
      <c r="J411" s="108"/>
      <c r="K411" s="108"/>
      <c r="L411" s="108"/>
      <c r="M411" s="108"/>
      <c r="N411" s="108"/>
      <c r="O411" s="108"/>
      <c r="P411" s="108"/>
      <c r="Q411" s="108"/>
      <c r="R411" s="108"/>
      <c r="S411" s="108"/>
    </row>
    <row r="412" spans="5:19" x14ac:dyDescent="0.2">
      <c r="E412" s="108"/>
      <c r="F412" s="108"/>
      <c r="G412" s="108"/>
      <c r="H412" s="108"/>
      <c r="I412" s="108"/>
      <c r="J412" s="108"/>
      <c r="K412" s="108"/>
      <c r="L412" s="108"/>
      <c r="M412" s="108"/>
      <c r="N412" s="108"/>
      <c r="O412" s="108"/>
      <c r="P412" s="108"/>
      <c r="Q412" s="108"/>
      <c r="R412" s="108"/>
      <c r="S412" s="108"/>
    </row>
    <row r="413" spans="5:19" x14ac:dyDescent="0.2">
      <c r="E413" s="108"/>
      <c r="F413" s="108"/>
      <c r="G413" s="108"/>
      <c r="H413" s="108"/>
      <c r="I413" s="108"/>
      <c r="J413" s="108"/>
      <c r="K413" s="108"/>
      <c r="L413" s="108"/>
      <c r="M413" s="108"/>
      <c r="N413" s="108"/>
      <c r="O413" s="108"/>
      <c r="P413" s="108"/>
      <c r="Q413" s="108"/>
      <c r="R413" s="108"/>
      <c r="S413" s="108"/>
    </row>
    <row r="414" spans="5:19" x14ac:dyDescent="0.2">
      <c r="E414" s="108"/>
      <c r="F414" s="108"/>
      <c r="G414" s="108"/>
      <c r="H414" s="108"/>
      <c r="I414" s="108"/>
      <c r="J414" s="108"/>
      <c r="K414" s="108"/>
      <c r="L414" s="108"/>
      <c r="M414" s="108"/>
      <c r="N414" s="108"/>
      <c r="O414" s="108"/>
      <c r="P414" s="108"/>
      <c r="Q414" s="108"/>
      <c r="R414" s="108"/>
      <c r="S414" s="108"/>
    </row>
    <row r="415" spans="5:19" x14ac:dyDescent="0.2">
      <c r="E415" s="108"/>
      <c r="F415" s="108"/>
      <c r="G415" s="108"/>
      <c r="H415" s="108"/>
      <c r="I415" s="108"/>
      <c r="J415" s="108"/>
      <c r="K415" s="108"/>
      <c r="L415" s="108"/>
      <c r="M415" s="108"/>
      <c r="N415" s="108"/>
      <c r="O415" s="108"/>
      <c r="P415" s="108"/>
      <c r="Q415" s="108"/>
      <c r="R415" s="108"/>
      <c r="S415" s="108"/>
    </row>
    <row r="416" spans="5:19" x14ac:dyDescent="0.2">
      <c r="E416" s="108"/>
      <c r="F416" s="108"/>
      <c r="G416" s="108"/>
      <c r="H416" s="108"/>
      <c r="I416" s="108"/>
      <c r="J416" s="108"/>
      <c r="K416" s="108"/>
      <c r="L416" s="108"/>
      <c r="M416" s="108"/>
      <c r="N416" s="108"/>
      <c r="O416" s="108"/>
      <c r="P416" s="108"/>
      <c r="Q416" s="108"/>
      <c r="R416" s="108"/>
      <c r="S416" s="108"/>
    </row>
    <row r="417" spans="5:19" x14ac:dyDescent="0.2">
      <c r="E417" s="108"/>
      <c r="F417" s="108"/>
      <c r="G417" s="108"/>
      <c r="H417" s="108"/>
      <c r="I417" s="108"/>
      <c r="J417" s="108"/>
      <c r="K417" s="108"/>
      <c r="L417" s="108"/>
      <c r="M417" s="108"/>
      <c r="N417" s="108"/>
      <c r="O417" s="108"/>
      <c r="P417" s="108"/>
      <c r="Q417" s="108"/>
      <c r="R417" s="108"/>
      <c r="S417" s="108"/>
    </row>
    <row r="418" spans="5:19" x14ac:dyDescent="0.2">
      <c r="E418" s="108"/>
      <c r="F418" s="108"/>
      <c r="G418" s="108"/>
      <c r="H418" s="108"/>
      <c r="I418" s="108"/>
      <c r="J418" s="108"/>
      <c r="K418" s="108"/>
      <c r="L418" s="108"/>
      <c r="M418" s="108"/>
      <c r="N418" s="108"/>
      <c r="O418" s="108"/>
      <c r="P418" s="108"/>
      <c r="Q418" s="108"/>
      <c r="R418" s="108"/>
      <c r="S418" s="108"/>
    </row>
    <row r="419" spans="5:19" x14ac:dyDescent="0.2">
      <c r="E419" s="108"/>
      <c r="F419" s="108"/>
      <c r="G419" s="108"/>
      <c r="H419" s="108"/>
      <c r="I419" s="108"/>
      <c r="J419" s="108"/>
      <c r="K419" s="108"/>
      <c r="L419" s="108"/>
      <c r="M419" s="108"/>
      <c r="N419" s="108"/>
      <c r="O419" s="108"/>
      <c r="P419" s="108"/>
      <c r="Q419" s="108"/>
      <c r="R419" s="108"/>
      <c r="S419" s="108"/>
    </row>
    <row r="420" spans="5:19" x14ac:dyDescent="0.2">
      <c r="E420" s="108"/>
      <c r="F420" s="108"/>
      <c r="G420" s="108"/>
      <c r="H420" s="108"/>
      <c r="I420" s="108"/>
      <c r="J420" s="108"/>
      <c r="K420" s="108"/>
      <c r="L420" s="108"/>
      <c r="M420" s="108"/>
      <c r="N420" s="108"/>
      <c r="O420" s="108"/>
      <c r="P420" s="108"/>
      <c r="Q420" s="108"/>
      <c r="R420" s="108"/>
      <c r="S420" s="108"/>
    </row>
    <row r="421" spans="5:19" x14ac:dyDescent="0.2">
      <c r="E421" s="108"/>
      <c r="F421" s="108"/>
      <c r="G421" s="108"/>
      <c r="H421" s="108"/>
      <c r="I421" s="108"/>
      <c r="J421" s="108"/>
      <c r="K421" s="108"/>
      <c r="L421" s="108"/>
      <c r="M421" s="108"/>
      <c r="N421" s="108"/>
      <c r="O421" s="108"/>
      <c r="P421" s="108"/>
      <c r="Q421" s="108"/>
      <c r="R421" s="108"/>
      <c r="S421" s="108"/>
    </row>
    <row r="422" spans="5:19" x14ac:dyDescent="0.2">
      <c r="E422" s="108"/>
      <c r="F422" s="108"/>
      <c r="G422" s="108"/>
      <c r="H422" s="108"/>
      <c r="I422" s="108"/>
      <c r="J422" s="108"/>
      <c r="K422" s="108"/>
      <c r="L422" s="108"/>
      <c r="M422" s="108"/>
      <c r="N422" s="108"/>
      <c r="O422" s="108"/>
      <c r="P422" s="108"/>
      <c r="Q422" s="108"/>
      <c r="R422" s="108"/>
      <c r="S422" s="108"/>
    </row>
    <row r="423" spans="5:19" x14ac:dyDescent="0.2">
      <c r="E423" s="108"/>
      <c r="F423" s="108"/>
      <c r="G423" s="108"/>
      <c r="H423" s="108"/>
      <c r="I423" s="108"/>
      <c r="J423" s="108"/>
      <c r="K423" s="108"/>
      <c r="L423" s="108"/>
      <c r="M423" s="108"/>
      <c r="N423" s="108"/>
      <c r="O423" s="108"/>
      <c r="P423" s="108"/>
      <c r="Q423" s="108"/>
      <c r="R423" s="108"/>
      <c r="S423" s="108"/>
    </row>
    <row r="424" spans="5:19" x14ac:dyDescent="0.2">
      <c r="E424" s="108"/>
      <c r="F424" s="108"/>
      <c r="G424" s="108"/>
      <c r="H424" s="108"/>
      <c r="I424" s="108"/>
      <c r="J424" s="108"/>
      <c r="K424" s="108"/>
      <c r="L424" s="108"/>
      <c r="M424" s="108"/>
      <c r="N424" s="108"/>
      <c r="O424" s="108"/>
      <c r="P424" s="108"/>
      <c r="Q424" s="108"/>
      <c r="R424" s="108"/>
      <c r="S424" s="108"/>
    </row>
    <row r="425" spans="5:19" x14ac:dyDescent="0.2">
      <c r="E425" s="108"/>
      <c r="F425" s="108"/>
      <c r="G425" s="108"/>
      <c r="H425" s="108"/>
      <c r="I425" s="108"/>
      <c r="J425" s="108"/>
      <c r="K425" s="108"/>
      <c r="L425" s="108"/>
      <c r="M425" s="108"/>
      <c r="N425" s="108"/>
      <c r="O425" s="108"/>
      <c r="P425" s="108"/>
      <c r="Q425" s="108"/>
      <c r="R425" s="108"/>
      <c r="S425" s="108"/>
    </row>
    <row r="426" spans="5:19" x14ac:dyDescent="0.2">
      <c r="E426" s="108"/>
      <c r="F426" s="108"/>
      <c r="G426" s="108"/>
      <c r="H426" s="108"/>
      <c r="I426" s="108"/>
      <c r="J426" s="108"/>
      <c r="K426" s="108"/>
      <c r="L426" s="108"/>
      <c r="M426" s="108"/>
      <c r="N426" s="108"/>
      <c r="O426" s="108"/>
      <c r="P426" s="108"/>
      <c r="Q426" s="108"/>
      <c r="R426" s="108"/>
      <c r="S426" s="108"/>
    </row>
    <row r="427" spans="5:19" x14ac:dyDescent="0.2">
      <c r="E427" s="108"/>
      <c r="F427" s="108"/>
      <c r="G427" s="108"/>
      <c r="H427" s="108"/>
      <c r="I427" s="108"/>
      <c r="J427" s="108"/>
      <c r="K427" s="108"/>
      <c r="L427" s="108"/>
      <c r="M427" s="108"/>
      <c r="N427" s="108"/>
      <c r="O427" s="108"/>
      <c r="P427" s="108"/>
      <c r="Q427" s="108"/>
      <c r="R427" s="108"/>
      <c r="S427" s="108"/>
    </row>
    <row r="428" spans="5:19" x14ac:dyDescent="0.2">
      <c r="E428" s="108"/>
      <c r="F428" s="108"/>
      <c r="G428" s="108"/>
      <c r="H428" s="108"/>
      <c r="I428" s="108"/>
      <c r="J428" s="108"/>
      <c r="K428" s="108"/>
      <c r="L428" s="108"/>
      <c r="M428" s="108"/>
      <c r="N428" s="108"/>
      <c r="O428" s="108"/>
      <c r="P428" s="108"/>
      <c r="Q428" s="108"/>
      <c r="R428" s="108"/>
      <c r="S428" s="108"/>
    </row>
    <row r="429" spans="5:19" x14ac:dyDescent="0.2">
      <c r="E429" s="108"/>
      <c r="F429" s="108"/>
      <c r="G429" s="108"/>
      <c r="H429" s="108"/>
      <c r="I429" s="108"/>
      <c r="J429" s="108"/>
      <c r="K429" s="108"/>
      <c r="L429" s="108"/>
      <c r="M429" s="108"/>
      <c r="N429" s="108"/>
      <c r="O429" s="108"/>
      <c r="P429" s="108"/>
      <c r="Q429" s="108"/>
      <c r="R429" s="108"/>
      <c r="S429" s="108"/>
    </row>
    <row r="430" spans="5:19" x14ac:dyDescent="0.2">
      <c r="E430" s="108"/>
      <c r="F430" s="108"/>
      <c r="G430" s="108"/>
      <c r="H430" s="108"/>
      <c r="I430" s="108"/>
      <c r="J430" s="108"/>
      <c r="K430" s="108"/>
      <c r="L430" s="108"/>
      <c r="M430" s="108"/>
      <c r="N430" s="108"/>
      <c r="O430" s="108"/>
      <c r="P430" s="108"/>
      <c r="Q430" s="108"/>
      <c r="R430" s="108"/>
      <c r="S430" s="108"/>
    </row>
    <row r="431" spans="5:19" x14ac:dyDescent="0.2">
      <c r="E431" s="108"/>
      <c r="F431" s="108"/>
      <c r="G431" s="108"/>
      <c r="H431" s="108"/>
      <c r="I431" s="108"/>
      <c r="J431" s="108"/>
      <c r="K431" s="108"/>
      <c r="L431" s="108"/>
      <c r="M431" s="108"/>
      <c r="N431" s="108"/>
      <c r="O431" s="108"/>
      <c r="P431" s="108"/>
      <c r="Q431" s="108"/>
      <c r="R431" s="108"/>
      <c r="S431" s="108"/>
    </row>
    <row r="432" spans="5:19" x14ac:dyDescent="0.2">
      <c r="E432" s="108"/>
      <c r="F432" s="108"/>
      <c r="G432" s="108"/>
      <c r="H432" s="108"/>
      <c r="I432" s="108"/>
      <c r="J432" s="108"/>
      <c r="K432" s="108"/>
      <c r="L432" s="108"/>
      <c r="M432" s="108"/>
      <c r="N432" s="108"/>
      <c r="O432" s="108"/>
      <c r="P432" s="108"/>
      <c r="Q432" s="108"/>
      <c r="R432" s="108"/>
      <c r="S432" s="108"/>
    </row>
    <row r="433" spans="5:19" x14ac:dyDescent="0.2">
      <c r="E433" s="108"/>
      <c r="F433" s="108"/>
      <c r="G433" s="108"/>
      <c r="H433" s="108"/>
      <c r="I433" s="108"/>
      <c r="J433" s="108"/>
      <c r="K433" s="108"/>
      <c r="L433" s="108"/>
      <c r="M433" s="108"/>
      <c r="N433" s="108"/>
      <c r="O433" s="108"/>
      <c r="P433" s="108"/>
      <c r="Q433" s="108"/>
      <c r="R433" s="108"/>
      <c r="S433" s="108"/>
    </row>
    <row r="434" spans="5:19" x14ac:dyDescent="0.2">
      <c r="E434" s="108"/>
      <c r="F434" s="108"/>
      <c r="G434" s="108"/>
      <c r="H434" s="108"/>
      <c r="I434" s="108"/>
      <c r="J434" s="108"/>
      <c r="K434" s="108"/>
      <c r="L434" s="108"/>
      <c r="M434" s="108"/>
      <c r="N434" s="108"/>
      <c r="O434" s="108"/>
      <c r="P434" s="108"/>
      <c r="Q434" s="108"/>
      <c r="R434" s="108"/>
      <c r="S434" s="108"/>
    </row>
    <row r="435" spans="5:19" x14ac:dyDescent="0.2">
      <c r="E435" s="108"/>
      <c r="F435" s="108"/>
      <c r="G435" s="108"/>
      <c r="H435" s="108"/>
      <c r="I435" s="108"/>
      <c r="J435" s="108"/>
      <c r="K435" s="108"/>
      <c r="L435" s="108"/>
      <c r="M435" s="108"/>
      <c r="N435" s="108"/>
      <c r="O435" s="108"/>
      <c r="P435" s="108"/>
      <c r="Q435" s="108"/>
      <c r="R435" s="108"/>
      <c r="S435" s="108"/>
    </row>
    <row r="436" spans="5:19" x14ac:dyDescent="0.2">
      <c r="E436" s="108"/>
      <c r="F436" s="108"/>
      <c r="G436" s="108"/>
      <c r="H436" s="108"/>
      <c r="I436" s="108"/>
      <c r="J436" s="108"/>
      <c r="K436" s="108"/>
      <c r="L436" s="108"/>
      <c r="M436" s="108"/>
      <c r="N436" s="108"/>
      <c r="O436" s="108"/>
      <c r="P436" s="108"/>
      <c r="Q436" s="108"/>
      <c r="R436" s="108"/>
      <c r="S436" s="108"/>
    </row>
    <row r="437" spans="5:19" x14ac:dyDescent="0.2">
      <c r="E437" s="108"/>
      <c r="F437" s="108"/>
      <c r="G437" s="108"/>
      <c r="H437" s="108"/>
      <c r="I437" s="108"/>
      <c r="J437" s="108"/>
      <c r="K437" s="108"/>
      <c r="L437" s="108"/>
      <c r="M437" s="108"/>
      <c r="N437" s="108"/>
      <c r="O437" s="108"/>
      <c r="P437" s="108"/>
      <c r="Q437" s="108"/>
      <c r="R437" s="108"/>
      <c r="S437" s="108"/>
    </row>
    <row r="438" spans="5:19" x14ac:dyDescent="0.2">
      <c r="E438" s="108"/>
      <c r="F438" s="108"/>
      <c r="G438" s="108"/>
      <c r="H438" s="108"/>
      <c r="I438" s="108"/>
      <c r="J438" s="108"/>
      <c r="K438" s="108"/>
      <c r="L438" s="108"/>
      <c r="M438" s="108"/>
      <c r="N438" s="108"/>
      <c r="O438" s="108"/>
      <c r="P438" s="108"/>
      <c r="Q438" s="108"/>
      <c r="R438" s="108"/>
      <c r="S438" s="108"/>
    </row>
    <row r="439" spans="5:19" x14ac:dyDescent="0.2">
      <c r="E439" s="108"/>
      <c r="F439" s="108"/>
      <c r="G439" s="108"/>
      <c r="H439" s="108"/>
      <c r="I439" s="108"/>
      <c r="J439" s="108"/>
      <c r="K439" s="108"/>
      <c r="L439" s="108"/>
      <c r="M439" s="108"/>
      <c r="N439" s="108"/>
      <c r="O439" s="108"/>
      <c r="P439" s="108"/>
      <c r="Q439" s="108"/>
      <c r="R439" s="108"/>
      <c r="S439" s="108"/>
    </row>
    <row r="440" spans="5:19" x14ac:dyDescent="0.2">
      <c r="E440" s="108"/>
      <c r="F440" s="108"/>
      <c r="G440" s="108"/>
      <c r="H440" s="108"/>
      <c r="I440" s="108"/>
      <c r="J440" s="108"/>
      <c r="K440" s="108"/>
      <c r="L440" s="108"/>
      <c r="M440" s="108"/>
      <c r="N440" s="108"/>
      <c r="O440" s="108"/>
      <c r="P440" s="108"/>
      <c r="Q440" s="108"/>
      <c r="R440" s="108"/>
      <c r="S440" s="108"/>
    </row>
    <row r="441" spans="5:19" x14ac:dyDescent="0.2">
      <c r="E441" s="108"/>
      <c r="F441" s="108"/>
      <c r="G441" s="108"/>
      <c r="H441" s="108"/>
      <c r="I441" s="108"/>
      <c r="J441" s="108"/>
      <c r="K441" s="108"/>
      <c r="L441" s="108"/>
      <c r="M441" s="108"/>
      <c r="N441" s="108"/>
      <c r="O441" s="108"/>
      <c r="P441" s="108"/>
      <c r="Q441" s="108"/>
      <c r="R441" s="108"/>
      <c r="S441" s="108"/>
    </row>
    <row r="442" spans="5:19" x14ac:dyDescent="0.2">
      <c r="E442" s="108"/>
      <c r="F442" s="108"/>
      <c r="G442" s="108"/>
      <c r="H442" s="108"/>
      <c r="I442" s="108"/>
      <c r="J442" s="108"/>
      <c r="K442" s="108"/>
      <c r="L442" s="108"/>
      <c r="M442" s="108"/>
      <c r="N442" s="108"/>
      <c r="O442" s="108"/>
      <c r="P442" s="108"/>
      <c r="Q442" s="108"/>
      <c r="R442" s="108"/>
      <c r="S442" s="108"/>
    </row>
    <row r="443" spans="5:19" x14ac:dyDescent="0.2">
      <c r="E443" s="108"/>
      <c r="F443" s="108"/>
      <c r="G443" s="108"/>
      <c r="H443" s="108"/>
      <c r="I443" s="108"/>
      <c r="J443" s="108"/>
      <c r="K443" s="108"/>
      <c r="L443" s="108"/>
      <c r="M443" s="108"/>
      <c r="N443" s="108"/>
      <c r="O443" s="108"/>
      <c r="P443" s="108"/>
      <c r="Q443" s="108"/>
      <c r="R443" s="108"/>
      <c r="S443" s="108"/>
    </row>
    <row r="444" spans="5:19" x14ac:dyDescent="0.2">
      <c r="E444" s="108"/>
      <c r="F444" s="108"/>
      <c r="G444" s="108"/>
      <c r="H444" s="108"/>
      <c r="I444" s="108"/>
      <c r="J444" s="108"/>
      <c r="K444" s="108"/>
      <c r="L444" s="108"/>
      <c r="M444" s="108"/>
      <c r="N444" s="108"/>
      <c r="O444" s="108"/>
      <c r="P444" s="108"/>
      <c r="Q444" s="108"/>
      <c r="R444" s="108"/>
      <c r="S444" s="108"/>
    </row>
    <row r="445" spans="5:19" x14ac:dyDescent="0.2">
      <c r="E445" s="108"/>
      <c r="F445" s="108"/>
      <c r="G445" s="108"/>
      <c r="H445" s="108"/>
      <c r="I445" s="108"/>
      <c r="J445" s="108"/>
      <c r="K445" s="108"/>
      <c r="L445" s="108"/>
      <c r="M445" s="108"/>
      <c r="N445" s="108"/>
      <c r="O445" s="108"/>
      <c r="P445" s="108"/>
      <c r="Q445" s="108"/>
      <c r="R445" s="108"/>
      <c r="S445" s="108"/>
    </row>
    <row r="446" spans="5:19" x14ac:dyDescent="0.2">
      <c r="E446" s="108"/>
      <c r="F446" s="108"/>
      <c r="G446" s="108"/>
      <c r="H446" s="108"/>
      <c r="I446" s="108"/>
      <c r="J446" s="108"/>
      <c r="K446" s="108"/>
      <c r="L446" s="108"/>
      <c r="M446" s="108"/>
      <c r="N446" s="108"/>
      <c r="O446" s="108"/>
      <c r="P446" s="108"/>
      <c r="Q446" s="108"/>
      <c r="R446" s="108"/>
      <c r="S446" s="108"/>
    </row>
    <row r="447" spans="5:19" x14ac:dyDescent="0.2">
      <c r="E447" s="108"/>
      <c r="F447" s="108"/>
      <c r="G447" s="108"/>
      <c r="H447" s="108"/>
      <c r="I447" s="108"/>
      <c r="J447" s="108"/>
      <c r="K447" s="108"/>
      <c r="L447" s="108"/>
      <c r="M447" s="108"/>
      <c r="N447" s="108"/>
      <c r="O447" s="108"/>
      <c r="P447" s="108"/>
      <c r="Q447" s="108"/>
      <c r="R447" s="108"/>
      <c r="S447" s="108"/>
    </row>
    <row r="448" spans="5:19" x14ac:dyDescent="0.2">
      <c r="E448" s="108"/>
      <c r="F448" s="108"/>
      <c r="G448" s="108"/>
      <c r="H448" s="108"/>
      <c r="I448" s="108"/>
      <c r="J448" s="108"/>
      <c r="K448" s="108"/>
      <c r="L448" s="108"/>
      <c r="M448" s="108"/>
      <c r="N448" s="108"/>
      <c r="O448" s="108"/>
      <c r="P448" s="108"/>
      <c r="Q448" s="108"/>
      <c r="R448" s="108"/>
      <c r="S448" s="108"/>
    </row>
    <row r="449" spans="5:19" x14ac:dyDescent="0.2">
      <c r="E449" s="108"/>
      <c r="F449" s="108"/>
      <c r="G449" s="108"/>
      <c r="H449" s="108"/>
      <c r="I449" s="108"/>
      <c r="J449" s="108"/>
      <c r="K449" s="108"/>
      <c r="L449" s="108"/>
      <c r="M449" s="108"/>
      <c r="N449" s="108"/>
      <c r="O449" s="108"/>
      <c r="P449" s="108"/>
      <c r="Q449" s="108"/>
      <c r="R449" s="108"/>
      <c r="S449" s="108"/>
    </row>
    <row r="450" spans="5:19" x14ac:dyDescent="0.2">
      <c r="E450" s="108"/>
      <c r="F450" s="108"/>
      <c r="G450" s="108"/>
      <c r="H450" s="108"/>
      <c r="I450" s="108"/>
      <c r="J450" s="108"/>
      <c r="K450" s="108"/>
      <c r="L450" s="108"/>
      <c r="M450" s="108"/>
      <c r="N450" s="108"/>
      <c r="O450" s="108"/>
      <c r="P450" s="108"/>
      <c r="Q450" s="108"/>
      <c r="R450" s="108"/>
      <c r="S450" s="108"/>
    </row>
    <row r="451" spans="5:19" x14ac:dyDescent="0.2">
      <c r="E451" s="108"/>
      <c r="F451" s="108"/>
      <c r="G451" s="108"/>
      <c r="H451" s="108"/>
      <c r="I451" s="108"/>
      <c r="J451" s="108"/>
      <c r="K451" s="108"/>
      <c r="L451" s="108"/>
      <c r="M451" s="108"/>
      <c r="N451" s="108"/>
      <c r="O451" s="108"/>
      <c r="P451" s="108"/>
      <c r="Q451" s="108"/>
      <c r="R451" s="108"/>
      <c r="S451" s="108"/>
    </row>
    <row r="452" spans="5:19" x14ac:dyDescent="0.2">
      <c r="E452" s="108"/>
      <c r="F452" s="108"/>
      <c r="G452" s="108"/>
      <c r="H452" s="108"/>
      <c r="I452" s="108"/>
      <c r="J452" s="108"/>
      <c r="K452" s="108"/>
      <c r="L452" s="108"/>
      <c r="M452" s="108"/>
      <c r="N452" s="108"/>
      <c r="O452" s="108"/>
      <c r="P452" s="108"/>
      <c r="Q452" s="108"/>
      <c r="R452" s="108"/>
      <c r="S452" s="108"/>
    </row>
    <row r="453" spans="5:19" x14ac:dyDescent="0.2">
      <c r="E453" s="108"/>
      <c r="F453" s="108"/>
      <c r="G453" s="108"/>
      <c r="H453" s="108"/>
      <c r="I453" s="108"/>
      <c r="J453" s="108"/>
      <c r="K453" s="108"/>
      <c r="L453" s="108"/>
      <c r="M453" s="108"/>
      <c r="N453" s="108"/>
      <c r="O453" s="108"/>
      <c r="P453" s="108"/>
      <c r="Q453" s="108"/>
      <c r="R453" s="108"/>
      <c r="S453" s="108"/>
    </row>
    <row r="454" spans="5:19" x14ac:dyDescent="0.2">
      <c r="E454" s="108"/>
      <c r="F454" s="108"/>
      <c r="G454" s="108"/>
      <c r="H454" s="108"/>
      <c r="I454" s="108"/>
      <c r="J454" s="108"/>
      <c r="K454" s="108"/>
      <c r="L454" s="108"/>
      <c r="M454" s="108"/>
      <c r="N454" s="108"/>
      <c r="O454" s="108"/>
      <c r="P454" s="108"/>
      <c r="Q454" s="108"/>
      <c r="R454" s="108"/>
      <c r="S454" s="108"/>
    </row>
    <row r="455" spans="5:19" x14ac:dyDescent="0.2">
      <c r="E455" s="108"/>
      <c r="F455" s="108"/>
      <c r="G455" s="108"/>
      <c r="H455" s="108"/>
      <c r="I455" s="108"/>
      <c r="J455" s="108"/>
      <c r="K455" s="108"/>
      <c r="L455" s="108"/>
      <c r="M455" s="108"/>
      <c r="N455" s="108"/>
      <c r="O455" s="108"/>
      <c r="P455" s="108"/>
      <c r="Q455" s="108"/>
      <c r="R455" s="108"/>
      <c r="S455" s="108"/>
    </row>
    <row r="456" spans="5:19" x14ac:dyDescent="0.2">
      <c r="E456" s="108"/>
      <c r="F456" s="108"/>
      <c r="G456" s="108"/>
      <c r="H456" s="108"/>
      <c r="I456" s="108"/>
      <c r="J456" s="108"/>
      <c r="K456" s="108"/>
      <c r="L456" s="108"/>
      <c r="M456" s="108"/>
      <c r="N456" s="108"/>
      <c r="O456" s="108"/>
      <c r="P456" s="108"/>
      <c r="Q456" s="108"/>
      <c r="R456" s="108"/>
      <c r="S456" s="108"/>
    </row>
    <row r="457" spans="5:19" x14ac:dyDescent="0.2">
      <c r="E457" s="108"/>
      <c r="F457" s="108"/>
      <c r="G457" s="108"/>
      <c r="H457" s="108"/>
      <c r="I457" s="108"/>
      <c r="J457" s="108"/>
      <c r="K457" s="108"/>
      <c r="L457" s="108"/>
      <c r="M457" s="108"/>
      <c r="N457" s="108"/>
      <c r="O457" s="108"/>
      <c r="P457" s="108"/>
      <c r="Q457" s="108"/>
      <c r="R457" s="108"/>
      <c r="S457" s="108"/>
    </row>
    <row r="458" spans="5:19" x14ac:dyDescent="0.2">
      <c r="E458" s="108"/>
      <c r="F458" s="108"/>
      <c r="G458" s="108"/>
      <c r="H458" s="108"/>
      <c r="I458" s="108"/>
      <c r="J458" s="108"/>
      <c r="K458" s="108"/>
      <c r="L458" s="108"/>
      <c r="M458" s="108"/>
      <c r="N458" s="108"/>
      <c r="O458" s="108"/>
      <c r="P458" s="108"/>
      <c r="Q458" s="108"/>
      <c r="R458" s="108"/>
      <c r="S458" s="108"/>
    </row>
    <row r="459" spans="5:19" x14ac:dyDescent="0.2">
      <c r="E459" s="108"/>
      <c r="F459" s="108"/>
      <c r="G459" s="108"/>
      <c r="H459" s="108"/>
      <c r="I459" s="108"/>
      <c r="J459" s="108"/>
      <c r="K459" s="108"/>
      <c r="L459" s="108"/>
      <c r="M459" s="108"/>
      <c r="N459" s="108"/>
      <c r="O459" s="108"/>
      <c r="P459" s="108"/>
      <c r="Q459" s="108"/>
      <c r="R459" s="108"/>
      <c r="S459" s="108"/>
    </row>
    <row r="460" spans="5:19" x14ac:dyDescent="0.2">
      <c r="E460" s="108"/>
      <c r="F460" s="108"/>
      <c r="G460" s="108"/>
      <c r="H460" s="108"/>
      <c r="I460" s="108"/>
      <c r="J460" s="108"/>
      <c r="K460" s="108"/>
      <c r="L460" s="108"/>
      <c r="M460" s="108"/>
      <c r="N460" s="108"/>
      <c r="O460" s="108"/>
      <c r="P460" s="108"/>
      <c r="Q460" s="108"/>
      <c r="R460" s="108"/>
      <c r="S460" s="108"/>
    </row>
    <row r="461" spans="5:19" x14ac:dyDescent="0.2">
      <c r="E461" s="108"/>
      <c r="F461" s="108"/>
      <c r="G461" s="108"/>
      <c r="H461" s="108"/>
      <c r="I461" s="108"/>
      <c r="J461" s="108"/>
      <c r="K461" s="108"/>
      <c r="L461" s="108"/>
      <c r="M461" s="108"/>
      <c r="N461" s="108"/>
      <c r="O461" s="108"/>
      <c r="P461" s="108"/>
      <c r="Q461" s="108"/>
      <c r="R461" s="108"/>
      <c r="S461" s="108"/>
    </row>
    <row r="462" spans="5:19" x14ac:dyDescent="0.2">
      <c r="E462" s="108"/>
      <c r="F462" s="108"/>
      <c r="G462" s="108"/>
      <c r="H462" s="108"/>
      <c r="I462" s="108"/>
      <c r="J462" s="108"/>
      <c r="K462" s="108"/>
      <c r="L462" s="108"/>
      <c r="M462" s="108"/>
      <c r="N462" s="108"/>
      <c r="O462" s="108"/>
      <c r="P462" s="108"/>
      <c r="Q462" s="108"/>
      <c r="R462" s="108"/>
      <c r="S462" s="108"/>
    </row>
    <row r="463" spans="5:19" x14ac:dyDescent="0.2">
      <c r="E463" s="108"/>
      <c r="F463" s="108"/>
      <c r="G463" s="108"/>
      <c r="H463" s="108"/>
      <c r="I463" s="108"/>
      <c r="J463" s="108"/>
      <c r="K463" s="108"/>
      <c r="L463" s="108"/>
      <c r="M463" s="108"/>
      <c r="N463" s="108"/>
      <c r="O463" s="108"/>
      <c r="P463" s="108"/>
      <c r="Q463" s="108"/>
      <c r="R463" s="108"/>
      <c r="S463" s="108"/>
    </row>
    <row r="464" spans="5:19" x14ac:dyDescent="0.2">
      <c r="E464" s="108"/>
      <c r="F464" s="108"/>
      <c r="G464" s="108"/>
      <c r="H464" s="108"/>
      <c r="I464" s="108"/>
      <c r="J464" s="108"/>
      <c r="K464" s="108"/>
      <c r="L464" s="108"/>
      <c r="M464" s="108"/>
      <c r="N464" s="108"/>
      <c r="O464" s="108"/>
      <c r="P464" s="108"/>
      <c r="Q464" s="108"/>
      <c r="R464" s="108"/>
      <c r="S464" s="108"/>
    </row>
    <row r="465" spans="5:19" x14ac:dyDescent="0.2">
      <c r="E465" s="108"/>
      <c r="F465" s="108"/>
      <c r="G465" s="108"/>
      <c r="H465" s="108"/>
      <c r="I465" s="108"/>
      <c r="J465" s="108"/>
      <c r="K465" s="108"/>
      <c r="L465" s="108"/>
      <c r="M465" s="108"/>
      <c r="N465" s="108"/>
      <c r="O465" s="108"/>
      <c r="P465" s="108"/>
      <c r="Q465" s="108"/>
      <c r="R465" s="108"/>
      <c r="S465" s="10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1"/>
  <sheetViews>
    <sheetView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2"/>
      <c r="B1" s="32"/>
      <c r="C1" s="32"/>
      <c r="D1" s="32"/>
      <c r="E1" s="33"/>
      <c r="F1" s="33"/>
      <c r="G1" s="33"/>
      <c r="H1" s="33"/>
      <c r="I1" s="33"/>
      <c r="J1" s="33"/>
      <c r="K1" s="33"/>
      <c r="L1" s="33"/>
      <c r="M1" s="33"/>
      <c r="N1" s="33"/>
      <c r="O1" s="33"/>
      <c r="P1" s="33"/>
      <c r="Q1" s="33"/>
      <c r="R1" s="33"/>
      <c r="S1" s="33"/>
      <c r="T1" s="33"/>
      <c r="U1" s="33"/>
      <c r="V1" s="33"/>
      <c r="W1" s="33"/>
      <c r="X1" s="33"/>
    </row>
    <row r="2" spans="1:24" x14ac:dyDescent="0.2">
      <c r="A2" s="32"/>
      <c r="B2" s="32"/>
      <c r="C2" s="32"/>
      <c r="D2" s="32"/>
      <c r="E2" s="33"/>
      <c r="F2" s="33"/>
      <c r="G2" s="33"/>
      <c r="H2" s="33"/>
      <c r="I2" s="33"/>
      <c r="J2" s="33"/>
      <c r="K2" s="33"/>
      <c r="L2" s="33"/>
      <c r="M2" s="33"/>
      <c r="N2" s="33"/>
      <c r="O2" s="33"/>
      <c r="P2" s="33"/>
      <c r="Q2" s="33"/>
      <c r="R2" s="33"/>
      <c r="S2" s="33"/>
      <c r="T2" s="33"/>
      <c r="U2" s="33"/>
      <c r="V2" s="33"/>
      <c r="W2" s="33"/>
      <c r="X2" s="33"/>
    </row>
    <row r="3" spans="1:24" x14ac:dyDescent="0.2">
      <c r="A3" s="32"/>
      <c r="B3" s="32"/>
      <c r="C3" s="32"/>
      <c r="D3" s="32"/>
      <c r="E3" s="33"/>
      <c r="F3" s="33"/>
      <c r="G3" s="33"/>
      <c r="H3" s="33"/>
      <c r="I3" s="33"/>
      <c r="J3" s="33"/>
      <c r="K3" s="33"/>
      <c r="L3" s="33"/>
      <c r="M3" s="33"/>
      <c r="N3" s="33"/>
      <c r="O3" s="33"/>
      <c r="P3" s="33"/>
      <c r="Q3" s="33"/>
      <c r="R3" s="33"/>
      <c r="S3" s="33"/>
      <c r="T3" s="33"/>
      <c r="U3" s="33"/>
      <c r="V3" s="33"/>
      <c r="W3" s="33"/>
      <c r="X3" s="33"/>
    </row>
    <row r="4" spans="1:24" x14ac:dyDescent="0.2">
      <c r="A4" s="34" t="s">
        <v>264</v>
      </c>
      <c r="B4" s="32"/>
      <c r="C4" s="32"/>
      <c r="D4" s="32"/>
      <c r="E4" s="33"/>
      <c r="F4" s="33"/>
      <c r="G4" s="33"/>
      <c r="H4" s="33"/>
      <c r="I4" s="33"/>
      <c r="J4" s="33"/>
      <c r="K4" s="33"/>
      <c r="L4" s="33"/>
      <c r="M4" s="33"/>
      <c r="N4" s="33"/>
      <c r="O4" s="33"/>
      <c r="P4" s="33"/>
      <c r="Q4" s="33"/>
      <c r="R4" s="33"/>
      <c r="S4" s="33"/>
      <c r="T4" s="33"/>
      <c r="U4" s="33"/>
      <c r="V4" s="33"/>
      <c r="W4" s="33"/>
      <c r="X4" s="33"/>
    </row>
    <row r="5" spans="1:24" x14ac:dyDescent="0.2">
      <c r="A5" s="83" t="s">
        <v>265</v>
      </c>
      <c r="B5" s="32"/>
      <c r="C5" s="32"/>
      <c r="D5" s="32"/>
      <c r="E5" s="33"/>
      <c r="F5" s="33"/>
      <c r="G5" s="33"/>
      <c r="H5" s="33"/>
      <c r="I5" s="33"/>
      <c r="J5" s="33"/>
      <c r="K5" s="33"/>
      <c r="L5" s="33"/>
      <c r="M5" s="33"/>
      <c r="N5" s="33"/>
      <c r="O5" s="33"/>
      <c r="P5" s="33"/>
      <c r="Q5" s="33"/>
      <c r="R5" s="33"/>
      <c r="S5" s="33"/>
      <c r="T5" s="33"/>
      <c r="U5" s="33"/>
      <c r="V5" s="33"/>
      <c r="W5" s="33"/>
      <c r="X5" s="33"/>
    </row>
    <row r="6" spans="1:24" x14ac:dyDescent="0.2">
      <c r="A6" s="83" t="s">
        <v>266</v>
      </c>
      <c r="B6" s="32"/>
      <c r="C6" s="32"/>
      <c r="D6" s="32"/>
      <c r="E6" s="33"/>
      <c r="F6" s="33"/>
      <c r="G6" s="33"/>
      <c r="H6" s="33"/>
      <c r="I6" s="33"/>
      <c r="J6" s="33"/>
      <c r="K6" s="33"/>
      <c r="L6" s="33"/>
      <c r="M6" s="33"/>
      <c r="N6" s="33"/>
      <c r="O6" s="33"/>
      <c r="P6" s="33"/>
      <c r="Q6" s="33"/>
      <c r="R6" s="33"/>
      <c r="S6" s="33"/>
      <c r="T6" s="33"/>
      <c r="U6" s="33"/>
      <c r="V6" s="33"/>
      <c r="W6" s="33"/>
      <c r="X6" s="33"/>
    </row>
    <row r="7" spans="1:24" x14ac:dyDescent="0.2">
      <c r="A7" s="14"/>
      <c r="B7" s="14"/>
      <c r="C7" s="14"/>
      <c r="D7" s="15" t="s">
        <v>243</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87" t="s">
        <v>302</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118</v>
      </c>
    </row>
    <row r="11" spans="1:24" x14ac:dyDescent="0.2">
      <c r="C11" t="s">
        <v>78</v>
      </c>
    </row>
    <row r="12" spans="1:24" x14ac:dyDescent="0.2">
      <c r="C12" s="9" t="s">
        <v>79</v>
      </c>
      <c r="D12" s="9"/>
      <c r="E12" s="22">
        <v>22308</v>
      </c>
      <c r="F12" s="22">
        <v>34458</v>
      </c>
      <c r="G12" s="22">
        <v>31650</v>
      </c>
      <c r="H12" s="22">
        <v>29588</v>
      </c>
      <c r="I12" s="22">
        <v>118004</v>
      </c>
      <c r="J12" s="22">
        <v>34540</v>
      </c>
      <c r="K12" s="22">
        <v>45394</v>
      </c>
      <c r="L12" s="22">
        <v>43150</v>
      </c>
      <c r="M12" s="22">
        <v>45333</v>
      </c>
      <c r="N12" s="22">
        <v>168417</v>
      </c>
      <c r="O12" s="22">
        <v>48098</v>
      </c>
      <c r="P12" s="22">
        <v>65337</v>
      </c>
      <c r="Q12" s="22">
        <v>58462</v>
      </c>
      <c r="R12" s="22">
        <v>59536</v>
      </c>
      <c r="S12" s="22">
        <v>231433</v>
      </c>
      <c r="T12" s="22"/>
    </row>
    <row r="13" spans="1:24" x14ac:dyDescent="0.2">
      <c r="C13" s="9" t="s">
        <v>80</v>
      </c>
      <c r="D13" s="9"/>
      <c r="E13" s="22">
        <v>27369</v>
      </c>
      <c r="F13" s="22">
        <v>38232</v>
      </c>
      <c r="G13" s="22">
        <v>50950</v>
      </c>
      <c r="H13" s="22">
        <v>70051</v>
      </c>
      <c r="I13" s="22">
        <v>186602</v>
      </c>
      <c r="J13" s="22">
        <v>64203</v>
      </c>
      <c r="K13" s="22">
        <v>77144</v>
      </c>
      <c r="L13" s="22">
        <v>68883</v>
      </c>
      <c r="M13" s="22">
        <v>75251</v>
      </c>
      <c r="N13" s="22">
        <v>285481</v>
      </c>
      <c r="O13" s="22">
        <v>56019</v>
      </c>
      <c r="P13" s="22">
        <v>72511</v>
      </c>
      <c r="Q13" s="22">
        <v>82829</v>
      </c>
      <c r="R13" s="22">
        <v>86907</v>
      </c>
      <c r="S13" s="22">
        <v>298266</v>
      </c>
      <c r="T13" s="22"/>
    </row>
    <row r="14" spans="1:24" x14ac:dyDescent="0.2">
      <c r="C14" s="6" t="s">
        <v>81</v>
      </c>
      <c r="D14" s="6"/>
      <c r="E14" s="22">
        <v>49677</v>
      </c>
      <c r="F14" s="22">
        <v>72690</v>
      </c>
      <c r="G14" s="22">
        <v>82600</v>
      </c>
      <c r="H14" s="22">
        <v>99639</v>
      </c>
      <c r="I14" s="22">
        <v>304606</v>
      </c>
      <c r="J14" s="22">
        <v>98743</v>
      </c>
      <c r="K14" s="22">
        <v>122538</v>
      </c>
      <c r="L14" s="22">
        <v>112033</v>
      </c>
      <c r="M14" s="22">
        <v>120584</v>
      </c>
      <c r="N14" s="22">
        <v>453898</v>
      </c>
      <c r="O14" s="22">
        <v>104117</v>
      </c>
      <c r="P14" s="22">
        <v>137848</v>
      </c>
      <c r="Q14" s="22">
        <v>141291</v>
      </c>
      <c r="R14" s="22">
        <v>146443</v>
      </c>
      <c r="S14" s="22">
        <v>529699</v>
      </c>
      <c r="T14" s="22"/>
    </row>
    <row r="15" spans="1:24" x14ac:dyDescent="0.2">
      <c r="C15" t="s">
        <v>82</v>
      </c>
      <c r="E15" s="22"/>
      <c r="F15" s="22"/>
      <c r="G15" s="22"/>
      <c r="H15" s="22"/>
      <c r="I15" s="22"/>
      <c r="J15" s="22"/>
      <c r="K15" s="22"/>
      <c r="L15" s="22"/>
      <c r="M15" s="22"/>
      <c r="N15" s="22"/>
      <c r="O15" s="22"/>
      <c r="P15" s="22"/>
      <c r="Q15" s="22"/>
      <c r="R15" s="22"/>
      <c r="S15" s="22"/>
      <c r="T15" s="22"/>
    </row>
    <row r="16" spans="1:24" x14ac:dyDescent="0.2">
      <c r="C16" s="9" t="s">
        <v>83</v>
      </c>
      <c r="D16" s="9"/>
      <c r="E16" s="22">
        <v>21377</v>
      </c>
      <c r="F16" s="22">
        <v>27067</v>
      </c>
      <c r="G16" s="22">
        <v>28723</v>
      </c>
      <c r="H16" s="22">
        <v>34617</v>
      </c>
      <c r="I16" s="22">
        <v>111784</v>
      </c>
      <c r="J16" s="22">
        <v>38100</v>
      </c>
      <c r="K16" s="22">
        <v>38608</v>
      </c>
      <c r="L16" s="22">
        <v>40770</v>
      </c>
      <c r="M16" s="22">
        <v>42380</v>
      </c>
      <c r="N16" s="22">
        <v>159858</v>
      </c>
      <c r="O16" s="22">
        <v>44336</v>
      </c>
      <c r="P16" s="22">
        <v>47114</v>
      </c>
      <c r="Q16" s="22">
        <v>49232</v>
      </c>
      <c r="R16" s="22">
        <v>53272</v>
      </c>
      <c r="S16" s="22">
        <v>193954</v>
      </c>
      <c r="T16" s="22"/>
    </row>
    <row r="17" spans="3:22" x14ac:dyDescent="0.2">
      <c r="C17" s="9" t="s">
        <v>84</v>
      </c>
      <c r="D17" s="9"/>
      <c r="E17" s="22">
        <v>25330</v>
      </c>
      <c r="F17" s="22">
        <v>34624</v>
      </c>
      <c r="G17" s="22">
        <v>46468</v>
      </c>
      <c r="H17" s="22">
        <v>62329</v>
      </c>
      <c r="I17" s="22">
        <v>168751</v>
      </c>
      <c r="J17" s="22">
        <v>57512</v>
      </c>
      <c r="K17" s="22">
        <v>61600</v>
      </c>
      <c r="L17" s="22">
        <v>57264</v>
      </c>
      <c r="M17" s="22">
        <v>63005</v>
      </c>
      <c r="N17" s="22">
        <v>239381</v>
      </c>
      <c r="O17" s="22">
        <v>49431</v>
      </c>
      <c r="P17" s="22">
        <v>60938</v>
      </c>
      <c r="Q17" s="22">
        <v>69588</v>
      </c>
      <c r="R17" s="22">
        <v>74174</v>
      </c>
      <c r="S17" s="22">
        <v>254131</v>
      </c>
      <c r="T17" s="22"/>
    </row>
    <row r="18" spans="3:22" x14ac:dyDescent="0.2">
      <c r="C18" s="9" t="s">
        <v>85</v>
      </c>
      <c r="D18" s="9"/>
      <c r="E18" s="22">
        <v>24926</v>
      </c>
      <c r="F18" s="22">
        <v>33976</v>
      </c>
      <c r="G18" s="22">
        <v>45382</v>
      </c>
      <c r="H18" s="22">
        <v>41193</v>
      </c>
      <c r="I18" s="22">
        <v>145477</v>
      </c>
      <c r="J18" s="22">
        <v>43188</v>
      </c>
      <c r="K18" s="22">
        <v>43716</v>
      </c>
      <c r="L18" s="22">
        <v>40192</v>
      </c>
      <c r="M18" s="22">
        <v>35685</v>
      </c>
      <c r="N18" s="22">
        <v>162781</v>
      </c>
      <c r="O18" s="22">
        <v>31676</v>
      </c>
      <c r="P18" s="22">
        <v>32784</v>
      </c>
      <c r="Q18" s="22">
        <v>37298</v>
      </c>
      <c r="R18" s="22">
        <v>35357</v>
      </c>
      <c r="S18" s="22">
        <v>137115</v>
      </c>
      <c r="T18" s="22"/>
    </row>
    <row r="19" spans="3:22" x14ac:dyDescent="0.2">
      <c r="C19" s="9" t="s">
        <v>86</v>
      </c>
      <c r="D19" s="9"/>
      <c r="E19" s="22">
        <v>2287</v>
      </c>
      <c r="F19" s="22">
        <v>2492</v>
      </c>
      <c r="G19" s="22">
        <v>2240</v>
      </c>
      <c r="H19" s="22">
        <v>2638</v>
      </c>
      <c r="I19" s="22">
        <v>9657</v>
      </c>
      <c r="J19" s="22">
        <v>2463</v>
      </c>
      <c r="K19" s="22">
        <v>2373</v>
      </c>
      <c r="L19" s="22">
        <v>2458</v>
      </c>
      <c r="M19" s="22">
        <v>2905</v>
      </c>
      <c r="N19" s="22">
        <v>10199</v>
      </c>
      <c r="O19" s="22">
        <v>2996</v>
      </c>
      <c r="P19" s="22">
        <v>3710</v>
      </c>
      <c r="Q19" s="22">
        <v>3936</v>
      </c>
      <c r="R19" s="22">
        <v>4437</v>
      </c>
      <c r="S19" s="22">
        <v>15079</v>
      </c>
      <c r="T19" s="22"/>
    </row>
    <row r="20" spans="3:22" x14ac:dyDescent="0.2">
      <c r="C20" s="9" t="s">
        <v>87</v>
      </c>
      <c r="D20" s="9"/>
      <c r="E20" s="22">
        <v>20306</v>
      </c>
      <c r="F20" s="22">
        <v>19677</v>
      </c>
      <c r="G20" s="22">
        <v>21486</v>
      </c>
      <c r="H20" s="22">
        <v>22973</v>
      </c>
      <c r="I20" s="22">
        <v>84442</v>
      </c>
      <c r="J20" s="22">
        <v>23248</v>
      </c>
      <c r="K20" s="22">
        <v>23614</v>
      </c>
      <c r="L20" s="22">
        <v>21331</v>
      </c>
      <c r="M20" s="22">
        <v>24184</v>
      </c>
      <c r="N20" s="22">
        <v>92377</v>
      </c>
      <c r="O20" s="22">
        <v>24621</v>
      </c>
      <c r="P20" s="22">
        <v>25230</v>
      </c>
      <c r="Q20" s="22">
        <v>27925</v>
      </c>
      <c r="R20" s="22">
        <v>29644</v>
      </c>
      <c r="S20" s="22">
        <v>107420</v>
      </c>
      <c r="T20" s="22"/>
    </row>
    <row r="21" spans="3:22" x14ac:dyDescent="0.2">
      <c r="C21" s="9" t="s">
        <v>88</v>
      </c>
      <c r="D21" s="9"/>
      <c r="E21" s="22">
        <v>542</v>
      </c>
      <c r="F21" s="22">
        <v>1051</v>
      </c>
      <c r="G21" s="22">
        <v>1051</v>
      </c>
      <c r="H21" s="22">
        <v>1051</v>
      </c>
      <c r="I21" s="22">
        <v>3695</v>
      </c>
      <c r="J21" s="22">
        <v>1052</v>
      </c>
      <c r="K21" s="22">
        <v>1051</v>
      </c>
      <c r="L21" s="22">
        <v>1051</v>
      </c>
      <c r="M21" s="22">
        <v>1052</v>
      </c>
      <c r="N21" s="22">
        <v>4206</v>
      </c>
      <c r="O21" s="22">
        <v>1051</v>
      </c>
      <c r="P21" s="22">
        <v>1051</v>
      </c>
      <c r="Q21" s="22">
        <v>1052</v>
      </c>
      <c r="R21" s="22">
        <v>1050</v>
      </c>
      <c r="S21" s="22">
        <v>4204</v>
      </c>
      <c r="T21" s="22"/>
    </row>
    <row r="22" spans="3:22" x14ac:dyDescent="0.2">
      <c r="C22" t="s">
        <v>89</v>
      </c>
      <c r="E22" s="22">
        <v>94768</v>
      </c>
      <c r="F22" s="22">
        <v>118887</v>
      </c>
      <c r="G22" s="22">
        <v>145350</v>
      </c>
      <c r="H22" s="22">
        <v>164801</v>
      </c>
      <c r="I22" s="22">
        <v>523806</v>
      </c>
      <c r="J22" s="22">
        <v>165563</v>
      </c>
      <c r="K22" s="22">
        <v>170962</v>
      </c>
      <c r="L22" s="22">
        <v>163066</v>
      </c>
      <c r="M22" s="22">
        <v>169211</v>
      </c>
      <c r="N22" s="22">
        <v>668802</v>
      </c>
      <c r="O22" s="22">
        <v>154111</v>
      </c>
      <c r="P22" s="22">
        <v>170827</v>
      </c>
      <c r="Q22" s="22">
        <v>189031</v>
      </c>
      <c r="R22" s="22">
        <v>197934</v>
      </c>
      <c r="S22" s="22">
        <v>711903</v>
      </c>
      <c r="T22" s="22"/>
    </row>
    <row r="23" spans="3:22" x14ac:dyDescent="0.2">
      <c r="E23" s="22"/>
      <c r="F23" s="22"/>
      <c r="G23" s="22"/>
      <c r="H23" s="22"/>
      <c r="I23" s="22"/>
      <c r="J23" s="22"/>
      <c r="K23" s="22"/>
      <c r="L23" s="22"/>
      <c r="M23" s="22"/>
      <c r="N23" s="22"/>
      <c r="O23" s="22"/>
      <c r="P23" s="22"/>
      <c r="Q23" s="22"/>
      <c r="R23" s="22"/>
      <c r="S23" s="22"/>
      <c r="T23" s="22"/>
    </row>
    <row r="24" spans="3:22" x14ac:dyDescent="0.2">
      <c r="C24" t="s">
        <v>90</v>
      </c>
      <c r="E24" s="22">
        <v>-45091</v>
      </c>
      <c r="F24" s="22">
        <v>-46197</v>
      </c>
      <c r="G24" s="22">
        <v>-62750</v>
      </c>
      <c r="H24" s="22">
        <v>-65162</v>
      </c>
      <c r="I24" s="22">
        <v>-219200</v>
      </c>
      <c r="J24" s="22">
        <v>-66820</v>
      </c>
      <c r="K24" s="22">
        <v>-48424</v>
      </c>
      <c r="L24" s="22">
        <v>-51033</v>
      </c>
      <c r="M24" s="22">
        <v>-48627</v>
      </c>
      <c r="N24" s="22">
        <v>-214904</v>
      </c>
      <c r="O24" s="22">
        <v>-49995</v>
      </c>
      <c r="P24" s="22">
        <v>-32979</v>
      </c>
      <c r="Q24" s="22">
        <v>-47740</v>
      </c>
      <c r="R24" s="22">
        <v>-51491</v>
      </c>
      <c r="S24" s="22">
        <v>-182204</v>
      </c>
      <c r="T24" s="22"/>
    </row>
    <row r="25" spans="3:22" x14ac:dyDescent="0.2">
      <c r="C25" t="s">
        <v>91</v>
      </c>
      <c r="E25" s="22">
        <v>7130</v>
      </c>
      <c r="F25" s="22">
        <v>8433</v>
      </c>
      <c r="G25" s="22">
        <v>8475</v>
      </c>
      <c r="H25" s="22">
        <v>9198</v>
      </c>
      <c r="I25" s="22">
        <v>33236</v>
      </c>
      <c r="J25" s="22">
        <v>11515</v>
      </c>
      <c r="K25" s="22">
        <v>13063</v>
      </c>
      <c r="L25" s="22">
        <v>13957</v>
      </c>
      <c r="M25" s="22">
        <v>14709</v>
      </c>
      <c r="N25" s="22">
        <v>53244</v>
      </c>
      <c r="O25" s="22">
        <v>15277</v>
      </c>
      <c r="P25" s="22">
        <v>16602</v>
      </c>
      <c r="Q25" s="22">
        <v>17707</v>
      </c>
      <c r="R25" s="22">
        <v>20932</v>
      </c>
      <c r="S25" s="22">
        <v>70518</v>
      </c>
      <c r="T25" s="22"/>
      <c r="U25" s="22"/>
    </row>
    <row r="26" spans="3:22" x14ac:dyDescent="0.2">
      <c r="C26" t="s">
        <v>92</v>
      </c>
      <c r="E26" s="22">
        <v>0</v>
      </c>
      <c r="F26" s="22">
        <v>431</v>
      </c>
      <c r="G26" s="22">
        <v>0</v>
      </c>
      <c r="H26" s="22">
        <v>0</v>
      </c>
      <c r="I26" s="22">
        <v>431</v>
      </c>
      <c r="J26" s="22">
        <v>0</v>
      </c>
      <c r="K26" s="22">
        <v>0</v>
      </c>
      <c r="L26" s="22">
        <v>0</v>
      </c>
      <c r="M26" s="22">
        <v>0</v>
      </c>
      <c r="N26" s="22">
        <v>0</v>
      </c>
      <c r="O26" s="22"/>
      <c r="P26" s="22"/>
      <c r="Q26" s="22"/>
      <c r="R26" s="22"/>
      <c r="S26" s="22"/>
      <c r="T26" s="22"/>
      <c r="U26" s="22"/>
    </row>
    <row r="27" spans="3:22" x14ac:dyDescent="0.2">
      <c r="C27" t="s">
        <v>93</v>
      </c>
      <c r="E27" s="22">
        <v>299</v>
      </c>
      <c r="F27" s="22">
        <v>1019</v>
      </c>
      <c r="G27" s="22">
        <v>87</v>
      </c>
      <c r="H27" s="22">
        <v>-67</v>
      </c>
      <c r="I27" s="22">
        <v>1338</v>
      </c>
      <c r="J27" s="22">
        <v>-532</v>
      </c>
      <c r="K27" s="22">
        <v>30</v>
      </c>
      <c r="L27" s="22">
        <v>42</v>
      </c>
      <c r="M27" s="22">
        <v>-380</v>
      </c>
      <c r="N27" s="22">
        <v>-840</v>
      </c>
      <c r="O27" s="22">
        <v>475</v>
      </c>
      <c r="P27" s="22">
        <v>208</v>
      </c>
      <c r="Q27" s="22">
        <v>-94</v>
      </c>
      <c r="R27" s="22">
        <v>1285</v>
      </c>
      <c r="S27" s="22">
        <v>1874</v>
      </c>
      <c r="T27" s="22"/>
      <c r="U27" s="22"/>
    </row>
    <row r="28" spans="3:22" x14ac:dyDescent="0.2">
      <c r="C28" t="s">
        <v>94</v>
      </c>
      <c r="E28" s="22">
        <v>-52520</v>
      </c>
      <c r="F28" s="22">
        <v>-56080</v>
      </c>
      <c r="G28" s="22">
        <v>-71312</v>
      </c>
      <c r="H28" s="22">
        <v>-74293</v>
      </c>
      <c r="I28" s="22">
        <v>-254205</v>
      </c>
      <c r="J28" s="22">
        <v>-77803</v>
      </c>
      <c r="K28" s="22">
        <v>-61517</v>
      </c>
      <c r="L28" s="22">
        <v>-65032</v>
      </c>
      <c r="M28" s="22">
        <v>-62956</v>
      </c>
      <c r="N28" s="22">
        <v>-267308</v>
      </c>
      <c r="O28" s="22">
        <v>-65747</v>
      </c>
      <c r="P28" s="22">
        <v>-49789</v>
      </c>
      <c r="Q28" s="22">
        <v>-65353</v>
      </c>
      <c r="R28" s="22">
        <v>-73708</v>
      </c>
      <c r="S28" s="22">
        <v>-254596</v>
      </c>
      <c r="T28" s="22"/>
    </row>
    <row r="29" spans="3:22" x14ac:dyDescent="0.2">
      <c r="C29" t="s">
        <v>95</v>
      </c>
      <c r="E29" s="22">
        <v>0</v>
      </c>
      <c r="F29" s="22">
        <v>-6215</v>
      </c>
      <c r="G29" s="22">
        <v>903</v>
      </c>
      <c r="H29" s="22">
        <v>13</v>
      </c>
      <c r="I29" s="22">
        <v>-5299</v>
      </c>
      <c r="J29" s="22">
        <v>0</v>
      </c>
      <c r="K29" s="22">
        <v>3210</v>
      </c>
      <c r="L29" s="22">
        <v>9936</v>
      </c>
      <c r="M29" s="22">
        <v>22847</v>
      </c>
      <c r="N29" s="22">
        <v>35993</v>
      </c>
      <c r="O29" s="22">
        <v>7338</v>
      </c>
      <c r="P29" s="22">
        <v>15453</v>
      </c>
      <c r="Q29" s="22">
        <v>14834</v>
      </c>
      <c r="R29" s="22">
        <v>-5487</v>
      </c>
      <c r="S29" s="22">
        <v>32138</v>
      </c>
      <c r="T29" s="22"/>
      <c r="V29" s="13"/>
    </row>
    <row r="30" spans="3:22" x14ac:dyDescent="0.2">
      <c r="C30" t="s">
        <v>96</v>
      </c>
      <c r="E30" s="22">
        <v>-52520</v>
      </c>
      <c r="F30" s="22">
        <v>-49865</v>
      </c>
      <c r="G30" s="22">
        <v>-72215</v>
      </c>
      <c r="H30" s="22">
        <v>-74306</v>
      </c>
      <c r="I30" s="22">
        <v>-248906</v>
      </c>
      <c r="J30" s="22">
        <v>-77803</v>
      </c>
      <c r="K30" s="22">
        <v>-64727</v>
      </c>
      <c r="L30" s="22">
        <v>-74968</v>
      </c>
      <c r="M30" s="22">
        <v>-85803</v>
      </c>
      <c r="N30" s="22">
        <v>-303301</v>
      </c>
      <c r="O30" s="22">
        <v>-73084</v>
      </c>
      <c r="P30" s="22">
        <v>-65242</v>
      </c>
      <c r="Q30" s="22">
        <v>-80187</v>
      </c>
      <c r="R30" s="22">
        <v>-68221</v>
      </c>
      <c r="S30" s="22">
        <v>-286734</v>
      </c>
      <c r="T30" s="22"/>
    </row>
    <row r="31" spans="3:22" x14ac:dyDescent="0.2">
      <c r="C31" t="s">
        <v>97</v>
      </c>
      <c r="E31" s="22">
        <v>-34525</v>
      </c>
      <c r="F31" s="22">
        <v>-57405</v>
      </c>
      <c r="G31" s="22">
        <v>-69447</v>
      </c>
      <c r="H31" s="22">
        <v>-59283</v>
      </c>
      <c r="I31" s="22">
        <v>-220660</v>
      </c>
      <c r="J31" s="22">
        <v>-90937</v>
      </c>
      <c r="K31" s="22">
        <v>-97370</v>
      </c>
      <c r="L31" s="22">
        <v>-91846</v>
      </c>
      <c r="M31" s="22">
        <v>-114835</v>
      </c>
      <c r="N31" s="22">
        <v>-394988</v>
      </c>
      <c r="O31" s="22">
        <v>-85811</v>
      </c>
      <c r="P31" s="22">
        <v>-90364</v>
      </c>
      <c r="Q31" s="22">
        <v>-107969</v>
      </c>
      <c r="R31" s="22">
        <v>-127115</v>
      </c>
      <c r="S31" s="22">
        <v>-411259</v>
      </c>
      <c r="T31" s="22"/>
    </row>
    <row r="32" spans="3:22" x14ac:dyDescent="0.2">
      <c r="C32" t="s">
        <v>98</v>
      </c>
      <c r="E32" s="22">
        <v>-17995</v>
      </c>
      <c r="F32" s="22">
        <v>7540</v>
      </c>
      <c r="G32" s="22">
        <v>-2768</v>
      </c>
      <c r="H32" s="22">
        <v>-15023</v>
      </c>
      <c r="I32" s="22">
        <v>-28246</v>
      </c>
      <c r="J32" s="22">
        <v>13134</v>
      </c>
      <c r="K32" s="22">
        <v>32643</v>
      </c>
      <c r="L32" s="22">
        <v>16878</v>
      </c>
      <c r="M32" s="22">
        <v>29032</v>
      </c>
      <c r="N32" s="22">
        <v>91687</v>
      </c>
      <c r="O32" s="22">
        <v>12727</v>
      </c>
      <c r="P32" s="22">
        <v>25122</v>
      </c>
      <c r="Q32" s="22">
        <v>27782</v>
      </c>
      <c r="R32" s="22">
        <v>58894</v>
      </c>
      <c r="S32" s="22">
        <v>124525</v>
      </c>
      <c r="T32" s="22"/>
    </row>
    <row r="33" spans="1:24" x14ac:dyDescent="0.2">
      <c r="C33" t="s">
        <v>99</v>
      </c>
      <c r="E33" s="22">
        <v>0</v>
      </c>
      <c r="F33" s="22">
        <v>-7540</v>
      </c>
      <c r="G33" s="22">
        <v>-24890</v>
      </c>
      <c r="H33" s="22">
        <v>7540</v>
      </c>
      <c r="I33" s="22">
        <v>-24890</v>
      </c>
      <c r="J33" s="22">
        <v>0</v>
      </c>
      <c r="K33" s="22">
        <v>0</v>
      </c>
      <c r="L33" s="22">
        <v>0</v>
      </c>
      <c r="M33" s="22">
        <v>0</v>
      </c>
      <c r="N33" s="22">
        <v>0</v>
      </c>
      <c r="O33" s="22">
        <v>0</v>
      </c>
      <c r="P33" s="22">
        <v>0</v>
      </c>
      <c r="Q33" s="22">
        <v>0</v>
      </c>
      <c r="R33" s="22">
        <v>0</v>
      </c>
      <c r="S33" s="22">
        <v>0</v>
      </c>
      <c r="T33" s="22"/>
    </row>
    <row r="34" spans="1:24" x14ac:dyDescent="0.2">
      <c r="C34" t="s">
        <v>100</v>
      </c>
      <c r="E34" s="22"/>
      <c r="F34" s="22">
        <v>0</v>
      </c>
      <c r="G34" s="22">
        <v>-27658</v>
      </c>
      <c r="H34" s="22">
        <v>-25478</v>
      </c>
      <c r="I34" s="22">
        <v>-53136</v>
      </c>
      <c r="J34" s="22">
        <v>13134</v>
      </c>
      <c r="K34" s="22">
        <v>32643</v>
      </c>
      <c r="L34" s="22">
        <v>16878</v>
      </c>
      <c r="M34" s="22">
        <v>29032</v>
      </c>
      <c r="N34" s="22">
        <v>91687</v>
      </c>
      <c r="O34" s="22">
        <v>12727</v>
      </c>
      <c r="P34" s="22">
        <v>25122</v>
      </c>
      <c r="Q34" s="22">
        <v>27782</v>
      </c>
      <c r="R34" s="22">
        <v>58894</v>
      </c>
      <c r="S34" s="22">
        <v>124525</v>
      </c>
      <c r="T34" s="22"/>
    </row>
    <row r="35" spans="1:24" x14ac:dyDescent="0.2">
      <c r="E35" s="22"/>
      <c r="F35" s="22"/>
      <c r="G35" s="22"/>
      <c r="H35" s="22"/>
      <c r="I35" s="22"/>
      <c r="J35" s="22"/>
      <c r="K35" s="22"/>
      <c r="L35" s="22"/>
      <c r="M35" s="22"/>
      <c r="N35" s="22"/>
      <c r="O35" s="22"/>
      <c r="P35" s="22"/>
      <c r="Q35" s="22"/>
      <c r="R35" s="22"/>
      <c r="S35" s="22"/>
      <c r="T35" s="22"/>
    </row>
    <row r="36" spans="1:24" x14ac:dyDescent="0.2">
      <c r="C36" t="s">
        <v>271</v>
      </c>
      <c r="E36" s="25"/>
      <c r="F36" s="25"/>
      <c r="G36" s="25"/>
      <c r="H36" s="25"/>
      <c r="I36" s="25">
        <v>-0.96</v>
      </c>
      <c r="J36" s="25">
        <v>0.13</v>
      </c>
      <c r="K36" s="25">
        <v>0.32</v>
      </c>
      <c r="L36" s="25">
        <v>0.16</v>
      </c>
      <c r="M36" s="25">
        <v>0.28000000000000003</v>
      </c>
      <c r="N36" s="25">
        <v>0.9</v>
      </c>
      <c r="O36" s="25">
        <v>0.12</v>
      </c>
      <c r="P36" s="25">
        <v>0.24</v>
      </c>
      <c r="Q36" s="25">
        <v>0.26</v>
      </c>
      <c r="R36" s="25">
        <v>0.55000000000000004</v>
      </c>
      <c r="S36" s="25">
        <v>1.18</v>
      </c>
      <c r="T36" s="25"/>
    </row>
    <row r="37" spans="1:24" x14ac:dyDescent="0.2">
      <c r="C37" t="s">
        <v>101</v>
      </c>
      <c r="E37" s="25">
        <v>-0.74</v>
      </c>
      <c r="F37" s="25">
        <v>0</v>
      </c>
      <c r="G37" s="25">
        <v>-0.41</v>
      </c>
      <c r="H37" s="25">
        <v>-0.15</v>
      </c>
      <c r="I37" s="25">
        <v>-0.96</v>
      </c>
      <c r="J37" s="25">
        <v>0.13</v>
      </c>
      <c r="K37" s="25">
        <v>0.31</v>
      </c>
      <c r="L37" s="25">
        <v>0.16</v>
      </c>
      <c r="M37" s="25">
        <v>0.27</v>
      </c>
      <c r="N37" s="25">
        <v>0.87350901261384861</v>
      </c>
      <c r="O37" s="25">
        <v>0.12</v>
      </c>
      <c r="P37" s="25">
        <v>0.23</v>
      </c>
      <c r="Q37" s="25">
        <v>0.25</v>
      </c>
      <c r="R37" s="25">
        <v>0.54</v>
      </c>
      <c r="S37" s="25">
        <v>1.1499999999999999</v>
      </c>
      <c r="T37" s="25"/>
    </row>
    <row r="38" spans="1:24" x14ac:dyDescent="0.2">
      <c r="C38" t="s">
        <v>102</v>
      </c>
      <c r="E38" s="22">
        <v>24427</v>
      </c>
      <c r="F38" s="22">
        <v>26215</v>
      </c>
      <c r="G38" s="22">
        <v>67732</v>
      </c>
      <c r="H38" s="22"/>
      <c r="I38" s="22">
        <v>55091</v>
      </c>
      <c r="J38" s="22">
        <v>101273</v>
      </c>
      <c r="K38" s="22">
        <v>101969</v>
      </c>
      <c r="L38" s="22">
        <v>102707</v>
      </c>
      <c r="M38" s="22">
        <v>103504</v>
      </c>
      <c r="N38" s="22">
        <v>102367</v>
      </c>
      <c r="O38" s="22">
        <v>104038</v>
      </c>
      <c r="P38" s="22">
        <v>105093</v>
      </c>
      <c r="Q38" s="22">
        <v>105783</v>
      </c>
      <c r="R38" s="22">
        <v>106538</v>
      </c>
      <c r="S38" s="22">
        <v>105432</v>
      </c>
      <c r="T38" s="22"/>
    </row>
    <row r="39" spans="1:24" x14ac:dyDescent="0.2">
      <c r="C39" t="s">
        <v>103</v>
      </c>
      <c r="E39" s="22">
        <v>24427</v>
      </c>
      <c r="F39" s="22">
        <v>26215</v>
      </c>
      <c r="G39" s="22">
        <v>67732</v>
      </c>
      <c r="H39" s="22">
        <v>101034</v>
      </c>
      <c r="I39" s="22">
        <v>55091</v>
      </c>
      <c r="J39" s="22">
        <v>104219</v>
      </c>
      <c r="K39" s="22">
        <v>104768</v>
      </c>
      <c r="L39" s="22">
        <v>105092</v>
      </c>
      <c r="M39" s="22">
        <v>105761</v>
      </c>
      <c r="N39" s="22">
        <v>104964</v>
      </c>
      <c r="O39" s="22">
        <v>106469</v>
      </c>
      <c r="P39" s="22">
        <v>107347</v>
      </c>
      <c r="Q39" s="22">
        <v>109598</v>
      </c>
      <c r="R39" s="22">
        <v>109135</v>
      </c>
      <c r="S39" s="22">
        <v>108206</v>
      </c>
      <c r="T39" s="22"/>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118</v>
      </c>
    </row>
    <row r="44" spans="1:24" x14ac:dyDescent="0.2">
      <c r="C44" s="1" t="s">
        <v>164</v>
      </c>
      <c r="D44" s="1"/>
    </row>
    <row r="45" spans="1:24" x14ac:dyDescent="0.2">
      <c r="C45" t="s">
        <v>124</v>
      </c>
    </row>
    <row r="46" spans="1:24" x14ac:dyDescent="0.2">
      <c r="C46" s="6" t="s">
        <v>125</v>
      </c>
      <c r="D46" s="6"/>
      <c r="E46" s="22">
        <v>105473</v>
      </c>
      <c r="F46" s="22">
        <v>116610</v>
      </c>
      <c r="G46" s="22">
        <v>263006</v>
      </c>
      <c r="H46" s="22">
        <v>203864</v>
      </c>
      <c r="I46" s="22">
        <v>203864</v>
      </c>
      <c r="J46" s="22">
        <v>208313</v>
      </c>
      <c r="K46" s="22">
        <v>207220</v>
      </c>
      <c r="L46" s="22">
        <v>207477</v>
      </c>
      <c r="M46" s="22">
        <v>206364</v>
      </c>
      <c r="N46" s="22">
        <v>206364</v>
      </c>
      <c r="O46" s="22">
        <v>203791</v>
      </c>
      <c r="P46" s="22">
        <v>211321</v>
      </c>
      <c r="Q46" s="22">
        <v>216142</v>
      </c>
      <c r="R46" s="22">
        <v>202525</v>
      </c>
      <c r="S46" s="22">
        <v>202525</v>
      </c>
      <c r="T46" s="22"/>
    </row>
    <row r="47" spans="1:24" x14ac:dyDescent="0.2">
      <c r="C47" s="6" t="s">
        <v>126</v>
      </c>
      <c r="D47" s="6"/>
      <c r="E47" s="22">
        <v>4283</v>
      </c>
      <c r="F47" s="22">
        <v>5764</v>
      </c>
      <c r="G47" s="22">
        <v>8076</v>
      </c>
      <c r="H47" s="22">
        <v>9203</v>
      </c>
      <c r="I47" s="22">
        <v>9203</v>
      </c>
      <c r="J47" s="22">
        <v>9246</v>
      </c>
      <c r="K47" s="22">
        <v>10037</v>
      </c>
      <c r="L47" s="22">
        <v>11944</v>
      </c>
      <c r="M47" s="22">
        <v>11882</v>
      </c>
      <c r="N47" s="22">
        <v>11882</v>
      </c>
      <c r="O47" s="22">
        <v>12030</v>
      </c>
      <c r="P47" s="22">
        <v>15672</v>
      </c>
      <c r="Q47" s="22">
        <v>14036</v>
      </c>
      <c r="R47" s="22">
        <v>39265</v>
      </c>
      <c r="S47" s="22">
        <v>39265</v>
      </c>
      <c r="T47" s="22"/>
    </row>
    <row r="48" spans="1:24" x14ac:dyDescent="0.2">
      <c r="C48" s="6" t="s">
        <v>168</v>
      </c>
      <c r="D48" s="6"/>
      <c r="E48" s="22">
        <v>49145</v>
      </c>
      <c r="F48" s="22">
        <v>49619</v>
      </c>
      <c r="G48" s="22">
        <v>53717</v>
      </c>
      <c r="H48" s="22">
        <v>60275</v>
      </c>
      <c r="I48" s="22">
        <v>60275</v>
      </c>
      <c r="J48" s="22">
        <v>56774</v>
      </c>
      <c r="K48" s="22">
        <v>56572</v>
      </c>
      <c r="L48" s="22">
        <v>51031</v>
      </c>
      <c r="M48" s="22">
        <v>60258</v>
      </c>
      <c r="N48" s="22">
        <v>60258</v>
      </c>
      <c r="O48" s="22">
        <v>54065</v>
      </c>
      <c r="P48" s="22">
        <v>64030</v>
      </c>
      <c r="Q48" s="22">
        <v>73031</v>
      </c>
      <c r="R48" s="22">
        <v>76198</v>
      </c>
      <c r="S48" s="22">
        <v>76198</v>
      </c>
      <c r="T48" s="22"/>
    </row>
    <row r="49" spans="3:20" x14ac:dyDescent="0.2">
      <c r="C49" s="6" t="s">
        <v>127</v>
      </c>
      <c r="D49" s="6"/>
      <c r="E49" s="22"/>
      <c r="F49" s="22">
        <v>0</v>
      </c>
      <c r="G49" s="22">
        <v>9198</v>
      </c>
      <c r="H49" s="22">
        <v>9198</v>
      </c>
      <c r="I49" s="22">
        <v>9198</v>
      </c>
      <c r="J49" s="22">
        <v>0</v>
      </c>
      <c r="K49" s="22">
        <v>0</v>
      </c>
      <c r="L49" s="22"/>
      <c r="M49" s="22">
        <v>13713</v>
      </c>
      <c r="N49" s="22">
        <v>13713</v>
      </c>
      <c r="O49" s="22">
        <v>0</v>
      </c>
      <c r="P49" s="22">
        <v>0</v>
      </c>
      <c r="Q49" s="22">
        <v>11085</v>
      </c>
      <c r="R49" s="22">
        <v>11085</v>
      </c>
      <c r="S49" s="22">
        <v>11085</v>
      </c>
      <c r="T49" s="22"/>
    </row>
    <row r="50" spans="3:20" x14ac:dyDescent="0.2">
      <c r="C50" s="6" t="s">
        <v>128</v>
      </c>
      <c r="D50" s="6"/>
      <c r="E50" s="22">
        <v>35451</v>
      </c>
      <c r="F50" s="22">
        <v>37804</v>
      </c>
      <c r="G50" s="22">
        <v>51907</v>
      </c>
      <c r="H50" s="22">
        <v>71258</v>
      </c>
      <c r="I50" s="22">
        <v>71258</v>
      </c>
      <c r="J50" s="22">
        <v>94682</v>
      </c>
      <c r="K50" s="22">
        <v>88207</v>
      </c>
      <c r="L50" s="22">
        <v>85941</v>
      </c>
      <c r="M50" s="22">
        <v>67326</v>
      </c>
      <c r="N50" s="22">
        <v>67326</v>
      </c>
      <c r="O50" s="22">
        <v>59603</v>
      </c>
      <c r="P50" s="22">
        <v>52744</v>
      </c>
      <c r="Q50" s="22">
        <v>63323</v>
      </c>
      <c r="R50" s="22">
        <v>94427</v>
      </c>
      <c r="S50" s="22">
        <v>94427</v>
      </c>
      <c r="T50" s="22"/>
    </row>
    <row r="51" spans="3:20" x14ac:dyDescent="0.2">
      <c r="C51" s="6" t="s">
        <v>129</v>
      </c>
      <c r="D51" s="6"/>
      <c r="E51" s="22">
        <v>9846</v>
      </c>
      <c r="F51" s="22">
        <v>16698</v>
      </c>
      <c r="G51" s="22">
        <v>8375</v>
      </c>
      <c r="H51" s="22">
        <v>5917</v>
      </c>
      <c r="I51" s="22">
        <v>5917</v>
      </c>
      <c r="J51" s="22">
        <v>13903</v>
      </c>
      <c r="K51" s="22">
        <v>12380</v>
      </c>
      <c r="L51" s="22">
        <v>12589</v>
      </c>
      <c r="M51" s="22">
        <v>9802</v>
      </c>
      <c r="N51" s="22">
        <v>9802</v>
      </c>
      <c r="O51" s="22">
        <v>11585</v>
      </c>
      <c r="P51" s="22">
        <v>12575</v>
      </c>
      <c r="Q51" s="22">
        <v>13907</v>
      </c>
      <c r="R51" s="22">
        <v>9202</v>
      </c>
      <c r="S51" s="22">
        <v>9202</v>
      </c>
      <c r="T51" s="22"/>
    </row>
    <row r="52" spans="3:20" x14ac:dyDescent="0.2">
      <c r="C52" s="6" t="s">
        <v>165</v>
      </c>
      <c r="D52" s="6"/>
      <c r="E52" s="22">
        <v>4695</v>
      </c>
      <c r="F52" s="22">
        <v>2559</v>
      </c>
      <c r="G52" s="22">
        <v>4632</v>
      </c>
      <c r="H52" s="22"/>
      <c r="I52" s="22"/>
      <c r="J52" s="22"/>
      <c r="K52" s="22"/>
      <c r="L52" s="22"/>
      <c r="M52" s="22"/>
      <c r="N52" s="22"/>
      <c r="O52" s="22"/>
      <c r="P52" s="22"/>
      <c r="Q52" s="22"/>
      <c r="R52" s="22"/>
      <c r="S52" s="22"/>
      <c r="T52" s="22"/>
    </row>
    <row r="53" spans="3:20" x14ac:dyDescent="0.2">
      <c r="C53" t="s">
        <v>130</v>
      </c>
      <c r="E53" s="22">
        <v>208893</v>
      </c>
      <c r="F53" s="22">
        <v>229054</v>
      </c>
      <c r="G53" s="22">
        <v>398911</v>
      </c>
      <c r="H53" s="22">
        <v>359715</v>
      </c>
      <c r="I53" s="22">
        <v>359715</v>
      </c>
      <c r="J53" s="22">
        <v>382918</v>
      </c>
      <c r="K53" s="22">
        <v>374416</v>
      </c>
      <c r="L53" s="22">
        <v>368982</v>
      </c>
      <c r="M53" s="22">
        <v>369345</v>
      </c>
      <c r="N53" s="22">
        <v>369345</v>
      </c>
      <c r="O53" s="22">
        <v>341074</v>
      </c>
      <c r="P53" s="22">
        <v>356342</v>
      </c>
      <c r="Q53" s="22">
        <v>391524</v>
      </c>
      <c r="R53" s="22">
        <v>432702</v>
      </c>
      <c r="S53" s="22">
        <v>432702</v>
      </c>
      <c r="T53" s="22"/>
    </row>
    <row r="54" spans="3:20" x14ac:dyDescent="0.2">
      <c r="E54" s="22"/>
      <c r="F54" s="22"/>
      <c r="G54" s="22"/>
      <c r="H54" s="22"/>
      <c r="I54" s="22"/>
      <c r="J54" s="22"/>
      <c r="K54" s="22"/>
      <c r="L54" s="22"/>
      <c r="M54" s="22"/>
      <c r="N54" s="22"/>
      <c r="O54" s="22"/>
      <c r="P54" s="22"/>
      <c r="Q54" s="22"/>
      <c r="R54" s="22"/>
      <c r="S54" s="22"/>
      <c r="T54" s="22"/>
    </row>
    <row r="55" spans="3:20" x14ac:dyDescent="0.2">
      <c r="C55" s="6" t="s">
        <v>169</v>
      </c>
      <c r="D55" s="6"/>
      <c r="E55" s="22">
        <v>7259</v>
      </c>
      <c r="F55" s="22">
        <v>7390</v>
      </c>
      <c r="G55" s="22">
        <v>7813</v>
      </c>
      <c r="H55" s="22">
        <v>8094</v>
      </c>
      <c r="I55" s="22">
        <v>8094</v>
      </c>
      <c r="J55" s="22">
        <v>6125</v>
      </c>
      <c r="K55" s="22">
        <v>6117</v>
      </c>
      <c r="L55" s="22">
        <v>6117</v>
      </c>
      <c r="M55" s="22">
        <v>6117</v>
      </c>
      <c r="N55" s="22">
        <v>6117</v>
      </c>
      <c r="O55" s="22">
        <v>6117</v>
      </c>
      <c r="P55" s="22">
        <v>5952</v>
      </c>
      <c r="Q55" s="22">
        <v>5952</v>
      </c>
      <c r="R55" s="22">
        <v>0</v>
      </c>
      <c r="S55" s="22">
        <v>0</v>
      </c>
      <c r="T55" s="22"/>
    </row>
    <row r="56" spans="3:20" x14ac:dyDescent="0.2">
      <c r="C56" s="6" t="s">
        <v>131</v>
      </c>
      <c r="D56" s="6"/>
      <c r="E56" s="22">
        <v>1587867</v>
      </c>
      <c r="F56" s="22">
        <v>1695728</v>
      </c>
      <c r="G56" s="22">
        <v>1837047</v>
      </c>
      <c r="H56" s="22">
        <v>1992021</v>
      </c>
      <c r="I56" s="22">
        <v>1992021</v>
      </c>
      <c r="J56" s="22">
        <v>2137015</v>
      </c>
      <c r="K56" s="22">
        <v>2282729</v>
      </c>
      <c r="L56" s="22">
        <v>2461506</v>
      </c>
      <c r="M56" s="22">
        <v>2629366</v>
      </c>
      <c r="N56" s="22">
        <v>2629366</v>
      </c>
      <c r="O56" s="22">
        <v>2790424</v>
      </c>
      <c r="P56" s="22">
        <v>2951260</v>
      </c>
      <c r="Q56" s="22">
        <v>3147383</v>
      </c>
      <c r="R56" s="22">
        <v>3319708</v>
      </c>
      <c r="S56" s="22">
        <v>3319708</v>
      </c>
      <c r="T56" s="22"/>
    </row>
    <row r="57" spans="3:20" x14ac:dyDescent="0.2">
      <c r="C57" s="6" t="s">
        <v>132</v>
      </c>
      <c r="D57" s="6"/>
      <c r="E57" s="22">
        <v>24263</v>
      </c>
      <c r="F57" s="22">
        <v>27229</v>
      </c>
      <c r="G57" s="22">
        <v>34743</v>
      </c>
      <c r="H57" s="22">
        <v>44866</v>
      </c>
      <c r="I57" s="22">
        <v>44866</v>
      </c>
      <c r="J57" s="22">
        <v>51897</v>
      </c>
      <c r="K57" s="22">
        <v>53348</v>
      </c>
      <c r="L57" s="22">
        <v>52861</v>
      </c>
      <c r="M57" s="22">
        <v>48471</v>
      </c>
      <c r="N57" s="22">
        <v>48471</v>
      </c>
      <c r="O57" s="22">
        <v>44925</v>
      </c>
      <c r="P57" s="22">
        <v>41774</v>
      </c>
      <c r="Q57" s="22">
        <v>38819</v>
      </c>
      <c r="R57" s="22">
        <v>36402</v>
      </c>
      <c r="S57" s="22">
        <v>36402</v>
      </c>
      <c r="T57" s="22"/>
    </row>
    <row r="58" spans="3:20" x14ac:dyDescent="0.2">
      <c r="C58" s="6" t="s">
        <v>133</v>
      </c>
      <c r="D58" s="6"/>
      <c r="E58" s="22">
        <v>12569</v>
      </c>
      <c r="F58" s="22">
        <v>24808</v>
      </c>
      <c r="G58" s="22">
        <v>23756</v>
      </c>
      <c r="H58" s="22">
        <v>22705</v>
      </c>
      <c r="I58" s="22">
        <v>22705</v>
      </c>
      <c r="J58" s="22">
        <v>21653</v>
      </c>
      <c r="K58" s="22">
        <v>20602</v>
      </c>
      <c r="L58" s="22">
        <v>19551</v>
      </c>
      <c r="M58" s="22">
        <v>18499</v>
      </c>
      <c r="N58" s="22">
        <v>18499</v>
      </c>
      <c r="O58" s="22">
        <v>17448</v>
      </c>
      <c r="P58" s="22">
        <v>16397</v>
      </c>
      <c r="Q58" s="22">
        <v>15345</v>
      </c>
      <c r="R58" s="22">
        <v>14294</v>
      </c>
      <c r="S58" s="22">
        <v>14294</v>
      </c>
      <c r="T58" s="22"/>
    </row>
    <row r="59" spans="3:20" x14ac:dyDescent="0.2">
      <c r="C59" s="6" t="s">
        <v>134</v>
      </c>
      <c r="D59" s="6"/>
      <c r="E59" s="22">
        <v>51786</v>
      </c>
      <c r="F59" s="22">
        <v>87555</v>
      </c>
      <c r="G59" s="22">
        <v>87555</v>
      </c>
      <c r="H59" s="22">
        <v>87543</v>
      </c>
      <c r="I59" s="22">
        <v>87543</v>
      </c>
      <c r="J59" s="22">
        <v>87543</v>
      </c>
      <c r="K59" s="22">
        <v>87543</v>
      </c>
      <c r="L59" s="22">
        <v>87543</v>
      </c>
      <c r="M59" s="22">
        <v>87543</v>
      </c>
      <c r="N59" s="22">
        <v>87543</v>
      </c>
      <c r="O59" s="22">
        <v>87543</v>
      </c>
      <c r="P59" s="22">
        <v>87543</v>
      </c>
      <c r="Q59" s="22">
        <v>87543</v>
      </c>
      <c r="R59" s="22">
        <v>87543</v>
      </c>
      <c r="S59" s="22">
        <v>87543</v>
      </c>
      <c r="T59" s="22"/>
    </row>
    <row r="60" spans="3:20" x14ac:dyDescent="0.2">
      <c r="C60" s="6" t="s">
        <v>135</v>
      </c>
      <c r="D60" s="6"/>
      <c r="E60" s="22">
        <v>113303</v>
      </c>
      <c r="F60" s="22">
        <v>142785</v>
      </c>
      <c r="G60" s="22">
        <v>170000</v>
      </c>
      <c r="H60" s="22">
        <v>190146</v>
      </c>
      <c r="I60" s="22">
        <v>190146</v>
      </c>
      <c r="J60" s="22">
        <v>222596</v>
      </c>
      <c r="K60" s="22">
        <v>278602</v>
      </c>
      <c r="L60" s="22">
        <v>323676</v>
      </c>
      <c r="M60" s="22">
        <v>378541</v>
      </c>
      <c r="N60" s="22">
        <v>378541</v>
      </c>
      <c r="O60" s="22">
        <v>0</v>
      </c>
      <c r="P60" s="22">
        <v>0</v>
      </c>
      <c r="Q60" s="22">
        <v>0</v>
      </c>
      <c r="R60" s="22">
        <v>0</v>
      </c>
      <c r="S60" s="22">
        <v>0</v>
      </c>
      <c r="T60" s="22"/>
    </row>
    <row r="61" spans="3:20" x14ac:dyDescent="0.2">
      <c r="C61" s="6" t="s">
        <v>136</v>
      </c>
      <c r="D61" s="6"/>
      <c r="E61" s="22">
        <v>10462</v>
      </c>
      <c r="F61" s="22">
        <v>26201</v>
      </c>
      <c r="G61" s="22">
        <v>23201</v>
      </c>
      <c r="H61" s="22">
        <v>29502</v>
      </c>
      <c r="I61" s="22">
        <v>29502</v>
      </c>
      <c r="J61" s="22">
        <v>31833</v>
      </c>
      <c r="K61" s="22">
        <v>33487</v>
      </c>
      <c r="L61" s="22">
        <v>35932</v>
      </c>
      <c r="M61" s="22">
        <v>34936</v>
      </c>
      <c r="N61" s="22">
        <v>34936</v>
      </c>
      <c r="O61" s="22">
        <v>31497</v>
      </c>
      <c r="P61" s="22">
        <v>29834</v>
      </c>
      <c r="Q61" s="22">
        <v>31187</v>
      </c>
      <c r="R61" s="22">
        <v>37225</v>
      </c>
      <c r="S61" s="22">
        <v>37225</v>
      </c>
      <c r="T61" s="22"/>
    </row>
    <row r="62" spans="3:20" x14ac:dyDescent="0.2">
      <c r="C62" t="s">
        <v>161</v>
      </c>
      <c r="E62" s="22">
        <v>2016402</v>
      </c>
      <c r="F62" s="22">
        <v>2240750</v>
      </c>
      <c r="G62" s="22">
        <v>2583026</v>
      </c>
      <c r="H62" s="22">
        <v>2734592</v>
      </c>
      <c r="I62" s="22">
        <v>2734592</v>
      </c>
      <c r="J62" s="22">
        <v>2941580</v>
      </c>
      <c r="K62" s="22">
        <v>3136844</v>
      </c>
      <c r="L62" s="22">
        <v>3356168</v>
      </c>
      <c r="M62" s="22">
        <v>3572818</v>
      </c>
      <c r="N62" s="22">
        <v>3572818</v>
      </c>
      <c r="O62" s="22">
        <v>3319028</v>
      </c>
      <c r="P62" s="22">
        <v>3489102</v>
      </c>
      <c r="Q62" s="22">
        <v>3717753</v>
      </c>
      <c r="R62" s="22">
        <v>3927874</v>
      </c>
      <c r="S62" s="22">
        <v>3927874</v>
      </c>
      <c r="T62" s="22"/>
    </row>
    <row r="63" spans="3:20" x14ac:dyDescent="0.2">
      <c r="E63" s="22"/>
      <c r="F63" s="22"/>
      <c r="G63" s="22"/>
      <c r="H63" s="22"/>
      <c r="I63" s="22"/>
      <c r="J63" s="22"/>
      <c r="K63" s="22"/>
      <c r="L63" s="22"/>
      <c r="M63" s="22"/>
      <c r="N63" s="22"/>
      <c r="O63" s="22"/>
      <c r="P63" s="22"/>
      <c r="Q63" s="22"/>
      <c r="R63" s="22"/>
      <c r="S63" s="22"/>
      <c r="T63" s="22"/>
    </row>
    <row r="64" spans="3:20" x14ac:dyDescent="0.2">
      <c r="C64" s="1" t="s">
        <v>163</v>
      </c>
      <c r="D64" s="1"/>
      <c r="E64" s="22"/>
      <c r="F64" s="22"/>
      <c r="G64" s="22"/>
      <c r="H64" s="22"/>
      <c r="I64" s="22"/>
      <c r="J64" s="22"/>
      <c r="K64" s="22"/>
      <c r="L64" s="22"/>
      <c r="M64" s="22"/>
      <c r="N64" s="22"/>
      <c r="O64" s="22"/>
      <c r="P64" s="22"/>
      <c r="Q64" s="22"/>
      <c r="R64" s="22"/>
      <c r="S64" s="22"/>
      <c r="T64" s="22"/>
    </row>
    <row r="65" spans="3:22" x14ac:dyDescent="0.2">
      <c r="E65" s="22"/>
      <c r="F65" s="22"/>
      <c r="G65" s="22"/>
      <c r="H65" s="22"/>
      <c r="I65" s="22"/>
      <c r="J65" s="22"/>
      <c r="K65" s="22"/>
      <c r="L65" s="22"/>
      <c r="M65" s="22"/>
      <c r="N65" s="22"/>
      <c r="O65" s="22"/>
      <c r="P65" s="22"/>
      <c r="Q65" s="22"/>
      <c r="R65" s="22"/>
      <c r="S65" s="22"/>
      <c r="T65" s="22"/>
    </row>
    <row r="66" spans="3:22" x14ac:dyDescent="0.2">
      <c r="C66" t="s">
        <v>137</v>
      </c>
      <c r="E66" s="22"/>
      <c r="F66" s="22"/>
      <c r="G66" s="22"/>
      <c r="H66" s="22"/>
      <c r="I66" s="22"/>
      <c r="J66" s="22"/>
      <c r="K66" s="22"/>
      <c r="L66" s="22"/>
      <c r="M66" s="22"/>
      <c r="N66" s="22"/>
      <c r="O66" s="22"/>
      <c r="P66" s="22"/>
      <c r="Q66" s="22"/>
      <c r="R66" s="22"/>
      <c r="S66" s="22"/>
      <c r="T66" s="22"/>
    </row>
    <row r="67" spans="3:22" x14ac:dyDescent="0.2">
      <c r="C67" s="6" t="s">
        <v>138</v>
      </c>
      <c r="D67" s="6"/>
      <c r="E67" s="22">
        <v>73007</v>
      </c>
      <c r="F67" s="22">
        <v>69566</v>
      </c>
      <c r="G67" s="22">
        <v>97908</v>
      </c>
      <c r="H67" s="22">
        <v>104133</v>
      </c>
      <c r="I67" s="22">
        <v>104133</v>
      </c>
      <c r="J67" s="22">
        <v>93701</v>
      </c>
      <c r="K67" s="22">
        <v>93681</v>
      </c>
      <c r="L67" s="22">
        <v>88669</v>
      </c>
      <c r="M67" s="22">
        <v>66018</v>
      </c>
      <c r="N67" s="22">
        <v>66018</v>
      </c>
      <c r="O67" s="22">
        <v>65520</v>
      </c>
      <c r="P67" s="22">
        <v>75336</v>
      </c>
      <c r="Q67" s="22">
        <v>108689</v>
      </c>
      <c r="R67" s="22">
        <v>115193</v>
      </c>
      <c r="S67" s="22">
        <v>115193</v>
      </c>
      <c r="T67" s="22"/>
    </row>
    <row r="68" spans="3:22" x14ac:dyDescent="0.2">
      <c r="C68" s="6" t="s">
        <v>139</v>
      </c>
      <c r="D68" s="6"/>
      <c r="E68" s="22">
        <v>5937</v>
      </c>
      <c r="F68" s="22">
        <v>6463</v>
      </c>
      <c r="G68" s="22">
        <v>7224</v>
      </c>
      <c r="H68" s="22">
        <v>8144</v>
      </c>
      <c r="I68" s="22">
        <v>8144</v>
      </c>
      <c r="J68" s="22">
        <v>7368</v>
      </c>
      <c r="K68" s="22">
        <v>8515</v>
      </c>
      <c r="L68" s="22">
        <v>9817</v>
      </c>
      <c r="M68" s="22">
        <v>10654</v>
      </c>
      <c r="N68" s="22">
        <v>10654</v>
      </c>
      <c r="O68" s="22">
        <v>11157</v>
      </c>
      <c r="P68" s="22">
        <v>13212</v>
      </c>
      <c r="Q68" s="22">
        <v>14785</v>
      </c>
      <c r="R68" s="22">
        <v>13583</v>
      </c>
      <c r="S68" s="22">
        <v>13583</v>
      </c>
      <c r="T68" s="22"/>
    </row>
    <row r="69" spans="3:22" x14ac:dyDescent="0.2">
      <c r="C69" s="6" t="s">
        <v>140</v>
      </c>
      <c r="D69" s="6"/>
      <c r="E69" s="22">
        <v>31445</v>
      </c>
      <c r="F69" s="22">
        <v>42833</v>
      </c>
      <c r="G69" s="22">
        <v>45636</v>
      </c>
      <c r="H69" s="22">
        <v>49146</v>
      </c>
      <c r="I69" s="22">
        <v>49146</v>
      </c>
      <c r="J69" s="22">
        <v>53826</v>
      </c>
      <c r="K69" s="22">
        <v>52015</v>
      </c>
      <c r="L69" s="22">
        <v>57363</v>
      </c>
      <c r="M69" s="22">
        <v>59261</v>
      </c>
      <c r="N69" s="22">
        <v>59261</v>
      </c>
      <c r="O69" s="22">
        <v>48675</v>
      </c>
      <c r="P69" s="22">
        <v>52961</v>
      </c>
      <c r="Q69" s="22">
        <v>54533</v>
      </c>
      <c r="R69" s="22">
        <v>85639</v>
      </c>
      <c r="S69" s="22">
        <v>85639</v>
      </c>
      <c r="T69" s="22"/>
    </row>
    <row r="70" spans="3:22" x14ac:dyDescent="0.2">
      <c r="C70" s="6" t="s">
        <v>141</v>
      </c>
      <c r="D70" s="6"/>
      <c r="E70" s="22">
        <v>50293</v>
      </c>
      <c r="F70" s="22">
        <v>51929</v>
      </c>
      <c r="G70" s="22">
        <v>52590</v>
      </c>
      <c r="H70" s="22">
        <v>59726</v>
      </c>
      <c r="I70" s="22">
        <v>59726</v>
      </c>
      <c r="J70" s="22">
        <v>65820</v>
      </c>
      <c r="K70" s="22">
        <v>65745</v>
      </c>
      <c r="L70" s="22">
        <v>67553</v>
      </c>
      <c r="M70" s="22">
        <v>70849</v>
      </c>
      <c r="N70" s="22">
        <v>70849</v>
      </c>
      <c r="O70" s="22">
        <v>74284</v>
      </c>
      <c r="P70" s="22">
        <v>70601</v>
      </c>
      <c r="Q70" s="22">
        <v>74793</v>
      </c>
      <c r="R70" s="22">
        <v>77310</v>
      </c>
      <c r="S70" s="22">
        <v>77310</v>
      </c>
      <c r="T70" s="22"/>
    </row>
    <row r="71" spans="3:22" x14ac:dyDescent="0.2">
      <c r="C71" s="6" t="s">
        <v>142</v>
      </c>
      <c r="D71" s="6"/>
      <c r="E71" s="22">
        <v>14008</v>
      </c>
      <c r="F71" s="22">
        <v>14002</v>
      </c>
      <c r="G71" s="22">
        <v>13980</v>
      </c>
      <c r="H71" s="22">
        <v>13949</v>
      </c>
      <c r="I71" s="22">
        <v>13949</v>
      </c>
      <c r="J71" s="22">
        <v>14399</v>
      </c>
      <c r="K71" s="22">
        <v>14383</v>
      </c>
      <c r="L71" s="22">
        <v>14374</v>
      </c>
      <c r="M71" s="22">
        <v>8011</v>
      </c>
      <c r="N71" s="22">
        <v>8011</v>
      </c>
      <c r="O71" s="22">
        <v>8394</v>
      </c>
      <c r="P71" s="22">
        <v>8363</v>
      </c>
      <c r="Q71" s="22">
        <v>7827</v>
      </c>
      <c r="R71" s="22">
        <v>8269</v>
      </c>
      <c r="S71" s="22">
        <v>8269</v>
      </c>
      <c r="T71" s="22"/>
    </row>
    <row r="72" spans="3:22" x14ac:dyDescent="0.2">
      <c r="C72" s="6" t="s">
        <v>143</v>
      </c>
      <c r="D72" s="6"/>
      <c r="E72" s="22">
        <v>3128</v>
      </c>
      <c r="F72" s="22">
        <v>3928</v>
      </c>
      <c r="G72" s="22">
        <v>6441</v>
      </c>
      <c r="H72" s="22">
        <v>8951</v>
      </c>
      <c r="I72" s="22">
        <v>8951</v>
      </c>
      <c r="J72" s="22">
        <v>10890</v>
      </c>
      <c r="K72" s="22">
        <v>11371</v>
      </c>
      <c r="L72" s="22">
        <v>11127</v>
      </c>
      <c r="M72" s="22">
        <v>10015</v>
      </c>
      <c r="N72" s="22">
        <v>10015</v>
      </c>
      <c r="O72" s="22">
        <v>9198</v>
      </c>
      <c r="P72" s="22">
        <v>8525</v>
      </c>
      <c r="Q72" s="22">
        <v>7883</v>
      </c>
      <c r="R72" s="22">
        <v>7421</v>
      </c>
      <c r="S72" s="22">
        <v>7421</v>
      </c>
      <c r="T72" s="22"/>
    </row>
    <row r="73" spans="3:22" x14ac:dyDescent="0.2">
      <c r="C73" s="6" t="s">
        <v>144</v>
      </c>
      <c r="D73" s="6"/>
      <c r="E73" s="22"/>
      <c r="F73" s="22"/>
      <c r="G73" s="22">
        <v>0</v>
      </c>
      <c r="H73" s="22">
        <v>0</v>
      </c>
      <c r="I73" s="22">
        <v>0</v>
      </c>
      <c r="J73" s="22">
        <v>0</v>
      </c>
      <c r="K73" s="22">
        <v>0</v>
      </c>
      <c r="L73" s="22">
        <v>0</v>
      </c>
      <c r="M73" s="22">
        <v>0</v>
      </c>
      <c r="N73" s="22">
        <v>0</v>
      </c>
      <c r="O73" s="22">
        <v>0</v>
      </c>
      <c r="P73" s="22">
        <v>247000</v>
      </c>
      <c r="Q73" s="22">
        <v>247000</v>
      </c>
      <c r="R73" s="22">
        <v>0</v>
      </c>
      <c r="S73" s="22">
        <v>0</v>
      </c>
      <c r="T73" s="22"/>
    </row>
    <row r="74" spans="3:22" x14ac:dyDescent="0.2">
      <c r="C74" s="6" t="s">
        <v>145</v>
      </c>
      <c r="D74" s="6"/>
      <c r="E74" s="22">
        <v>2417</v>
      </c>
      <c r="F74" s="22">
        <v>1824</v>
      </c>
      <c r="G74" s="22">
        <v>4770</v>
      </c>
      <c r="H74" s="22">
        <v>4722</v>
      </c>
      <c r="I74" s="22">
        <v>4722</v>
      </c>
      <c r="J74" s="22">
        <v>5591</v>
      </c>
      <c r="K74" s="22">
        <v>6368</v>
      </c>
      <c r="L74" s="22">
        <v>12573</v>
      </c>
      <c r="M74" s="22">
        <v>14153</v>
      </c>
      <c r="N74" s="22">
        <v>14153</v>
      </c>
      <c r="O74" s="22">
        <v>15797</v>
      </c>
      <c r="P74" s="22">
        <v>18883</v>
      </c>
      <c r="Q74" s="22">
        <v>22538</v>
      </c>
      <c r="R74" s="22">
        <v>21529</v>
      </c>
      <c r="S74" s="22">
        <v>21529</v>
      </c>
      <c r="T74" s="22"/>
    </row>
    <row r="75" spans="3:22" x14ac:dyDescent="0.2">
      <c r="C75" s="6" t="s">
        <v>146</v>
      </c>
      <c r="D75" s="6"/>
      <c r="E75" s="22">
        <v>7000</v>
      </c>
      <c r="F75" s="22">
        <v>3321</v>
      </c>
      <c r="G75" s="22">
        <v>2837</v>
      </c>
      <c r="H75" s="22">
        <v>3710</v>
      </c>
      <c r="I75" s="22">
        <v>3710</v>
      </c>
      <c r="J75" s="22">
        <v>4540</v>
      </c>
      <c r="K75" s="22">
        <v>4301</v>
      </c>
      <c r="L75" s="22">
        <v>5177</v>
      </c>
      <c r="M75" s="22">
        <v>5823</v>
      </c>
      <c r="N75" s="22">
        <v>5823</v>
      </c>
      <c r="O75" s="22">
        <v>5872</v>
      </c>
      <c r="P75" s="22">
        <v>5869</v>
      </c>
      <c r="Q75" s="22">
        <v>6043</v>
      </c>
      <c r="R75" s="22">
        <v>6087</v>
      </c>
      <c r="S75" s="22">
        <v>6087</v>
      </c>
      <c r="T75" s="22"/>
    </row>
    <row r="76" spans="3:22" x14ac:dyDescent="0.2">
      <c r="C76" t="s">
        <v>147</v>
      </c>
      <c r="E76" s="22">
        <v>187235</v>
      </c>
      <c r="F76" s="22">
        <v>193866</v>
      </c>
      <c r="G76" s="22">
        <v>231386</v>
      </c>
      <c r="H76" s="22">
        <v>252481</v>
      </c>
      <c r="I76" s="22">
        <v>252481</v>
      </c>
      <c r="J76" s="22">
        <v>256135</v>
      </c>
      <c r="K76" s="22">
        <v>256379</v>
      </c>
      <c r="L76" s="22">
        <v>266653</v>
      </c>
      <c r="M76" s="22">
        <v>244784</v>
      </c>
      <c r="N76" s="22">
        <v>244784</v>
      </c>
      <c r="O76" s="22">
        <v>238897</v>
      </c>
      <c r="P76" s="22">
        <v>500750</v>
      </c>
      <c r="Q76" s="22">
        <v>544091</v>
      </c>
      <c r="R76" s="22">
        <v>335031</v>
      </c>
      <c r="S76" s="22">
        <v>335031</v>
      </c>
      <c r="T76" s="22"/>
      <c r="U76" s="13"/>
      <c r="V76" s="13"/>
    </row>
    <row r="77" spans="3:22" x14ac:dyDescent="0.2">
      <c r="E77" s="22"/>
      <c r="F77" s="22"/>
      <c r="G77" s="22"/>
      <c r="H77" s="22"/>
      <c r="I77" s="22"/>
      <c r="J77" s="22"/>
      <c r="K77" s="22"/>
      <c r="L77" s="22"/>
      <c r="M77" s="22"/>
      <c r="N77" s="22"/>
      <c r="O77" s="22"/>
      <c r="P77" s="22"/>
      <c r="Q77" s="22"/>
      <c r="R77" s="22"/>
      <c r="S77" s="22"/>
      <c r="T77" s="22"/>
      <c r="U77" s="13"/>
      <c r="V77" s="13"/>
    </row>
    <row r="78" spans="3:22" x14ac:dyDescent="0.2">
      <c r="C78" s="6" t="s">
        <v>148</v>
      </c>
      <c r="D78" s="6"/>
      <c r="E78" s="22">
        <v>497794</v>
      </c>
      <c r="F78" s="22">
        <v>510346</v>
      </c>
      <c r="G78" s="22">
        <v>524950</v>
      </c>
      <c r="H78" s="22">
        <v>559066</v>
      </c>
      <c r="I78" s="22">
        <v>559066</v>
      </c>
      <c r="J78" s="22">
        <v>577220</v>
      </c>
      <c r="K78" s="22">
        <v>579590</v>
      </c>
      <c r="L78" s="22">
        <v>582276</v>
      </c>
      <c r="M78" s="22">
        <v>583401</v>
      </c>
      <c r="N78" s="22">
        <v>583401</v>
      </c>
      <c r="O78" s="22">
        <v>578425</v>
      </c>
      <c r="P78" s="22">
        <v>578484</v>
      </c>
      <c r="Q78" s="22">
        <v>581517</v>
      </c>
      <c r="R78" s="22">
        <v>584427</v>
      </c>
      <c r="S78" s="22">
        <v>584427</v>
      </c>
      <c r="T78" s="22"/>
    </row>
    <row r="79" spans="3:22" x14ac:dyDescent="0.2">
      <c r="C79" s="6" t="s">
        <v>149</v>
      </c>
      <c r="D79" s="6"/>
      <c r="E79" s="22">
        <v>222948</v>
      </c>
      <c r="F79" s="22">
        <v>219380</v>
      </c>
      <c r="G79" s="22">
        <v>224689</v>
      </c>
      <c r="H79" s="22">
        <v>220784</v>
      </c>
      <c r="I79" s="22">
        <v>220784</v>
      </c>
      <c r="J79" s="22">
        <v>216176</v>
      </c>
      <c r="K79" s="22">
        <v>212768</v>
      </c>
      <c r="L79" s="22">
        <v>208952</v>
      </c>
      <c r="M79" s="22">
        <v>226893</v>
      </c>
      <c r="N79" s="22">
        <v>226893</v>
      </c>
      <c r="O79" s="22">
        <v>224217</v>
      </c>
      <c r="P79" s="22">
        <v>222184</v>
      </c>
      <c r="Q79" s="22">
        <v>231478</v>
      </c>
      <c r="R79" s="22">
        <v>228603</v>
      </c>
      <c r="S79" s="22">
        <v>228603</v>
      </c>
      <c r="T79" s="22"/>
    </row>
    <row r="80" spans="3:22" x14ac:dyDescent="0.2">
      <c r="C80" s="6" t="s">
        <v>150</v>
      </c>
      <c r="D80" s="6"/>
      <c r="E80" s="22">
        <v>6147</v>
      </c>
      <c r="F80" s="22">
        <v>7210</v>
      </c>
      <c r="G80" s="22">
        <v>11406</v>
      </c>
      <c r="H80" s="22">
        <v>15042</v>
      </c>
      <c r="I80" s="22">
        <v>15042</v>
      </c>
      <c r="J80" s="22">
        <v>17154</v>
      </c>
      <c r="K80" s="22">
        <v>16916</v>
      </c>
      <c r="L80" s="22">
        <v>15582</v>
      </c>
      <c r="M80" s="22">
        <v>12965</v>
      </c>
      <c r="N80" s="22">
        <v>12965</v>
      </c>
      <c r="O80" s="22">
        <v>10701</v>
      </c>
      <c r="P80" s="22">
        <v>8745</v>
      </c>
      <c r="Q80" s="22">
        <v>7060</v>
      </c>
      <c r="R80" s="22">
        <v>5811</v>
      </c>
      <c r="S80" s="22">
        <v>5811</v>
      </c>
      <c r="T80" s="22"/>
    </row>
    <row r="81" spans="3:20" x14ac:dyDescent="0.2">
      <c r="C81" s="6" t="s">
        <v>151</v>
      </c>
      <c r="D81" s="6"/>
      <c r="E81" s="22">
        <v>48675</v>
      </c>
      <c r="F81" s="22">
        <v>140024</v>
      </c>
      <c r="G81" s="22">
        <v>133294</v>
      </c>
      <c r="H81" s="22">
        <v>197000</v>
      </c>
      <c r="I81" s="22">
        <v>197000</v>
      </c>
      <c r="J81" s="22">
        <v>191000</v>
      </c>
      <c r="K81" s="22">
        <v>242400</v>
      </c>
      <c r="L81" s="22">
        <v>244000</v>
      </c>
      <c r="M81" s="22">
        <v>244000</v>
      </c>
      <c r="N81" s="22">
        <v>244000</v>
      </c>
      <c r="O81" s="22">
        <v>247400</v>
      </c>
      <c r="P81" s="22">
        <v>0</v>
      </c>
      <c r="Q81" s="22">
        <v>0</v>
      </c>
      <c r="R81" s="22">
        <v>247000</v>
      </c>
      <c r="S81" s="22">
        <v>247000</v>
      </c>
      <c r="T81" s="22"/>
    </row>
    <row r="82" spans="3:20" x14ac:dyDescent="0.2">
      <c r="C82" s="6" t="s">
        <v>152</v>
      </c>
      <c r="D82" s="6"/>
      <c r="E82" s="22">
        <v>188604</v>
      </c>
      <c r="F82" s="22">
        <v>195874</v>
      </c>
      <c r="G82" s="22">
        <v>330752</v>
      </c>
      <c r="H82" s="22">
        <v>333042</v>
      </c>
      <c r="I82" s="22">
        <v>333042</v>
      </c>
      <c r="J82" s="22">
        <v>436196</v>
      </c>
      <c r="K82" s="22">
        <v>505918</v>
      </c>
      <c r="L82" s="22">
        <v>558900</v>
      </c>
      <c r="M82" s="22">
        <v>639870</v>
      </c>
      <c r="N82" s="22">
        <v>639870</v>
      </c>
      <c r="O82" s="22">
        <v>686078</v>
      </c>
      <c r="P82" s="22">
        <v>761349</v>
      </c>
      <c r="Q82" s="22">
        <v>846257</v>
      </c>
      <c r="R82" s="22">
        <v>1026416</v>
      </c>
      <c r="S82" s="22">
        <v>1026416</v>
      </c>
      <c r="T82" s="22"/>
    </row>
    <row r="83" spans="3:20" x14ac:dyDescent="0.2">
      <c r="C83" s="6" t="s">
        <v>153</v>
      </c>
      <c r="D83" s="6"/>
      <c r="E83" s="22">
        <v>189343</v>
      </c>
      <c r="F83" s="22">
        <v>203392</v>
      </c>
      <c r="G83" s="22">
        <v>124160</v>
      </c>
      <c r="H83" s="22">
        <v>153188</v>
      </c>
      <c r="I83" s="22">
        <v>153188</v>
      </c>
      <c r="J83" s="22">
        <v>143020</v>
      </c>
      <c r="K83" s="22">
        <v>139873</v>
      </c>
      <c r="L83" s="22">
        <v>138121</v>
      </c>
      <c r="M83" s="22">
        <v>137958</v>
      </c>
      <c r="N83" s="22">
        <v>137958</v>
      </c>
      <c r="O83" s="22">
        <v>138050</v>
      </c>
      <c r="P83" s="22">
        <v>139249</v>
      </c>
      <c r="Q83" s="22">
        <v>137997</v>
      </c>
      <c r="R83" s="22">
        <v>138124</v>
      </c>
      <c r="S83" s="22">
        <v>138124</v>
      </c>
      <c r="T83" s="22"/>
    </row>
    <row r="84" spans="3:20" x14ac:dyDescent="0.2">
      <c r="C84" s="6" t="s">
        <v>154</v>
      </c>
      <c r="D84" s="6"/>
      <c r="E84" s="22">
        <v>2312</v>
      </c>
      <c r="F84" s="22">
        <v>3431</v>
      </c>
      <c r="G84" s="22">
        <v>4810</v>
      </c>
      <c r="H84" s="22">
        <v>7144</v>
      </c>
      <c r="I84" s="22">
        <v>7144</v>
      </c>
      <c r="J84" s="22">
        <v>8863</v>
      </c>
      <c r="K84" s="22">
        <v>12165</v>
      </c>
      <c r="L84" s="22">
        <v>11356</v>
      </c>
      <c r="M84" s="22">
        <v>5457</v>
      </c>
      <c r="N84" s="22">
        <v>5457</v>
      </c>
      <c r="O84" s="22">
        <v>5646</v>
      </c>
      <c r="P84" s="22">
        <v>10682</v>
      </c>
      <c r="Q84" s="22">
        <v>10277</v>
      </c>
      <c r="R84" s="22">
        <v>13520</v>
      </c>
      <c r="S84" s="22">
        <v>13520</v>
      </c>
      <c r="T84" s="22"/>
    </row>
    <row r="85" spans="3:20" x14ac:dyDescent="0.2">
      <c r="C85" s="6" t="s">
        <v>155</v>
      </c>
      <c r="D85" s="6"/>
      <c r="E85" s="22">
        <v>118151</v>
      </c>
      <c r="F85" s="22">
        <v>145344</v>
      </c>
      <c r="G85" s="22">
        <v>174631</v>
      </c>
      <c r="H85" s="22">
        <v>190146</v>
      </c>
      <c r="I85" s="22">
        <v>190146</v>
      </c>
      <c r="J85" s="22">
        <v>222596</v>
      </c>
      <c r="K85" s="22">
        <v>278661</v>
      </c>
      <c r="L85" s="22">
        <v>334127</v>
      </c>
      <c r="M85" s="22">
        <v>415397</v>
      </c>
      <c r="N85" s="22">
        <v>415397</v>
      </c>
      <c r="O85" s="22">
        <v>41068</v>
      </c>
      <c r="P85" s="22">
        <v>54376</v>
      </c>
      <c r="Q85" s="22">
        <v>68975</v>
      </c>
      <c r="R85" s="22">
        <v>59131</v>
      </c>
      <c r="S85" s="22">
        <v>59131</v>
      </c>
      <c r="T85" s="22"/>
    </row>
    <row r="86" spans="3:20" x14ac:dyDescent="0.2">
      <c r="C86" t="s">
        <v>162</v>
      </c>
      <c r="E86" s="22">
        <v>1461209</v>
      </c>
      <c r="F86" s="22">
        <v>1618867</v>
      </c>
      <c r="G86" s="22">
        <v>1760078</v>
      </c>
      <c r="H86" s="22">
        <v>1927893</v>
      </c>
      <c r="I86" s="22">
        <v>1927893</v>
      </c>
      <c r="J86" s="22">
        <v>2068360</v>
      </c>
      <c r="K86" s="22">
        <v>2244670</v>
      </c>
      <c r="L86" s="22">
        <v>2359967</v>
      </c>
      <c r="M86" s="22">
        <v>2510725</v>
      </c>
      <c r="N86" s="22">
        <v>2510725</v>
      </c>
      <c r="O86" s="22">
        <v>2170482</v>
      </c>
      <c r="P86" s="22">
        <v>2275819</v>
      </c>
      <c r="Q86" s="22">
        <v>2427652</v>
      </c>
      <c r="R86" s="22">
        <v>2638063</v>
      </c>
      <c r="S86" s="22">
        <v>2638063</v>
      </c>
      <c r="T86" s="22"/>
    </row>
    <row r="87" spans="3:20" x14ac:dyDescent="0.2">
      <c r="E87" s="22"/>
      <c r="F87" s="22"/>
      <c r="G87" s="22"/>
      <c r="H87" s="22"/>
      <c r="I87" s="22"/>
      <c r="J87" s="22"/>
      <c r="K87" s="22"/>
      <c r="L87" s="22"/>
      <c r="M87" s="22"/>
      <c r="N87" s="22"/>
      <c r="O87" s="22"/>
      <c r="P87" s="22"/>
      <c r="Q87" s="22"/>
      <c r="R87" s="22"/>
      <c r="S87" s="22"/>
      <c r="T87" s="22"/>
    </row>
    <row r="88" spans="3:20" x14ac:dyDescent="0.2">
      <c r="C88" t="s">
        <v>156</v>
      </c>
      <c r="E88" s="22">
        <v>142375</v>
      </c>
      <c r="F88" s="22">
        <v>151288</v>
      </c>
      <c r="G88" s="22">
        <v>176705</v>
      </c>
      <c r="H88" s="22">
        <v>147139</v>
      </c>
      <c r="I88" s="22">
        <v>147139</v>
      </c>
      <c r="J88" s="22">
        <v>138049</v>
      </c>
      <c r="K88" s="22">
        <v>163520</v>
      </c>
      <c r="L88" s="22">
        <v>150903</v>
      </c>
      <c r="M88" s="22">
        <v>137907</v>
      </c>
      <c r="N88" s="22">
        <v>137907</v>
      </c>
      <c r="O88" s="22">
        <v>142012</v>
      </c>
      <c r="P88" s="22">
        <v>163077</v>
      </c>
      <c r="Q88" s="22">
        <v>176460</v>
      </c>
      <c r="R88" s="22">
        <v>123737</v>
      </c>
      <c r="S88" s="22">
        <v>123737</v>
      </c>
      <c r="T88" s="22"/>
    </row>
    <row r="89" spans="3:20" x14ac:dyDescent="0.2">
      <c r="E89" s="22"/>
      <c r="F89" s="22"/>
      <c r="G89" s="22"/>
      <c r="H89" s="22"/>
      <c r="I89" s="22"/>
      <c r="J89" s="22"/>
      <c r="K89" s="22"/>
      <c r="L89" s="22"/>
      <c r="M89" s="22"/>
      <c r="N89" s="22"/>
      <c r="O89" s="22"/>
      <c r="P89" s="22"/>
      <c r="Q89" s="22"/>
      <c r="R89" s="22"/>
      <c r="S89" s="22"/>
      <c r="T89" s="22"/>
    </row>
    <row r="90" spans="3:20" x14ac:dyDescent="0.2">
      <c r="C90" s="1" t="s">
        <v>157</v>
      </c>
      <c r="D90" s="1"/>
      <c r="E90" s="22"/>
      <c r="F90" s="22"/>
      <c r="G90" s="22"/>
      <c r="H90" s="22"/>
      <c r="I90" s="22"/>
      <c r="J90" s="22"/>
      <c r="K90" s="22"/>
      <c r="L90" s="22"/>
      <c r="M90" s="22"/>
      <c r="N90" s="22"/>
      <c r="O90" s="22"/>
      <c r="P90" s="22"/>
      <c r="Q90" s="22"/>
      <c r="R90" s="22"/>
      <c r="S90" s="22"/>
      <c r="T90" s="22"/>
    </row>
    <row r="91" spans="3:20" x14ac:dyDescent="0.2">
      <c r="C91" s="1"/>
      <c r="D91" s="1"/>
      <c r="E91" s="22"/>
      <c r="F91" s="22"/>
      <c r="G91" s="22"/>
      <c r="H91" s="22"/>
      <c r="I91" s="22"/>
      <c r="J91" s="22"/>
      <c r="K91" s="22"/>
      <c r="L91" s="22"/>
      <c r="M91" s="22"/>
      <c r="N91" s="22"/>
      <c r="O91" s="22"/>
      <c r="P91" s="22"/>
      <c r="Q91" s="22"/>
      <c r="R91" s="22"/>
      <c r="S91" s="22"/>
      <c r="T91" s="22"/>
    </row>
    <row r="92" spans="3:20" x14ac:dyDescent="0.2">
      <c r="C92" s="10" t="s">
        <v>167</v>
      </c>
      <c r="D92" s="10"/>
      <c r="E92" s="22">
        <v>309368</v>
      </c>
      <c r="F92" s="22">
        <v>343864</v>
      </c>
      <c r="G92" s="22">
        <v>561606</v>
      </c>
      <c r="H92" s="22">
        <v>554069</v>
      </c>
      <c r="I92" s="22">
        <v>554069</v>
      </c>
      <c r="J92" s="22">
        <v>565793</v>
      </c>
      <c r="K92" s="22">
        <v>606858</v>
      </c>
      <c r="L92" s="22">
        <v>630939</v>
      </c>
      <c r="M92" s="22">
        <v>672961</v>
      </c>
      <c r="N92" s="22">
        <v>672961</v>
      </c>
      <c r="O92" s="22">
        <v>693303</v>
      </c>
      <c r="P92" s="22">
        <v>721227</v>
      </c>
      <c r="Q92" s="22">
        <v>753936</v>
      </c>
      <c r="R92" s="22">
        <v>811998</v>
      </c>
      <c r="S92" s="22">
        <v>811998</v>
      </c>
      <c r="T92" s="22"/>
    </row>
    <row r="93" spans="3:20" x14ac:dyDescent="0.2">
      <c r="C93" t="s">
        <v>158</v>
      </c>
      <c r="E93" s="22">
        <v>103450</v>
      </c>
      <c r="F93" s="22">
        <v>126731</v>
      </c>
      <c r="G93" s="22">
        <v>84637</v>
      </c>
      <c r="H93" s="22">
        <v>105491</v>
      </c>
      <c r="I93" s="22">
        <v>105491</v>
      </c>
      <c r="J93" s="22">
        <v>169378</v>
      </c>
      <c r="K93" s="22">
        <v>121796</v>
      </c>
      <c r="L93" s="22">
        <v>214359</v>
      </c>
      <c r="M93" s="22">
        <v>251225</v>
      </c>
      <c r="N93" s="22">
        <v>251225</v>
      </c>
      <c r="O93" s="22">
        <v>313231</v>
      </c>
      <c r="P93" s="22">
        <v>328979</v>
      </c>
      <c r="Q93" s="22">
        <v>359705</v>
      </c>
      <c r="R93" s="22">
        <v>354076</v>
      </c>
      <c r="S93" s="22">
        <v>354076</v>
      </c>
      <c r="T93" s="22"/>
    </row>
    <row r="94" spans="3:20" x14ac:dyDescent="0.2">
      <c r="C94" s="12" t="s">
        <v>159</v>
      </c>
      <c r="D94" s="12"/>
      <c r="E94" s="22">
        <v>412818</v>
      </c>
      <c r="F94" s="22">
        <v>470595</v>
      </c>
      <c r="G94" s="22">
        <v>646243</v>
      </c>
      <c r="H94" s="22">
        <v>659560</v>
      </c>
      <c r="I94" s="22">
        <v>659560</v>
      </c>
      <c r="J94" s="22">
        <v>735171</v>
      </c>
      <c r="K94" s="22">
        <v>728654</v>
      </c>
      <c r="L94" s="22">
        <v>845298</v>
      </c>
      <c r="M94" s="22">
        <v>924186</v>
      </c>
      <c r="N94" s="22">
        <v>924186</v>
      </c>
      <c r="O94" s="22">
        <v>1006534</v>
      </c>
      <c r="P94" s="22">
        <v>1050206</v>
      </c>
      <c r="Q94" s="22">
        <v>1113641</v>
      </c>
      <c r="R94" s="22">
        <v>1166074</v>
      </c>
      <c r="S94" s="22">
        <v>1166074</v>
      </c>
      <c r="T94" s="22"/>
    </row>
    <row r="95" spans="3:20" x14ac:dyDescent="0.2">
      <c r="E95" s="22"/>
      <c r="F95" s="22"/>
      <c r="G95" s="22"/>
      <c r="H95" s="22"/>
      <c r="I95" s="22"/>
      <c r="J95" s="22"/>
      <c r="K95" s="22"/>
      <c r="L95" s="22"/>
      <c r="M95" s="22"/>
      <c r="N95" s="22"/>
      <c r="O95" s="22"/>
      <c r="P95" s="22"/>
      <c r="Q95" s="22"/>
      <c r="R95" s="22"/>
      <c r="S95" s="22"/>
      <c r="T95" s="22"/>
    </row>
    <row r="96" spans="3:20" x14ac:dyDescent="0.2">
      <c r="C96" t="s">
        <v>160</v>
      </c>
      <c r="E96" s="22">
        <v>2016402</v>
      </c>
      <c r="F96" s="22">
        <v>2240750</v>
      </c>
      <c r="G96" s="22">
        <v>2583026</v>
      </c>
      <c r="H96" s="22">
        <v>2734592</v>
      </c>
      <c r="I96" s="22">
        <v>2734592</v>
      </c>
      <c r="J96" s="22">
        <v>2941580</v>
      </c>
      <c r="K96" s="22">
        <v>3136844</v>
      </c>
      <c r="L96" s="22">
        <v>3356168</v>
      </c>
      <c r="M96" s="22">
        <v>3572818</v>
      </c>
      <c r="N96" s="22">
        <v>3572818</v>
      </c>
      <c r="O96" s="22">
        <v>3319028</v>
      </c>
      <c r="P96" s="22">
        <v>3489102</v>
      </c>
      <c r="Q96" s="22">
        <v>3717753</v>
      </c>
      <c r="R96" s="22">
        <v>3927874</v>
      </c>
      <c r="S96" s="22">
        <v>3927874</v>
      </c>
      <c r="T96" s="22"/>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118</v>
      </c>
    </row>
    <row r="101" spans="1:24" x14ac:dyDescent="0.2">
      <c r="A101" s="7"/>
    </row>
    <row r="102" spans="1:24" x14ac:dyDescent="0.2">
      <c r="A102" s="7"/>
      <c r="C102" s="7" t="s">
        <v>170</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96</v>
      </c>
      <c r="D103" s="6"/>
      <c r="E103" s="22">
        <v>-52520</v>
      </c>
      <c r="F103" s="22">
        <v>-49865</v>
      </c>
      <c r="G103" s="22">
        <v>-72215</v>
      </c>
      <c r="H103" s="22">
        <v>-74306</v>
      </c>
      <c r="I103" s="22">
        <v>-248906</v>
      </c>
      <c r="J103" s="22">
        <v>-77809</v>
      </c>
      <c r="K103" s="22">
        <v>-64721</v>
      </c>
      <c r="L103" s="22">
        <v>-74968</v>
      </c>
      <c r="M103" s="22">
        <v>-85803</v>
      </c>
      <c r="N103" s="22">
        <v>-303301</v>
      </c>
      <c r="O103" s="22">
        <v>-73084</v>
      </c>
      <c r="P103" s="22">
        <v>-65242</v>
      </c>
      <c r="Q103" s="22">
        <v>-80187</v>
      </c>
      <c r="R103" s="22">
        <v>-68221</v>
      </c>
      <c r="S103" s="22">
        <v>-286734</v>
      </c>
      <c r="T103" s="22"/>
      <c r="U103" s="13"/>
      <c r="V103" s="13"/>
      <c r="W103" s="13"/>
      <c r="X103" s="13"/>
    </row>
    <row r="104" spans="1:24" x14ac:dyDescent="0.2">
      <c r="A104" s="7"/>
      <c r="C104" s="21" t="s">
        <v>171</v>
      </c>
      <c r="D104" s="21"/>
      <c r="E104" s="22"/>
      <c r="F104" s="22">
        <v>0</v>
      </c>
      <c r="G104" s="22">
        <v>0</v>
      </c>
      <c r="H104" s="22">
        <v>0</v>
      </c>
      <c r="I104" s="22"/>
      <c r="J104" s="22">
        <v>0</v>
      </c>
      <c r="K104" s="22">
        <v>0</v>
      </c>
      <c r="L104" s="22">
        <v>0</v>
      </c>
      <c r="M104" s="22"/>
      <c r="N104" s="22"/>
      <c r="O104" s="22"/>
      <c r="P104" s="22"/>
      <c r="Q104" s="22"/>
      <c r="R104" s="22"/>
      <c r="S104" s="22"/>
      <c r="T104" s="22"/>
      <c r="U104" s="13"/>
      <c r="V104" s="13"/>
      <c r="W104" s="13"/>
      <c r="X104" s="13"/>
    </row>
    <row r="105" spans="1:24" x14ac:dyDescent="0.2">
      <c r="A105" s="7"/>
      <c r="C105" s="21" t="s">
        <v>215</v>
      </c>
      <c r="D105" s="21"/>
      <c r="E105" s="22"/>
      <c r="F105" s="22">
        <v>431</v>
      </c>
      <c r="G105" s="22">
        <v>2114</v>
      </c>
      <c r="H105" s="22">
        <v>971</v>
      </c>
      <c r="I105" s="22">
        <v>3516</v>
      </c>
      <c r="J105" s="22"/>
      <c r="K105" s="22">
        <v>2510</v>
      </c>
      <c r="L105" s="22">
        <v>922</v>
      </c>
      <c r="M105" s="22">
        <v>448</v>
      </c>
      <c r="N105" s="22">
        <v>3880</v>
      </c>
      <c r="O105" s="22"/>
      <c r="P105" s="22"/>
      <c r="Q105" s="22"/>
      <c r="R105" s="22"/>
      <c r="S105" s="22"/>
      <c r="T105" s="22"/>
      <c r="U105" s="13"/>
      <c r="V105" s="13"/>
      <c r="W105" s="13"/>
      <c r="X105" s="13"/>
    </row>
    <row r="106" spans="1:24" x14ac:dyDescent="0.2">
      <c r="A106" s="7"/>
      <c r="C106" s="6" t="s">
        <v>172</v>
      </c>
      <c r="D106" s="6"/>
      <c r="E106" s="22">
        <v>15429</v>
      </c>
      <c r="F106" s="22">
        <v>17244</v>
      </c>
      <c r="G106" s="22">
        <v>18386</v>
      </c>
      <c r="H106" s="22">
        <v>20314</v>
      </c>
      <c r="I106" s="22">
        <v>71373</v>
      </c>
      <c r="J106" s="22">
        <v>21596</v>
      </c>
      <c r="K106" s="22">
        <v>24968</v>
      </c>
      <c r="L106" s="22">
        <v>27006</v>
      </c>
      <c r="M106" s="22">
        <v>30535</v>
      </c>
      <c r="N106" s="22">
        <v>104105</v>
      </c>
      <c r="O106" s="22">
        <v>31710</v>
      </c>
      <c r="P106" s="22">
        <v>33572</v>
      </c>
      <c r="Q106" s="22">
        <v>34392</v>
      </c>
      <c r="R106" s="22">
        <v>36687</v>
      </c>
      <c r="S106" s="22">
        <v>136361</v>
      </c>
      <c r="T106" s="22"/>
      <c r="U106" s="13"/>
      <c r="V106" s="13"/>
      <c r="W106" s="13"/>
      <c r="X106" s="13"/>
    </row>
    <row r="107" spans="1:24" x14ac:dyDescent="0.2">
      <c r="A107" s="7"/>
      <c r="C107" s="21" t="s">
        <v>173</v>
      </c>
      <c r="D107" s="21"/>
      <c r="E107" s="22">
        <v>457</v>
      </c>
      <c r="F107" s="22">
        <v>282</v>
      </c>
      <c r="G107" s="22">
        <v>419</v>
      </c>
      <c r="H107" s="22">
        <v>840</v>
      </c>
      <c r="I107" s="22">
        <v>1998</v>
      </c>
      <c r="J107" s="22">
        <v>336</v>
      </c>
      <c r="K107" s="22">
        <v>78</v>
      </c>
      <c r="L107" s="22">
        <v>308</v>
      </c>
      <c r="M107" s="22">
        <v>633</v>
      </c>
      <c r="N107" s="22">
        <v>1355</v>
      </c>
      <c r="O107" s="22"/>
      <c r="P107" s="22"/>
      <c r="Q107" s="22"/>
      <c r="R107" s="22"/>
      <c r="S107" s="22"/>
      <c r="T107" s="22"/>
      <c r="U107" s="13"/>
      <c r="V107" s="13"/>
      <c r="W107" s="13"/>
      <c r="X107" s="13"/>
    </row>
    <row r="108" spans="1:24" x14ac:dyDescent="0.2">
      <c r="A108" s="7"/>
      <c r="C108" s="6" t="s">
        <v>216</v>
      </c>
      <c r="D108" s="6"/>
      <c r="E108" s="22"/>
      <c r="F108" s="22">
        <v>-6215</v>
      </c>
      <c r="G108" s="22">
        <v>903</v>
      </c>
      <c r="H108" s="22">
        <v>13</v>
      </c>
      <c r="I108" s="22">
        <v>-5299</v>
      </c>
      <c r="J108" s="22"/>
      <c r="K108" s="22">
        <v>3210</v>
      </c>
      <c r="L108" s="22">
        <v>9936</v>
      </c>
      <c r="M108" s="22">
        <v>22847</v>
      </c>
      <c r="N108" s="22">
        <v>35993</v>
      </c>
      <c r="O108" s="22">
        <v>7337</v>
      </c>
      <c r="P108" s="22">
        <v>15451</v>
      </c>
      <c r="Q108" s="22">
        <v>14836</v>
      </c>
      <c r="R108" s="22">
        <v>-5486</v>
      </c>
      <c r="S108" s="22">
        <v>32138</v>
      </c>
      <c r="T108" s="22"/>
      <c r="U108" s="13"/>
      <c r="V108" s="13"/>
      <c r="W108" s="13"/>
      <c r="X108" s="13"/>
    </row>
    <row r="109" spans="1:24" x14ac:dyDescent="0.2">
      <c r="A109" s="7"/>
      <c r="C109" s="6" t="s">
        <v>217</v>
      </c>
      <c r="D109" s="6"/>
      <c r="E109" s="22">
        <v>3220</v>
      </c>
      <c r="F109" s="22">
        <v>3201</v>
      </c>
      <c r="G109" s="22">
        <v>4006</v>
      </c>
      <c r="H109" s="22">
        <v>5396</v>
      </c>
      <c r="I109" s="22">
        <v>15823</v>
      </c>
      <c r="J109" s="22">
        <v>3809</v>
      </c>
      <c r="K109" s="22">
        <v>4838</v>
      </c>
      <c r="L109" s="22">
        <v>5379</v>
      </c>
      <c r="M109" s="22">
        <v>4697</v>
      </c>
      <c r="N109" s="22">
        <v>18723</v>
      </c>
      <c r="O109" s="22">
        <v>5874</v>
      </c>
      <c r="P109" s="22">
        <v>5515</v>
      </c>
      <c r="Q109" s="22">
        <v>5105</v>
      </c>
      <c r="R109" s="22">
        <v>5548</v>
      </c>
      <c r="S109" s="22">
        <v>22042</v>
      </c>
      <c r="T109" s="22"/>
      <c r="U109" s="13"/>
      <c r="V109" s="13"/>
      <c r="W109" s="13"/>
      <c r="X109" s="13"/>
    </row>
    <row r="110" spans="1:24" x14ac:dyDescent="0.2">
      <c r="A110" s="7"/>
      <c r="C110" s="6" t="s">
        <v>175</v>
      </c>
      <c r="D110" s="6"/>
      <c r="E110" s="22">
        <v>2635</v>
      </c>
      <c r="F110" s="22">
        <v>1808</v>
      </c>
      <c r="G110" s="22">
        <v>906</v>
      </c>
      <c r="H110" s="22">
        <v>1648</v>
      </c>
      <c r="I110" s="22">
        <v>6997</v>
      </c>
      <c r="J110" s="22">
        <v>4823</v>
      </c>
      <c r="K110" s="22">
        <v>512</v>
      </c>
      <c r="L110" s="22">
        <v>2689</v>
      </c>
      <c r="M110" s="22">
        <v>5417</v>
      </c>
      <c r="N110" s="22">
        <v>13441</v>
      </c>
      <c r="O110" s="22">
        <v>5931</v>
      </c>
      <c r="P110" s="22">
        <v>3550</v>
      </c>
      <c r="Q110" s="22">
        <v>3663</v>
      </c>
      <c r="R110" s="22">
        <v>4006</v>
      </c>
      <c r="S110" s="22">
        <v>17150</v>
      </c>
      <c r="T110" s="22"/>
      <c r="U110" s="13"/>
      <c r="V110" s="13"/>
      <c r="W110" s="13"/>
      <c r="X110" s="13"/>
    </row>
    <row r="111" spans="1:24" x14ac:dyDescent="0.2">
      <c r="A111" s="7"/>
      <c r="C111" s="6" t="s">
        <v>174</v>
      </c>
      <c r="D111" s="6"/>
      <c r="E111" s="22">
        <v>3474</v>
      </c>
      <c r="F111" s="22">
        <v>3703</v>
      </c>
      <c r="G111" s="22">
        <v>2248</v>
      </c>
      <c r="H111" s="22">
        <v>2534</v>
      </c>
      <c r="I111" s="22">
        <v>11959</v>
      </c>
      <c r="J111" s="22">
        <v>3002</v>
      </c>
      <c r="K111" s="22">
        <v>3017</v>
      </c>
      <c r="L111" s="22">
        <v>3032</v>
      </c>
      <c r="M111" s="22">
        <v>3030</v>
      </c>
      <c r="N111" s="22">
        <v>12081</v>
      </c>
      <c r="O111" s="22">
        <v>2961</v>
      </c>
      <c r="P111" s="22">
        <v>2988</v>
      </c>
      <c r="Q111" s="22">
        <v>3014</v>
      </c>
      <c r="R111" s="22">
        <v>3010</v>
      </c>
      <c r="S111" s="22">
        <v>11973</v>
      </c>
      <c r="T111" s="22"/>
      <c r="U111" s="13"/>
      <c r="V111" s="13"/>
      <c r="W111" s="13"/>
      <c r="X111" s="13"/>
    </row>
    <row r="112" spans="1:24" x14ac:dyDescent="0.2">
      <c r="A112" s="7"/>
      <c r="C112" s="6" t="s">
        <v>176</v>
      </c>
      <c r="D112" s="6"/>
      <c r="E112" s="22">
        <v>-4887</v>
      </c>
      <c r="F112" s="22">
        <v>-5492</v>
      </c>
      <c r="G112" s="22">
        <v>-5680</v>
      </c>
      <c r="H112" s="22">
        <v>-721</v>
      </c>
      <c r="I112" s="22">
        <v>-16780</v>
      </c>
      <c r="J112" s="22">
        <v>-4236</v>
      </c>
      <c r="K112" s="22">
        <v>-5255</v>
      </c>
      <c r="L112" s="22">
        <v>-4658</v>
      </c>
      <c r="M112" s="22">
        <v>-4402</v>
      </c>
      <c r="N112" s="22">
        <v>-18551</v>
      </c>
      <c r="O112" s="22">
        <v>-4546</v>
      </c>
      <c r="P112" s="22">
        <v>-4616</v>
      </c>
      <c r="Q112" s="22">
        <v>-4559</v>
      </c>
      <c r="R112" s="22">
        <v>-4509</v>
      </c>
      <c r="S112" s="22">
        <v>-18230</v>
      </c>
      <c r="T112" s="22"/>
      <c r="U112" s="13"/>
      <c r="V112" s="13"/>
      <c r="W112" s="13"/>
      <c r="X112" s="13"/>
    </row>
    <row r="113" spans="1:24" x14ac:dyDescent="0.2">
      <c r="A113" s="7"/>
      <c r="C113" s="6" t="s">
        <v>177</v>
      </c>
      <c r="D113" s="6"/>
      <c r="E113" s="22"/>
      <c r="F113" s="22"/>
      <c r="G113" s="22"/>
      <c r="H113" s="22"/>
      <c r="I113" s="22"/>
      <c r="J113" s="22"/>
      <c r="K113" s="22"/>
      <c r="L113" s="22"/>
      <c r="M113" s="22"/>
      <c r="N113" s="22"/>
      <c r="O113" s="22">
        <v>2898</v>
      </c>
      <c r="P113" s="22">
        <v>1692</v>
      </c>
      <c r="Q113" s="22">
        <v>2259</v>
      </c>
      <c r="R113" s="22">
        <v>6697</v>
      </c>
      <c r="S113" s="22">
        <v>13546</v>
      </c>
      <c r="T113" s="22"/>
      <c r="U113" s="13"/>
      <c r="V113" s="13"/>
      <c r="W113" s="13"/>
      <c r="X113" s="13"/>
    </row>
    <row r="114" spans="1:24" x14ac:dyDescent="0.2">
      <c r="A114" s="7"/>
      <c r="C114" s="6" t="s">
        <v>178</v>
      </c>
      <c r="D114" s="6"/>
      <c r="E114" s="22"/>
      <c r="F114" s="22"/>
      <c r="G114" s="22"/>
      <c r="H114" s="22"/>
      <c r="I114" s="22"/>
      <c r="J114" s="22"/>
      <c r="K114" s="22"/>
      <c r="L114" s="22"/>
      <c r="M114" s="22"/>
      <c r="N114" s="22"/>
      <c r="O114" s="22"/>
      <c r="P114" s="22"/>
      <c r="Q114" s="22"/>
      <c r="R114" s="22"/>
      <c r="S114" s="22"/>
      <c r="T114" s="22"/>
      <c r="U114" s="13"/>
      <c r="V114" s="13"/>
      <c r="W114" s="13"/>
      <c r="X114" s="13"/>
    </row>
    <row r="115" spans="1:24" x14ac:dyDescent="0.2">
      <c r="A115" s="7"/>
      <c r="C115" s="6" t="s">
        <v>179</v>
      </c>
      <c r="D115" s="6"/>
      <c r="E115" s="22">
        <v>-5535</v>
      </c>
      <c r="F115" s="22">
        <v>1319</v>
      </c>
      <c r="G115" s="22">
        <v>-1783</v>
      </c>
      <c r="H115" s="22">
        <v>-9518</v>
      </c>
      <c r="I115" s="22">
        <v>-15517</v>
      </c>
      <c r="J115" s="22">
        <v>3595</v>
      </c>
      <c r="K115" s="22">
        <v>289</v>
      </c>
      <c r="L115" s="22">
        <v>5299</v>
      </c>
      <c r="M115" s="22">
        <v>-8509</v>
      </c>
      <c r="N115" s="22">
        <v>674</v>
      </c>
      <c r="O115" s="22">
        <v>6362</v>
      </c>
      <c r="P115" s="22">
        <v>-10577</v>
      </c>
      <c r="Q115" s="22">
        <v>-9748</v>
      </c>
      <c r="R115" s="22">
        <v>-3907</v>
      </c>
      <c r="S115" s="22">
        <v>-17870</v>
      </c>
      <c r="T115" s="22"/>
      <c r="U115" s="13"/>
      <c r="V115" s="13"/>
      <c r="W115" s="13"/>
      <c r="X115" s="13"/>
    </row>
    <row r="116" spans="1:24" x14ac:dyDescent="0.2">
      <c r="A116" s="7"/>
      <c r="C116" s="6" t="s">
        <v>128</v>
      </c>
      <c r="D116" s="6"/>
      <c r="E116" s="22">
        <v>-11537</v>
      </c>
      <c r="F116" s="22">
        <v>-2353</v>
      </c>
      <c r="G116" s="22">
        <v>-14103</v>
      </c>
      <c r="H116" s="22">
        <v>-19351</v>
      </c>
      <c r="I116" s="22">
        <v>-47344</v>
      </c>
      <c r="J116" s="22">
        <v>-23314</v>
      </c>
      <c r="K116" s="22">
        <v>6475</v>
      </c>
      <c r="L116" s="22">
        <v>2266</v>
      </c>
      <c r="M116" s="22">
        <v>18615</v>
      </c>
      <c r="N116" s="22">
        <v>4042</v>
      </c>
      <c r="O116" s="22">
        <v>7723</v>
      </c>
      <c r="P116" s="22">
        <v>6859</v>
      </c>
      <c r="Q116" s="22">
        <v>-10579</v>
      </c>
      <c r="R116" s="22">
        <v>-31104</v>
      </c>
      <c r="S116" s="22">
        <v>-27101</v>
      </c>
      <c r="T116" s="22"/>
      <c r="U116" s="13"/>
      <c r="V116" s="13"/>
      <c r="W116" s="13"/>
      <c r="X116" s="13"/>
    </row>
    <row r="117" spans="1:24" x14ac:dyDescent="0.2">
      <c r="A117" s="7"/>
      <c r="C117" s="6" t="s">
        <v>180</v>
      </c>
      <c r="D117" s="6"/>
      <c r="E117" s="22">
        <v>5069</v>
      </c>
      <c r="F117" s="22">
        <v>-13684</v>
      </c>
      <c r="G117" s="22">
        <v>11654</v>
      </c>
      <c r="H117" s="22">
        <v>-3923</v>
      </c>
      <c r="I117" s="22">
        <v>-884</v>
      </c>
      <c r="J117" s="22">
        <v>-4355</v>
      </c>
      <c r="K117" s="22">
        <v>1595</v>
      </c>
      <c r="L117" s="22">
        <v>-2375</v>
      </c>
      <c r="M117" s="22">
        <v>336</v>
      </c>
      <c r="N117" s="22">
        <v>-4799</v>
      </c>
      <c r="O117" s="22">
        <v>-1441</v>
      </c>
      <c r="P117" s="22">
        <v>-1413</v>
      </c>
      <c r="Q117" s="22">
        <v>-766</v>
      </c>
      <c r="R117" s="22">
        <v>142</v>
      </c>
      <c r="S117" s="22">
        <v>-3478</v>
      </c>
      <c r="T117" s="22"/>
      <c r="U117" s="13"/>
      <c r="V117" s="13"/>
      <c r="W117" s="13"/>
      <c r="X117" s="13"/>
    </row>
    <row r="118" spans="1:24" x14ac:dyDescent="0.2">
      <c r="A118" s="7"/>
      <c r="C118" s="6" t="s">
        <v>138</v>
      </c>
      <c r="D118" s="6"/>
      <c r="E118" s="22">
        <v>26932</v>
      </c>
      <c r="F118" s="22">
        <v>-4181</v>
      </c>
      <c r="G118" s="22">
        <v>14854</v>
      </c>
      <c r="H118" s="22">
        <v>13341</v>
      </c>
      <c r="I118" s="22">
        <v>50946</v>
      </c>
      <c r="J118" s="22">
        <v>-10103</v>
      </c>
      <c r="K118" s="22">
        <v>214</v>
      </c>
      <c r="L118" s="22">
        <v>-12331</v>
      </c>
      <c r="M118" s="22">
        <v>-18116</v>
      </c>
      <c r="N118" s="22">
        <v>-40336</v>
      </c>
      <c r="O118" s="22">
        <v>-4357</v>
      </c>
      <c r="P118" s="22">
        <v>6993</v>
      </c>
      <c r="Q118" s="22">
        <v>29033</v>
      </c>
      <c r="R118" s="22">
        <v>16168</v>
      </c>
      <c r="S118" s="22">
        <v>47837</v>
      </c>
      <c r="T118" s="22"/>
      <c r="U118" s="13"/>
      <c r="V118" s="13"/>
      <c r="W118" s="13"/>
      <c r="X118" s="13"/>
    </row>
    <row r="119" spans="1:24" x14ac:dyDescent="0.2">
      <c r="A119" s="7"/>
      <c r="C119" s="6" t="s">
        <v>140</v>
      </c>
      <c r="D119" s="6"/>
      <c r="E119" s="22">
        <v>2643</v>
      </c>
      <c r="F119" s="22">
        <v>3566</v>
      </c>
      <c r="G119" s="22">
        <v>-641</v>
      </c>
      <c r="H119" s="22">
        <v>13600</v>
      </c>
      <c r="I119" s="22">
        <v>19168</v>
      </c>
      <c r="J119" s="22">
        <v>-317</v>
      </c>
      <c r="K119" s="22">
        <v>3535</v>
      </c>
      <c r="L119" s="22">
        <v>4796</v>
      </c>
      <c r="M119" s="22">
        <v>3805</v>
      </c>
      <c r="N119" s="22">
        <v>11819</v>
      </c>
      <c r="O119" s="22">
        <v>-15445</v>
      </c>
      <c r="P119" s="22">
        <v>4162</v>
      </c>
      <c r="Q119" s="22">
        <v>-84</v>
      </c>
      <c r="R119" s="22">
        <v>13940</v>
      </c>
      <c r="S119" s="22">
        <v>2573</v>
      </c>
      <c r="T119" s="22"/>
      <c r="U119" s="13"/>
      <c r="V119" s="13"/>
      <c r="W119" s="13"/>
      <c r="X119" s="13"/>
    </row>
    <row r="120" spans="1:24" x14ac:dyDescent="0.2">
      <c r="A120" s="7"/>
      <c r="C120" s="6" t="s">
        <v>181</v>
      </c>
      <c r="D120" s="6"/>
      <c r="E120" s="22">
        <v>12304</v>
      </c>
      <c r="F120" s="22">
        <v>7950</v>
      </c>
      <c r="G120" s="22">
        <v>11602</v>
      </c>
      <c r="H120" s="22">
        <v>15828</v>
      </c>
      <c r="I120" s="22">
        <v>47684</v>
      </c>
      <c r="J120" s="22">
        <v>5572</v>
      </c>
      <c r="K120" s="22">
        <v>-2277</v>
      </c>
      <c r="L120" s="22">
        <v>3881</v>
      </c>
      <c r="M120" s="22">
        <v>3118</v>
      </c>
      <c r="N120" s="22">
        <v>10294</v>
      </c>
      <c r="O120" s="22">
        <v>-1030</v>
      </c>
      <c r="P120" s="22">
        <v>-3284</v>
      </c>
      <c r="Q120" s="22">
        <v>7912</v>
      </c>
      <c r="R120" s="22">
        <v>5184</v>
      </c>
      <c r="S120" s="22">
        <v>8782</v>
      </c>
      <c r="T120" s="22"/>
      <c r="U120" s="13"/>
      <c r="V120" s="13"/>
      <c r="W120" s="13"/>
      <c r="X120" s="13"/>
    </row>
    <row r="121" spans="1:24" x14ac:dyDescent="0.2">
      <c r="A121" s="8"/>
      <c r="B121" s="1"/>
      <c r="C121" s="1" t="s">
        <v>182</v>
      </c>
      <c r="D121" s="1"/>
      <c r="E121" s="23">
        <v>-2316</v>
      </c>
      <c r="F121" s="23">
        <v>-42286</v>
      </c>
      <c r="G121" s="23">
        <v>-27330</v>
      </c>
      <c r="H121" s="23">
        <v>-33334</v>
      </c>
      <c r="I121" s="23">
        <v>-105266</v>
      </c>
      <c r="J121" s="23">
        <v>-77395</v>
      </c>
      <c r="K121" s="23">
        <v>-21018</v>
      </c>
      <c r="L121" s="23">
        <v>-28818</v>
      </c>
      <c r="M121" s="23">
        <v>-23349</v>
      </c>
      <c r="N121" s="23">
        <v>-150580</v>
      </c>
      <c r="O121" s="23">
        <v>-29107</v>
      </c>
      <c r="P121" s="23">
        <v>-4350</v>
      </c>
      <c r="Q121" s="23">
        <v>-5709</v>
      </c>
      <c r="R121" s="23">
        <v>-21845</v>
      </c>
      <c r="S121" s="23">
        <v>-61011</v>
      </c>
      <c r="T121" s="23"/>
      <c r="U121" s="13"/>
      <c r="V121" s="13"/>
      <c r="W121" s="17"/>
      <c r="X121" s="17"/>
    </row>
    <row r="122" spans="1:24" x14ac:dyDescent="0.2">
      <c r="A122" s="7"/>
      <c r="E122" s="22"/>
      <c r="F122" s="22"/>
      <c r="G122" s="22"/>
      <c r="H122" s="22"/>
      <c r="I122" s="22"/>
      <c r="J122" s="22"/>
      <c r="K122" s="22"/>
      <c r="L122" s="22"/>
      <c r="M122" s="22"/>
      <c r="N122" s="22"/>
      <c r="O122" s="22"/>
      <c r="P122" s="22"/>
      <c r="Q122" s="22"/>
      <c r="R122" s="22"/>
      <c r="S122" s="22"/>
      <c r="T122" s="22"/>
      <c r="U122" s="13"/>
      <c r="V122" s="13"/>
      <c r="W122" s="13"/>
      <c r="X122" s="13"/>
    </row>
    <row r="123" spans="1:24" x14ac:dyDescent="0.2">
      <c r="A123" s="7"/>
      <c r="C123" t="s">
        <v>183</v>
      </c>
      <c r="E123" s="22"/>
      <c r="F123" s="22"/>
      <c r="G123" s="22">
        <v>0</v>
      </c>
      <c r="H123" s="22">
        <v>0</v>
      </c>
      <c r="I123" s="22"/>
      <c r="J123" s="22"/>
      <c r="K123" s="22"/>
      <c r="L123" s="22"/>
      <c r="M123" s="22"/>
      <c r="N123" s="22"/>
      <c r="O123" s="22"/>
      <c r="P123" s="22"/>
      <c r="Q123" s="22"/>
      <c r="R123" s="22"/>
      <c r="S123" s="22"/>
      <c r="T123" s="22"/>
      <c r="U123" s="13"/>
      <c r="V123" s="13"/>
      <c r="W123" s="13"/>
      <c r="X123" s="13"/>
    </row>
    <row r="124" spans="1:24" x14ac:dyDescent="0.2">
      <c r="A124" s="7"/>
      <c r="C124" s="6" t="s">
        <v>184</v>
      </c>
      <c r="D124" s="6"/>
      <c r="E124" s="22">
        <v>-131291</v>
      </c>
      <c r="F124" s="22">
        <v>-126515</v>
      </c>
      <c r="G124" s="22">
        <v>-151055</v>
      </c>
      <c r="H124" s="22">
        <v>-186026</v>
      </c>
      <c r="I124" s="22">
        <v>-594887</v>
      </c>
      <c r="J124" s="22">
        <v>-164629</v>
      </c>
      <c r="K124" s="22">
        <v>-167843</v>
      </c>
      <c r="L124" s="22">
        <v>-197823</v>
      </c>
      <c r="M124" s="22">
        <v>-197273</v>
      </c>
      <c r="N124" s="22">
        <v>-727568</v>
      </c>
      <c r="O124" s="22">
        <v>-168149</v>
      </c>
      <c r="P124" s="22">
        <v>-188577</v>
      </c>
      <c r="Q124" s="22">
        <v>-226462</v>
      </c>
      <c r="R124" s="22">
        <v>-221183</v>
      </c>
      <c r="S124" s="22">
        <v>-804371</v>
      </c>
      <c r="T124" s="22"/>
      <c r="U124" s="13"/>
      <c r="V124" s="13"/>
      <c r="W124" s="13"/>
      <c r="X124" s="13"/>
    </row>
    <row r="125" spans="1:24" x14ac:dyDescent="0.2">
      <c r="A125" s="7"/>
      <c r="C125" s="6" t="s">
        <v>185</v>
      </c>
      <c r="D125" s="6"/>
      <c r="E125" s="22">
        <v>-1947</v>
      </c>
      <c r="F125" s="22">
        <v>-2741</v>
      </c>
      <c r="G125" s="22">
        <v>-3728</v>
      </c>
      <c r="H125" s="22">
        <v>-4611</v>
      </c>
      <c r="I125" s="22">
        <v>-13027</v>
      </c>
      <c r="J125" s="22">
        <v>-5023</v>
      </c>
      <c r="K125" s="22">
        <v>-3185</v>
      </c>
      <c r="L125" s="22">
        <v>-2189</v>
      </c>
      <c r="M125" s="22">
        <v>-2147</v>
      </c>
      <c r="N125" s="22">
        <v>-12544</v>
      </c>
      <c r="O125" s="22">
        <v>-2610</v>
      </c>
      <c r="P125" s="22">
        <v>-1854</v>
      </c>
      <c r="Q125" s="22">
        <v>-1492</v>
      </c>
      <c r="R125" s="22">
        <v>-2000</v>
      </c>
      <c r="S125" s="22">
        <v>-7956</v>
      </c>
      <c r="T125" s="22"/>
      <c r="U125" s="13"/>
      <c r="V125" s="13"/>
      <c r="W125" s="13"/>
      <c r="X125" s="13"/>
    </row>
    <row r="126" spans="1:24" x14ac:dyDescent="0.2">
      <c r="A126" s="7"/>
      <c r="C126" s="6" t="s">
        <v>186</v>
      </c>
      <c r="D126" s="6"/>
      <c r="E126" s="22"/>
      <c r="F126" s="22">
        <v>-14575</v>
      </c>
      <c r="G126" s="22">
        <v>0</v>
      </c>
      <c r="H126" s="22">
        <v>-5000</v>
      </c>
      <c r="I126" s="22">
        <v>-19575</v>
      </c>
      <c r="J126" s="22">
        <v>0</v>
      </c>
      <c r="K126" s="22">
        <v>-5000</v>
      </c>
      <c r="L126" s="22">
        <v>0</v>
      </c>
      <c r="M126" s="22">
        <v>0</v>
      </c>
      <c r="N126" s="22">
        <v>-5000</v>
      </c>
      <c r="O126" s="22">
        <v>0</v>
      </c>
      <c r="P126" s="22">
        <v>0</v>
      </c>
      <c r="Q126" s="22">
        <v>0</v>
      </c>
      <c r="R126" s="22">
        <v>0</v>
      </c>
      <c r="S126" s="22"/>
      <c r="T126" s="22"/>
      <c r="U126" s="13"/>
      <c r="V126" s="13"/>
      <c r="W126" s="13"/>
      <c r="X126" s="13"/>
    </row>
    <row r="127" spans="1:24" x14ac:dyDescent="0.2">
      <c r="A127" s="8"/>
      <c r="B127" s="1"/>
      <c r="C127" s="1" t="s">
        <v>187</v>
      </c>
      <c r="D127" s="1"/>
      <c r="E127" s="23">
        <v>-133238</v>
      </c>
      <c r="F127" s="23">
        <v>-143831</v>
      </c>
      <c r="G127" s="23">
        <v>-154783</v>
      </c>
      <c r="H127" s="23">
        <v>-195637</v>
      </c>
      <c r="I127" s="23">
        <v>-627489</v>
      </c>
      <c r="J127" s="23">
        <v>-169652</v>
      </c>
      <c r="K127" s="23">
        <v>-176028</v>
      </c>
      <c r="L127" s="23">
        <v>-200012</v>
      </c>
      <c r="M127" s="23">
        <v>-199420</v>
      </c>
      <c r="N127" s="23">
        <v>-745112</v>
      </c>
      <c r="O127" s="23">
        <v>-170759</v>
      </c>
      <c r="P127" s="23">
        <v>-190431</v>
      </c>
      <c r="Q127" s="23">
        <v>-227954</v>
      </c>
      <c r="R127" s="23">
        <v>-223183</v>
      </c>
      <c r="S127" s="23">
        <v>-812327</v>
      </c>
      <c r="T127" s="23"/>
      <c r="U127" s="13"/>
      <c r="V127" s="13"/>
      <c r="W127" s="17"/>
      <c r="X127" s="17"/>
    </row>
    <row r="128" spans="1:24" x14ac:dyDescent="0.2">
      <c r="A128" s="7"/>
      <c r="E128" s="22"/>
      <c r="F128" s="22"/>
      <c r="G128" s="22"/>
      <c r="H128" s="22"/>
      <c r="I128" s="22"/>
      <c r="J128" s="22"/>
      <c r="K128" s="22"/>
      <c r="L128" s="22"/>
      <c r="M128" s="22"/>
      <c r="N128" s="22"/>
      <c r="O128" s="22"/>
      <c r="P128" s="22"/>
      <c r="Q128" s="22"/>
      <c r="R128" s="22"/>
      <c r="S128" s="22"/>
      <c r="T128" s="22"/>
      <c r="U128" s="13"/>
      <c r="V128" s="13"/>
      <c r="W128" s="13"/>
      <c r="X128" s="13"/>
    </row>
    <row r="129" spans="1:24" x14ac:dyDescent="0.2">
      <c r="A129" s="7"/>
      <c r="C129" t="s">
        <v>188</v>
      </c>
      <c r="E129" s="22"/>
      <c r="F129" s="22"/>
      <c r="G129" s="22"/>
      <c r="H129" s="22"/>
      <c r="I129" s="22"/>
      <c r="J129" s="22"/>
      <c r="K129" s="22"/>
      <c r="L129" s="22"/>
      <c r="M129" s="22"/>
      <c r="N129" s="22"/>
      <c r="O129" s="22"/>
      <c r="P129" s="22"/>
      <c r="Q129" s="22"/>
      <c r="R129" s="22"/>
      <c r="S129" s="22"/>
      <c r="T129" s="22"/>
      <c r="U129" s="13"/>
      <c r="V129" s="13"/>
      <c r="W129" s="13"/>
      <c r="X129" s="13"/>
    </row>
    <row r="130" spans="1:24" x14ac:dyDescent="0.2">
      <c r="A130" s="7"/>
      <c r="C130" s="6" t="s">
        <v>218</v>
      </c>
      <c r="D130" s="6"/>
      <c r="E130" s="22">
        <v>5153</v>
      </c>
      <c r="F130" s="22">
        <v>-33</v>
      </c>
      <c r="G130" s="22">
        <v>-145</v>
      </c>
      <c r="H130" s="22">
        <v>-290</v>
      </c>
      <c r="I130" s="22">
        <v>4685</v>
      </c>
      <c r="J130" s="22">
        <v>9202</v>
      </c>
      <c r="K130" s="22">
        <v>-79</v>
      </c>
      <c r="L130" s="22">
        <v>-42</v>
      </c>
      <c r="M130" s="22">
        <v>0</v>
      </c>
      <c r="N130" s="22">
        <v>9081</v>
      </c>
      <c r="O130" s="22">
        <v>13388</v>
      </c>
      <c r="P130" s="22">
        <v>-217</v>
      </c>
      <c r="Q130" s="22">
        <v>-386</v>
      </c>
      <c r="R130" s="22">
        <v>988</v>
      </c>
      <c r="S130" s="22">
        <v>13773</v>
      </c>
      <c r="T130" s="22"/>
      <c r="U130" s="13"/>
      <c r="V130" s="13"/>
      <c r="W130" s="13"/>
      <c r="X130" s="13"/>
    </row>
    <row r="131" spans="1:24" x14ac:dyDescent="0.2">
      <c r="A131" s="7"/>
      <c r="C131" s="6" t="s">
        <v>189</v>
      </c>
      <c r="D131" s="6"/>
      <c r="E131" s="22">
        <v>0</v>
      </c>
      <c r="F131" s="22">
        <v>143000</v>
      </c>
      <c r="G131" s="22">
        <v>136000</v>
      </c>
      <c r="H131" s="22">
        <v>216985</v>
      </c>
      <c r="I131" s="22">
        <v>495985</v>
      </c>
      <c r="J131" s="22">
        <v>141000</v>
      </c>
      <c r="K131" s="22">
        <v>116400</v>
      </c>
      <c r="L131" s="22">
        <v>97000</v>
      </c>
      <c r="M131" s="22">
        <v>104000</v>
      </c>
      <c r="N131" s="22">
        <v>458400</v>
      </c>
      <c r="O131" s="22">
        <v>57400</v>
      </c>
      <c r="P131" s="22">
        <v>34000</v>
      </c>
      <c r="Q131" s="22">
        <v>34000</v>
      </c>
      <c r="R131" s="22">
        <v>45000</v>
      </c>
      <c r="S131" s="22">
        <v>170400</v>
      </c>
      <c r="T131" s="22"/>
      <c r="U131" s="13"/>
      <c r="V131" s="13"/>
      <c r="W131" s="13"/>
      <c r="X131" s="13"/>
    </row>
    <row r="132" spans="1:24" x14ac:dyDescent="0.2">
      <c r="A132" s="7"/>
      <c r="C132" s="6" t="s">
        <v>190</v>
      </c>
      <c r="D132" s="6"/>
      <c r="E132" s="22">
        <v>0</v>
      </c>
      <c r="F132" s="22">
        <v>-49224</v>
      </c>
      <c r="G132" s="22">
        <v>-143000</v>
      </c>
      <c r="H132" s="22">
        <v>-156000</v>
      </c>
      <c r="I132" s="22">
        <v>-348224</v>
      </c>
      <c r="J132" s="22">
        <v>-147000</v>
      </c>
      <c r="K132" s="22">
        <v>-65000</v>
      </c>
      <c r="L132" s="22">
        <v>-95400</v>
      </c>
      <c r="M132" s="22">
        <v>-104000</v>
      </c>
      <c r="N132" s="22">
        <v>-411400</v>
      </c>
      <c r="O132" s="22">
        <v>-54000</v>
      </c>
      <c r="P132" s="22">
        <v>-34400</v>
      </c>
      <c r="Q132" s="22">
        <v>-34000</v>
      </c>
      <c r="R132" s="22">
        <v>-45000</v>
      </c>
      <c r="S132" s="22">
        <v>-167400</v>
      </c>
      <c r="T132" s="22"/>
      <c r="U132" s="13"/>
      <c r="V132" s="13"/>
      <c r="W132" s="13"/>
      <c r="X132" s="13"/>
    </row>
    <row r="133" spans="1:24" x14ac:dyDescent="0.2">
      <c r="A133" s="7"/>
      <c r="C133" s="6" t="s">
        <v>191</v>
      </c>
      <c r="D133" s="6"/>
      <c r="E133" s="22">
        <v>0</v>
      </c>
      <c r="F133" s="22">
        <v>10200</v>
      </c>
      <c r="G133" s="22">
        <v>139800</v>
      </c>
      <c r="H133" s="22">
        <v>9400</v>
      </c>
      <c r="I133" s="22">
        <v>159400</v>
      </c>
      <c r="J133" s="22">
        <v>106400</v>
      </c>
      <c r="K133" s="22">
        <v>83346</v>
      </c>
      <c r="L133" s="22">
        <v>60074</v>
      </c>
      <c r="M133" s="22">
        <v>85846</v>
      </c>
      <c r="N133" s="22">
        <v>335666</v>
      </c>
      <c r="O133" s="22">
        <v>38225</v>
      </c>
      <c r="P133" s="22">
        <v>161300</v>
      </c>
      <c r="Q133" s="22">
        <v>94561</v>
      </c>
      <c r="R133" s="22">
        <v>454720</v>
      </c>
      <c r="S133" s="22">
        <v>748806</v>
      </c>
      <c r="T133" s="22"/>
      <c r="U133" s="13"/>
      <c r="V133" s="13"/>
      <c r="W133" s="13"/>
      <c r="X133" s="13"/>
    </row>
    <row r="134" spans="1:24" x14ac:dyDescent="0.2">
      <c r="A134" s="7"/>
      <c r="C134" s="6" t="s">
        <v>192</v>
      </c>
      <c r="D134" s="6"/>
      <c r="E134" s="22">
        <v>-690</v>
      </c>
      <c r="F134" s="22">
        <v>-5042</v>
      </c>
      <c r="G134" s="22">
        <v>-3206</v>
      </c>
      <c r="H134" s="22">
        <v>-2836</v>
      </c>
      <c r="I134" s="22">
        <v>-11774</v>
      </c>
      <c r="J134" s="22">
        <v>-2160</v>
      </c>
      <c r="K134" s="22">
        <v>-14383</v>
      </c>
      <c r="L134" s="22">
        <v>-1570</v>
      </c>
      <c r="M134" s="22">
        <v>-4963</v>
      </c>
      <c r="N134" s="22">
        <v>-23076</v>
      </c>
      <c r="O134" s="22">
        <v>-4904</v>
      </c>
      <c r="P134" s="22">
        <v>-79926</v>
      </c>
      <c r="Q134" s="22">
        <v>-7971</v>
      </c>
      <c r="R134" s="22">
        <v>-269962</v>
      </c>
      <c r="S134" s="22">
        <v>-362763</v>
      </c>
      <c r="T134" s="22"/>
      <c r="U134" s="13"/>
      <c r="V134" s="13"/>
      <c r="W134" s="13"/>
      <c r="X134" s="13"/>
    </row>
    <row r="135" spans="1:24" x14ac:dyDescent="0.2">
      <c r="A135" s="7"/>
      <c r="C135" s="30" t="s">
        <v>193</v>
      </c>
      <c r="D135" s="30"/>
      <c r="E135" s="22">
        <v>0</v>
      </c>
      <c r="F135" s="22">
        <v>-2801</v>
      </c>
      <c r="G135" s="22">
        <v>-11950</v>
      </c>
      <c r="H135" s="22">
        <v>-47</v>
      </c>
      <c r="I135" s="22">
        <v>-14798</v>
      </c>
      <c r="J135" s="22">
        <v>-9369</v>
      </c>
      <c r="K135" s="22">
        <v>-2908</v>
      </c>
      <c r="L135" s="22">
        <v>-1337</v>
      </c>
      <c r="M135" s="22">
        <v>-127</v>
      </c>
      <c r="N135" s="22">
        <v>-13741</v>
      </c>
      <c r="O135" s="22">
        <v>0</v>
      </c>
      <c r="P135" s="22">
        <v>-4955</v>
      </c>
      <c r="Q135" s="22">
        <v>-1377</v>
      </c>
      <c r="R135" s="22">
        <v>-8060</v>
      </c>
      <c r="S135" s="22">
        <v>-14392</v>
      </c>
      <c r="T135" s="22"/>
      <c r="U135" s="13"/>
      <c r="V135" s="13"/>
      <c r="W135" s="13"/>
      <c r="X135" s="13"/>
    </row>
    <row r="136" spans="1:24" x14ac:dyDescent="0.2">
      <c r="A136" s="7"/>
      <c r="C136" s="6" t="s">
        <v>194</v>
      </c>
      <c r="D136" s="6"/>
      <c r="E136" s="22">
        <v>35130</v>
      </c>
      <c r="F136" s="22">
        <v>16904</v>
      </c>
      <c r="G136" s="22">
        <v>21266</v>
      </c>
      <c r="H136" s="22">
        <v>55821</v>
      </c>
      <c r="I136" s="22">
        <v>129121</v>
      </c>
      <c r="J136" s="22">
        <v>9746</v>
      </c>
      <c r="K136" s="22">
        <v>3059</v>
      </c>
      <c r="L136" s="22">
        <v>1437</v>
      </c>
      <c r="M136" s="22">
        <v>1805</v>
      </c>
      <c r="N136" s="22">
        <v>16047</v>
      </c>
      <c r="O136" s="22">
        <v>1448</v>
      </c>
      <c r="P136" s="22">
        <v>1614</v>
      </c>
      <c r="Q136" s="22">
        <v>1577</v>
      </c>
      <c r="R136" s="22">
        <v>1582</v>
      </c>
      <c r="S136" s="22">
        <v>6221</v>
      </c>
      <c r="T136" s="22"/>
      <c r="U136" s="13"/>
      <c r="V136" s="13"/>
      <c r="W136" s="13"/>
      <c r="X136" s="13"/>
    </row>
    <row r="137" spans="1:24" x14ac:dyDescent="0.2">
      <c r="A137" s="7"/>
      <c r="C137" s="6" t="s">
        <v>195</v>
      </c>
      <c r="D137" s="6"/>
      <c r="E137" s="22"/>
      <c r="F137" s="22">
        <v>0</v>
      </c>
      <c r="G137" s="22">
        <v>-88918</v>
      </c>
      <c r="H137" s="22">
        <v>0</v>
      </c>
      <c r="I137" s="22">
        <v>-88918</v>
      </c>
      <c r="J137" s="22"/>
      <c r="K137" s="22"/>
      <c r="L137" s="22"/>
      <c r="M137" s="22">
        <v>0</v>
      </c>
      <c r="N137" s="22"/>
      <c r="O137" s="22"/>
      <c r="P137" s="22"/>
      <c r="Q137" s="22"/>
      <c r="R137" s="22"/>
      <c r="S137" s="22"/>
      <c r="T137" s="22"/>
      <c r="U137" s="13"/>
      <c r="V137" s="13"/>
      <c r="W137" s="13"/>
      <c r="X137" s="13"/>
    </row>
    <row r="138" spans="1:24" x14ac:dyDescent="0.2">
      <c r="A138" s="7"/>
      <c r="C138" s="6" t="s">
        <v>196</v>
      </c>
      <c r="D138" s="6"/>
      <c r="E138" s="22">
        <v>59341</v>
      </c>
      <c r="F138" s="22">
        <v>96321</v>
      </c>
      <c r="G138" s="22">
        <v>60062</v>
      </c>
      <c r="H138" s="22">
        <v>59980</v>
      </c>
      <c r="I138" s="22">
        <v>275704</v>
      </c>
      <c r="J138" s="22">
        <v>154944</v>
      </c>
      <c r="K138" s="22">
        <v>84677</v>
      </c>
      <c r="L138" s="22">
        <v>182586</v>
      </c>
      <c r="M138" s="22">
        <v>151335</v>
      </c>
      <c r="N138" s="22">
        <v>573542</v>
      </c>
      <c r="O138" s="22">
        <v>162565</v>
      </c>
      <c r="P138" s="22">
        <v>140980</v>
      </c>
      <c r="Q138" s="22">
        <v>167777</v>
      </c>
      <c r="R138" s="22">
        <v>123599</v>
      </c>
      <c r="S138" s="22">
        <v>594921</v>
      </c>
      <c r="T138" s="22"/>
      <c r="U138" s="13"/>
      <c r="V138" s="13"/>
      <c r="W138" s="13"/>
      <c r="X138" s="13"/>
    </row>
    <row r="139" spans="1:24" x14ac:dyDescent="0.2">
      <c r="A139" s="7"/>
      <c r="C139" s="6" t="s">
        <v>197</v>
      </c>
      <c r="D139" s="6"/>
      <c r="E139" s="22">
        <v>-7521</v>
      </c>
      <c r="F139" s="22">
        <v>-6196</v>
      </c>
      <c r="G139" s="22">
        <v>-6531</v>
      </c>
      <c r="H139" s="22">
        <v>-8489</v>
      </c>
      <c r="I139" s="22">
        <v>-28737</v>
      </c>
      <c r="J139" s="22">
        <v>-9986</v>
      </c>
      <c r="K139" s="22">
        <v>-8271</v>
      </c>
      <c r="L139" s="22">
        <v>-9492</v>
      </c>
      <c r="M139" s="22">
        <v>-11793</v>
      </c>
      <c r="N139" s="22">
        <v>-39542</v>
      </c>
      <c r="O139" s="22">
        <v>-12887</v>
      </c>
      <c r="P139" s="22">
        <v>-11748</v>
      </c>
      <c r="Q139" s="22">
        <v>-14126</v>
      </c>
      <c r="R139" s="22">
        <v>-15769</v>
      </c>
      <c r="S139" s="22">
        <v>-54530</v>
      </c>
      <c r="T139" s="22"/>
      <c r="U139" s="13"/>
      <c r="V139" s="13"/>
      <c r="W139" s="13"/>
      <c r="X139" s="13"/>
    </row>
    <row r="140" spans="1:24" x14ac:dyDescent="0.2">
      <c r="A140" s="7"/>
      <c r="C140" s="6" t="s">
        <v>244</v>
      </c>
      <c r="D140" s="6"/>
      <c r="E140" s="22"/>
      <c r="F140" s="22"/>
      <c r="G140" s="22"/>
      <c r="H140" s="22"/>
      <c r="I140" s="22"/>
      <c r="J140" s="22"/>
      <c r="K140" s="22"/>
      <c r="L140" s="22"/>
      <c r="M140" s="22"/>
      <c r="N140" s="22"/>
      <c r="O140" s="22"/>
      <c r="P140" s="22"/>
      <c r="Q140" s="22"/>
      <c r="R140" s="22">
        <v>-35386</v>
      </c>
      <c r="S140" s="22">
        <v>-35386</v>
      </c>
      <c r="T140" s="22"/>
      <c r="U140" s="13"/>
      <c r="V140" s="13"/>
      <c r="W140" s="13"/>
      <c r="X140" s="13"/>
    </row>
    <row r="141" spans="1:24" x14ac:dyDescent="0.2">
      <c r="A141" s="7"/>
      <c r="C141" s="6" t="s">
        <v>198</v>
      </c>
      <c r="D141" s="6"/>
      <c r="E141" s="22">
        <v>1058</v>
      </c>
      <c r="F141" s="22">
        <v>1329</v>
      </c>
      <c r="G141" s="22">
        <v>801</v>
      </c>
      <c r="H141" s="22">
        <v>360</v>
      </c>
      <c r="I141" s="22">
        <v>3548</v>
      </c>
      <c r="J141" s="22">
        <v>452</v>
      </c>
      <c r="K141" s="22">
        <v>3164</v>
      </c>
      <c r="L141" s="22">
        <v>1088</v>
      </c>
      <c r="M141" s="22">
        <v>2660</v>
      </c>
      <c r="N141" s="22">
        <v>7364</v>
      </c>
      <c r="O141" s="22">
        <v>-1067</v>
      </c>
      <c r="P141" s="22">
        <v>642</v>
      </c>
      <c r="Q141" s="22">
        <v>218</v>
      </c>
      <c r="R141" s="22">
        <v>1242</v>
      </c>
      <c r="S141" s="22">
        <v>1035</v>
      </c>
      <c r="T141" s="22"/>
      <c r="U141" s="13"/>
      <c r="V141" s="13"/>
      <c r="W141" s="13"/>
      <c r="X141" s="13"/>
    </row>
    <row r="142" spans="1:24" x14ac:dyDescent="0.2">
      <c r="A142" s="7"/>
      <c r="C142" s="6" t="s">
        <v>199</v>
      </c>
      <c r="D142" s="6"/>
      <c r="E142" s="22">
        <v>-602</v>
      </c>
      <c r="F142" s="22">
        <v>-870</v>
      </c>
      <c r="G142" s="22">
        <v>-1198</v>
      </c>
      <c r="H142" s="22">
        <v>-2184</v>
      </c>
      <c r="I142" s="22">
        <v>-4854</v>
      </c>
      <c r="J142" s="22">
        <v>-3115</v>
      </c>
      <c r="K142" s="22">
        <v>-3301</v>
      </c>
      <c r="L142" s="22">
        <v>-3252</v>
      </c>
      <c r="M142" s="22">
        <v>-3091</v>
      </c>
      <c r="N142" s="22">
        <v>-12759</v>
      </c>
      <c r="O142" s="22">
        <v>-2749</v>
      </c>
      <c r="P142" s="22">
        <v>-2513</v>
      </c>
      <c r="Q142" s="22">
        <v>-2323</v>
      </c>
      <c r="R142" s="22">
        <v>-2251</v>
      </c>
      <c r="S142" s="22">
        <v>-9836</v>
      </c>
      <c r="T142" s="22"/>
      <c r="U142" s="13"/>
      <c r="V142" s="13"/>
      <c r="W142" s="13"/>
      <c r="X142" s="13"/>
    </row>
    <row r="143" spans="1:24" x14ac:dyDescent="0.2">
      <c r="A143" s="7"/>
      <c r="C143" s="6" t="s">
        <v>200</v>
      </c>
      <c r="D143" s="6"/>
      <c r="E143" s="22"/>
      <c r="F143" s="22">
        <v>0</v>
      </c>
      <c r="G143" s="22">
        <v>223541</v>
      </c>
      <c r="H143" s="22">
        <v>-1463</v>
      </c>
      <c r="I143" s="22">
        <v>222078</v>
      </c>
      <c r="J143" s="22"/>
      <c r="K143" s="22"/>
      <c r="L143" s="22">
        <v>0</v>
      </c>
      <c r="M143" s="22">
        <v>0</v>
      </c>
      <c r="N143" s="22"/>
      <c r="O143" s="22">
        <v>0</v>
      </c>
      <c r="P143" s="22">
        <v>0</v>
      </c>
      <c r="Q143" s="22"/>
      <c r="R143" s="22">
        <v>0</v>
      </c>
      <c r="S143" s="22"/>
      <c r="T143" s="22"/>
      <c r="U143" s="13"/>
      <c r="V143" s="13"/>
      <c r="W143" s="13"/>
      <c r="X143" s="13"/>
    </row>
    <row r="144" spans="1:24" x14ac:dyDescent="0.2">
      <c r="A144" s="7"/>
      <c r="C144" s="6" t="s">
        <v>201</v>
      </c>
      <c r="D144" s="6"/>
      <c r="E144" s="22"/>
      <c r="F144" s="22">
        <v>-4722</v>
      </c>
      <c r="G144" s="22">
        <v>4722</v>
      </c>
      <c r="H144" s="22">
        <v>0</v>
      </c>
      <c r="I144" s="22"/>
      <c r="J144" s="22">
        <v>-437</v>
      </c>
      <c r="K144" s="22"/>
      <c r="L144" s="22">
        <v>0</v>
      </c>
      <c r="M144" s="22">
        <v>0</v>
      </c>
      <c r="N144" s="22">
        <v>-437</v>
      </c>
      <c r="O144" s="22">
        <v>0</v>
      </c>
      <c r="P144" s="22">
        <v>0</v>
      </c>
      <c r="Q144" s="22"/>
      <c r="R144" s="22">
        <v>0</v>
      </c>
      <c r="S144" s="22"/>
      <c r="T144" s="22"/>
      <c r="U144" s="13"/>
      <c r="V144" s="13"/>
      <c r="W144" s="13"/>
      <c r="X144" s="13"/>
    </row>
    <row r="145" spans="1:24" x14ac:dyDescent="0.2">
      <c r="A145" s="7"/>
      <c r="C145" s="6" t="s">
        <v>202</v>
      </c>
      <c r="D145" s="6"/>
      <c r="E145" s="22">
        <v>-2996</v>
      </c>
      <c r="F145" s="22">
        <v>-1612</v>
      </c>
      <c r="G145" s="22">
        <v>-2735</v>
      </c>
      <c r="H145" s="22">
        <v>-1408</v>
      </c>
      <c r="I145" s="22">
        <v>-8751</v>
      </c>
      <c r="J145" s="22">
        <v>1819</v>
      </c>
      <c r="K145" s="22">
        <v>-751</v>
      </c>
      <c r="L145" s="22">
        <v>-2005</v>
      </c>
      <c r="M145" s="22">
        <v>-16</v>
      </c>
      <c r="N145" s="22">
        <v>-953</v>
      </c>
      <c r="O145" s="22">
        <v>-126</v>
      </c>
      <c r="P145" s="22">
        <v>-2466</v>
      </c>
      <c r="Q145" s="22">
        <v>534</v>
      </c>
      <c r="R145" s="22">
        <v>-19292</v>
      </c>
      <c r="S145" s="22">
        <v>-21350</v>
      </c>
      <c r="T145" s="22"/>
      <c r="U145" s="13"/>
      <c r="V145" s="13"/>
      <c r="W145" s="13"/>
      <c r="X145" s="13"/>
    </row>
    <row r="146" spans="1:24" x14ac:dyDescent="0.2">
      <c r="A146" s="8"/>
      <c r="B146" s="1"/>
      <c r="C146" s="1" t="s">
        <v>203</v>
      </c>
      <c r="D146" s="1"/>
      <c r="E146" s="23">
        <v>88873</v>
      </c>
      <c r="F146" s="23">
        <v>197254</v>
      </c>
      <c r="G146" s="23">
        <v>328509</v>
      </c>
      <c r="H146" s="23">
        <v>169829</v>
      </c>
      <c r="I146" s="23">
        <v>784465</v>
      </c>
      <c r="J146" s="23">
        <v>251496</v>
      </c>
      <c r="K146" s="23">
        <v>195953</v>
      </c>
      <c r="L146" s="23">
        <v>229087</v>
      </c>
      <c r="M146" s="23">
        <v>221656</v>
      </c>
      <c r="N146" s="23">
        <v>898192</v>
      </c>
      <c r="O146" s="23">
        <v>197293</v>
      </c>
      <c r="P146" s="23">
        <v>202311</v>
      </c>
      <c r="Q146" s="23">
        <v>238484</v>
      </c>
      <c r="R146" s="23">
        <v>231411</v>
      </c>
      <c r="S146" s="23">
        <v>869499</v>
      </c>
      <c r="T146" s="23"/>
      <c r="U146" s="13"/>
      <c r="V146" s="13"/>
      <c r="W146" s="17"/>
      <c r="X146" s="17"/>
    </row>
    <row r="147" spans="1:24" x14ac:dyDescent="0.2">
      <c r="A147" s="7"/>
      <c r="E147" s="22"/>
      <c r="F147" s="22"/>
      <c r="G147" s="22"/>
      <c r="H147" s="22"/>
      <c r="I147" s="22"/>
      <c r="J147" s="22"/>
      <c r="K147" s="22"/>
      <c r="L147" s="22"/>
      <c r="M147" s="22"/>
      <c r="N147" s="22"/>
      <c r="O147" s="22"/>
      <c r="P147" s="22"/>
      <c r="Q147" s="22"/>
      <c r="R147" s="22"/>
      <c r="S147" s="22"/>
      <c r="T147" s="22"/>
      <c r="U147" s="13"/>
      <c r="V147" s="13"/>
      <c r="W147" s="13"/>
      <c r="X147" s="13"/>
    </row>
    <row r="148" spans="1:24" x14ac:dyDescent="0.2">
      <c r="A148" s="7"/>
      <c r="C148" t="s">
        <v>204</v>
      </c>
      <c r="E148" s="22">
        <v>-46681</v>
      </c>
      <c r="F148" s="22">
        <v>11137</v>
      </c>
      <c r="G148" s="22">
        <v>146396</v>
      </c>
      <c r="H148" s="22">
        <v>-59142</v>
      </c>
      <c r="I148" s="22">
        <v>51710</v>
      </c>
      <c r="J148" s="22">
        <v>4449</v>
      </c>
      <c r="K148" s="22">
        <v>-1093</v>
      </c>
      <c r="L148" s="22">
        <v>257</v>
      </c>
      <c r="M148" s="22">
        <v>-1113</v>
      </c>
      <c r="N148" s="22">
        <v>2500</v>
      </c>
      <c r="O148" s="22">
        <v>-2573</v>
      </c>
      <c r="P148" s="22">
        <v>7530</v>
      </c>
      <c r="Q148" s="22">
        <v>4820</v>
      </c>
      <c r="R148" s="22">
        <v>-13617</v>
      </c>
      <c r="S148" s="22">
        <v>-3839</v>
      </c>
      <c r="T148" s="22"/>
      <c r="U148" s="13"/>
      <c r="V148" s="13"/>
      <c r="W148" s="13"/>
      <c r="X148" s="13"/>
    </row>
    <row r="149" spans="1:24" x14ac:dyDescent="0.2">
      <c r="A149" s="7"/>
      <c r="C149" t="s">
        <v>205</v>
      </c>
      <c r="E149" s="22">
        <v>152154</v>
      </c>
      <c r="F149" s="22">
        <v>105473</v>
      </c>
      <c r="G149" s="22">
        <v>116610</v>
      </c>
      <c r="H149" s="22">
        <v>263006</v>
      </c>
      <c r="I149" s="22">
        <v>152154</v>
      </c>
      <c r="J149" s="22">
        <v>203864</v>
      </c>
      <c r="K149" s="22">
        <v>208313</v>
      </c>
      <c r="L149" s="22">
        <v>207220</v>
      </c>
      <c r="M149" s="22">
        <v>207477</v>
      </c>
      <c r="N149" s="22">
        <v>203864</v>
      </c>
      <c r="O149" s="22">
        <v>206364</v>
      </c>
      <c r="P149" s="22">
        <v>203791</v>
      </c>
      <c r="Q149" s="22">
        <v>211321</v>
      </c>
      <c r="R149" s="22">
        <v>216142</v>
      </c>
      <c r="S149" s="22">
        <v>206364</v>
      </c>
      <c r="T149" s="22"/>
      <c r="U149" s="13"/>
      <c r="V149" s="13"/>
      <c r="W149" s="13"/>
      <c r="X149" s="13"/>
    </row>
    <row r="150" spans="1:24" x14ac:dyDescent="0.2">
      <c r="A150" s="7"/>
      <c r="C150" t="s">
        <v>206</v>
      </c>
      <c r="E150" s="22">
        <v>105473</v>
      </c>
      <c r="F150" s="22">
        <v>116610</v>
      </c>
      <c r="G150" s="22">
        <v>263006</v>
      </c>
      <c r="H150" s="22">
        <v>203864</v>
      </c>
      <c r="I150" s="22">
        <v>203864</v>
      </c>
      <c r="J150" s="22">
        <v>208313</v>
      </c>
      <c r="K150" s="22">
        <v>207220</v>
      </c>
      <c r="L150" s="22">
        <v>207477</v>
      </c>
      <c r="M150" s="22">
        <v>206364</v>
      </c>
      <c r="N150" s="22">
        <v>206364</v>
      </c>
      <c r="O150" s="22">
        <v>203791</v>
      </c>
      <c r="P150" s="22">
        <v>211321</v>
      </c>
      <c r="Q150" s="22">
        <v>216142</v>
      </c>
      <c r="R150" s="22">
        <v>202525</v>
      </c>
      <c r="S150" s="22">
        <v>202525</v>
      </c>
      <c r="T150" s="22"/>
      <c r="U150" s="13"/>
      <c r="V150" s="13"/>
      <c r="W150" s="13"/>
      <c r="X150" s="13"/>
    </row>
    <row r="151" spans="1:24" x14ac:dyDescent="0.2">
      <c r="A151" s="7"/>
      <c r="E151" s="22"/>
      <c r="F151" s="22"/>
      <c r="G151" s="22"/>
      <c r="H151" s="22"/>
      <c r="I151" s="22"/>
      <c r="J151" s="22"/>
      <c r="K151" s="22"/>
      <c r="L151" s="22"/>
      <c r="M151" s="22"/>
      <c r="N151" s="22"/>
      <c r="O151" s="22"/>
      <c r="P151" s="22"/>
      <c r="Q151" s="22"/>
      <c r="R151" s="22"/>
      <c r="S151" s="22"/>
      <c r="T151" s="22"/>
      <c r="U151" s="13"/>
      <c r="V151" s="13"/>
      <c r="W151" s="13"/>
      <c r="X151" s="13"/>
    </row>
    <row r="152" spans="1:24" x14ac:dyDescent="0.2">
      <c r="A152" s="7"/>
      <c r="C152" t="s">
        <v>214</v>
      </c>
      <c r="E152" s="22"/>
      <c r="F152" s="22"/>
      <c r="G152" s="22"/>
      <c r="H152" s="22"/>
      <c r="I152" s="22"/>
      <c r="J152" s="22"/>
      <c r="K152" s="22"/>
      <c r="L152" s="22"/>
      <c r="M152" s="22"/>
      <c r="N152" s="22"/>
      <c r="O152" s="22"/>
      <c r="P152" s="22"/>
      <c r="Q152" s="22"/>
      <c r="R152" s="22"/>
      <c r="S152" s="22"/>
      <c r="T152" s="22"/>
      <c r="U152" s="13"/>
      <c r="V152" s="13"/>
      <c r="W152" s="13"/>
      <c r="X152" s="13"/>
    </row>
    <row r="153" spans="1:24" x14ac:dyDescent="0.2">
      <c r="A153" s="7"/>
      <c r="C153" s="6" t="s">
        <v>207</v>
      </c>
      <c r="D153" s="6"/>
      <c r="E153" s="22"/>
      <c r="F153" s="22"/>
      <c r="G153" s="22"/>
      <c r="H153" s="22"/>
      <c r="I153" s="22">
        <v>11954</v>
      </c>
      <c r="J153" s="22"/>
      <c r="K153" s="22"/>
      <c r="L153" s="22"/>
      <c r="M153" s="22"/>
      <c r="N153" s="22">
        <v>26191</v>
      </c>
      <c r="O153" s="22">
        <v>9347</v>
      </c>
      <c r="P153" s="22">
        <v>8087</v>
      </c>
      <c r="Q153" s="22">
        <v>11949</v>
      </c>
      <c r="R153" s="22">
        <v>12811</v>
      </c>
      <c r="S153" s="22">
        <v>42194</v>
      </c>
      <c r="T153" s="22"/>
      <c r="U153" s="13"/>
      <c r="V153" s="13"/>
      <c r="W153" s="13"/>
      <c r="X153" s="13"/>
    </row>
    <row r="154" spans="1:24" x14ac:dyDescent="0.2">
      <c r="A154" s="7"/>
      <c r="C154" s="6" t="s">
        <v>208</v>
      </c>
      <c r="D154" s="6"/>
      <c r="E154" s="24"/>
      <c r="F154" s="22"/>
      <c r="G154" s="22"/>
      <c r="H154" s="22"/>
      <c r="I154" s="22"/>
      <c r="J154" s="22"/>
      <c r="K154" s="22"/>
      <c r="L154" s="22"/>
      <c r="M154" s="22"/>
      <c r="N154" s="22"/>
      <c r="O154" s="22">
        <v>0</v>
      </c>
      <c r="P154" s="22">
        <v>0</v>
      </c>
      <c r="Q154" s="22">
        <v>0</v>
      </c>
      <c r="R154" s="22">
        <v>0</v>
      </c>
      <c r="S154" s="22">
        <v>0</v>
      </c>
      <c r="T154" s="22"/>
      <c r="U154" s="13"/>
      <c r="V154" s="13"/>
      <c r="W154" s="13"/>
      <c r="X154" s="13"/>
    </row>
    <row r="156" spans="1:24" x14ac:dyDescent="0.2">
      <c r="A156" s="14" t="s">
        <v>104</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232</v>
      </c>
    </row>
    <row r="159" spans="1:24" x14ac:dyDescent="0.2">
      <c r="C159" s="16" t="s">
        <v>209</v>
      </c>
      <c r="D159" s="16"/>
      <c r="E159" s="22">
        <v>17132</v>
      </c>
      <c r="F159" s="22">
        <v>22915</v>
      </c>
      <c r="G159" s="22">
        <v>23688</v>
      </c>
      <c r="H159" s="22">
        <v>22597</v>
      </c>
      <c r="I159" s="22">
        <v>86332</v>
      </c>
      <c r="J159" s="22">
        <v>25327</v>
      </c>
      <c r="K159" s="22">
        <v>32980</v>
      </c>
      <c r="L159" s="22">
        <v>34144</v>
      </c>
      <c r="M159" s="22">
        <v>32746</v>
      </c>
      <c r="N159" s="22">
        <v>125197</v>
      </c>
      <c r="O159" s="22">
        <v>35062</v>
      </c>
      <c r="P159" s="22">
        <v>47034</v>
      </c>
      <c r="Q159" s="22">
        <v>47600</v>
      </c>
      <c r="R159" s="22">
        <v>44968</v>
      </c>
      <c r="S159" s="22">
        <v>174664</v>
      </c>
      <c r="T159" s="22"/>
    </row>
    <row r="160" spans="1:24" x14ac:dyDescent="0.2">
      <c r="C160" s="16" t="s">
        <v>210</v>
      </c>
      <c r="D160" s="16"/>
      <c r="E160" s="22">
        <v>5176</v>
      </c>
      <c r="F160" s="22">
        <v>11543</v>
      </c>
      <c r="G160" s="22">
        <v>7962</v>
      </c>
      <c r="H160" s="22">
        <v>6991</v>
      </c>
      <c r="I160" s="22">
        <v>31672</v>
      </c>
      <c r="J160" s="22">
        <v>9213</v>
      </c>
      <c r="K160" s="22">
        <v>12414</v>
      </c>
      <c r="L160" s="22">
        <v>9006</v>
      </c>
      <c r="M160" s="22">
        <v>12587</v>
      </c>
      <c r="N160" s="22">
        <v>43220</v>
      </c>
      <c r="O160" s="22">
        <v>13036</v>
      </c>
      <c r="P160" s="22">
        <v>18303</v>
      </c>
      <c r="Q160" s="22">
        <v>10862</v>
      </c>
      <c r="R160" s="22">
        <v>14568</v>
      </c>
      <c r="S160" s="22">
        <v>56769</v>
      </c>
      <c r="T160" s="22"/>
    </row>
    <row r="161" spans="2:20" x14ac:dyDescent="0.2">
      <c r="C161" s="1" t="s">
        <v>79</v>
      </c>
      <c r="D161" s="1"/>
      <c r="E161" s="23">
        <v>22308</v>
      </c>
      <c r="F161" s="23">
        <v>34458</v>
      </c>
      <c r="G161" s="23">
        <v>31650</v>
      </c>
      <c r="H161" s="23">
        <v>29588</v>
      </c>
      <c r="I161" s="23">
        <v>118004</v>
      </c>
      <c r="J161" s="23">
        <v>34540</v>
      </c>
      <c r="K161" s="23">
        <v>45394</v>
      </c>
      <c r="L161" s="23">
        <v>43150</v>
      </c>
      <c r="M161" s="23">
        <v>45333</v>
      </c>
      <c r="N161" s="23">
        <v>168417</v>
      </c>
      <c r="O161" s="23">
        <v>48098</v>
      </c>
      <c r="P161" s="23">
        <v>65337</v>
      </c>
      <c r="Q161" s="23">
        <v>58462</v>
      </c>
      <c r="R161" s="23">
        <v>59536</v>
      </c>
      <c r="S161" s="23">
        <v>231433</v>
      </c>
      <c r="T161" s="23"/>
    </row>
    <row r="162" spans="2:20" x14ac:dyDescent="0.2">
      <c r="C162" s="16" t="s">
        <v>211</v>
      </c>
      <c r="D162" s="16"/>
      <c r="E162" s="22">
        <v>5806</v>
      </c>
      <c r="F162" s="22">
        <v>7028</v>
      </c>
      <c r="G162" s="22">
        <v>9890</v>
      </c>
      <c r="H162" s="22">
        <v>27467</v>
      </c>
      <c r="I162" s="22">
        <v>50191</v>
      </c>
      <c r="J162" s="22">
        <v>30192</v>
      </c>
      <c r="K162" s="22">
        <v>35878</v>
      </c>
      <c r="L162" s="22">
        <v>27585</v>
      </c>
      <c r="M162" s="22">
        <v>34072</v>
      </c>
      <c r="N162" s="22">
        <v>127727</v>
      </c>
      <c r="O162" s="22">
        <v>20619</v>
      </c>
      <c r="P162" s="22">
        <v>28078</v>
      </c>
      <c r="Q162" s="22">
        <v>30734</v>
      </c>
      <c r="R162" s="22">
        <v>34522</v>
      </c>
      <c r="S162" s="22">
        <v>113953</v>
      </c>
      <c r="T162" s="22"/>
    </row>
    <row r="163" spans="2:20" x14ac:dyDescent="0.2">
      <c r="C163" s="16" t="s">
        <v>212</v>
      </c>
      <c r="D163" s="16"/>
      <c r="E163" s="22">
        <v>21563</v>
      </c>
      <c r="F163" s="22">
        <v>31204</v>
      </c>
      <c r="G163" s="22">
        <v>41060</v>
      </c>
      <c r="H163" s="22">
        <v>42584</v>
      </c>
      <c r="I163" s="22">
        <v>136411</v>
      </c>
      <c r="J163" s="22">
        <v>34011</v>
      </c>
      <c r="K163" s="22">
        <v>41266</v>
      </c>
      <c r="L163" s="22">
        <v>41298</v>
      </c>
      <c r="M163" s="22">
        <v>41179</v>
      </c>
      <c r="N163" s="22">
        <v>157754</v>
      </c>
      <c r="O163" s="22">
        <v>35400</v>
      </c>
      <c r="P163" s="22">
        <v>44433</v>
      </c>
      <c r="Q163" s="22">
        <v>52095</v>
      </c>
      <c r="R163" s="22">
        <v>52385</v>
      </c>
      <c r="S163" s="22">
        <v>184313</v>
      </c>
      <c r="T163" s="22"/>
    </row>
    <row r="164" spans="2:20" x14ac:dyDescent="0.2">
      <c r="C164" s="1" t="s">
        <v>213</v>
      </c>
      <c r="D164" s="1"/>
      <c r="E164" s="23">
        <v>27369</v>
      </c>
      <c r="F164" s="23">
        <v>38232</v>
      </c>
      <c r="G164" s="23">
        <v>50950</v>
      </c>
      <c r="H164" s="23">
        <v>70051</v>
      </c>
      <c r="I164" s="23">
        <v>186602</v>
      </c>
      <c r="J164" s="23">
        <v>64203</v>
      </c>
      <c r="K164" s="23">
        <v>77144</v>
      </c>
      <c r="L164" s="23">
        <v>68883</v>
      </c>
      <c r="M164" s="23">
        <v>75251</v>
      </c>
      <c r="N164" s="23">
        <v>285481</v>
      </c>
      <c r="O164" s="23">
        <v>56019</v>
      </c>
      <c r="P164" s="23">
        <v>72511</v>
      </c>
      <c r="Q164" s="23">
        <v>82829</v>
      </c>
      <c r="R164" s="23">
        <v>86907</v>
      </c>
      <c r="S164" s="23">
        <v>298266</v>
      </c>
      <c r="T164" s="23"/>
    </row>
    <row r="165" spans="2:20" x14ac:dyDescent="0.2">
      <c r="C165" s="1" t="s">
        <v>51</v>
      </c>
      <c r="D165" s="1"/>
      <c r="E165" s="23">
        <v>49677</v>
      </c>
      <c r="F165" s="23">
        <v>72690</v>
      </c>
      <c r="G165" s="23">
        <v>82600</v>
      </c>
      <c r="H165" s="23">
        <v>99639</v>
      </c>
      <c r="I165" s="23">
        <v>304606</v>
      </c>
      <c r="J165" s="23">
        <v>98743</v>
      </c>
      <c r="K165" s="23">
        <v>122538</v>
      </c>
      <c r="L165" s="23">
        <v>112033</v>
      </c>
      <c r="M165" s="23">
        <v>120584</v>
      </c>
      <c r="N165" s="23">
        <v>453898</v>
      </c>
      <c r="O165" s="23">
        <v>104117</v>
      </c>
      <c r="P165" s="23">
        <v>137848</v>
      </c>
      <c r="Q165" s="23">
        <v>141291</v>
      </c>
      <c r="R165" s="23">
        <v>146443</v>
      </c>
      <c r="S165" s="23">
        <v>529699</v>
      </c>
      <c r="T165" s="23"/>
    </row>
    <row r="166" spans="2:20" x14ac:dyDescent="0.2">
      <c r="Q166" s="51"/>
    </row>
    <row r="167" spans="2:20" x14ac:dyDescent="0.2">
      <c r="B167" s="8" t="s">
        <v>45</v>
      </c>
      <c r="J167" s="22"/>
      <c r="K167" s="22"/>
      <c r="L167" s="22"/>
      <c r="M167" s="22"/>
      <c r="N167" s="22"/>
      <c r="O167" s="22"/>
      <c r="P167" s="22"/>
      <c r="Q167" s="22"/>
      <c r="R167" s="22"/>
      <c r="S167" s="22"/>
      <c r="T167" s="22"/>
    </row>
    <row r="168" spans="2:20" x14ac:dyDescent="0.2">
      <c r="B168" s="1"/>
      <c r="C168" t="s">
        <v>255</v>
      </c>
      <c r="E168" s="35">
        <v>35.299999999999997</v>
      </c>
      <c r="F168" s="35">
        <v>40.4</v>
      </c>
      <c r="G168" s="35">
        <v>52.1</v>
      </c>
      <c r="H168" s="35">
        <v>58.3</v>
      </c>
      <c r="I168" s="35">
        <f>SUM(E168:H168)</f>
        <v>186.09999999999997</v>
      </c>
      <c r="J168" s="35">
        <v>51.7</v>
      </c>
      <c r="K168" s="35">
        <v>54.9</v>
      </c>
      <c r="L168" s="35">
        <v>71.599999999999994</v>
      </c>
      <c r="M168" s="35">
        <v>67.3</v>
      </c>
      <c r="N168" s="35">
        <f>SUM(J168:M168)</f>
        <v>245.5</v>
      </c>
      <c r="O168" s="35">
        <v>67.400000000000006</v>
      </c>
      <c r="P168" s="35">
        <v>67.099999999999994</v>
      </c>
      <c r="Q168" s="35">
        <v>80.2</v>
      </c>
      <c r="R168" s="35">
        <v>74.248999999999995</v>
      </c>
      <c r="S168" s="35">
        <f>SUM(O168:R168)</f>
        <v>288.94899999999996</v>
      </c>
      <c r="T168" s="35"/>
    </row>
    <row r="169" spans="2:20" x14ac:dyDescent="0.2">
      <c r="B169" s="1"/>
      <c r="C169" s="6" t="s">
        <v>256</v>
      </c>
      <c r="D169" s="6"/>
      <c r="E169" s="24"/>
      <c r="F169" s="24"/>
      <c r="G169" s="24"/>
      <c r="H169" s="24"/>
      <c r="I169" s="35"/>
      <c r="J169" s="22">
        <v>7000</v>
      </c>
      <c r="K169" s="22">
        <v>7300</v>
      </c>
      <c r="L169" s="22">
        <v>9800</v>
      </c>
      <c r="M169" s="22">
        <v>9000</v>
      </c>
      <c r="N169" s="22">
        <v>33100</v>
      </c>
      <c r="O169" s="22">
        <v>9300</v>
      </c>
      <c r="P169" s="22">
        <v>8900</v>
      </c>
      <c r="Q169" s="22">
        <v>11100</v>
      </c>
      <c r="R169" s="22">
        <v>9900</v>
      </c>
      <c r="S169" s="22">
        <v>39200</v>
      </c>
      <c r="T169" s="22"/>
    </row>
    <row r="170" spans="2:20" x14ac:dyDescent="0.2">
      <c r="B170" s="1"/>
      <c r="C170" t="s">
        <v>257</v>
      </c>
      <c r="E170" s="35">
        <v>1.3428550000000143</v>
      </c>
      <c r="F170" s="35">
        <v>2.0495370000001003</v>
      </c>
      <c r="G170" s="35">
        <v>3.5852060000000066</v>
      </c>
      <c r="H170" s="35">
        <v>9.7892760000000152</v>
      </c>
      <c r="I170" s="35">
        <f>SUM(E170:H170)</f>
        <v>16.766874000000136</v>
      </c>
      <c r="J170" s="35">
        <v>8.1999999999999957</v>
      </c>
      <c r="K170" s="35">
        <v>10.328004000000014</v>
      </c>
      <c r="L170" s="35">
        <v>8.2791259999999909</v>
      </c>
      <c r="M170" s="35">
        <v>9.9353579999999937</v>
      </c>
      <c r="N170" s="35">
        <f>SUM(J170:M170)</f>
        <v>36.742487999999994</v>
      </c>
      <c r="O170" s="35">
        <v>5.3654969999999764</v>
      </c>
      <c r="P170" s="35">
        <v>8.4936800000000119</v>
      </c>
      <c r="Q170" s="35">
        <v>9.5787379999998876</v>
      </c>
      <c r="R170" s="35">
        <v>10.942999999999998</v>
      </c>
      <c r="S170" s="35">
        <f>SUM(O170:R170)</f>
        <v>34.380914999999874</v>
      </c>
      <c r="T170" s="35"/>
    </row>
    <row r="171" spans="2:20" x14ac:dyDescent="0.2">
      <c r="B171" s="1"/>
      <c r="C171" s="1" t="s">
        <v>258</v>
      </c>
      <c r="D171" s="1"/>
      <c r="E171" s="35">
        <v>36.642855000000012</v>
      </c>
      <c r="F171" s="35">
        <v>42.449537000000099</v>
      </c>
      <c r="G171" s="35">
        <v>55.685206000000008</v>
      </c>
      <c r="H171" s="35">
        <v>68.089276000000012</v>
      </c>
      <c r="I171" s="35">
        <f>SUM(E171:H171)</f>
        <v>202.86687400000014</v>
      </c>
      <c r="J171" s="35">
        <v>59.9</v>
      </c>
      <c r="K171" s="35">
        <v>65.228004000000013</v>
      </c>
      <c r="L171" s="35">
        <v>79.879125999999985</v>
      </c>
      <c r="M171" s="35">
        <v>77.235357999999991</v>
      </c>
      <c r="N171" s="35">
        <f>SUM(J171:M171)</f>
        <v>282.24248799999998</v>
      </c>
      <c r="O171" s="35">
        <v>72.765496999999982</v>
      </c>
      <c r="P171" s="35">
        <v>75.593680000000006</v>
      </c>
      <c r="Q171" s="35">
        <v>89.77873799999989</v>
      </c>
      <c r="R171" s="35">
        <v>85.143000000000001</v>
      </c>
      <c r="S171" s="35">
        <f>SUM(O171:R171)</f>
        <v>323.28091499999988</v>
      </c>
      <c r="T171" s="35"/>
    </row>
    <row r="172" spans="2:20" x14ac:dyDescent="0.2">
      <c r="B172" s="1"/>
      <c r="C172" s="6" t="s">
        <v>260</v>
      </c>
      <c r="D172" s="6"/>
      <c r="E172" s="24"/>
      <c r="F172" s="24"/>
      <c r="G172" s="24"/>
      <c r="H172" s="24"/>
      <c r="I172" s="35"/>
      <c r="J172" s="22">
        <v>8300</v>
      </c>
      <c r="K172" s="22">
        <v>9000</v>
      </c>
      <c r="L172" s="22">
        <v>11100</v>
      </c>
      <c r="M172" s="22">
        <v>10600</v>
      </c>
      <c r="N172" s="22">
        <v>39000</v>
      </c>
      <c r="O172" s="22">
        <v>10200</v>
      </c>
      <c r="P172" s="22">
        <v>10200</v>
      </c>
      <c r="Q172" s="22">
        <v>12600</v>
      </c>
      <c r="R172" s="22">
        <v>11600</v>
      </c>
      <c r="S172" s="22">
        <v>44600</v>
      </c>
      <c r="T172" s="22"/>
    </row>
    <row r="173" spans="2:20" x14ac:dyDescent="0.2">
      <c r="B173" s="1"/>
      <c r="E173" s="35"/>
      <c r="F173" s="35"/>
      <c r="G173" s="35"/>
      <c r="H173" s="35"/>
      <c r="I173" s="35"/>
      <c r="J173" s="35"/>
      <c r="K173" s="35"/>
      <c r="L173" s="35"/>
      <c r="M173" s="35"/>
      <c r="N173" s="35"/>
      <c r="O173" s="35"/>
      <c r="P173" s="35"/>
      <c r="Q173" s="35"/>
      <c r="R173" s="35"/>
      <c r="S173" s="22"/>
      <c r="T173" s="22"/>
    </row>
    <row r="174" spans="2:20" x14ac:dyDescent="0.2">
      <c r="B174" s="1"/>
      <c r="C174" t="s">
        <v>24</v>
      </c>
      <c r="E174" s="35">
        <v>384.67723000000001</v>
      </c>
      <c r="F174" s="35">
        <v>425.12083700000011</v>
      </c>
      <c r="G174" s="35">
        <v>477.2495780000001</v>
      </c>
      <c r="H174" s="35">
        <v>535.55780400000015</v>
      </c>
      <c r="I174" s="35">
        <v>535.55780400000015</v>
      </c>
      <c r="J174" s="35">
        <v>587.21253929987631</v>
      </c>
      <c r="K174" s="35">
        <v>642.13714329987636</v>
      </c>
      <c r="L174" s="35">
        <v>713.7056992998763</v>
      </c>
      <c r="M174" s="35">
        <v>781.04237229987632</v>
      </c>
      <c r="N174" s="35">
        <v>781.04237229987632</v>
      </c>
      <c r="O174" s="35">
        <v>848.43009929987625</v>
      </c>
      <c r="P174" s="35">
        <v>915.5622392998763</v>
      </c>
      <c r="Q174" s="35">
        <v>995.77503229987622</v>
      </c>
      <c r="R174" s="35">
        <v>1070.0240322998761</v>
      </c>
      <c r="S174" s="22">
        <v>1070.0240322998761</v>
      </c>
      <c r="T174" s="22"/>
    </row>
    <row r="175" spans="2:20" x14ac:dyDescent="0.2">
      <c r="B175" s="1"/>
      <c r="C175" t="s">
        <v>25</v>
      </c>
      <c r="E175" s="35">
        <v>45.422770000000014</v>
      </c>
      <c r="F175" s="35">
        <v>47.379162999999892</v>
      </c>
      <c r="G175" s="35">
        <v>50.950421999999946</v>
      </c>
      <c r="H175" s="35">
        <v>60.442195999999853</v>
      </c>
      <c r="I175" s="35">
        <v>60.442195999999853</v>
      </c>
      <c r="J175" s="35">
        <v>68.787460700123688</v>
      </c>
      <c r="K175" s="35">
        <v>78.862856700123643</v>
      </c>
      <c r="L175" s="35">
        <v>87.294300700123699</v>
      </c>
      <c r="M175" s="35">
        <v>97.486947700123892</v>
      </c>
      <c r="N175" s="35">
        <v>97.486947700123892</v>
      </c>
      <c r="O175" s="35">
        <v>102.86471770012395</v>
      </c>
      <c r="P175" s="35">
        <v>111.32625770012385</v>
      </c>
      <c r="Q175" s="35">
        <v>120.8922027001239</v>
      </c>
      <c r="R175" s="35">
        <v>131.78620270012402</v>
      </c>
      <c r="S175" s="35">
        <v>131.78620270012402</v>
      </c>
      <c r="T175" s="35"/>
    </row>
    <row r="176" spans="2:20" x14ac:dyDescent="0.2">
      <c r="B176" s="1"/>
      <c r="C176" t="s">
        <v>42</v>
      </c>
      <c r="E176" s="35">
        <v>430.1</v>
      </c>
      <c r="F176" s="35">
        <v>472.5</v>
      </c>
      <c r="G176" s="35">
        <v>528.20000000000005</v>
      </c>
      <c r="H176" s="35">
        <v>596</v>
      </c>
      <c r="I176" s="35">
        <v>596</v>
      </c>
      <c r="J176" s="35">
        <v>656</v>
      </c>
      <c r="K176" s="35">
        <v>721</v>
      </c>
      <c r="L176" s="35">
        <v>801</v>
      </c>
      <c r="M176" s="35">
        <v>878.52932000000021</v>
      </c>
      <c r="N176" s="35">
        <v>878.52932000000021</v>
      </c>
      <c r="O176" s="35">
        <v>951.29481700000019</v>
      </c>
      <c r="P176" s="35">
        <v>1026.8884970000001</v>
      </c>
      <c r="Q176" s="35">
        <v>1116.6672350000001</v>
      </c>
      <c r="R176" s="35">
        <v>1201.8102350000001</v>
      </c>
      <c r="S176" s="22">
        <v>1201.8102350000001</v>
      </c>
      <c r="T176" s="22"/>
    </row>
    <row r="177" spans="2:22" x14ac:dyDescent="0.2">
      <c r="B177" s="1"/>
      <c r="E177" s="35"/>
      <c r="F177" s="35"/>
      <c r="G177" s="35"/>
      <c r="H177" s="35"/>
      <c r="I177" s="35"/>
      <c r="J177" s="35"/>
      <c r="K177" s="35"/>
      <c r="L177" s="35"/>
      <c r="M177" s="35"/>
      <c r="N177" s="35"/>
      <c r="O177" s="35"/>
      <c r="P177" s="35"/>
      <c r="Q177" s="35"/>
      <c r="R177" s="35"/>
      <c r="S177" s="22"/>
      <c r="T177" s="22"/>
    </row>
    <row r="178" spans="2:22" x14ac:dyDescent="0.2">
      <c r="B178" s="1"/>
      <c r="C178" s="6" t="s">
        <v>247</v>
      </c>
      <c r="D178" s="6"/>
      <c r="E178" s="24"/>
      <c r="F178" s="24"/>
      <c r="G178" s="24"/>
      <c r="H178" s="24"/>
      <c r="I178" s="22" t="s">
        <v>259</v>
      </c>
      <c r="J178" s="22">
        <v>102000</v>
      </c>
      <c r="K178" s="22">
        <v>111000</v>
      </c>
      <c r="L178" s="22">
        <v>123000</v>
      </c>
      <c r="M178" s="22">
        <v>134000</v>
      </c>
      <c r="N178" s="22">
        <v>134000</v>
      </c>
      <c r="O178" s="22">
        <v>144000</v>
      </c>
      <c r="P178" s="22">
        <v>156000</v>
      </c>
      <c r="Q178" s="22">
        <v>169000</v>
      </c>
      <c r="R178" s="22">
        <v>180000</v>
      </c>
      <c r="S178" s="22">
        <v>180000</v>
      </c>
      <c r="T178" s="22"/>
    </row>
    <row r="179" spans="2:22" x14ac:dyDescent="0.2">
      <c r="B179" s="1"/>
      <c r="I179" s="13"/>
      <c r="J179" s="13"/>
      <c r="K179" s="13"/>
      <c r="L179" s="13"/>
      <c r="M179" s="13"/>
      <c r="N179" s="13"/>
      <c r="O179" s="13"/>
      <c r="P179" s="13"/>
      <c r="Q179" s="13"/>
      <c r="R179" s="13"/>
      <c r="S179" s="13"/>
      <c r="T179" s="13"/>
    </row>
    <row r="180" spans="2:22" x14ac:dyDescent="0.2">
      <c r="B180" s="8" t="s">
        <v>44</v>
      </c>
      <c r="I180" s="89"/>
      <c r="J180" s="89"/>
      <c r="K180" s="89"/>
      <c r="L180" s="89"/>
      <c r="M180" s="89"/>
      <c r="N180" s="89"/>
      <c r="O180" s="89"/>
      <c r="P180" s="89"/>
      <c r="Q180" s="89"/>
      <c r="R180" s="89"/>
      <c r="S180" s="89"/>
      <c r="T180" s="89"/>
    </row>
    <row r="181" spans="2:22" x14ac:dyDescent="0.2">
      <c r="B181" s="8"/>
    </row>
    <row r="182" spans="2:22" x14ac:dyDescent="0.2">
      <c r="B182" s="1"/>
      <c r="C182" s="6" t="s">
        <v>27</v>
      </c>
      <c r="D182" s="6"/>
      <c r="E182" s="39">
        <v>4.4499999999999993</v>
      </c>
      <c r="F182" s="39">
        <v>4.43</v>
      </c>
      <c r="G182" s="39">
        <v>4.18</v>
      </c>
      <c r="H182" s="39">
        <v>4.01</v>
      </c>
      <c r="I182" s="39">
        <v>4.2322299838796349</v>
      </c>
      <c r="J182" s="39">
        <v>3.9899999999999998</v>
      </c>
      <c r="K182" s="39">
        <v>4.03</v>
      </c>
      <c r="L182" s="39">
        <v>3.84</v>
      </c>
      <c r="M182" s="39">
        <v>3.8029501774393739</v>
      </c>
      <c r="N182" s="39">
        <v>3.9039207614731968</v>
      </c>
      <c r="O182" s="39">
        <v>3.58</v>
      </c>
      <c r="P182" s="39">
        <v>3.89</v>
      </c>
      <c r="Q182" s="39">
        <v>3.9200000000000004</v>
      </c>
      <c r="R182" s="39">
        <v>3.96</v>
      </c>
      <c r="S182" s="39">
        <v>3.8439999999999999</v>
      </c>
      <c r="T182" s="39"/>
    </row>
    <row r="183" spans="2:22" x14ac:dyDescent="0.2">
      <c r="B183" s="1"/>
      <c r="C183" s="6" t="s">
        <v>28</v>
      </c>
      <c r="D183" s="6"/>
      <c r="E183" s="39">
        <v>0.56999999999999995</v>
      </c>
      <c r="F183" s="39">
        <v>0.56999999999999995</v>
      </c>
      <c r="G183" s="39">
        <v>0.52</v>
      </c>
      <c r="H183" s="39">
        <v>0.49</v>
      </c>
      <c r="I183" s="39">
        <v>0.53094035464803879</v>
      </c>
      <c r="J183" s="39">
        <v>0.52</v>
      </c>
      <c r="K183" s="39">
        <v>0.57999999999999996</v>
      </c>
      <c r="L183" s="39">
        <v>0.59</v>
      </c>
      <c r="M183" s="39">
        <v>0.60206191632643136</v>
      </c>
      <c r="N183" s="39">
        <v>0.57632898968948609</v>
      </c>
      <c r="O183" s="39">
        <v>0.63</v>
      </c>
      <c r="P183" s="39">
        <v>0.57999999999999996</v>
      </c>
      <c r="Q183" s="39">
        <v>0.56999999999999995</v>
      </c>
      <c r="R183" s="39">
        <v>0.56000000000000005</v>
      </c>
      <c r="S183" s="39">
        <v>0.5837</v>
      </c>
      <c r="T183" s="39"/>
    </row>
    <row r="184" spans="2:22" s="1" customFormat="1" x14ac:dyDescent="0.2">
      <c r="C184" s="1" t="s">
        <v>29</v>
      </c>
      <c r="E184" s="40">
        <v>5.0199999999999996</v>
      </c>
      <c r="F184" s="40">
        <v>5</v>
      </c>
      <c r="G184" s="40">
        <v>4.7</v>
      </c>
      <c r="H184" s="40">
        <v>4.5</v>
      </c>
      <c r="I184" s="40">
        <v>4.763170338527674</v>
      </c>
      <c r="J184" s="40">
        <v>4.51</v>
      </c>
      <c r="K184" s="40">
        <v>4.6100000000000003</v>
      </c>
      <c r="L184" s="40">
        <v>4.43</v>
      </c>
      <c r="M184" s="40">
        <v>4.41</v>
      </c>
      <c r="N184" s="40">
        <v>4.4816171079429736</v>
      </c>
      <c r="O184" s="40">
        <v>4.21</v>
      </c>
      <c r="P184" s="40">
        <v>4.47</v>
      </c>
      <c r="Q184" s="40">
        <v>4.49</v>
      </c>
      <c r="R184" s="40">
        <v>4.5199999999999996</v>
      </c>
      <c r="S184" s="40">
        <v>4.4279999999999999</v>
      </c>
      <c r="T184" s="40"/>
    </row>
    <row r="185" spans="2:22" x14ac:dyDescent="0.2">
      <c r="B185" s="1"/>
    </row>
    <row r="186" spans="2:22" x14ac:dyDescent="0.2">
      <c r="B186" s="8" t="s">
        <v>34</v>
      </c>
      <c r="C186" s="7"/>
      <c r="D186" s="7"/>
    </row>
    <row r="187" spans="2:22" x14ac:dyDescent="0.2">
      <c r="B187" s="1"/>
      <c r="C187" s="6" t="s">
        <v>248</v>
      </c>
      <c r="D187" s="6"/>
      <c r="G187" s="39">
        <v>2.35</v>
      </c>
      <c r="H187" s="39">
        <v>2.33</v>
      </c>
      <c r="I187" s="39"/>
      <c r="J187" s="39">
        <v>2.36</v>
      </c>
      <c r="K187" s="39">
        <v>2.27</v>
      </c>
      <c r="L187" s="39">
        <v>2.0099999999999998</v>
      </c>
      <c r="M187" s="39">
        <v>2.04</v>
      </c>
      <c r="N187" s="39">
        <v>2.21</v>
      </c>
      <c r="O187" s="39">
        <v>2.14</v>
      </c>
      <c r="P187" s="39">
        <v>1.87</v>
      </c>
      <c r="Q187" s="39">
        <v>1.72</v>
      </c>
      <c r="R187" s="39">
        <v>1.85</v>
      </c>
      <c r="S187" s="39">
        <v>1.89</v>
      </c>
      <c r="T187" s="39"/>
    </row>
    <row r="188" spans="2:22" x14ac:dyDescent="0.2">
      <c r="B188" s="1"/>
    </row>
    <row r="189" spans="2:22" x14ac:dyDescent="0.2">
      <c r="B189" s="8" t="s">
        <v>50</v>
      </c>
    </row>
    <row r="190" spans="2:22" x14ac:dyDescent="0.2">
      <c r="B190" s="7"/>
      <c r="V190" s="85"/>
    </row>
    <row r="191" spans="2:22" x14ac:dyDescent="0.2">
      <c r="C191" s="6" t="s">
        <v>19</v>
      </c>
      <c r="D191" s="6"/>
      <c r="E191" s="42"/>
      <c r="F191" s="42"/>
      <c r="G191" s="42"/>
      <c r="H191" s="42">
        <v>842.06</v>
      </c>
      <c r="I191" s="42">
        <v>842.06</v>
      </c>
      <c r="J191" s="42">
        <v>912.51</v>
      </c>
      <c r="K191" s="42">
        <v>992.38</v>
      </c>
      <c r="L191" s="42">
        <v>1107.8599999999999</v>
      </c>
      <c r="M191" s="42">
        <v>1199.8800000000001</v>
      </c>
      <c r="N191" s="42">
        <v>1199.8800000000001</v>
      </c>
      <c r="O191" s="42">
        <v>1268.8900000000001</v>
      </c>
      <c r="P191" s="42">
        <v>1229.18</v>
      </c>
      <c r="Q191" s="42">
        <v>1359.02</v>
      </c>
      <c r="R191" s="42">
        <v>1458.9828229182649</v>
      </c>
      <c r="S191" s="42">
        <v>1458.9828229182649</v>
      </c>
      <c r="T191" s="42"/>
      <c r="U191" s="13"/>
    </row>
    <row r="192" spans="2:22" x14ac:dyDescent="0.2">
      <c r="C192" s="6" t="s">
        <v>20</v>
      </c>
      <c r="D192" s="6"/>
      <c r="E192" s="22"/>
      <c r="F192" s="22"/>
      <c r="G192" s="22"/>
      <c r="H192" s="22">
        <v>431.79</v>
      </c>
      <c r="I192" s="22">
        <v>431.79</v>
      </c>
      <c r="J192" s="22">
        <v>467.48</v>
      </c>
      <c r="K192" s="22">
        <v>506.88</v>
      </c>
      <c r="L192" s="22">
        <v>561.24</v>
      </c>
      <c r="M192" s="22">
        <v>609.13</v>
      </c>
      <c r="N192" s="22">
        <v>609.13</v>
      </c>
      <c r="O192" s="22">
        <v>646.69000000000005</v>
      </c>
      <c r="P192" s="22">
        <v>664.86</v>
      </c>
      <c r="Q192" s="22">
        <v>709.41</v>
      </c>
      <c r="R192" s="22">
        <v>753.67337370015457</v>
      </c>
      <c r="S192" s="22">
        <v>753.67337370015457</v>
      </c>
      <c r="T192" s="22"/>
      <c r="U192" s="13"/>
    </row>
    <row r="193" spans="2:23" x14ac:dyDescent="0.2">
      <c r="C193" s="1" t="s">
        <v>21</v>
      </c>
      <c r="D193" s="1"/>
      <c r="E193" s="22">
        <v>881</v>
      </c>
      <c r="F193" s="22">
        <v>962</v>
      </c>
      <c r="G193" s="22">
        <v>1078</v>
      </c>
      <c r="H193" s="22">
        <v>1274</v>
      </c>
      <c r="I193" s="22">
        <v>1274</v>
      </c>
      <c r="J193" s="22">
        <v>1380</v>
      </c>
      <c r="K193" s="22">
        <v>1499</v>
      </c>
      <c r="L193" s="22">
        <v>1669.1</v>
      </c>
      <c r="M193" s="22">
        <v>1809.01</v>
      </c>
      <c r="N193" s="22">
        <v>1809.01</v>
      </c>
      <c r="O193" s="22">
        <v>1915.58</v>
      </c>
      <c r="P193" s="22">
        <v>1894.04</v>
      </c>
      <c r="Q193" s="22">
        <v>2068.4299999999998</v>
      </c>
      <c r="R193" s="22">
        <v>2212.6561966184195</v>
      </c>
      <c r="S193" s="22">
        <v>2212.6561966184195</v>
      </c>
      <c r="T193" s="22"/>
      <c r="U193" s="13"/>
    </row>
    <row r="194" spans="2:23" x14ac:dyDescent="0.2">
      <c r="C194" s="6" t="s">
        <v>31</v>
      </c>
      <c r="D194" s="6"/>
      <c r="E194" s="22">
        <v>-191</v>
      </c>
      <c r="F194" s="22">
        <v>-197.7</v>
      </c>
      <c r="G194" s="22">
        <v>-336</v>
      </c>
      <c r="H194" s="22">
        <v>-337.76</v>
      </c>
      <c r="I194" s="22">
        <v>-337.76</v>
      </c>
      <c r="J194" s="22">
        <v>-442</v>
      </c>
      <c r="K194" s="22">
        <v>-512</v>
      </c>
      <c r="L194" s="22">
        <v>-571</v>
      </c>
      <c r="M194" s="22">
        <v>-654.02</v>
      </c>
      <c r="N194" s="22">
        <v>-654.02</v>
      </c>
      <c r="O194" s="22">
        <v>-701.87</v>
      </c>
      <c r="P194" s="22">
        <v>-780.23</v>
      </c>
      <c r="Q194" s="22">
        <v>-868.79</v>
      </c>
      <c r="R194" s="22">
        <v>-1047.9449999999999</v>
      </c>
      <c r="S194" s="22">
        <v>-1047.9449999999999</v>
      </c>
      <c r="T194" s="22"/>
    </row>
    <row r="195" spans="2:23" x14ac:dyDescent="0.2">
      <c r="C195" s="6" t="s">
        <v>30</v>
      </c>
      <c r="D195" s="6"/>
      <c r="E195" s="22">
        <v>0</v>
      </c>
      <c r="F195" s="22">
        <v>0</v>
      </c>
      <c r="G195" s="22">
        <v>0</v>
      </c>
      <c r="H195" s="22">
        <v>0</v>
      </c>
      <c r="I195" s="22">
        <v>0</v>
      </c>
      <c r="J195" s="22">
        <v>0</v>
      </c>
      <c r="K195" s="22">
        <v>0</v>
      </c>
      <c r="L195" s="22">
        <v>0</v>
      </c>
      <c r="M195" s="22">
        <v>0</v>
      </c>
      <c r="N195" s="22">
        <v>0</v>
      </c>
      <c r="O195" s="22">
        <v>0</v>
      </c>
      <c r="P195" s="22">
        <v>120.32</v>
      </c>
      <c r="Q195" s="22">
        <v>130.19</v>
      </c>
      <c r="R195" s="22">
        <v>155.495</v>
      </c>
      <c r="S195" s="22">
        <v>155.495</v>
      </c>
      <c r="T195" s="22"/>
      <c r="U195" s="13"/>
      <c r="V195" s="22"/>
      <c r="W195" s="35"/>
    </row>
    <row r="196" spans="2:23" x14ac:dyDescent="0.2">
      <c r="C196" s="6" t="s">
        <v>237</v>
      </c>
      <c r="D196" s="6"/>
      <c r="E196" s="22">
        <v>-196.34</v>
      </c>
      <c r="F196" s="22">
        <v>-206.71</v>
      </c>
      <c r="G196" s="22">
        <v>-127</v>
      </c>
      <c r="H196" s="22">
        <v>-157</v>
      </c>
      <c r="I196" s="22">
        <v>-157</v>
      </c>
      <c r="J196" s="22">
        <v>-148</v>
      </c>
      <c r="K196" s="22">
        <v>-144</v>
      </c>
      <c r="L196" s="22">
        <v>-143</v>
      </c>
      <c r="M196" s="22">
        <v>-143.78</v>
      </c>
      <c r="N196" s="22">
        <v>-143.78</v>
      </c>
      <c r="O196" s="22">
        <v>-143.91999999999999</v>
      </c>
      <c r="P196" s="22">
        <v>-145.12</v>
      </c>
      <c r="Q196" s="22">
        <v>-144.04</v>
      </c>
      <c r="R196" s="22">
        <v>-144.21</v>
      </c>
      <c r="S196" s="22">
        <v>-144.21</v>
      </c>
      <c r="T196" s="22"/>
      <c r="W196" s="51"/>
    </row>
    <row r="197" spans="2:23" x14ac:dyDescent="0.2">
      <c r="C197" s="1" t="s">
        <v>238</v>
      </c>
      <c r="D197" s="1"/>
      <c r="E197" s="22">
        <v>493.66</v>
      </c>
      <c r="F197" s="22">
        <v>557.59</v>
      </c>
      <c r="G197" s="22">
        <v>615</v>
      </c>
      <c r="H197" s="22">
        <v>779.19</v>
      </c>
      <c r="I197" s="22">
        <v>779.19</v>
      </c>
      <c r="J197" s="22">
        <v>791</v>
      </c>
      <c r="K197" s="22">
        <v>843</v>
      </c>
      <c r="L197" s="22">
        <v>954</v>
      </c>
      <c r="M197" s="22">
        <v>1011.21</v>
      </c>
      <c r="N197" s="22">
        <v>1011.21</v>
      </c>
      <c r="O197" s="22">
        <v>1069.78</v>
      </c>
      <c r="P197" s="22">
        <v>1089.01</v>
      </c>
      <c r="Q197" s="22">
        <v>1185.79</v>
      </c>
      <c r="R197" s="22">
        <v>1175.9955366184192</v>
      </c>
      <c r="S197" s="22">
        <v>1175.9955366184192</v>
      </c>
      <c r="T197" s="22"/>
      <c r="V197" s="51"/>
      <c r="W197" s="51"/>
    </row>
    <row r="198" spans="2:23" x14ac:dyDescent="0.2">
      <c r="S198" s="13"/>
      <c r="T198" s="13"/>
      <c r="W198" s="51"/>
    </row>
    <row r="199" spans="2:23" x14ac:dyDescent="0.2">
      <c r="B199" s="1" t="s">
        <v>262</v>
      </c>
    </row>
    <row r="200" spans="2:23" x14ac:dyDescent="0.2">
      <c r="B200" s="7" t="s">
        <v>118</v>
      </c>
    </row>
    <row r="202" spans="2:23" x14ac:dyDescent="0.2">
      <c r="C202" t="s">
        <v>105</v>
      </c>
      <c r="D202" s="22">
        <v>1406478</v>
      </c>
      <c r="E202" s="22">
        <v>1513427.3004099999</v>
      </c>
      <c r="F202" s="22">
        <v>1610120</v>
      </c>
      <c r="G202" s="22">
        <v>1723605</v>
      </c>
      <c r="H202" s="22">
        <v>1846103</v>
      </c>
      <c r="I202" s="22">
        <v>1846103</v>
      </c>
      <c r="J202" s="22">
        <v>1994193</v>
      </c>
      <c r="K202" s="22">
        <v>2148251</v>
      </c>
      <c r="L202" s="22">
        <v>2301601</v>
      </c>
      <c r="M202" s="22">
        <v>2459856</v>
      </c>
      <c r="N202" s="22">
        <v>2459856</v>
      </c>
      <c r="O202" s="22">
        <v>2637668</v>
      </c>
      <c r="P202" s="22">
        <v>2793188.1069999998</v>
      </c>
      <c r="Q202" s="22">
        <v>2981012</v>
      </c>
      <c r="R202" s="22">
        <v>3150147</v>
      </c>
      <c r="S202" s="22">
        <v>3150147</v>
      </c>
      <c r="T202" s="22"/>
    </row>
    <row r="203" spans="2:23" x14ac:dyDescent="0.2">
      <c r="C203" t="s">
        <v>106</v>
      </c>
      <c r="D203" s="22">
        <v>123910</v>
      </c>
      <c r="E203" s="22">
        <v>135352.15790999995</v>
      </c>
      <c r="F203" s="22">
        <v>148714</v>
      </c>
      <c r="G203" s="22">
        <v>162203</v>
      </c>
      <c r="H203" s="22">
        <v>177202</v>
      </c>
      <c r="I203" s="22">
        <v>177202</v>
      </c>
      <c r="J203" s="22">
        <v>197145</v>
      </c>
      <c r="K203" s="22">
        <v>217931</v>
      </c>
      <c r="L203" s="22">
        <v>238637</v>
      </c>
      <c r="M203" s="22">
        <v>260011</v>
      </c>
      <c r="N203" s="22">
        <v>260011</v>
      </c>
      <c r="O203" s="22">
        <v>275267</v>
      </c>
      <c r="P203" s="22">
        <v>287833.03200000001</v>
      </c>
      <c r="Q203" s="22">
        <v>304846</v>
      </c>
      <c r="R203" s="22">
        <v>319309</v>
      </c>
      <c r="S203" s="22">
        <v>319309</v>
      </c>
      <c r="T203" s="22"/>
    </row>
    <row r="204" spans="2:23" x14ac:dyDescent="0.2">
      <c r="C204" t="s">
        <v>107</v>
      </c>
      <c r="D204" s="22">
        <v>36279</v>
      </c>
      <c r="E204" s="22">
        <v>41424</v>
      </c>
      <c r="F204" s="22">
        <v>48809</v>
      </c>
      <c r="G204" s="22">
        <v>58246</v>
      </c>
      <c r="H204" s="22">
        <v>68280</v>
      </c>
      <c r="I204" s="22">
        <v>68280</v>
      </c>
      <c r="J204" s="22">
        <v>79904</v>
      </c>
      <c r="K204" s="22">
        <v>93185</v>
      </c>
      <c r="L204" s="22">
        <v>106556</v>
      </c>
      <c r="M204" s="22">
        <v>117587</v>
      </c>
      <c r="N204" s="22">
        <v>117587</v>
      </c>
      <c r="O204" s="22">
        <v>125980.442</v>
      </c>
      <c r="P204" s="22">
        <v>134325.30300000001</v>
      </c>
      <c r="Q204" s="22">
        <v>142361</v>
      </c>
      <c r="R204" s="22">
        <v>152549</v>
      </c>
      <c r="S204" s="22">
        <v>152549</v>
      </c>
      <c r="T204" s="22"/>
    </row>
    <row r="205" spans="2:23" x14ac:dyDescent="0.2">
      <c r="C205" t="s">
        <v>108</v>
      </c>
      <c r="D205" s="22">
        <v>1570695</v>
      </c>
      <c r="E205" s="22">
        <v>1696600.4113199997</v>
      </c>
      <c r="F205" s="22">
        <v>1807643</v>
      </c>
      <c r="G205" s="22">
        <v>1944054</v>
      </c>
      <c r="H205" s="22">
        <v>2091585</v>
      </c>
      <c r="I205" s="22">
        <v>2091585</v>
      </c>
      <c r="J205" s="22">
        <v>2271242</v>
      </c>
      <c r="K205" s="22">
        <v>2459367</v>
      </c>
      <c r="L205" s="22">
        <v>2646794</v>
      </c>
      <c r="M205" s="22">
        <v>2837454</v>
      </c>
      <c r="N205" s="22">
        <v>2837454</v>
      </c>
      <c r="O205" s="22">
        <v>3038915.4419999998</v>
      </c>
      <c r="P205" s="22">
        <v>3215346</v>
      </c>
      <c r="Q205" s="22">
        <v>3428219</v>
      </c>
      <c r="R205" s="22">
        <v>3622005</v>
      </c>
      <c r="S205" s="22">
        <v>3622005</v>
      </c>
      <c r="T205" s="22"/>
    </row>
    <row r="206" spans="2:23" x14ac:dyDescent="0.2">
      <c r="C206" s="6" t="s">
        <v>109</v>
      </c>
      <c r="D206" s="52">
        <v>-143028</v>
      </c>
      <c r="E206" s="22">
        <v>-159051.48727999997</v>
      </c>
      <c r="F206" s="22">
        <v>-176161</v>
      </c>
      <c r="G206" s="22">
        <v>-193776</v>
      </c>
      <c r="H206" s="22">
        <v>-212671</v>
      </c>
      <c r="I206" s="22">
        <v>-212671</v>
      </c>
      <c r="J206" s="22">
        <v>-232939</v>
      </c>
      <c r="K206" s="22">
        <v>-254470</v>
      </c>
      <c r="L206" s="22">
        <v>-277634</v>
      </c>
      <c r="M206" s="22">
        <v>-303305</v>
      </c>
      <c r="N206" s="22">
        <v>-303305</v>
      </c>
      <c r="O206" s="22">
        <v>-330427.44199999981</v>
      </c>
      <c r="P206" s="22">
        <v>-359288</v>
      </c>
      <c r="Q206" s="22">
        <v>-389538</v>
      </c>
      <c r="R206" s="22">
        <v>-421350</v>
      </c>
      <c r="S206" s="22">
        <v>-421350</v>
      </c>
      <c r="T206" s="22"/>
    </row>
    <row r="207" spans="2:23" x14ac:dyDescent="0.2">
      <c r="C207" s="6" t="s">
        <v>110</v>
      </c>
      <c r="D207" s="52">
        <v>56584</v>
      </c>
      <c r="E207" s="22">
        <v>50318.058719999994</v>
      </c>
      <c r="F207" s="22">
        <v>64246</v>
      </c>
      <c r="G207" s="22">
        <v>86769</v>
      </c>
      <c r="H207" s="22">
        <v>113107</v>
      </c>
      <c r="I207" s="22">
        <v>113107</v>
      </c>
      <c r="J207" s="22">
        <v>98712</v>
      </c>
      <c r="K207" s="22">
        <v>77832</v>
      </c>
      <c r="L207" s="22">
        <v>92346</v>
      </c>
      <c r="M207" s="22">
        <v>95217</v>
      </c>
      <c r="N207" s="22">
        <v>95217</v>
      </c>
      <c r="O207" s="22">
        <v>81936</v>
      </c>
      <c r="P207" s="22">
        <v>95202</v>
      </c>
      <c r="Q207" s="22">
        <v>108702</v>
      </c>
      <c r="R207" s="22">
        <v>119053</v>
      </c>
      <c r="S207" s="22">
        <v>119053</v>
      </c>
      <c r="T207" s="22"/>
    </row>
    <row r="208" spans="2:23" x14ac:dyDescent="0.2">
      <c r="C208" t="s">
        <v>111</v>
      </c>
      <c r="D208" s="22">
        <v>1484251</v>
      </c>
      <c r="E208" s="22">
        <v>1587866.9827599998</v>
      </c>
      <c r="F208" s="22">
        <v>1695728</v>
      </c>
      <c r="G208" s="22">
        <v>1837047</v>
      </c>
      <c r="H208" s="22">
        <v>1992021</v>
      </c>
      <c r="I208" s="22">
        <v>1992021</v>
      </c>
      <c r="J208" s="22">
        <v>2137015</v>
      </c>
      <c r="K208" s="22">
        <v>2282729</v>
      </c>
      <c r="L208" s="22">
        <v>2461506</v>
      </c>
      <c r="M208" s="22">
        <v>2629366</v>
      </c>
      <c r="N208" s="22">
        <v>2629366</v>
      </c>
      <c r="O208" s="22">
        <v>2790424</v>
      </c>
      <c r="P208" s="22">
        <v>2951260</v>
      </c>
      <c r="Q208" s="22">
        <v>3147383</v>
      </c>
      <c r="R208" s="22">
        <v>3319708</v>
      </c>
      <c r="S208" s="22">
        <v>3319708</v>
      </c>
      <c r="T208" s="22"/>
    </row>
    <row r="209" spans="2:20" x14ac:dyDescent="0.2">
      <c r="D209" s="22"/>
      <c r="E209" s="22"/>
      <c r="F209" s="22"/>
      <c r="G209" s="22"/>
      <c r="H209" s="22"/>
      <c r="I209" s="22"/>
      <c r="J209" s="22"/>
      <c r="K209" s="22"/>
      <c r="L209" s="22"/>
      <c r="M209" s="22"/>
      <c r="N209" s="22"/>
      <c r="O209" s="22"/>
      <c r="P209" s="22"/>
      <c r="Q209" s="22"/>
      <c r="R209" s="22"/>
      <c r="S209" s="22"/>
      <c r="T209" s="22"/>
    </row>
    <row r="210" spans="2:20" x14ac:dyDescent="0.2">
      <c r="C210" s="125"/>
      <c r="D210" s="22"/>
      <c r="E210" s="22"/>
      <c r="F210" s="22"/>
      <c r="G210" s="22"/>
      <c r="H210" s="22"/>
      <c r="I210" s="22"/>
      <c r="J210" s="22"/>
      <c r="K210" s="22"/>
      <c r="L210" s="22"/>
      <c r="M210" s="22"/>
      <c r="N210" s="22"/>
      <c r="O210" s="22"/>
      <c r="P210" s="22"/>
      <c r="Q210" s="22"/>
      <c r="R210" s="22"/>
      <c r="S210" s="22"/>
      <c r="T210" s="22"/>
    </row>
    <row r="212" spans="2:20" x14ac:dyDescent="0.2">
      <c r="B212" s="1" t="s">
        <v>116</v>
      </c>
    </row>
    <row r="213" spans="2:20" x14ac:dyDescent="0.2">
      <c r="B213" s="7" t="s">
        <v>118</v>
      </c>
    </row>
    <row r="214" spans="2:20" x14ac:dyDescent="0.2">
      <c r="B214" s="1"/>
    </row>
    <row r="215" spans="2:20" x14ac:dyDescent="0.2">
      <c r="C215" s="6" t="s">
        <v>113</v>
      </c>
      <c r="D215" s="52">
        <v>155</v>
      </c>
      <c r="E215" s="22">
        <v>49</v>
      </c>
      <c r="F215" s="22">
        <v>248</v>
      </c>
      <c r="G215" s="22">
        <v>545</v>
      </c>
      <c r="H215" s="22">
        <v>807</v>
      </c>
      <c r="I215" s="22">
        <v>1649</v>
      </c>
      <c r="J215" s="22">
        <v>207</v>
      </c>
      <c r="K215" s="22">
        <v>632</v>
      </c>
      <c r="L215" s="22">
        <v>711</v>
      </c>
      <c r="M215" s="22">
        <v>489</v>
      </c>
      <c r="N215" s="22">
        <v>2039</v>
      </c>
      <c r="O215" s="22">
        <v>751</v>
      </c>
      <c r="P215" s="22">
        <v>1110</v>
      </c>
      <c r="Q215" s="22">
        <v>-69</v>
      </c>
      <c r="R215" s="22">
        <v>507</v>
      </c>
      <c r="S215" s="22">
        <v>2299</v>
      </c>
      <c r="T215" s="22"/>
    </row>
    <row r="216" spans="2:20" x14ac:dyDescent="0.2">
      <c r="C216" s="6" t="s">
        <v>114</v>
      </c>
      <c r="D216" s="52">
        <v>682</v>
      </c>
      <c r="E216" s="22">
        <v>77</v>
      </c>
      <c r="F216" s="22">
        <v>35</v>
      </c>
      <c r="G216" s="22">
        <v>61</v>
      </c>
      <c r="H216" s="22">
        <v>63</v>
      </c>
      <c r="I216" s="22">
        <v>236</v>
      </c>
      <c r="J216" s="22">
        <v>81</v>
      </c>
      <c r="K216" s="22">
        <v>117</v>
      </c>
      <c r="L216" s="22">
        <v>86</v>
      </c>
      <c r="M216" s="22">
        <v>125</v>
      </c>
      <c r="N216" s="22">
        <v>409</v>
      </c>
      <c r="O216" s="22">
        <v>114</v>
      </c>
      <c r="P216" s="22">
        <v>156</v>
      </c>
      <c r="Q216" s="22">
        <v>171</v>
      </c>
      <c r="R216" s="22">
        <v>168</v>
      </c>
      <c r="S216" s="22">
        <v>609</v>
      </c>
      <c r="T216" s="22"/>
    </row>
    <row r="217" spans="2:20" x14ac:dyDescent="0.2">
      <c r="C217" s="6" t="s">
        <v>115</v>
      </c>
      <c r="D217" s="52">
        <v>897</v>
      </c>
      <c r="E217" s="22">
        <v>427</v>
      </c>
      <c r="F217" s="22">
        <v>1209</v>
      </c>
      <c r="G217" s="22">
        <v>1656</v>
      </c>
      <c r="H217" s="22">
        <v>1950</v>
      </c>
      <c r="I217" s="22">
        <v>5242</v>
      </c>
      <c r="J217" s="22">
        <v>1618</v>
      </c>
      <c r="K217" s="22">
        <v>1890</v>
      </c>
      <c r="L217" s="22">
        <v>2484</v>
      </c>
      <c r="M217" s="22">
        <v>1839</v>
      </c>
      <c r="N217" s="22">
        <v>7831</v>
      </c>
      <c r="O217" s="22">
        <v>1917</v>
      </c>
      <c r="P217" s="22">
        <v>807</v>
      </c>
      <c r="Q217" s="22">
        <v>1580</v>
      </c>
      <c r="R217" s="22">
        <v>892</v>
      </c>
      <c r="S217" s="22">
        <v>5196</v>
      </c>
      <c r="T217" s="22"/>
    </row>
    <row r="218" spans="2:20" x14ac:dyDescent="0.2">
      <c r="C218" s="6" t="s">
        <v>60</v>
      </c>
      <c r="D218" s="52">
        <v>270</v>
      </c>
      <c r="E218" s="22">
        <v>62</v>
      </c>
      <c r="F218" s="22">
        <v>64</v>
      </c>
      <c r="G218" s="22">
        <v>1</v>
      </c>
      <c r="H218" s="22">
        <v>78</v>
      </c>
      <c r="I218" s="22">
        <v>205</v>
      </c>
      <c r="J218" s="22">
        <v>97</v>
      </c>
      <c r="K218" s="22">
        <v>149</v>
      </c>
      <c r="L218" s="22">
        <v>115</v>
      </c>
      <c r="M218" s="22">
        <v>154</v>
      </c>
      <c r="N218" s="22">
        <v>515</v>
      </c>
      <c r="O218" s="22">
        <v>149</v>
      </c>
      <c r="P218" s="22">
        <v>186</v>
      </c>
      <c r="Q218" s="22">
        <v>259</v>
      </c>
      <c r="R218" s="22">
        <v>242</v>
      </c>
      <c r="S218" s="22">
        <v>836</v>
      </c>
      <c r="T218" s="22"/>
    </row>
    <row r="219" spans="2:20" x14ac:dyDescent="0.2">
      <c r="C219" s="6" t="s">
        <v>59</v>
      </c>
      <c r="D219" s="52">
        <v>7214</v>
      </c>
      <c r="E219" s="22">
        <v>2605</v>
      </c>
      <c r="F219" s="22">
        <v>1645</v>
      </c>
      <c r="G219" s="22">
        <v>1743</v>
      </c>
      <c r="H219" s="22">
        <v>2498</v>
      </c>
      <c r="I219" s="22">
        <v>8491</v>
      </c>
      <c r="J219" s="22">
        <v>1806</v>
      </c>
      <c r="K219" s="22">
        <v>2050</v>
      </c>
      <c r="L219" s="22">
        <v>1983</v>
      </c>
      <c r="M219" s="22">
        <v>2090</v>
      </c>
      <c r="N219" s="22">
        <v>7929</v>
      </c>
      <c r="O219" s="22">
        <v>2943</v>
      </c>
      <c r="P219" s="22">
        <v>3256</v>
      </c>
      <c r="Q219" s="22">
        <v>3164</v>
      </c>
      <c r="R219" s="22">
        <v>3739</v>
      </c>
      <c r="S219" s="22">
        <v>13102</v>
      </c>
      <c r="T219" s="22"/>
    </row>
    <row r="220" spans="2:20" x14ac:dyDescent="0.2">
      <c r="C220" t="s">
        <v>117</v>
      </c>
      <c r="D220" s="22">
        <v>9218</v>
      </c>
      <c r="E220" s="22">
        <v>3220</v>
      </c>
      <c r="F220" s="22">
        <v>3201</v>
      </c>
      <c r="G220" s="22">
        <v>4006</v>
      </c>
      <c r="H220" s="22">
        <v>5396</v>
      </c>
      <c r="I220" s="22">
        <v>15823</v>
      </c>
      <c r="J220" s="22">
        <v>3809</v>
      </c>
      <c r="K220" s="22">
        <v>4838</v>
      </c>
      <c r="L220" s="22">
        <v>5379</v>
      </c>
      <c r="M220" s="22">
        <v>4697</v>
      </c>
      <c r="N220" s="22">
        <v>18723</v>
      </c>
      <c r="O220" s="22">
        <v>5874</v>
      </c>
      <c r="P220" s="22">
        <v>5515</v>
      </c>
      <c r="Q220" s="22">
        <v>5105</v>
      </c>
      <c r="R220" s="22">
        <v>5548</v>
      </c>
      <c r="S220" s="22">
        <v>22042</v>
      </c>
      <c r="T220" s="22"/>
    </row>
    <row r="222" spans="2:20" x14ac:dyDescent="0.2">
      <c r="B222" s="1" t="s">
        <v>119</v>
      </c>
    </row>
    <row r="223" spans="2:20" x14ac:dyDescent="0.2">
      <c r="B223" s="7" t="s">
        <v>118</v>
      </c>
    </row>
    <row r="225" spans="3:20" x14ac:dyDescent="0.2">
      <c r="C225" t="s">
        <v>120</v>
      </c>
      <c r="E225" s="22">
        <v>639</v>
      </c>
      <c r="F225" s="22">
        <v>1798</v>
      </c>
      <c r="G225" s="22">
        <v>1714</v>
      </c>
      <c r="H225" s="22">
        <v>1603</v>
      </c>
      <c r="I225" s="22">
        <v>5754</v>
      </c>
      <c r="J225" s="22">
        <v>1575</v>
      </c>
      <c r="K225" s="22">
        <v>1705</v>
      </c>
      <c r="L225" s="22">
        <v>1731</v>
      </c>
      <c r="M225" s="22">
        <v>1749.3361399999999</v>
      </c>
      <c r="N225" s="22">
        <v>6760.3361399999994</v>
      </c>
      <c r="O225" s="22">
        <v>1797.2480700000001</v>
      </c>
      <c r="P225" s="22">
        <v>707.92209000000003</v>
      </c>
      <c r="Q225" s="22">
        <v>638.32500000000005</v>
      </c>
      <c r="R225" s="22">
        <v>653.30399999999997</v>
      </c>
      <c r="S225" s="22">
        <v>3796.7991600000005</v>
      </c>
      <c r="T225" s="22"/>
    </row>
    <row r="226" spans="3:20" x14ac:dyDescent="0.2">
      <c r="C226" t="s">
        <v>121</v>
      </c>
      <c r="E226" s="22">
        <v>395</v>
      </c>
      <c r="F226" s="22">
        <v>375</v>
      </c>
      <c r="G226" s="22">
        <v>331</v>
      </c>
      <c r="H226" s="22">
        <v>310</v>
      </c>
      <c r="I226" s="22">
        <v>1411</v>
      </c>
      <c r="J226" s="22">
        <v>300</v>
      </c>
      <c r="K226" s="22">
        <v>302</v>
      </c>
      <c r="L226" s="22">
        <v>287</v>
      </c>
      <c r="M226" s="22">
        <v>468.03832</v>
      </c>
      <c r="N226" s="22">
        <v>1357.0383200000001</v>
      </c>
      <c r="O226" s="22">
        <v>302.50391000000002</v>
      </c>
      <c r="P226" s="22">
        <v>297.26071999999999</v>
      </c>
      <c r="Q226" s="22">
        <v>347.73200000000003</v>
      </c>
      <c r="R226" s="22">
        <v>329.62599999999998</v>
      </c>
      <c r="S226" s="22">
        <v>1277.1226300000001</v>
      </c>
      <c r="T226" s="22"/>
    </row>
    <row r="228" spans="3:20" x14ac:dyDescent="0.2">
      <c r="C228" s="125"/>
      <c r="E228" s="22"/>
      <c r="F228" s="22"/>
      <c r="G228" s="22"/>
      <c r="H228" s="22"/>
      <c r="I228" s="22"/>
      <c r="J228" s="22"/>
      <c r="K228" s="22"/>
      <c r="L228" s="22"/>
      <c r="M228" s="22"/>
      <c r="N228" s="22"/>
      <c r="O228" s="22"/>
      <c r="P228" s="22"/>
      <c r="Q228" s="22"/>
      <c r="R228" s="22"/>
      <c r="S228" s="22"/>
      <c r="T228" s="22"/>
    </row>
    <row r="229" spans="3:20" x14ac:dyDescent="0.2">
      <c r="C229" s="125"/>
      <c r="E229" s="22"/>
      <c r="F229" s="22"/>
      <c r="G229" s="22"/>
      <c r="H229" s="22"/>
      <c r="I229" s="22"/>
      <c r="J229" s="22"/>
      <c r="K229" s="22"/>
      <c r="L229" s="22"/>
      <c r="M229" s="22"/>
      <c r="N229" s="22"/>
      <c r="O229" s="22"/>
      <c r="P229" s="22"/>
      <c r="Q229" s="22"/>
      <c r="R229" s="22"/>
      <c r="S229" s="22"/>
      <c r="T229" s="22"/>
    </row>
    <row r="230" spans="3:20" x14ac:dyDescent="0.2">
      <c r="C230" t="s">
        <v>122</v>
      </c>
      <c r="E230" s="22"/>
      <c r="F230" s="22"/>
      <c r="G230" s="22">
        <v>1057</v>
      </c>
      <c r="H230" s="22"/>
      <c r="I230" s="22">
        <v>1057</v>
      </c>
      <c r="J230" s="22">
        <v>2125</v>
      </c>
      <c r="K230" s="22"/>
      <c r="L230" s="22"/>
      <c r="M230" s="22"/>
      <c r="N230" s="22">
        <v>2125</v>
      </c>
      <c r="O230" s="22">
        <v>0</v>
      </c>
      <c r="P230" s="22">
        <v>0</v>
      </c>
      <c r="Q230" s="22"/>
      <c r="R230" s="22"/>
      <c r="S230" s="22">
        <v>0</v>
      </c>
      <c r="T230" s="22"/>
    </row>
    <row r="231" spans="3:20" x14ac:dyDescent="0.2">
      <c r="C231" t="s">
        <v>123</v>
      </c>
      <c r="E231" s="22"/>
      <c r="F231" s="22"/>
      <c r="G231" s="22"/>
      <c r="H231" s="22"/>
      <c r="I231" s="22"/>
      <c r="J231" s="22">
        <v>268</v>
      </c>
      <c r="K231" s="22"/>
      <c r="L231" s="22"/>
      <c r="M231" s="22"/>
      <c r="N231" s="22">
        <v>268</v>
      </c>
      <c r="O231" s="22"/>
      <c r="P231" s="22"/>
      <c r="Q231" s="22"/>
      <c r="R231" s="22"/>
      <c r="S231" s="22">
        <v>0</v>
      </c>
      <c r="T231"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GridLines="0" zoomScaleNormal="100" workbookViewId="0"/>
  </sheetViews>
  <sheetFormatPr defaultRowHeight="12.75" x14ac:dyDescent="0.2"/>
  <sheetData>
    <row r="1" spans="1:1" x14ac:dyDescent="0.2">
      <c r="A1" s="86" t="s">
        <v>267</v>
      </c>
    </row>
    <row r="2" spans="1:1" x14ac:dyDescent="0.2">
      <c r="A2" s="87" t="s">
        <v>268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Model</vt:lpstr>
      <vt:lpstr>RecastReported</vt:lpstr>
      <vt:lpstr>Reported</vt:lpstr>
      <vt:lpstr>Definitions</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2019-02-22T23:18:22Z</cp:lastPrinted>
  <dcterms:created xsi:type="dcterms:W3CDTF">2018-01-30T21:14:27Z</dcterms:created>
  <dcterms:modified xsi:type="dcterms:W3CDTF">2020-02-26T03:02:07Z</dcterms:modified>
</cp:coreProperties>
</file>