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66925"/>
  <mc:AlternateContent xmlns:mc="http://schemas.openxmlformats.org/markup-compatibility/2006">
    <mc:Choice Requires="x15">
      <x15ac:absPath xmlns:x15ac="http://schemas.microsoft.com/office/spreadsheetml/2010/11/ac" url="https://huntsmancorp-my.sharepoint.com/personal/jeff_morgheim_huntsman_com/Documents/Sustainability/2025 Sustainability Report/Data/"/>
    </mc:Choice>
  </mc:AlternateContent>
  <xr:revisionPtr revIDLastSave="0" documentId="8_{0780C42E-3301-4AAB-94C7-166496D10B6E}" xr6:coauthVersionLast="47" xr6:coauthVersionMax="47" xr10:uidLastSave="{00000000-0000-0000-0000-000000000000}"/>
  <bookViews>
    <workbookView xWindow="-120" yWindow="-120" windowWidth="29040" windowHeight="15720" xr2:uid="{040A32F4-0C9C-4572-9DEA-522DE8F783E3}"/>
  </bookViews>
  <sheets>
    <sheet name="01_Performance Data" sheetId="7" r:id="rId1"/>
    <sheet name="02_Greenhouse gas emissions" sheetId="19" r:id="rId2"/>
    <sheet name="03_Energy" sheetId="1" r:id="rId3"/>
    <sheet name="04_Water" sheetId="20" r:id="rId4"/>
    <sheet name="05_Water Detail - 2025" sheetId="36" r:id="rId5"/>
    <sheet name="06_Air Quality" sheetId="22" r:id="rId6"/>
    <sheet name="07_Waste" sheetId="4" r:id="rId7"/>
    <sheet name="08_Circularity" sheetId="5" r:id="rId8"/>
    <sheet name="09_Health and Safety 403-8" sheetId="8" r:id="rId9"/>
    <sheet name="10_Health and Safety 403-9&amp;10" sheetId="9" r:id="rId10"/>
    <sheet name="11_Process Safety" sheetId="10" r:id="rId11"/>
    <sheet name="12_Employee Count" sheetId="12" r:id="rId12"/>
    <sheet name="12_Hire and Turnover" sheetId="13" r:id="rId13"/>
    <sheet name="13_Training" sheetId="15" r:id="rId14"/>
    <sheet name="14_Performance Review" sheetId="16" r:id="rId15"/>
    <sheet name="Top Management" sheetId="17" state="hidden" r:id="rId16"/>
    <sheet name="15_Employee Diversity" sheetId="18" r:id="rId17"/>
    <sheet name="16_Direct Econ Value Gen" sheetId="6" r:id="rId18"/>
  </sheets>
  <definedNames>
    <definedName name="_Hlk92078850" localSheetId="6">'07_Waste'!#REF!</definedName>
    <definedName name="_xlnm.Print_Area" localSheetId="0">'01_Performance Data'!$A$1:$F$37</definedName>
    <definedName name="_xlnm.Print_Area" localSheetId="1">'02_Greenhouse gas emissions'!$A$1:$M$157</definedName>
    <definedName name="_xlnm.Print_Area" localSheetId="2">'03_Energy'!$A$1:$J$62</definedName>
    <definedName name="_xlnm.Print_Area" localSheetId="3">'04_Water'!$A$1:$I$21</definedName>
    <definedName name="_xlnm.Print_Area" localSheetId="4">'05_Water Detail - 2025'!$A$1:$Q$45</definedName>
    <definedName name="_xlnm.Print_Area" localSheetId="5">'06_Air Quality'!$A$1:$J$25</definedName>
    <definedName name="_xlnm.Print_Area" localSheetId="6">'07_Waste'!$A$1:$J$45</definedName>
    <definedName name="_xlnm.Print_Area" localSheetId="7">'08_Circularity'!$A$1:$D$15</definedName>
    <definedName name="_xlnm.Print_Area" localSheetId="8">'09_Health and Safety 403-8'!$A$1:$D$8</definedName>
    <definedName name="_xlnm.Print_Area" localSheetId="9">'10_Health and Safety 403-9&amp;10'!$A$1:$Q$45</definedName>
    <definedName name="_xlnm.Print_Area" localSheetId="10">'11_Process Safety'!$A$1:$I$54</definedName>
    <definedName name="_xlnm.Print_Area" localSheetId="11">'12_Employee Count'!$A$1:$G$9</definedName>
    <definedName name="_xlnm.Print_Area" localSheetId="12">'12_Hire and Turnover'!$A$1:$J$21</definedName>
    <definedName name="_xlnm.Print_Area" localSheetId="13">'13_Training'!$A$1:$E$15</definedName>
    <definedName name="_xlnm.Print_Area" localSheetId="14">'14_Performance Review'!$A$1:$E$14</definedName>
    <definedName name="_xlnm.Print_Area" localSheetId="16">'15_Employee Diversity'!$A$1:$L$15</definedName>
    <definedName name="_xlnm.Print_Area" localSheetId="17">'16_Direct Econ Value Gen'!$A$1:$F$41</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7" l="1"/>
  <c r="L21" i="17"/>
  <c r="M16" i="17"/>
  <c r="M15" i="17"/>
  <c r="M14" i="17"/>
  <c r="N22" i="17" s="1"/>
  <c r="M12" i="17"/>
  <c r="N12" i="17" s="1"/>
  <c r="M11" i="17"/>
  <c r="N11" i="17" s="1"/>
  <c r="M10" i="17"/>
  <c r="M8" i="17"/>
  <c r="N8" i="17" s="1"/>
  <c r="M7" i="17"/>
  <c r="N7" i="17" s="1"/>
  <c r="M6" i="17"/>
  <c r="Q6" i="17" s="1"/>
  <c r="M4" i="17"/>
  <c r="M3" i="17"/>
  <c r="M2" i="17"/>
  <c r="L22" i="17" l="1"/>
  <c r="Q7" i="17"/>
  <c r="R7" i="17" s="1"/>
  <c r="Q8" i="17"/>
  <c r="R8" i="17" s="1"/>
  <c r="N15" i="17"/>
  <c r="N16" i="17"/>
  <c r="N4" i="17"/>
  <c r="N3" i="17"/>
</calcChain>
</file>

<file path=xl/sharedStrings.xml><?xml version="1.0" encoding="utf-8"?>
<sst xmlns="http://schemas.openxmlformats.org/spreadsheetml/2006/main" count="1333" uniqueCount="497">
  <si>
    <t>Polyurethanes</t>
  </si>
  <si>
    <t>Performance Products</t>
  </si>
  <si>
    <t>Advanced Materials</t>
  </si>
  <si>
    <t>Textile Effects</t>
  </si>
  <si>
    <t>Greenhouse gas type</t>
  </si>
  <si>
    <r>
      <t>Carbon dioxide (CO</t>
    </r>
    <r>
      <rPr>
        <vertAlign val="subscript"/>
        <sz val="12"/>
        <color theme="1"/>
        <rFont val="Calibri"/>
        <family val="2"/>
        <scheme val="minor"/>
      </rPr>
      <t>2</t>
    </r>
    <r>
      <rPr>
        <sz val="12"/>
        <color theme="1"/>
        <rFont val="Calibri"/>
        <family val="2"/>
        <scheme val="minor"/>
      </rPr>
      <t>)</t>
    </r>
  </si>
  <si>
    <r>
      <t>Methane (CH</t>
    </r>
    <r>
      <rPr>
        <vertAlign val="subscript"/>
        <sz val="12"/>
        <color theme="1"/>
        <rFont val="Calibri"/>
        <family val="2"/>
        <scheme val="minor"/>
      </rPr>
      <t>4</t>
    </r>
    <r>
      <rPr>
        <sz val="12"/>
        <color theme="1"/>
        <rFont val="Calibri"/>
        <family val="2"/>
        <scheme val="minor"/>
      </rPr>
      <t>)</t>
    </r>
  </si>
  <si>
    <r>
      <t>Nitrous Oxide (N</t>
    </r>
    <r>
      <rPr>
        <vertAlign val="subscript"/>
        <sz val="12"/>
        <color theme="1"/>
        <rFont val="Calibri"/>
        <family val="2"/>
        <scheme val="minor"/>
      </rPr>
      <t>2</t>
    </r>
    <r>
      <rPr>
        <sz val="12"/>
        <color theme="1"/>
        <rFont val="Calibri"/>
        <family val="2"/>
        <scheme val="minor"/>
      </rPr>
      <t>O)</t>
    </r>
  </si>
  <si>
    <t>HFC 32</t>
  </si>
  <si>
    <t>HFC 125</t>
  </si>
  <si>
    <t>HFC 134a</t>
  </si>
  <si>
    <t>HFC 143a</t>
  </si>
  <si>
    <t>HFC 227ea</t>
  </si>
  <si>
    <t>Other HFC's</t>
  </si>
  <si>
    <t>HFC's</t>
  </si>
  <si>
    <t>Total Kyoto Protocol Gases</t>
  </si>
  <si>
    <t>HCFO 1233zd</t>
  </si>
  <si>
    <t>Non-methane VOC's</t>
  </si>
  <si>
    <t>Non-Kyoto Protocol Gases</t>
  </si>
  <si>
    <t>Total</t>
  </si>
  <si>
    <t>HFC 143ea</t>
  </si>
  <si>
    <t>Region</t>
  </si>
  <si>
    <t>Americas</t>
  </si>
  <si>
    <t>Europe, Middle East, and Africa</t>
  </si>
  <si>
    <t>Asia Pacific</t>
  </si>
  <si>
    <t>Energy type</t>
  </si>
  <si>
    <t>Location based</t>
  </si>
  <si>
    <t>CO2</t>
  </si>
  <si>
    <t>CH4</t>
  </si>
  <si>
    <t>N2O</t>
  </si>
  <si>
    <t>Market based</t>
  </si>
  <si>
    <t>Scope 1</t>
  </si>
  <si>
    <t>Scope 2</t>
  </si>
  <si>
    <t>Location Based</t>
  </si>
  <si>
    <t>Market Based</t>
  </si>
  <si>
    <t>Scope 1 + Scope 2 (Market Based)</t>
  </si>
  <si>
    <t>Share of emissions that are regulated</t>
  </si>
  <si>
    <t>%</t>
  </si>
  <si>
    <t>Other</t>
  </si>
  <si>
    <t>Fuel Type</t>
  </si>
  <si>
    <t>Natural Gas</t>
  </si>
  <si>
    <t>Liquified Petroleum Gas (LPG)</t>
  </si>
  <si>
    <t>Distillate Fuel Oil (DFO)</t>
  </si>
  <si>
    <t>Residual Fuel Oil (RFO)</t>
  </si>
  <si>
    <t>Coal</t>
  </si>
  <si>
    <t>Coke</t>
  </si>
  <si>
    <t>Nuclear</t>
  </si>
  <si>
    <t>Total Non-Renewable Fuel Consumption</t>
  </si>
  <si>
    <t>Wind</t>
  </si>
  <si>
    <t>Solar</t>
  </si>
  <si>
    <t>Hydroelectric</t>
  </si>
  <si>
    <t>Geothermal</t>
  </si>
  <si>
    <t>Biogenic mass</t>
  </si>
  <si>
    <t>Wave/Tidal</t>
  </si>
  <si>
    <t>Non-specified Renewable</t>
  </si>
  <si>
    <t>Total Renewable Fuel Consumption</t>
  </si>
  <si>
    <t>Energy Type</t>
  </si>
  <si>
    <t>Electricity</t>
  </si>
  <si>
    <t>Heating</t>
  </si>
  <si>
    <t>Cooling</t>
  </si>
  <si>
    <t>Steam</t>
  </si>
  <si>
    <t>na</t>
  </si>
  <si>
    <t>Type</t>
  </si>
  <si>
    <t>Total Self-Generated</t>
  </si>
  <si>
    <t>Market-Based</t>
  </si>
  <si>
    <t>Grid electricity to total electricity</t>
  </si>
  <si>
    <t>Renewable energy to total energy</t>
  </si>
  <si>
    <t>Energy spend to operational spend</t>
  </si>
  <si>
    <t>&lt;5%</t>
  </si>
  <si>
    <t>Intensity</t>
  </si>
  <si>
    <t>Y</t>
  </si>
  <si>
    <t>N</t>
  </si>
  <si>
    <t>Total Energy Consumption</t>
  </si>
  <si>
    <t>COD Discharge (t COD)</t>
  </si>
  <si>
    <t>Intensity (t COD per t of sold product)</t>
  </si>
  <si>
    <t>Withdrawal (ML)</t>
  </si>
  <si>
    <t>Discharge (ML)</t>
  </si>
  <si>
    <t>Consumption (ML)</t>
  </si>
  <si>
    <t>All Sites</t>
  </si>
  <si>
    <t>Sources of water (ML)</t>
  </si>
  <si>
    <t>Withdrawals</t>
  </si>
  <si>
    <t>Surface Water</t>
  </si>
  <si>
    <t>Rainwater</t>
  </si>
  <si>
    <t>Ground Water</t>
  </si>
  <si>
    <t>Seawater</t>
  </si>
  <si>
    <t>Produced Water</t>
  </si>
  <si>
    <t>Reuse (from on-site sources)</t>
  </si>
  <si>
    <t>Reuse (from third-parties)</t>
  </si>
  <si>
    <t>Third-Party Withdrawals</t>
  </si>
  <si>
    <t>Total Withdrawals</t>
  </si>
  <si>
    <t>Water Discharges</t>
  </si>
  <si>
    <t>Third-Party Treatment &amp; Other</t>
  </si>
  <si>
    <t>Third-Party Sent to Other Organizations for Reuse</t>
  </si>
  <si>
    <t>Total Discharges</t>
  </si>
  <si>
    <t>Consumption (net water usage)</t>
  </si>
  <si>
    <r>
      <t>Freshwater</t>
    </r>
    <r>
      <rPr>
        <vertAlign val="superscript"/>
        <sz val="11"/>
        <color theme="1"/>
        <rFont val="Calibri"/>
        <family val="2"/>
        <scheme val="minor"/>
      </rPr>
      <t>1</t>
    </r>
  </si>
  <si>
    <r>
      <t>Other Water</t>
    </r>
    <r>
      <rPr>
        <vertAlign val="superscript"/>
        <sz val="11"/>
        <color theme="1"/>
        <rFont val="Calibri"/>
        <family val="2"/>
        <scheme val="minor"/>
      </rPr>
      <t>2</t>
    </r>
  </si>
  <si>
    <r>
      <t>Not Measured</t>
    </r>
    <r>
      <rPr>
        <vertAlign val="superscript"/>
        <sz val="11"/>
        <color theme="1"/>
        <rFont val="Calibri"/>
        <family val="2"/>
        <scheme val="minor"/>
      </rPr>
      <t>3</t>
    </r>
  </si>
  <si>
    <r>
      <rPr>
        <vertAlign val="superscript"/>
        <sz val="11"/>
        <color theme="1"/>
        <rFont val="Calibri"/>
        <family val="2"/>
        <scheme val="minor"/>
      </rPr>
      <t xml:space="preserve">1 </t>
    </r>
    <r>
      <rPr>
        <sz val="11"/>
        <color theme="1"/>
        <rFont val="Calibri"/>
        <family val="2"/>
        <scheme val="minor"/>
      </rPr>
      <t>"Freshwater" is defined as water with less than or equal to 1,000 mg/L of total dissolved solids (TDS)</t>
    </r>
  </si>
  <si>
    <r>
      <rPr>
        <vertAlign val="superscript"/>
        <sz val="11"/>
        <color theme="1"/>
        <rFont val="Calibri"/>
        <family val="2"/>
        <scheme val="minor"/>
      </rPr>
      <t xml:space="preserve">2 </t>
    </r>
    <r>
      <rPr>
        <sz val="11"/>
        <color theme="1"/>
        <rFont val="Calibri"/>
        <family val="2"/>
        <scheme val="minor"/>
      </rPr>
      <t>"Other Water" is defined as water with greater than 1,000 mg/L TDS.</t>
    </r>
  </si>
  <si>
    <r>
      <rPr>
        <vertAlign val="superscript"/>
        <sz val="11"/>
        <color theme="1"/>
        <rFont val="Calibri"/>
        <family val="2"/>
        <scheme val="minor"/>
      </rPr>
      <t xml:space="preserve">3 </t>
    </r>
    <r>
      <rPr>
        <sz val="11"/>
        <color theme="1"/>
        <rFont val="Calibri"/>
        <family val="2"/>
        <scheme val="minor"/>
      </rPr>
      <t>"Not measured" is defined as water whose TDS was not measured.</t>
    </r>
  </si>
  <si>
    <t>Air emission</t>
  </si>
  <si>
    <t>Volatile Organic Compounds (VOCs)</t>
  </si>
  <si>
    <t>Hazardous Air Pollutants (HAPs)</t>
  </si>
  <si>
    <t>Particulate Matter &lt;10</t>
  </si>
  <si>
    <t>Particulate Matter &lt;2.5</t>
  </si>
  <si>
    <t>Particulate Matter Other (Not Measured)</t>
  </si>
  <si>
    <t>Persistent Organic Pollutants (POPs)</t>
  </si>
  <si>
    <t>Emissions (t)</t>
  </si>
  <si>
    <t>Intensity (t per t of sold production)</t>
  </si>
  <si>
    <t>Hazardous Waste (t)</t>
  </si>
  <si>
    <t>Non-hazardous Waste (t)</t>
  </si>
  <si>
    <t>Total Waste (t)</t>
  </si>
  <si>
    <t>Waste Recycled - Total (t)</t>
  </si>
  <si>
    <t>Waste Recycled - Hazardous (t)</t>
  </si>
  <si>
    <t>Total Waste</t>
  </si>
  <si>
    <t>Waste Diverted from Disposal</t>
  </si>
  <si>
    <t>Waste Directed to Disposal</t>
  </si>
  <si>
    <t>Hazardous</t>
  </si>
  <si>
    <t>Non- Hazardous</t>
  </si>
  <si>
    <t>Reuse</t>
  </si>
  <si>
    <t>Recycling</t>
  </si>
  <si>
    <t>Composting</t>
  </si>
  <si>
    <t>Change in Storage</t>
  </si>
  <si>
    <t>Total On-site</t>
  </si>
  <si>
    <t>Incineration with Energy Recovery</t>
  </si>
  <si>
    <t>Incineration Without Energy Recovery</t>
  </si>
  <si>
    <t>Deep Well Injection</t>
  </si>
  <si>
    <t>Landfill</t>
  </si>
  <si>
    <t>Hazardous Waste</t>
  </si>
  <si>
    <t>Non-hazardous Waste</t>
  </si>
  <si>
    <t>Material type</t>
  </si>
  <si>
    <t>Non-renewable materials (t)</t>
  </si>
  <si>
    <t>Renewable materials (t)</t>
  </si>
  <si>
    <t>Recycled input materials (%)</t>
  </si>
  <si>
    <t>Recycled content</t>
  </si>
  <si>
    <t>Bio-sourced content</t>
  </si>
  <si>
    <t>Recyclable content</t>
  </si>
  <si>
    <t>Biodegradable content</t>
  </si>
  <si>
    <t>Resilience (e.g., durability) content</t>
  </si>
  <si>
    <t>Table DEV-01</t>
  </si>
  <si>
    <t>USD, in millions</t>
  </si>
  <si>
    <t>Revenues</t>
  </si>
  <si>
    <t>Operating Costs</t>
  </si>
  <si>
    <t>Employee Wages and Benefits</t>
  </si>
  <si>
    <t>Payments to Providers of Capital</t>
  </si>
  <si>
    <t>COGS</t>
  </si>
  <si>
    <t>Total Operating Costs</t>
  </si>
  <si>
    <t>Employee wages and benefits</t>
  </si>
  <si>
    <t>Operating Costs for Table</t>
  </si>
  <si>
    <t>Interest</t>
  </si>
  <si>
    <t>Dividends to common shareholders</t>
  </si>
  <si>
    <t>Total Payments to Capital</t>
  </si>
  <si>
    <t>Unit</t>
  </si>
  <si>
    <t>$million</t>
  </si>
  <si>
    <t>Net Income</t>
  </si>
  <si>
    <r>
      <t>Adjusted Net Income</t>
    </r>
    <r>
      <rPr>
        <vertAlign val="superscript"/>
        <sz val="12"/>
        <color theme="1"/>
        <rFont val="Calibri"/>
        <family val="2"/>
        <scheme val="minor"/>
      </rPr>
      <t>1</t>
    </r>
  </si>
  <si>
    <r>
      <t>Adjusted EBITDA</t>
    </r>
    <r>
      <rPr>
        <vertAlign val="superscript"/>
        <sz val="12"/>
        <color theme="1"/>
        <rFont val="Calibri"/>
        <family val="2"/>
        <scheme val="minor"/>
      </rPr>
      <t>1</t>
    </r>
  </si>
  <si>
    <t>Capital Expenditures</t>
  </si>
  <si>
    <t>Total Products/Co-Products</t>
  </si>
  <si>
    <t>million tonnes</t>
  </si>
  <si>
    <r>
      <t>Environmental Reserves</t>
    </r>
    <r>
      <rPr>
        <vertAlign val="superscript"/>
        <sz val="12"/>
        <color theme="1"/>
        <rFont val="Calibri"/>
        <family val="2"/>
        <scheme val="minor"/>
      </rPr>
      <t>2</t>
    </r>
  </si>
  <si>
    <t>EHS Capital Expenditures</t>
  </si>
  <si>
    <t>Debt</t>
  </si>
  <si>
    <r>
      <t>Net Debt</t>
    </r>
    <r>
      <rPr>
        <vertAlign val="superscript"/>
        <sz val="12"/>
        <color theme="1"/>
        <rFont val="Calibri"/>
        <family val="2"/>
        <scheme val="minor"/>
      </rPr>
      <t>3</t>
    </r>
  </si>
  <si>
    <t>Equity</t>
  </si>
  <si>
    <r>
      <t>PLANET</t>
    </r>
    <r>
      <rPr>
        <b/>
        <vertAlign val="superscript"/>
        <sz val="12"/>
        <color theme="1"/>
        <rFont val="Calibri"/>
        <family val="2"/>
        <scheme val="minor"/>
      </rPr>
      <t>4</t>
    </r>
  </si>
  <si>
    <t>Gigajoules (GJ)</t>
  </si>
  <si>
    <r>
      <t>mmt CO</t>
    </r>
    <r>
      <rPr>
        <vertAlign val="subscript"/>
        <sz val="12"/>
        <color theme="1"/>
        <rFont val="Calibri"/>
        <family val="2"/>
        <scheme val="minor"/>
      </rPr>
      <t>2</t>
    </r>
    <r>
      <rPr>
        <sz val="12"/>
        <color theme="1"/>
        <rFont val="Calibri"/>
        <family val="2"/>
        <scheme val="minor"/>
      </rPr>
      <t>e</t>
    </r>
  </si>
  <si>
    <r>
      <t>Total Air Emissions</t>
    </r>
    <r>
      <rPr>
        <vertAlign val="superscript"/>
        <sz val="12"/>
        <color theme="1"/>
        <rFont val="Calibri"/>
        <family val="2"/>
        <scheme val="minor"/>
      </rPr>
      <t>5</t>
    </r>
    <r>
      <rPr>
        <sz val="12"/>
        <color theme="1"/>
        <rFont val="Calibri"/>
        <family val="2"/>
        <scheme val="minor"/>
      </rPr>
      <t xml:space="preserve"> (excluding GHG)</t>
    </r>
  </si>
  <si>
    <t>tonnes</t>
  </si>
  <si>
    <t>Total Water Discharge (Chemical Oxygen Demand)</t>
  </si>
  <si>
    <t>Total Non-Hazardous Waste Generated</t>
  </si>
  <si>
    <t>Total Hazardous Waste Generated</t>
  </si>
  <si>
    <t>PEOPLE</t>
  </si>
  <si>
    <t>Regular Full-Time Associates</t>
  </si>
  <si>
    <t>FTE</t>
  </si>
  <si>
    <t>US-Based Associates</t>
  </si>
  <si>
    <t>Non-US Associates</t>
  </si>
  <si>
    <r>
      <t>Contractors</t>
    </r>
    <r>
      <rPr>
        <vertAlign val="superscript"/>
        <sz val="12"/>
        <color theme="1"/>
        <rFont val="Calibri"/>
        <family val="2"/>
        <scheme val="minor"/>
      </rPr>
      <t>6</t>
    </r>
  </si>
  <si>
    <t>Total Recordable Incident Rate</t>
  </si>
  <si>
    <t>US Chemical Industry Average</t>
  </si>
  <si>
    <t>Fatal Work-Related Accidents (Associates)</t>
  </si>
  <si>
    <t>Fatal Work-Related Accidents (Contractors)</t>
  </si>
  <si>
    <t>OHS Coverage</t>
  </si>
  <si>
    <t>Associates and contractors</t>
  </si>
  <si>
    <t>Covered by OHS</t>
  </si>
  <si>
    <t>Covered by OHS internally audited</t>
  </si>
  <si>
    <t>Covered by OHS externally audited</t>
  </si>
  <si>
    <t>Table OHS-02</t>
  </si>
  <si>
    <t>Injuries</t>
  </si>
  <si>
    <r>
      <t>Hours Worked</t>
    </r>
    <r>
      <rPr>
        <vertAlign val="superscript"/>
        <sz val="12"/>
        <color theme="1"/>
        <rFont val="Calibri"/>
        <family val="2"/>
        <scheme val="minor"/>
      </rPr>
      <t>1</t>
    </r>
  </si>
  <si>
    <t>Fatalities</t>
  </si>
  <si>
    <t>Recordable</t>
  </si>
  <si>
    <t>Count</t>
  </si>
  <si>
    <t>Rate</t>
  </si>
  <si>
    <t>Associates</t>
  </si>
  <si>
    <t>Contractors</t>
  </si>
  <si>
    <t>Combined</t>
  </si>
  <si>
    <t>Illnesses</t>
  </si>
  <si>
    <t>Injuries and Illnesses</t>
  </si>
  <si>
    <t>Huntsman</t>
  </si>
  <si>
    <t>US Chem Avg</t>
  </si>
  <si>
    <t>Table PS-01</t>
  </si>
  <si>
    <t>Tier 1</t>
  </si>
  <si>
    <t>Tier 2</t>
  </si>
  <si>
    <t>PSIC</t>
  </si>
  <si>
    <t>PSTIR</t>
  </si>
  <si>
    <t>PSISR</t>
  </si>
  <si>
    <t>Table PS-02</t>
  </si>
  <si>
    <t>Releases and Spills</t>
  </si>
  <si>
    <t>Number of incidents</t>
  </si>
  <si>
    <t>Amount released (lbs.)</t>
  </si>
  <si>
    <t>Europe, Africa, Middle East</t>
  </si>
  <si>
    <t>Table PS-03</t>
  </si>
  <si>
    <t>Incidents reported based on the European Agreement concerning the International Carriage of Dangerous Goods by Road (ADR) criteria </t>
  </si>
  <si>
    <t>Other transport incidents, based on nationally recognized definitions, or consistent with the International Council of Chemical Association’s (ICCA) Guidance for Reporting Performance </t>
  </si>
  <si>
    <t>Table PS-04</t>
  </si>
  <si>
    <t>Significant Distribution Incidents</t>
  </si>
  <si>
    <t>A fatality or injury leading to intensive medical treatment, a stay in hospital of at least one day, or an absence from work of more than three days </t>
  </si>
  <si>
    <t>Any release of more than 200 kg/L of dangerous goods or more than 1,000 kg/L of non-dangerous goods </t>
  </si>
  <si>
    <t>Any damage of more than 50,000 USD (including environmental cleanup) resulting from a transport incident </t>
  </si>
  <si>
    <t>An incident leading to direct involvement of authorities and/or emergency services, evacuation of people, or closure of public traffic routes for at least three hours </t>
  </si>
  <si>
    <t>Table EMPLOY-01</t>
  </si>
  <si>
    <t>Permanent Employees</t>
  </si>
  <si>
    <t>Female</t>
  </si>
  <si>
    <t>Male</t>
  </si>
  <si>
    <t>Europe, Africa, and Middle East</t>
  </si>
  <si>
    <t>Table EMPLOY-02</t>
  </si>
  <si>
    <t>New Hires</t>
  </si>
  <si>
    <t>Turnover</t>
  </si>
  <si>
    <t>in %</t>
  </si>
  <si>
    <t>Number</t>
  </si>
  <si>
    <t>By Region</t>
  </si>
  <si>
    <t>By Gender</t>
  </si>
  <si>
    <t>By Age</t>
  </si>
  <si>
    <t>Under 30 years</t>
  </si>
  <si>
    <t>30 to 50 years</t>
  </si>
  <si>
    <t>Over 50 years</t>
  </si>
  <si>
    <t>Overall</t>
  </si>
  <si>
    <t>Table EMPLOY-03</t>
  </si>
  <si>
    <t>Average Hours</t>
  </si>
  <si>
    <t>Employee Category</t>
  </si>
  <si>
    <t>Officer</t>
  </si>
  <si>
    <t>VP</t>
  </si>
  <si>
    <t>Director</t>
  </si>
  <si>
    <t>Senior Manager</t>
  </si>
  <si>
    <t>Manager</t>
  </si>
  <si>
    <t>Team Lead / Supervisor</t>
  </si>
  <si>
    <t>Individual Contributor</t>
  </si>
  <si>
    <t>Review in %</t>
  </si>
  <si>
    <t>Average Review Rate</t>
  </si>
  <si>
    <t>3 VP</t>
  </si>
  <si>
    <t>4 Director</t>
  </si>
  <si>
    <t>TOP MANAGEMENT REVIEW</t>
  </si>
  <si>
    <t>Gender</t>
  </si>
  <si>
    <t>US Minority</t>
  </si>
  <si>
    <t>Director and above</t>
  </si>
  <si>
    <t>Executive Leadership</t>
  </si>
  <si>
    <t>Peter Huntsman</t>
  </si>
  <si>
    <t>1 CEO</t>
  </si>
  <si>
    <t>M</t>
  </si>
  <si>
    <t>ASSC</t>
  </si>
  <si>
    <t>Phil Lister</t>
  </si>
  <si>
    <t>2 Officer</t>
  </si>
  <si>
    <t>F</t>
  </si>
  <si>
    <t>HR</t>
  </si>
  <si>
    <t>Wade Rogers</t>
  </si>
  <si>
    <t>Legal</t>
  </si>
  <si>
    <t>David Stryker</t>
  </si>
  <si>
    <t>Officer + VP</t>
  </si>
  <si>
    <t>Scott Wright</t>
  </si>
  <si>
    <t>EHS</t>
  </si>
  <si>
    <t>Brittany Benko</t>
  </si>
  <si>
    <t>Chuck Hirsch</t>
  </si>
  <si>
    <t>Rohit Aggarwal</t>
  </si>
  <si>
    <t>Darren Barker</t>
  </si>
  <si>
    <t>Mike Dixon</t>
  </si>
  <si>
    <t>David Hatrick</t>
  </si>
  <si>
    <t>Michael Quinn</t>
  </si>
  <si>
    <t>Grace Yang （杨朝霞）</t>
  </si>
  <si>
    <t>Gino Ceccopieri</t>
  </si>
  <si>
    <t>Harald Wiedemann</t>
  </si>
  <si>
    <t>Ivan Marcuse</t>
  </si>
  <si>
    <t>Communication</t>
  </si>
  <si>
    <t>Gary Chapman</t>
  </si>
  <si>
    <t>Corporate Finance</t>
  </si>
  <si>
    <t>Steven Jorgensen</t>
  </si>
  <si>
    <t>Financial Planning &amp; Analysis</t>
  </si>
  <si>
    <t>Nooshin Vaughn</t>
  </si>
  <si>
    <t>Internal Audit</t>
  </si>
  <si>
    <t>Pierre Poukens</t>
  </si>
  <si>
    <t>IT</t>
  </si>
  <si>
    <t>Twila Day</t>
  </si>
  <si>
    <t>Ralph Diguilio</t>
  </si>
  <si>
    <t>Steven Hanshaw</t>
  </si>
  <si>
    <t>David Ming</t>
  </si>
  <si>
    <t>Rachel JW Zhou</t>
  </si>
  <si>
    <t>Gwendolien Fonck</t>
  </si>
  <si>
    <t>Jan Buberl</t>
  </si>
  <si>
    <t>Pavneet Mumick</t>
  </si>
  <si>
    <t>Kenny Pan</t>
  </si>
  <si>
    <t>Steen Weien Hansen</t>
  </si>
  <si>
    <t>Jan Verstraeten</t>
  </si>
  <si>
    <t>James Barlow</t>
  </si>
  <si>
    <t>Mike Fowles</t>
  </si>
  <si>
    <t>Max van der Meer</t>
  </si>
  <si>
    <t>Purchasing</t>
  </si>
  <si>
    <t>Todd Bloomfield</t>
  </si>
  <si>
    <t>Tax</t>
  </si>
  <si>
    <t>Kevin Hardman</t>
  </si>
  <si>
    <t>Mark Devaney</t>
  </si>
  <si>
    <t>Chun Hao Lok</t>
  </si>
  <si>
    <t>Lutfu Okman</t>
  </si>
  <si>
    <t>Felicia Pang</t>
  </si>
  <si>
    <t>Khijar Sarnaik</t>
  </si>
  <si>
    <t>WDLN/HATC Shared Service</t>
  </si>
  <si>
    <t>Brian Pellon</t>
  </si>
  <si>
    <t>Treasury &amp; Credit</t>
  </si>
  <si>
    <t>Claire Mei</t>
  </si>
  <si>
    <t>Ioannis Evangelos Dimas</t>
  </si>
  <si>
    <t>Serge Golay</t>
  </si>
  <si>
    <t>Sunil Rajamony</t>
  </si>
  <si>
    <t>Ryan Leishman</t>
  </si>
  <si>
    <t>Rob McLaughlin</t>
  </si>
  <si>
    <t>Brian Bennett</t>
  </si>
  <si>
    <t>Joseph Berg</t>
  </si>
  <si>
    <t>Kevin Drake</t>
  </si>
  <si>
    <t>Ray Mellis</t>
  </si>
  <si>
    <t>Jeff Morgheim</t>
  </si>
  <si>
    <t>Lou Kaiser</t>
  </si>
  <si>
    <t>Shaun Nail</t>
  </si>
  <si>
    <t>Oyin Oke</t>
  </si>
  <si>
    <t>Chris Everhart</t>
  </si>
  <si>
    <t>Paul Frye</t>
  </si>
  <si>
    <t>Bill McPherson</t>
  </si>
  <si>
    <t>Jena Stem</t>
  </si>
  <si>
    <t>Diane Ziman</t>
  </si>
  <si>
    <t>Paolo Verdiani</t>
  </si>
  <si>
    <t>Christopher Cox</t>
  </si>
  <si>
    <t>Adriel Ginsburg</t>
  </si>
  <si>
    <t>David Gruenewald</t>
  </si>
  <si>
    <t>Kirsche Heins</t>
  </si>
  <si>
    <t>Cynthia Hubbard</t>
  </si>
  <si>
    <t>Francesco Regali</t>
  </si>
  <si>
    <t>Ron Brown</t>
  </si>
  <si>
    <t>Rachel Muir</t>
  </si>
  <si>
    <t>Amy Smedley</t>
  </si>
  <si>
    <t>Andrea Wykman</t>
  </si>
  <si>
    <t>Kin Keong Chan</t>
  </si>
  <si>
    <t>Natasja Degrieck</t>
  </si>
  <si>
    <t>Patrick Verraes</t>
  </si>
  <si>
    <t>John Calder</t>
  </si>
  <si>
    <t>Bernard Simon</t>
  </si>
  <si>
    <t>Gwynne Whitcombe</t>
  </si>
  <si>
    <t>James Lang</t>
  </si>
  <si>
    <t>Elizabeth Lalli-Reese</t>
  </si>
  <si>
    <t>John McGee</t>
  </si>
  <si>
    <t>Mark Dearman</t>
  </si>
  <si>
    <t>Doug Brady</t>
  </si>
  <si>
    <t>Greg Brown-Thomas</t>
  </si>
  <si>
    <t>Scott Campbell</t>
  </si>
  <si>
    <t>David Feitl</t>
  </si>
  <si>
    <t>Michelle Adams</t>
  </si>
  <si>
    <t>Mario Budisa</t>
  </si>
  <si>
    <t>David Cranfill</t>
  </si>
  <si>
    <t>Nicolas Gonzales-Nagels</t>
  </si>
  <si>
    <t>Beau Harris</t>
  </si>
  <si>
    <t>Paul Mackey</t>
  </si>
  <si>
    <t>Kimberly Matthews</t>
  </si>
  <si>
    <t>David Mitchell</t>
  </si>
  <si>
    <t>Nick O'Carroll</t>
  </si>
  <si>
    <t>Joe Tse</t>
  </si>
  <si>
    <t>Richard Tyler</t>
  </si>
  <si>
    <t>Tammy Li （李涛）</t>
  </si>
  <si>
    <t>June Zhu （朱骏）</t>
  </si>
  <si>
    <t>Khoon Leng Choong</t>
  </si>
  <si>
    <t>Alexis Bortoluzzi</t>
  </si>
  <si>
    <t>Nick Limerkens</t>
  </si>
  <si>
    <t>Thierry Materne</t>
  </si>
  <si>
    <t>Bart Van Roozendaal</t>
  </si>
  <si>
    <t>Johan Van Tongelen</t>
  </si>
  <si>
    <t>Holger Tewes-McCoy</t>
  </si>
  <si>
    <t>Rahul Tikoo</t>
  </si>
  <si>
    <t>Ben de Jong</t>
  </si>
  <si>
    <t>Kal Khogali</t>
  </si>
  <si>
    <t>Tony Knapton</t>
  </si>
  <si>
    <t>Simon Baker</t>
  </si>
  <si>
    <t>Wyatt Smith</t>
  </si>
  <si>
    <t>K B Liaw</t>
  </si>
  <si>
    <t>Dirk Mertens</t>
  </si>
  <si>
    <t>Susan Adams</t>
  </si>
  <si>
    <t>Steven Steele</t>
  </si>
  <si>
    <t>Antony Sellars</t>
  </si>
  <si>
    <t>Christine Cai （蔡晓松）</t>
  </si>
  <si>
    <t>Dhirendra  Singh Gautam</t>
  </si>
  <si>
    <t>The Woodlands Executive Support</t>
  </si>
  <si>
    <t>Michael Floyd</t>
  </si>
  <si>
    <t>Joe Hambor</t>
  </si>
  <si>
    <t>Enshan Sheng （盛恩善）</t>
  </si>
  <si>
    <t>Table DIV-01</t>
  </si>
  <si>
    <t>Age Group</t>
  </si>
  <si>
    <t>US Ethnic Minority</t>
  </si>
  <si>
    <t>&lt; 30 years</t>
  </si>
  <si>
    <t>30-50 years</t>
  </si>
  <si>
    <t>50+ years</t>
  </si>
  <si>
    <t>Minority</t>
  </si>
  <si>
    <t>Non-Minority</t>
  </si>
  <si>
    <t>Senior Director</t>
  </si>
  <si>
    <t>Manager / IC</t>
  </si>
  <si>
    <t>Incidents reported according to the U.S. Department of Transportation 5800 report</t>
  </si>
  <si>
    <t>Scope 1 - Fuel</t>
  </si>
  <si>
    <t>Scope 1 - Process</t>
  </si>
  <si>
    <t>Scope 2 - Electricity</t>
  </si>
  <si>
    <t>Scope 2 - Steam</t>
  </si>
  <si>
    <t>Remainder</t>
  </si>
  <si>
    <t>Total Scope 1 and 2 Greenhouse Gas (GHG) Emissions</t>
  </si>
  <si>
    <t>Sites in Areas of Water Stress</t>
  </si>
  <si>
    <t>Percentage of Consumption in Areas of Water Stress (%)</t>
  </si>
  <si>
    <t>"na" = not applicable</t>
  </si>
  <si>
    <t>under development</t>
  </si>
  <si>
    <t>Payments to Governments</t>
  </si>
  <si>
    <t>Total Payments to Governments</t>
  </si>
  <si>
    <t>Note:  Figures exclude discontinued operations</t>
  </si>
  <si>
    <t>Income Tax Expense</t>
  </si>
  <si>
    <t>Add/gain on India DIY business</t>
  </si>
  <si>
    <t>Energy</t>
  </si>
  <si>
    <t>Economic Value (Distributed) / Retained</t>
  </si>
  <si>
    <t>Adjustment</t>
  </si>
  <si>
    <t>Cash paid for income taxes</t>
  </si>
  <si>
    <t>Net Water Consumption - Total</t>
  </si>
  <si>
    <t>megaliters (ML)</t>
  </si>
  <si>
    <t>Net Water Consumption - Areas of Water Stress</t>
  </si>
  <si>
    <t>Intensity (m3 consumption per t of sold product)</t>
  </si>
  <si>
    <r>
      <rPr>
        <i/>
        <sz val="12"/>
        <color theme="0"/>
        <rFont val="Calibri"/>
        <family val="2"/>
        <scheme val="minor"/>
      </rPr>
      <t>Table GHG-01</t>
    </r>
    <r>
      <rPr>
        <b/>
        <sz val="12"/>
        <color theme="0"/>
        <rFont val="Calibri"/>
        <family val="2"/>
        <scheme val="minor"/>
      </rPr>
      <t xml:space="preserve"> Emissions intensity (t of CO</t>
    </r>
    <r>
      <rPr>
        <b/>
        <vertAlign val="subscript"/>
        <sz val="12"/>
        <color theme="0"/>
        <rFont val="Calibri"/>
        <family val="2"/>
        <scheme val="minor"/>
      </rPr>
      <t>2</t>
    </r>
    <r>
      <rPr>
        <b/>
        <sz val="12"/>
        <color theme="0"/>
        <rFont val="Calibri"/>
        <family val="2"/>
        <scheme val="minor"/>
      </rPr>
      <t xml:space="preserve">e per t of sold product) </t>
    </r>
    <r>
      <rPr>
        <sz val="12"/>
        <color theme="0"/>
        <rFont val="Calibri"/>
        <family val="2"/>
        <scheme val="minor"/>
      </rPr>
      <t>[GRI 305-4]</t>
    </r>
  </si>
  <si>
    <r>
      <rPr>
        <i/>
        <sz val="12"/>
        <color theme="0"/>
        <rFont val="Calibri"/>
        <family val="2"/>
        <scheme val="minor"/>
      </rPr>
      <t>Table GHG-02</t>
    </r>
    <r>
      <rPr>
        <b/>
        <sz val="12"/>
        <color theme="0"/>
        <rFont val="Calibri"/>
        <family val="2"/>
        <scheme val="minor"/>
      </rPr>
      <t xml:space="preserve"> Share of emissions covered by regulations (%)</t>
    </r>
  </si>
  <si>
    <r>
      <rPr>
        <i/>
        <sz val="12"/>
        <color theme="0"/>
        <rFont val="Calibri"/>
        <family val="2"/>
        <scheme val="minor"/>
      </rPr>
      <t>Table GHG-03</t>
    </r>
    <r>
      <rPr>
        <b/>
        <sz val="12"/>
        <color theme="0"/>
        <rFont val="Calibri"/>
        <family val="2"/>
        <scheme val="minor"/>
      </rPr>
      <t xml:space="preserve"> Direct Greenhouse Gas Emissions by Type (t)</t>
    </r>
    <r>
      <rPr>
        <sz val="12"/>
        <color theme="0"/>
        <rFont val="Calibri"/>
        <family val="2"/>
        <scheme val="minor"/>
      </rPr>
      <t xml:space="preserve"> [GRI 305-1]</t>
    </r>
  </si>
  <si>
    <r>
      <rPr>
        <i/>
        <sz val="12"/>
        <color theme="0"/>
        <rFont val="Calibri"/>
        <family val="2"/>
        <scheme val="minor"/>
      </rPr>
      <t>Table GHG-04</t>
    </r>
    <r>
      <rPr>
        <sz val="12"/>
        <color theme="0"/>
        <rFont val="Calibri"/>
        <family val="2"/>
        <scheme val="minor"/>
      </rPr>
      <t xml:space="preserve"> </t>
    </r>
    <r>
      <rPr>
        <b/>
        <sz val="12"/>
        <color theme="0"/>
        <rFont val="Calibri"/>
        <family val="2"/>
        <scheme val="minor"/>
      </rPr>
      <t>Direct greenhouse gas emissions by type (t of CO</t>
    </r>
    <r>
      <rPr>
        <b/>
        <vertAlign val="subscript"/>
        <sz val="12"/>
        <color theme="0"/>
        <rFont val="Calibri"/>
        <family val="2"/>
        <scheme val="minor"/>
      </rPr>
      <t>2</t>
    </r>
    <r>
      <rPr>
        <b/>
        <sz val="12"/>
        <color theme="0"/>
        <rFont val="Calibri"/>
        <family val="2"/>
        <scheme val="minor"/>
      </rPr>
      <t>e)</t>
    </r>
    <r>
      <rPr>
        <sz val="12"/>
        <color theme="0"/>
        <rFont val="Calibri"/>
        <family val="2"/>
        <scheme val="minor"/>
      </rPr>
      <t xml:space="preserve"> [GRI 305-1]</t>
    </r>
  </si>
  <si>
    <r>
      <rPr>
        <i/>
        <sz val="12"/>
        <color theme="0"/>
        <rFont val="Calibri"/>
        <family val="2"/>
        <scheme val="minor"/>
      </rPr>
      <t>Table GHG-05</t>
    </r>
    <r>
      <rPr>
        <b/>
        <sz val="12"/>
        <color theme="0"/>
        <rFont val="Calibri"/>
        <family val="2"/>
        <scheme val="minor"/>
      </rPr>
      <t xml:space="preserve"> Direct greenhouse gas emissions by region (t of CO</t>
    </r>
    <r>
      <rPr>
        <b/>
        <vertAlign val="subscript"/>
        <sz val="12"/>
        <color theme="0"/>
        <rFont val="Calibri"/>
        <family val="2"/>
        <scheme val="minor"/>
      </rPr>
      <t>2</t>
    </r>
    <r>
      <rPr>
        <b/>
        <sz val="12"/>
        <color theme="0"/>
        <rFont val="Calibri"/>
        <family val="2"/>
        <scheme val="minor"/>
      </rPr>
      <t>e)</t>
    </r>
    <r>
      <rPr>
        <sz val="12"/>
        <color theme="0"/>
        <rFont val="Calibri"/>
        <family val="2"/>
        <scheme val="minor"/>
      </rPr>
      <t xml:space="preserve"> [GRI 305-1]</t>
    </r>
  </si>
  <si>
    <r>
      <rPr>
        <i/>
        <sz val="12"/>
        <color theme="0"/>
        <rFont val="Calibri"/>
        <family val="2"/>
        <scheme val="minor"/>
      </rPr>
      <t>Table GHG-06</t>
    </r>
    <r>
      <rPr>
        <b/>
        <sz val="12"/>
        <color theme="0"/>
        <rFont val="Calibri"/>
        <family val="2"/>
        <scheme val="minor"/>
      </rPr>
      <t xml:space="preserve"> Direct greenhouse gas emissions by division (t of CO</t>
    </r>
    <r>
      <rPr>
        <b/>
        <vertAlign val="subscript"/>
        <sz val="12"/>
        <color theme="0"/>
        <rFont val="Calibri"/>
        <family val="2"/>
        <scheme val="minor"/>
      </rPr>
      <t>2</t>
    </r>
    <r>
      <rPr>
        <b/>
        <sz val="12"/>
        <color theme="0"/>
        <rFont val="Calibri"/>
        <family val="2"/>
        <scheme val="minor"/>
      </rPr>
      <t>e)</t>
    </r>
    <r>
      <rPr>
        <sz val="12"/>
        <color theme="0"/>
        <rFont val="Calibri"/>
        <family val="2"/>
        <scheme val="minor"/>
      </rPr>
      <t xml:space="preserve"> [GRI 305-1]</t>
    </r>
  </si>
  <si>
    <r>
      <rPr>
        <i/>
        <sz val="12"/>
        <color theme="0"/>
        <rFont val="Calibri"/>
        <family val="2"/>
        <scheme val="minor"/>
      </rPr>
      <t>Table GHG-07</t>
    </r>
    <r>
      <rPr>
        <b/>
        <sz val="12"/>
        <color theme="0"/>
        <rFont val="Calibri"/>
        <family val="2"/>
        <scheme val="minor"/>
      </rPr>
      <t xml:space="preserve"> Indirect greenhouse gas emissions by type (t)</t>
    </r>
    <r>
      <rPr>
        <sz val="12"/>
        <color theme="0"/>
        <rFont val="Calibri"/>
        <family val="2"/>
        <scheme val="minor"/>
      </rPr>
      <t xml:space="preserve"> [GRI 305-2]</t>
    </r>
  </si>
  <si>
    <r>
      <rPr>
        <i/>
        <sz val="12"/>
        <color theme="0"/>
        <rFont val="Calibri"/>
        <family val="2"/>
        <scheme val="minor"/>
      </rPr>
      <t>Table GHG-08</t>
    </r>
    <r>
      <rPr>
        <b/>
        <sz val="12"/>
        <color theme="0"/>
        <rFont val="Calibri"/>
        <family val="2"/>
        <scheme val="minor"/>
      </rPr>
      <t xml:space="preserve"> Indirect greenhouse gas emissions by type (t of CO</t>
    </r>
    <r>
      <rPr>
        <b/>
        <vertAlign val="subscript"/>
        <sz val="12"/>
        <color theme="0"/>
        <rFont val="Calibri"/>
        <family val="2"/>
        <scheme val="minor"/>
      </rPr>
      <t>2</t>
    </r>
    <r>
      <rPr>
        <b/>
        <sz val="12"/>
        <color theme="0"/>
        <rFont val="Calibri"/>
        <family val="2"/>
        <scheme val="minor"/>
      </rPr>
      <t>e)</t>
    </r>
    <r>
      <rPr>
        <sz val="12"/>
        <color theme="0"/>
        <rFont val="Calibri"/>
        <family val="2"/>
        <scheme val="minor"/>
      </rPr>
      <t xml:space="preserve"> [GRI 305-2]</t>
    </r>
  </si>
  <si>
    <r>
      <rPr>
        <i/>
        <sz val="12"/>
        <color theme="0"/>
        <rFont val="Calibri"/>
        <family val="2"/>
        <scheme val="minor"/>
      </rPr>
      <t>Table GHG-09</t>
    </r>
    <r>
      <rPr>
        <b/>
        <sz val="12"/>
        <color theme="0"/>
        <rFont val="Calibri"/>
        <family val="2"/>
        <scheme val="minor"/>
      </rPr>
      <t xml:space="preserve"> Indirect greenhouse gas emissions by region (t of CO</t>
    </r>
    <r>
      <rPr>
        <b/>
        <vertAlign val="subscript"/>
        <sz val="12"/>
        <color theme="0"/>
        <rFont val="Calibri"/>
        <family val="2"/>
        <scheme val="minor"/>
      </rPr>
      <t>2</t>
    </r>
    <r>
      <rPr>
        <b/>
        <sz val="12"/>
        <color theme="0"/>
        <rFont val="Calibri"/>
        <family val="2"/>
        <scheme val="minor"/>
      </rPr>
      <t>e)</t>
    </r>
    <r>
      <rPr>
        <sz val="12"/>
        <color theme="0"/>
        <rFont val="Calibri"/>
        <family val="2"/>
        <scheme val="minor"/>
      </rPr>
      <t xml:space="preserve"> [GRI 305-2]</t>
    </r>
  </si>
  <si>
    <r>
      <rPr>
        <i/>
        <sz val="12"/>
        <color theme="0"/>
        <rFont val="Calibri"/>
        <family val="2"/>
        <scheme val="minor"/>
      </rPr>
      <t>Table GHG-10</t>
    </r>
    <r>
      <rPr>
        <b/>
        <sz val="12"/>
        <color theme="0"/>
        <rFont val="Calibri"/>
        <family val="2"/>
        <scheme val="minor"/>
      </rPr>
      <t xml:space="preserve"> Indirect greenhouse gas emissions by division (t of CO</t>
    </r>
    <r>
      <rPr>
        <b/>
        <vertAlign val="subscript"/>
        <sz val="12"/>
        <color theme="0"/>
        <rFont val="Calibri"/>
        <family val="2"/>
        <scheme val="minor"/>
      </rPr>
      <t>2</t>
    </r>
    <r>
      <rPr>
        <b/>
        <sz val="12"/>
        <color theme="0"/>
        <rFont val="Calibri"/>
        <family val="2"/>
        <scheme val="minor"/>
      </rPr>
      <t>e)</t>
    </r>
    <r>
      <rPr>
        <sz val="12"/>
        <color theme="0"/>
        <rFont val="Calibri"/>
        <family val="2"/>
        <scheme val="minor"/>
      </rPr>
      <t xml:space="preserve"> [GRI 305-2]</t>
    </r>
  </si>
  <si>
    <r>
      <rPr>
        <i/>
        <sz val="12"/>
        <color theme="0"/>
        <rFont val="Calibri"/>
        <family val="2"/>
        <scheme val="minor"/>
      </rPr>
      <t xml:space="preserve">Table W-01 </t>
    </r>
    <r>
      <rPr>
        <b/>
        <sz val="12"/>
        <color theme="0"/>
        <rFont val="Calibri"/>
        <family val="2"/>
        <scheme val="minor"/>
      </rPr>
      <t xml:space="preserve">COD Discharge and Intensity </t>
    </r>
    <r>
      <rPr>
        <sz val="12"/>
        <color theme="0"/>
        <rFont val="Calibri"/>
        <family val="2"/>
        <scheme val="minor"/>
      </rPr>
      <t>| GRI 303-2 |</t>
    </r>
  </si>
  <si>
    <t>COD Metrics</t>
  </si>
  <si>
    <r>
      <rPr>
        <i/>
        <sz val="12"/>
        <color theme="0"/>
        <rFont val="Calibri"/>
        <family val="2"/>
        <scheme val="minor"/>
      </rPr>
      <t xml:space="preserve">Table W-02 </t>
    </r>
    <r>
      <rPr>
        <b/>
        <sz val="12"/>
        <color theme="0"/>
        <rFont val="Calibri"/>
        <family val="2"/>
        <scheme val="minor"/>
      </rPr>
      <t>Water Withdrawals, Discharges, and Consumption</t>
    </r>
    <r>
      <rPr>
        <sz val="12"/>
        <color theme="0"/>
        <rFont val="Calibri"/>
        <family val="2"/>
        <scheme val="minor"/>
      </rPr>
      <t xml:space="preserve"> | GRI 303-3 | GRI 303-4 | GRI 303-5 |</t>
    </r>
  </si>
  <si>
    <t>Largest 10 Sites</t>
  </si>
  <si>
    <t>Table OHS-01 OHS Coverage | GRI 403-8 |</t>
  </si>
  <si>
    <r>
      <t>Rate</t>
    </r>
    <r>
      <rPr>
        <vertAlign val="superscript"/>
        <sz val="12"/>
        <color theme="1"/>
        <rFont val="Calibri"/>
        <family val="2"/>
        <scheme val="minor"/>
      </rPr>
      <t>2</t>
    </r>
  </si>
  <si>
    <t>Transport Incidents</t>
  </si>
  <si>
    <r>
      <rPr>
        <i/>
        <sz val="11"/>
        <color theme="0"/>
        <rFont val="Calibri"/>
        <family val="2"/>
        <scheme val="minor"/>
      </rPr>
      <t>Tabke W-03</t>
    </r>
    <r>
      <rPr>
        <b/>
        <sz val="11"/>
        <color theme="0"/>
        <rFont val="Calibri"/>
        <family val="2"/>
        <scheme val="minor"/>
      </rPr>
      <t xml:space="preserve"> Withdrawals and Discharges by Source and Quality for 2025 </t>
    </r>
    <r>
      <rPr>
        <sz val="11"/>
        <color theme="0"/>
        <rFont val="Calibri"/>
        <family val="2"/>
        <scheme val="minor"/>
      </rPr>
      <t>| GRI 303-3 | GRI 303-4 | GRI 303-5 |</t>
    </r>
  </si>
  <si>
    <t>PROSPERITY</t>
  </si>
  <si>
    <r>
      <t xml:space="preserve">Note: The above financial amounts reflect the results from continuing operations for all periods presented and primarily exclude the results of our Textile Effects business, which were reported as discontinued operations beginning in 2022. </t>
    </r>
    <r>
      <rPr>
        <vertAlign val="superscript"/>
        <sz val="12"/>
        <color theme="1"/>
        <rFont val="Calibri"/>
        <family val="2"/>
        <scheme val="minor"/>
      </rPr>
      <t>1</t>
    </r>
    <r>
      <rPr>
        <sz val="12"/>
        <color theme="1"/>
        <rFont val="Calibri"/>
        <family val="2"/>
        <scheme val="minor"/>
      </rPr>
      <t xml:space="preserve">Reconciliation of non-GAAP financial measures to the most directly comparable GAAP financial measures are provided through the “Non-GAAP Reconciliation” link available in the “Financials” section on our website at www.huntsman.com/ investors. </t>
    </r>
    <r>
      <rPr>
        <vertAlign val="superscript"/>
        <sz val="12"/>
        <color theme="1"/>
        <rFont val="Calibri"/>
        <family val="2"/>
        <scheme val="minor"/>
      </rPr>
      <t>2</t>
    </r>
    <r>
      <rPr>
        <sz val="12"/>
        <color theme="1"/>
        <rFont val="Calibri"/>
        <family val="2"/>
        <scheme val="minor"/>
      </rPr>
      <t xml:space="preserve">Pursuant to U.S. Securities and Exchange Com mission (SEC) regulations, the company accrues liabilities (reserves) relating to anticipated environmental cleanup obligations, site remedi ation/reclamation and closure costs, and material monetary sanctions (i.e., enforce ment penalties), which are probable and can be reasonably estimated. </t>
    </r>
    <r>
      <rPr>
        <vertAlign val="superscript"/>
        <sz val="12"/>
        <color theme="1"/>
        <rFont val="Calibri"/>
        <family val="2"/>
        <scheme val="minor"/>
      </rPr>
      <t>3</t>
    </r>
    <r>
      <rPr>
        <sz val="12"/>
        <color theme="1"/>
        <rFont val="Calibri"/>
        <family val="2"/>
        <scheme val="minor"/>
      </rPr>
      <t xml:space="preserve">Net debt calculated as total debt, excluding affiliates, less cash of $429 million, $340 million, and $540 million in 2025, 2024, and 2023, respectively. </t>
    </r>
    <r>
      <rPr>
        <vertAlign val="superscript"/>
        <sz val="12"/>
        <color theme="1"/>
        <rFont val="Calibri"/>
        <family val="2"/>
        <scheme val="minor"/>
      </rPr>
      <t>4</t>
    </r>
    <r>
      <rPr>
        <sz val="12"/>
        <color theme="1"/>
        <rFont val="Calibri"/>
        <family val="2"/>
        <scheme val="minor"/>
      </rPr>
      <t xml:space="preserve">Environmental data is based on 55 manufac turing facilities reporting emissions and energy data. </t>
    </r>
    <r>
      <rPr>
        <vertAlign val="superscript"/>
        <sz val="12"/>
        <color theme="1"/>
        <rFont val="Calibri"/>
        <family val="2"/>
        <scheme val="minor"/>
      </rPr>
      <t>5</t>
    </r>
    <r>
      <rPr>
        <sz val="12"/>
        <color theme="1"/>
        <rFont val="Calibri"/>
        <family val="2"/>
        <scheme val="minor"/>
      </rPr>
      <t xml:space="preserve">Air emissions are releases of volatile organic compounds (VOCs), carbon monoxide (CO), nitrogen oxides (NOx), sulfur oxides (SOx), par ticulate matter, and other contaminants. </t>
    </r>
    <r>
      <rPr>
        <vertAlign val="superscript"/>
        <sz val="12"/>
        <color theme="1"/>
        <rFont val="Calibri"/>
        <family val="2"/>
        <scheme val="minor"/>
      </rPr>
      <t>6</t>
    </r>
    <r>
      <rPr>
        <sz val="12"/>
        <color theme="1"/>
        <rFont val="Calibri"/>
        <family val="2"/>
        <scheme val="minor"/>
      </rPr>
      <t>Number of full-time equivalents (FTE) based on annual reported hours worked by contractors in our safety statistics program and 2,000 hours per FTE</t>
    </r>
  </si>
  <si>
    <t>Scope 1 and 2 Emissions Overview</t>
  </si>
  <si>
    <t>Site Review</t>
  </si>
  <si>
    <t>Waste</t>
  </si>
  <si>
    <t>Circularity</t>
  </si>
  <si>
    <t>Performance Data</t>
  </si>
  <si>
    <t>Greenhose Gas Emissions</t>
  </si>
  <si>
    <t>Water - Trends</t>
  </si>
  <si>
    <t>Water - 2025 Detail</t>
  </si>
  <si>
    <t>Air Quality</t>
  </si>
  <si>
    <t>Occupational Health and Safety - Coverage</t>
  </si>
  <si>
    <t>Occupational Health and Safety Performance - 2025</t>
  </si>
  <si>
    <t>Process Safety Results</t>
  </si>
  <si>
    <t>Employee Count</t>
  </si>
  <si>
    <t>Hirings and Turnover</t>
  </si>
  <si>
    <t>Training</t>
  </si>
  <si>
    <t>Performance Reviews</t>
  </si>
  <si>
    <t>Employee Diversity</t>
  </si>
  <si>
    <t>Direct Economic Value Generation</t>
  </si>
  <si>
    <r>
      <rPr>
        <b/>
        <i/>
        <sz val="12"/>
        <color theme="0"/>
        <rFont val="Calibri"/>
        <family val="2"/>
        <scheme val="minor"/>
      </rPr>
      <t>Table E-01</t>
    </r>
    <r>
      <rPr>
        <b/>
        <sz val="12"/>
        <color theme="0"/>
        <rFont val="Calibri"/>
        <family val="2"/>
        <scheme val="minor"/>
      </rPr>
      <t xml:space="preserve"> Energy Intensity (GJ/metric ton) | GRI 302-3 | SASB RT-CH-130a.1 |</t>
    </r>
  </si>
  <si>
    <r>
      <rPr>
        <b/>
        <i/>
        <sz val="12"/>
        <color theme="0"/>
        <rFont val="Calibri"/>
        <family val="2"/>
        <scheme val="minor"/>
      </rPr>
      <t>Table E-02</t>
    </r>
    <r>
      <rPr>
        <b/>
        <sz val="12"/>
        <color theme="0"/>
        <rFont val="Calibri"/>
        <family val="2"/>
        <scheme val="minor"/>
      </rPr>
      <t xml:space="preserve"> Non-Renewable Fuel Consumption (GJ) | GRI 302-1.a |</t>
    </r>
  </si>
  <si>
    <r>
      <rPr>
        <b/>
        <i/>
        <sz val="12"/>
        <color theme="0"/>
        <rFont val="Calibri"/>
        <family val="2"/>
        <scheme val="minor"/>
      </rPr>
      <t>Table E-03</t>
    </r>
    <r>
      <rPr>
        <b/>
        <sz val="12"/>
        <color theme="0"/>
        <rFont val="Calibri"/>
        <family val="2"/>
        <scheme val="minor"/>
      </rPr>
      <t xml:space="preserve"> Renewable Fuel Consumption (GJ) | GRI 302-1.b |</t>
    </r>
  </si>
  <si>
    <r>
      <rPr>
        <b/>
        <i/>
        <sz val="12"/>
        <color theme="0"/>
        <rFont val="Calibri"/>
        <family val="2"/>
        <scheme val="minor"/>
      </rPr>
      <t xml:space="preserve">Table E-04 </t>
    </r>
    <r>
      <rPr>
        <b/>
        <sz val="12"/>
        <color theme="0"/>
        <rFont val="Calibri"/>
        <family val="2"/>
        <scheme val="minor"/>
      </rPr>
      <t>Energy Purchased and Consumed (GJ) | GRI 302-1.c |</t>
    </r>
  </si>
  <si>
    <r>
      <rPr>
        <b/>
        <i/>
        <sz val="12"/>
        <color theme="0"/>
        <rFont val="Calibri"/>
        <family val="2"/>
        <scheme val="minor"/>
      </rPr>
      <t xml:space="preserve">Table E-05 </t>
    </r>
    <r>
      <rPr>
        <b/>
        <sz val="12"/>
        <color theme="0"/>
        <rFont val="Calibri"/>
        <family val="2"/>
        <scheme val="minor"/>
      </rPr>
      <t>Energy Sold (GJ) | GRI 302-1.d |</t>
    </r>
  </si>
  <si>
    <r>
      <rPr>
        <b/>
        <i/>
        <sz val="12"/>
        <color theme="0"/>
        <rFont val="Calibri"/>
        <family val="2"/>
        <scheme val="minor"/>
      </rPr>
      <t xml:space="preserve">Table E-06 </t>
    </r>
    <r>
      <rPr>
        <b/>
        <sz val="12"/>
        <color theme="0"/>
        <rFont val="Calibri"/>
        <family val="2"/>
        <scheme val="minor"/>
      </rPr>
      <t>Total Energy Consumption (GJ) |GRI 302-1.e | RT-CH-130a.1.1 | CDP 7.5 |</t>
    </r>
  </si>
  <si>
    <r>
      <rPr>
        <b/>
        <i/>
        <sz val="12"/>
        <color theme="0"/>
        <rFont val="Calibri"/>
        <family val="2"/>
        <scheme val="minor"/>
      </rPr>
      <t xml:space="preserve">Table E-07 </t>
    </r>
    <r>
      <rPr>
        <b/>
        <sz val="12"/>
        <color theme="0"/>
        <rFont val="Calibri"/>
        <family val="2"/>
        <scheme val="minor"/>
      </rPr>
      <t>Energy Consumption Shares (%) | RT-CH-130a.1.2 | RT-CH-130a.1.3 | RT-CH-130a.1.4 | CDP 8.1 |</t>
    </r>
  </si>
  <si>
    <r>
      <rPr>
        <b/>
        <i/>
        <sz val="12"/>
        <color theme="0"/>
        <rFont val="Calibri"/>
        <family val="2"/>
        <scheme val="minor"/>
      </rPr>
      <t xml:space="preserve">Table A-01 </t>
    </r>
    <r>
      <rPr>
        <b/>
        <sz val="12"/>
        <color theme="0"/>
        <rFont val="Calibri"/>
        <family val="2"/>
        <scheme val="minor"/>
      </rPr>
      <t>Non-Greenhouse Gas (GHG) Emissions to Air Totals (t) for 2023 | GRI 305-7 | SASB RT-CH-120a.1 |</t>
    </r>
  </si>
  <si>
    <r>
      <rPr>
        <b/>
        <i/>
        <sz val="12"/>
        <color theme="0"/>
        <rFont val="Calibri"/>
        <family val="2"/>
        <scheme val="minor"/>
      </rPr>
      <t xml:space="preserve">Table A-02 </t>
    </r>
    <r>
      <rPr>
        <b/>
        <sz val="12"/>
        <color theme="0"/>
        <rFont val="Calibri"/>
        <family val="2"/>
        <scheme val="minor"/>
      </rPr>
      <t>Non-GHG Emissions &amp; Intensity | GRI 305-7 |</t>
    </r>
  </si>
  <si>
    <r>
      <rPr>
        <b/>
        <i/>
        <sz val="12"/>
        <color theme="0"/>
        <rFont val="Calibri"/>
        <family val="2"/>
        <scheme val="minor"/>
      </rPr>
      <t>Table A-03</t>
    </r>
    <r>
      <rPr>
        <b/>
        <sz val="12"/>
        <color theme="0"/>
        <rFont val="Calibri"/>
        <family val="2"/>
        <scheme val="minor"/>
      </rPr>
      <t xml:space="preserve"> Nitrogen Oxides (NOx) Emissions &amp; Intensity | GRI 305-7 | SASB RT-CH-120a.1 |</t>
    </r>
  </si>
  <si>
    <r>
      <rPr>
        <b/>
        <i/>
        <sz val="12"/>
        <color theme="0"/>
        <rFont val="Calibri"/>
        <family val="2"/>
        <scheme val="minor"/>
      </rPr>
      <t xml:space="preserve">Table A-04 </t>
    </r>
    <r>
      <rPr>
        <b/>
        <sz val="12"/>
        <color theme="0"/>
        <rFont val="Calibri"/>
        <family val="2"/>
        <scheme val="minor"/>
      </rPr>
      <t>Sulfur Oxides (SOx) Emissions &amp; Intensity | GRI 305-7 | SASB RT-CH-120a.1 |</t>
    </r>
  </si>
  <si>
    <r>
      <rPr>
        <b/>
        <i/>
        <sz val="12"/>
        <color theme="0"/>
        <rFont val="Calibri"/>
        <family val="2"/>
        <scheme val="minor"/>
      </rPr>
      <t>Table WST-01</t>
    </r>
    <r>
      <rPr>
        <b/>
        <sz val="12"/>
        <color theme="0"/>
        <rFont val="Calibri"/>
        <family val="2"/>
        <scheme val="minor"/>
      </rPr>
      <t xml:space="preserve"> Waste Summary</t>
    </r>
  </si>
  <si>
    <r>
      <rPr>
        <b/>
        <i/>
        <sz val="12"/>
        <color theme="0"/>
        <rFont val="Calibri"/>
        <family val="2"/>
        <scheme val="minor"/>
      </rPr>
      <t xml:space="preserve">Table WST-02 </t>
    </r>
    <r>
      <rPr>
        <b/>
        <sz val="12"/>
        <color theme="0"/>
        <rFont val="Calibri"/>
        <family val="2"/>
        <scheme val="minor"/>
      </rPr>
      <t>Waste Disposal Summary (t) | GRI 306-4 | SASB RT-CH-150a.1 |</t>
    </r>
  </si>
  <si>
    <r>
      <rPr>
        <b/>
        <i/>
        <sz val="12"/>
        <color theme="0"/>
        <rFont val="Calibri"/>
        <family val="2"/>
        <scheme val="minor"/>
      </rPr>
      <t xml:space="preserve">Table WST-03 </t>
    </r>
    <r>
      <rPr>
        <b/>
        <sz val="12"/>
        <color theme="0"/>
        <rFont val="Calibri"/>
        <family val="2"/>
        <scheme val="minor"/>
      </rPr>
      <t>Waste Diverted from Disposal by Recovery Operation (t)       | GRI 306-3 | GRI 306-4 | GRI 306-5 |</t>
    </r>
  </si>
  <si>
    <r>
      <rPr>
        <b/>
        <i/>
        <sz val="12"/>
        <color theme="0"/>
        <rFont val="Calibri"/>
        <family val="2"/>
        <scheme val="minor"/>
      </rPr>
      <t xml:space="preserve">Table WST-04 </t>
    </r>
    <r>
      <rPr>
        <b/>
        <sz val="12"/>
        <color theme="0"/>
        <rFont val="Calibri"/>
        <family val="2"/>
        <scheme val="minor"/>
      </rPr>
      <t>Waste Directed to Disposal by Disposal Operation (t)              | GRI 306-5 | SASB RT-CH-150a.1 |</t>
    </r>
  </si>
  <si>
    <r>
      <rPr>
        <b/>
        <i/>
        <sz val="12"/>
        <color theme="0"/>
        <rFont val="Calibri"/>
        <family val="2"/>
        <scheme val="minor"/>
      </rPr>
      <t xml:space="preserve">Table WST-05 </t>
    </r>
    <r>
      <rPr>
        <b/>
        <sz val="12"/>
        <color theme="0"/>
        <rFont val="Calibri"/>
        <family val="2"/>
        <scheme val="minor"/>
      </rPr>
      <t>Hazardous Waste Recycled (%) | SASB RT-CH-150a.1 |</t>
    </r>
  </si>
  <si>
    <r>
      <rPr>
        <b/>
        <i/>
        <sz val="12"/>
        <color theme="0"/>
        <rFont val="Calibri"/>
        <family val="2"/>
        <scheme val="minor"/>
      </rPr>
      <t xml:space="preserve">Table WST-06 </t>
    </r>
    <r>
      <rPr>
        <b/>
        <sz val="12"/>
        <color theme="0"/>
        <rFont val="Calibri"/>
        <family val="2"/>
        <scheme val="minor"/>
      </rPr>
      <t>Waste Intensity (t/t)</t>
    </r>
  </si>
  <si>
    <r>
      <rPr>
        <b/>
        <i/>
        <sz val="12"/>
        <color theme="0"/>
        <rFont val="Calibri"/>
        <family val="2"/>
        <scheme val="minor"/>
      </rPr>
      <t xml:space="preserve">Table C-01 </t>
    </r>
    <r>
      <rPr>
        <b/>
        <sz val="12"/>
        <color theme="0"/>
        <rFont val="Calibri"/>
        <family val="2"/>
        <scheme val="minor"/>
      </rPr>
      <t>Weight of materials and percentage recycled | GRI 301-1 | GRI 301-2 |</t>
    </r>
  </si>
  <si>
    <r>
      <rPr>
        <b/>
        <i/>
        <sz val="12"/>
        <color theme="0"/>
        <rFont val="Calibri"/>
        <family val="2"/>
        <scheme val="minor"/>
      </rPr>
      <t xml:space="preserve">Table C-02 </t>
    </r>
    <r>
      <rPr>
        <b/>
        <sz val="12"/>
        <color theme="0"/>
        <rFont val="Calibri"/>
        <family val="2"/>
        <scheme val="minor"/>
      </rPr>
      <t>Circularity measures (%)</t>
    </r>
  </si>
  <si>
    <t>Transport Incidents | SASB RT-CH-540a.2 |</t>
  </si>
  <si>
    <t xml:space="preserve">DIRECT ECONOMIC VALUE GENERATED AND DISTRIBUTED | GRI 201-1 | </t>
  </si>
  <si>
    <r>
      <t>Payments to Government</t>
    </r>
    <r>
      <rPr>
        <vertAlign val="superscript"/>
        <sz val="12"/>
        <rFont val="Calibri"/>
        <family val="2"/>
        <scheme val="minor"/>
      </rPr>
      <t>1</t>
    </r>
  </si>
  <si>
    <r>
      <t>Community Investments</t>
    </r>
    <r>
      <rPr>
        <vertAlign val="superscript"/>
        <sz val="12"/>
        <rFont val="Calibri"/>
        <family val="2"/>
        <scheme val="minor"/>
      </rPr>
      <t>2</t>
    </r>
  </si>
  <si>
    <r>
      <rPr>
        <vertAlign val="superscript"/>
        <sz val="12"/>
        <rFont val="Calibri"/>
        <family val="2"/>
        <scheme val="minor"/>
      </rPr>
      <t xml:space="preserve">1 </t>
    </r>
    <r>
      <rPr>
        <sz val="12"/>
        <rFont val="Calibri"/>
        <family val="2"/>
        <scheme val="minor"/>
      </rPr>
      <t>Payments to Government have been adjusted to exclude discontinued operations and sales of businesses.</t>
    </r>
  </si>
  <si>
    <r>
      <rPr>
        <vertAlign val="superscript"/>
        <sz val="12"/>
        <rFont val="Calibri"/>
        <family val="2"/>
        <scheme val="minor"/>
      </rPr>
      <t xml:space="preserve">2 </t>
    </r>
    <r>
      <rPr>
        <sz val="12"/>
        <rFont val="Calibri"/>
        <family val="2"/>
        <scheme val="minor"/>
      </rPr>
      <t>Community Investments represent those that are tracked and reported centrally and may not include all donations from individual sites.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</si>
</sst>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_(* #,##0.0000_);_(* \(#,##0.0000\);_(* &quot;-&quot;??_);_(@_)"/>
    <numFmt numFmtId="166" formatCode="_(* #,##0_);_(* \(#,##0\);_(* &quot;-&quot;??_);_(@_)"/>
    <numFmt numFmtId="167" formatCode="_(* #,##0.000_);_(* \(#,##0.000\);_(* &quot;-&quot;??_);_(@_)"/>
    <numFmt numFmtId="168" formatCode="_(* #,##0.0_);_(* \(#,##0.0\);_(* &quot;-&quot;??_);_(@_)"/>
    <numFmt numFmtId="169" formatCode="0.0"/>
    <numFmt numFmtId="170" formatCode="_(* #,##0.00000_);_(* \(#,##0.00000\);_(* &quot;-&quot;??_);_(@_)"/>
    <numFmt numFmtId="171" formatCode="_(* #,##0.000000_);_(* \(#,##0.000000\);_(* &quot;-&quot;??_);_(@_)"/>
  </numFmts>
  <fonts count="2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b/>
      <sz val="12"/>
      <color theme="4"/>
      <name val="Calibri"/>
      <family val="2"/>
      <scheme val="minor"/>
    </font>
    <font>
      <vertAlign val="subscript"/>
      <sz val="12"/>
      <color theme="1"/>
      <name val="Calibri"/>
      <family val="2"/>
      <scheme val="minor"/>
    </font>
    <font>
      <sz val="12"/>
      <name val="Calibri"/>
      <family val="2"/>
      <scheme val="minor"/>
    </font>
    <font>
      <b/>
      <sz val="12"/>
      <name val="Calibri"/>
      <family val="2"/>
      <scheme val="minor"/>
    </font>
    <font>
      <vertAlign val="superscript"/>
      <sz val="12"/>
      <color theme="1"/>
      <name val="Calibri"/>
      <family val="2"/>
      <scheme val="minor"/>
    </font>
    <font>
      <b/>
      <vertAlign val="superscript"/>
      <sz val="12"/>
      <color theme="1"/>
      <name val="Calibri"/>
      <family val="2"/>
      <scheme val="minor"/>
    </font>
    <font>
      <sz val="8"/>
      <name val="Calibri"/>
      <family val="2"/>
      <scheme val="minor"/>
    </font>
    <font>
      <b/>
      <sz val="11"/>
      <name val="Calibri"/>
      <family val="2"/>
      <scheme val="minor"/>
    </font>
    <font>
      <vertAlign val="superscript"/>
      <sz val="11"/>
      <color theme="1"/>
      <name val="Calibri"/>
      <family val="2"/>
      <scheme val="minor"/>
    </font>
    <font>
      <b/>
      <sz val="12"/>
      <color theme="0"/>
      <name val="Calibri"/>
      <family val="2"/>
      <scheme val="minor"/>
    </font>
    <font>
      <sz val="12"/>
      <color theme="0"/>
      <name val="Calibri"/>
      <family val="2"/>
      <scheme val="minor"/>
    </font>
    <font>
      <b/>
      <sz val="11"/>
      <color theme="0"/>
      <name val="Calibri"/>
      <family val="2"/>
      <scheme val="minor"/>
    </font>
    <font>
      <sz val="11"/>
      <color theme="0"/>
      <name val="Calibri"/>
      <family val="2"/>
      <scheme val="minor"/>
    </font>
    <font>
      <b/>
      <vertAlign val="subscript"/>
      <sz val="12"/>
      <color theme="0"/>
      <name val="Calibri"/>
      <family val="2"/>
      <scheme val="minor"/>
    </font>
    <font>
      <i/>
      <sz val="12"/>
      <color theme="0"/>
      <name val="Calibri"/>
      <family val="2"/>
      <scheme val="minor"/>
    </font>
    <font>
      <i/>
      <sz val="11"/>
      <color theme="0"/>
      <name val="Calibri"/>
      <family val="2"/>
      <scheme val="minor"/>
    </font>
    <font>
      <sz val="16"/>
      <color theme="1"/>
      <name val="Calibri"/>
      <family val="2"/>
      <scheme val="minor"/>
    </font>
    <font>
      <b/>
      <i/>
      <sz val="12"/>
      <color theme="0"/>
      <name val="Calibri"/>
      <family val="2"/>
      <scheme val="minor"/>
    </font>
    <font>
      <vertAlign val="superscript"/>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
      <patternFill patternType="solid">
        <fgColor theme="2"/>
        <bgColor indexed="64"/>
      </patternFill>
    </fill>
    <fill>
      <patternFill patternType="solid">
        <fgColor theme="2" tint="-0.499984740745262"/>
        <bgColor indexed="64"/>
      </patternFill>
    </fill>
  </fills>
  <borders count="28">
    <border>
      <left/>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ck">
        <color theme="2" tint="-0.24994659260841701"/>
      </bottom>
      <diagonal/>
    </border>
    <border>
      <left/>
      <right/>
      <top style="thin">
        <color indexed="64"/>
      </top>
      <bottom style="thick">
        <color theme="0" tint="-0.499984740745262"/>
      </bottom>
      <diagonal/>
    </border>
    <border>
      <left/>
      <right/>
      <top/>
      <bottom style="thick">
        <color theme="0" tint="-0.499984740745262"/>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02">
    <xf numFmtId="0" fontId="0" fillId="0" borderId="0" xfId="0"/>
    <xf numFmtId="0" fontId="1" fillId="0" borderId="0" xfId="0" applyFont="1"/>
    <xf numFmtId="9" fontId="0" fillId="0" borderId="0" xfId="2" applyFont="1"/>
    <xf numFmtId="164" fontId="0" fillId="0" borderId="0" xfId="2" applyNumberFormat="1" applyFont="1"/>
    <xf numFmtId="0" fontId="4" fillId="0" borderId="0" xfId="0" applyFont="1"/>
    <xf numFmtId="0" fontId="3" fillId="0" borderId="0" xfId="0" applyFont="1"/>
    <xf numFmtId="0" fontId="5" fillId="0" borderId="0" xfId="0" applyFont="1"/>
    <xf numFmtId="0" fontId="6" fillId="0" borderId="0" xfId="0" applyFont="1"/>
    <xf numFmtId="0" fontId="5" fillId="0" borderId="10" xfId="0" applyFont="1" applyBorder="1"/>
    <xf numFmtId="0" fontId="5" fillId="0" borderId="9" xfId="0" applyFont="1" applyBorder="1"/>
    <xf numFmtId="0" fontId="5" fillId="0" borderId="11" xfId="0" applyFont="1" applyBorder="1"/>
    <xf numFmtId="0" fontId="5" fillId="0" borderId="14" xfId="0" applyFont="1" applyBorder="1"/>
    <xf numFmtId="0" fontId="5" fillId="0" borderId="2" xfId="0" applyFont="1" applyBorder="1"/>
    <xf numFmtId="166" fontId="5" fillId="0" borderId="2" xfId="1" applyNumberFormat="1" applyFont="1" applyBorder="1"/>
    <xf numFmtId="166" fontId="5" fillId="0" borderId="15" xfId="1" applyNumberFormat="1" applyFont="1" applyBorder="1"/>
    <xf numFmtId="0" fontId="5" fillId="0" borderId="1" xfId="0" applyFont="1" applyBorder="1"/>
    <xf numFmtId="0" fontId="6" fillId="0" borderId="1" xfId="0" applyFont="1" applyBorder="1"/>
    <xf numFmtId="166" fontId="6" fillId="0" borderId="0" xfId="1" applyNumberFormat="1" applyFont="1"/>
    <xf numFmtId="0" fontId="6" fillId="0" borderId="12" xfId="0" applyFont="1" applyBorder="1"/>
    <xf numFmtId="166" fontId="9" fillId="0" borderId="0" xfId="1" applyNumberFormat="1" applyFont="1" applyFill="1" applyBorder="1"/>
    <xf numFmtId="166" fontId="9" fillId="0" borderId="13" xfId="1" applyNumberFormat="1" applyFont="1" applyFill="1" applyBorder="1"/>
    <xf numFmtId="0" fontId="6" fillId="0" borderId="19" xfId="0" applyFont="1" applyBorder="1"/>
    <xf numFmtId="0" fontId="6" fillId="0" borderId="18" xfId="0" applyFont="1" applyBorder="1"/>
    <xf numFmtId="166" fontId="9" fillId="0" borderId="18" xfId="1" applyNumberFormat="1" applyFont="1" applyFill="1" applyBorder="1"/>
    <xf numFmtId="0" fontId="5" fillId="0" borderId="12" xfId="0" applyFont="1" applyBorder="1"/>
    <xf numFmtId="166" fontId="10" fillId="0" borderId="0" xfId="1" applyNumberFormat="1" applyFont="1" applyFill="1" applyBorder="1"/>
    <xf numFmtId="166" fontId="6" fillId="0" borderId="0" xfId="0" applyNumberFormat="1" applyFont="1"/>
    <xf numFmtId="0" fontId="5" fillId="0" borderId="10" xfId="0" applyFont="1" applyBorder="1" applyAlignment="1">
      <alignment horizontal="left"/>
    </xf>
    <xf numFmtId="0" fontId="6" fillId="0" borderId="9" xfId="0" applyFont="1" applyBorder="1"/>
    <xf numFmtId="0" fontId="5" fillId="0" borderId="18" xfId="0" applyFont="1" applyBorder="1"/>
    <xf numFmtId="0" fontId="6" fillId="0" borderId="4" xfId="0" applyFont="1" applyBorder="1"/>
    <xf numFmtId="0" fontId="6" fillId="0" borderId="10" xfId="0" applyFont="1" applyBorder="1"/>
    <xf numFmtId="0" fontId="6" fillId="0" borderId="16" xfId="0" applyFont="1" applyBorder="1"/>
    <xf numFmtId="166" fontId="9" fillId="0" borderId="0" xfId="1" applyNumberFormat="1" applyFont="1" applyFill="1" applyBorder="1" applyAlignment="1">
      <alignment horizontal="center"/>
    </xf>
    <xf numFmtId="166" fontId="10" fillId="0" borderId="2" xfId="1" applyNumberFormat="1" applyFont="1" applyFill="1" applyBorder="1"/>
    <xf numFmtId="0" fontId="5" fillId="0" borderId="6" xfId="0" applyFont="1" applyBorder="1"/>
    <xf numFmtId="0" fontId="5" fillId="0" borderId="7" xfId="0" applyFont="1" applyBorder="1"/>
    <xf numFmtId="0" fontId="5" fillId="0" borderId="8" xfId="0" applyFont="1" applyBorder="1"/>
    <xf numFmtId="0" fontId="6" fillId="0" borderId="6" xfId="0" applyFont="1" applyBorder="1"/>
    <xf numFmtId="0" fontId="6" fillId="0" borderId="7" xfId="0" applyFont="1" applyBorder="1"/>
    <xf numFmtId="166" fontId="9" fillId="0" borderId="7" xfId="1" applyNumberFormat="1" applyFont="1" applyFill="1" applyBorder="1"/>
    <xf numFmtId="166" fontId="9" fillId="0" borderId="8" xfId="1" applyNumberFormat="1" applyFont="1" applyFill="1" applyBorder="1"/>
    <xf numFmtId="166" fontId="9" fillId="0" borderId="17" xfId="1" applyNumberFormat="1" applyFont="1" applyFill="1" applyBorder="1"/>
    <xf numFmtId="164" fontId="9" fillId="0" borderId="0" xfId="2" applyNumberFormat="1" applyFont="1" applyFill="1" applyBorder="1"/>
    <xf numFmtId="166" fontId="9" fillId="0" borderId="1" xfId="1" quotePrefix="1" applyNumberFormat="1" applyFont="1" applyFill="1" applyBorder="1" applyAlignment="1">
      <alignment horizontal="center"/>
    </xf>
    <xf numFmtId="166" fontId="9" fillId="0" borderId="1" xfId="1" applyNumberFormat="1" applyFont="1" applyFill="1" applyBorder="1" applyAlignment="1">
      <alignment horizontal="center"/>
    </xf>
    <xf numFmtId="0" fontId="6" fillId="0" borderId="3" xfId="0" applyFont="1" applyBorder="1"/>
    <xf numFmtId="2" fontId="6" fillId="0" borderId="4" xfId="0" applyNumberFormat="1" applyFont="1" applyBorder="1"/>
    <xf numFmtId="2" fontId="6" fillId="0" borderId="5" xfId="0" applyNumberFormat="1" applyFont="1" applyBorder="1"/>
    <xf numFmtId="0" fontId="6" fillId="0" borderId="0" xfId="0" applyFont="1" applyAlignment="1">
      <alignment wrapText="1"/>
    </xf>
    <xf numFmtId="0" fontId="6" fillId="0" borderId="13" xfId="0" applyFont="1" applyBorder="1"/>
    <xf numFmtId="166" fontId="6" fillId="0" borderId="0" xfId="1" applyNumberFormat="1" applyFont="1" applyBorder="1"/>
    <xf numFmtId="164" fontId="6" fillId="0" borderId="0" xfId="2" applyNumberFormat="1" applyFont="1" applyBorder="1"/>
    <xf numFmtId="164" fontId="6" fillId="0" borderId="0" xfId="2" applyNumberFormat="1" applyFont="1"/>
    <xf numFmtId="43" fontId="6" fillId="0" borderId="0" xfId="0" applyNumberFormat="1" applyFont="1"/>
    <xf numFmtId="0" fontId="6" fillId="0" borderId="21" xfId="0" applyFont="1" applyBorder="1"/>
    <xf numFmtId="0" fontId="6" fillId="0" borderId="21" xfId="0" applyFont="1" applyBorder="1" applyAlignment="1">
      <alignment wrapText="1"/>
    </xf>
    <xf numFmtId="166" fontId="6" fillId="0" borderId="13" xfId="1" applyNumberFormat="1" applyFont="1" applyBorder="1"/>
    <xf numFmtId="166" fontId="6" fillId="0" borderId="1" xfId="1" applyNumberFormat="1" applyFont="1" applyBorder="1"/>
    <xf numFmtId="166" fontId="6" fillId="0" borderId="17" xfId="1" applyNumberFormat="1" applyFont="1" applyBorder="1"/>
    <xf numFmtId="0" fontId="5" fillId="0" borderId="16" xfId="0" applyFont="1" applyBorder="1"/>
    <xf numFmtId="0" fontId="5" fillId="0" borderId="9" xfId="0" applyFont="1" applyBorder="1" applyAlignment="1">
      <alignment horizontal="center" wrapText="1"/>
    </xf>
    <xf numFmtId="0" fontId="5" fillId="0" borderId="11" xfId="0" applyFont="1" applyBorder="1" applyAlignment="1">
      <alignment horizontal="center" wrapText="1"/>
    </xf>
    <xf numFmtId="0" fontId="6" fillId="0" borderId="12" xfId="0" applyFont="1" applyBorder="1" applyAlignment="1">
      <alignment horizontal="left" indent="2"/>
    </xf>
    <xf numFmtId="0" fontId="5" fillId="0" borderId="9" xfId="0" applyFont="1" applyBorder="1" applyAlignment="1">
      <alignment wrapText="1"/>
    </xf>
    <xf numFmtId="0" fontId="5" fillId="0" borderId="11" xfId="0" applyFont="1" applyBorder="1" applyAlignment="1">
      <alignment wrapText="1"/>
    </xf>
    <xf numFmtId="164" fontId="9" fillId="0" borderId="1" xfId="2" applyNumberFormat="1" applyFont="1" applyFill="1" applyBorder="1"/>
    <xf numFmtId="164" fontId="9" fillId="0" borderId="17" xfId="2" applyNumberFormat="1" applyFont="1" applyFill="1" applyBorder="1"/>
    <xf numFmtId="165" fontId="9" fillId="0" borderId="0" xfId="1" applyNumberFormat="1" applyFont="1" applyFill="1" applyBorder="1"/>
    <xf numFmtId="165" fontId="9" fillId="0" borderId="13" xfId="1" applyNumberFormat="1" applyFont="1" applyFill="1" applyBorder="1"/>
    <xf numFmtId="9" fontId="6" fillId="0" borderId="0" xfId="2" applyFont="1"/>
    <xf numFmtId="166" fontId="9" fillId="0" borderId="0" xfId="1" applyNumberFormat="1" applyFont="1" applyFill="1"/>
    <xf numFmtId="0" fontId="6" fillId="0" borderId="0" xfId="0" applyFont="1" applyAlignment="1">
      <alignment horizontal="left" indent="1"/>
    </xf>
    <xf numFmtId="166" fontId="9" fillId="0" borderId="0" xfId="1" applyNumberFormat="1" applyFont="1" applyBorder="1"/>
    <xf numFmtId="166" fontId="5" fillId="0" borderId="0" xfId="1" applyNumberFormat="1" applyFont="1" applyBorder="1"/>
    <xf numFmtId="0" fontId="6" fillId="0" borderId="0" xfId="0" applyFont="1" applyAlignment="1">
      <alignment horizontal="left" indent="2"/>
    </xf>
    <xf numFmtId="0" fontId="6" fillId="0" borderId="18" xfId="0" applyFont="1" applyBorder="1" applyAlignment="1">
      <alignment horizontal="center" wrapText="1"/>
    </xf>
    <xf numFmtId="43" fontId="6" fillId="0" borderId="0" xfId="1" applyFont="1" applyBorder="1"/>
    <xf numFmtId="166" fontId="5" fillId="0" borderId="1" xfId="1" applyNumberFormat="1" applyFont="1" applyBorder="1"/>
    <xf numFmtId="0" fontId="9" fillId="0" borderId="0" xfId="0" applyFont="1"/>
    <xf numFmtId="0" fontId="6" fillId="0" borderId="18" xfId="0" applyFont="1" applyBorder="1" applyAlignment="1">
      <alignment wrapText="1"/>
    </xf>
    <xf numFmtId="0" fontId="6" fillId="0" borderId="18" xfId="0" applyFont="1" applyBorder="1" applyAlignment="1">
      <alignment horizontal="center"/>
    </xf>
    <xf numFmtId="166" fontId="6" fillId="0" borderId="21" xfId="1" applyNumberFormat="1" applyFont="1" applyBorder="1" applyAlignment="1">
      <alignment horizontal="center"/>
    </xf>
    <xf numFmtId="166" fontId="5" fillId="0" borderId="0" xfId="0" applyNumberFormat="1" applyFont="1"/>
    <xf numFmtId="166" fontId="9" fillId="0" borderId="0" xfId="1" applyNumberFormat="1" applyFont="1"/>
    <xf numFmtId="164" fontId="6" fillId="0" borderId="21" xfId="2" applyNumberFormat="1" applyFont="1" applyBorder="1"/>
    <xf numFmtId="0" fontId="5" fillId="0" borderId="0" xfId="0" applyFont="1" applyAlignment="1">
      <alignment wrapText="1"/>
    </xf>
    <xf numFmtId="0" fontId="5" fillId="0" borderId="13" xfId="0" applyFont="1" applyBorder="1"/>
    <xf numFmtId="166" fontId="9" fillId="0" borderId="0" xfId="0" applyNumberFormat="1" applyFont="1"/>
    <xf numFmtId="166" fontId="9" fillId="0" borderId="1" xfId="1" applyNumberFormat="1" applyFont="1" applyBorder="1"/>
    <xf numFmtId="166" fontId="9" fillId="0" borderId="13" xfId="0" applyNumberFormat="1" applyFont="1" applyBorder="1"/>
    <xf numFmtId="166" fontId="9" fillId="0" borderId="17" xfId="1" applyNumberFormat="1" applyFont="1" applyBorder="1"/>
    <xf numFmtId="0" fontId="5" fillId="0" borderId="0" xfId="0" applyFont="1" applyAlignment="1">
      <alignment horizontal="right"/>
    </xf>
    <xf numFmtId="0" fontId="6" fillId="0" borderId="20" xfId="0" applyFont="1" applyBorder="1" applyAlignment="1">
      <alignment horizontal="center"/>
    </xf>
    <xf numFmtId="0" fontId="6" fillId="0" borderId="23" xfId="0" applyFont="1" applyBorder="1"/>
    <xf numFmtId="166" fontId="6" fillId="0" borderId="24" xfId="1" applyNumberFormat="1" applyFont="1" applyBorder="1" applyAlignment="1">
      <alignment horizontal="center"/>
    </xf>
    <xf numFmtId="166" fontId="5" fillId="0" borderId="2" xfId="1" applyNumberFormat="1" applyFont="1" applyBorder="1" applyAlignment="1">
      <alignment horizontal="center"/>
    </xf>
    <xf numFmtId="166" fontId="5" fillId="0" borderId="15" xfId="1" applyNumberFormat="1" applyFont="1" applyBorder="1" applyAlignment="1">
      <alignment horizontal="center"/>
    </xf>
    <xf numFmtId="0" fontId="0" fillId="0" borderId="0" xfId="0" applyAlignment="1">
      <alignment horizontal="center"/>
    </xf>
    <xf numFmtId="0" fontId="0" fillId="0" borderId="21" xfId="0" applyBorder="1"/>
    <xf numFmtId="166" fontId="10" fillId="0" borderId="0" xfId="1" applyNumberFormat="1" applyFont="1"/>
    <xf numFmtId="1" fontId="6" fillId="0" borderId="0" xfId="0" applyNumberFormat="1" applyFont="1"/>
    <xf numFmtId="9" fontId="6" fillId="0" borderId="0" xfId="0" applyNumberFormat="1" applyFont="1"/>
    <xf numFmtId="0" fontId="9" fillId="0" borderId="0" xfId="0" applyFont="1" applyAlignment="1">
      <alignment horizontal="right"/>
    </xf>
    <xf numFmtId="166" fontId="0" fillId="0" borderId="21" xfId="1" applyNumberFormat="1" applyFont="1" applyFill="1" applyBorder="1" applyAlignment="1">
      <alignment horizontal="right"/>
    </xf>
    <xf numFmtId="166" fontId="0" fillId="0" borderId="21" xfId="1" applyNumberFormat="1" applyFont="1" applyBorder="1" applyAlignment="1">
      <alignment horizontal="right"/>
    </xf>
    <xf numFmtId="166" fontId="1" fillId="0" borderId="21" xfId="1" applyNumberFormat="1" applyFont="1" applyBorder="1" applyAlignment="1">
      <alignment horizontal="right"/>
    </xf>
    <xf numFmtId="166" fontId="0" fillId="0" borderId="0" xfId="1" applyNumberFormat="1" applyFont="1" applyAlignment="1">
      <alignment horizontal="right"/>
    </xf>
    <xf numFmtId="166" fontId="0" fillId="0" borderId="18" xfId="1" applyNumberFormat="1" applyFont="1" applyBorder="1" applyAlignment="1">
      <alignment horizontal="right"/>
    </xf>
    <xf numFmtId="166" fontId="1" fillId="0" borderId="18" xfId="1" applyNumberFormat="1" applyFont="1" applyBorder="1" applyAlignment="1">
      <alignment horizontal="right"/>
    </xf>
    <xf numFmtId="168" fontId="0" fillId="0" borderId="0" xfId="1" applyNumberFormat="1" applyFont="1" applyAlignment="1">
      <alignment horizontal="right"/>
    </xf>
    <xf numFmtId="0" fontId="5" fillId="0" borderId="16" xfId="0" applyFont="1" applyBorder="1" applyAlignment="1">
      <alignment horizontal="left" indent="2"/>
    </xf>
    <xf numFmtId="166" fontId="5" fillId="0" borderId="17" xfId="1" applyNumberFormat="1" applyFont="1" applyBorder="1"/>
    <xf numFmtId="166" fontId="5" fillId="0" borderId="17" xfId="1" applyNumberFormat="1" applyFont="1" applyFill="1" applyBorder="1"/>
    <xf numFmtId="165" fontId="10" fillId="0" borderId="1" xfId="1" applyNumberFormat="1" applyFont="1" applyFill="1" applyBorder="1"/>
    <xf numFmtId="165" fontId="10" fillId="0" borderId="17" xfId="1" applyNumberFormat="1" applyFont="1" applyFill="1" applyBorder="1"/>
    <xf numFmtId="2" fontId="9" fillId="0" borderId="4" xfId="0" applyNumberFormat="1" applyFont="1" applyBorder="1"/>
    <xf numFmtId="166" fontId="14" fillId="0" borderId="21" xfId="1" applyNumberFormat="1" applyFont="1" applyBorder="1" applyAlignment="1">
      <alignment horizontal="right"/>
    </xf>
    <xf numFmtId="166" fontId="10" fillId="0" borderId="2" xfId="1" applyNumberFormat="1" applyFont="1" applyBorder="1"/>
    <xf numFmtId="166" fontId="9" fillId="0" borderId="1" xfId="1" applyNumberFormat="1" applyFont="1" applyFill="1" applyBorder="1"/>
    <xf numFmtId="164" fontId="6" fillId="0" borderId="8" xfId="0" applyNumberFormat="1" applyFont="1" applyBorder="1"/>
    <xf numFmtId="166" fontId="5" fillId="0" borderId="2" xfId="1" applyNumberFormat="1" applyFont="1" applyFill="1" applyBorder="1"/>
    <xf numFmtId="10" fontId="9" fillId="0" borderId="13" xfId="0" applyNumberFormat="1" applyFont="1" applyBorder="1"/>
    <xf numFmtId="10" fontId="9" fillId="0" borderId="17" xfId="0" applyNumberFormat="1" applyFont="1" applyBorder="1"/>
    <xf numFmtId="0" fontId="7" fillId="2" borderId="21" xfId="0" applyFont="1" applyFill="1" applyBorder="1" applyAlignment="1">
      <alignment horizontal="center"/>
    </xf>
    <xf numFmtId="166" fontId="5" fillId="0" borderId="13" xfId="1" applyNumberFormat="1" applyFont="1" applyBorder="1"/>
    <xf numFmtId="171" fontId="6" fillId="0" borderId="0" xfId="0" applyNumberFormat="1" applyFont="1"/>
    <xf numFmtId="168" fontId="0" fillId="0" borderId="0" xfId="1" applyNumberFormat="1" applyFont="1" applyFill="1" applyAlignment="1">
      <alignment horizontal="right"/>
    </xf>
    <xf numFmtId="166" fontId="0" fillId="0" borderId="18" xfId="1" applyNumberFormat="1" applyFont="1" applyFill="1" applyBorder="1" applyAlignment="1">
      <alignment horizontal="right"/>
    </xf>
    <xf numFmtId="166" fontId="6" fillId="0" borderId="13" xfId="1" applyNumberFormat="1" applyFont="1" applyFill="1" applyBorder="1"/>
    <xf numFmtId="0" fontId="6" fillId="0" borderId="0" xfId="0" applyFont="1" applyAlignment="1">
      <alignment vertical="top" wrapText="1"/>
    </xf>
    <xf numFmtId="167" fontId="9" fillId="0" borderId="18" xfId="1" applyNumberFormat="1" applyFont="1" applyFill="1" applyBorder="1" applyAlignment="1">
      <alignment vertical="center"/>
    </xf>
    <xf numFmtId="167" fontId="9" fillId="0" borderId="0" xfId="1" applyNumberFormat="1" applyFont="1" applyFill="1" applyBorder="1" applyAlignment="1">
      <alignment vertical="center"/>
    </xf>
    <xf numFmtId="167" fontId="10" fillId="0" borderId="0" xfId="1" applyNumberFormat="1" applyFont="1" applyFill="1" applyBorder="1" applyAlignment="1">
      <alignment vertical="center"/>
    </xf>
    <xf numFmtId="167" fontId="5" fillId="0" borderId="2" xfId="1" applyNumberFormat="1" applyFont="1" applyBorder="1" applyAlignment="1">
      <alignment vertical="center"/>
    </xf>
    <xf numFmtId="167" fontId="10" fillId="0" borderId="2" xfId="1" applyNumberFormat="1" applyFont="1" applyBorder="1" applyAlignment="1">
      <alignment vertical="center"/>
    </xf>
    <xf numFmtId="167" fontId="5" fillId="0" borderId="2" xfId="1" applyNumberFormat="1" applyFont="1" applyFill="1" applyBorder="1" applyAlignment="1">
      <alignment vertical="center"/>
    </xf>
    <xf numFmtId="0" fontId="16" fillId="3" borderId="0" xfId="0" applyFont="1" applyFill="1" applyAlignment="1">
      <alignment horizontal="left"/>
    </xf>
    <xf numFmtId="0" fontId="5" fillId="4" borderId="18" xfId="0" applyFont="1" applyFill="1" applyBorder="1" applyAlignment="1">
      <alignment horizontal="left" vertical="center"/>
    </xf>
    <xf numFmtId="0" fontId="6" fillId="4" borderId="18" xfId="0" applyFont="1" applyFill="1" applyBorder="1" applyAlignment="1">
      <alignment vertical="center"/>
    </xf>
    <xf numFmtId="0" fontId="6" fillId="4" borderId="21" xfId="0" applyFont="1" applyFill="1" applyBorder="1" applyAlignment="1">
      <alignment horizontal="left" vertical="center"/>
    </xf>
    <xf numFmtId="0" fontId="6" fillId="4" borderId="0" xfId="0" applyFont="1" applyFill="1" applyAlignment="1">
      <alignment horizontal="left" vertical="center"/>
    </xf>
    <xf numFmtId="0" fontId="5" fillId="4" borderId="2" xfId="0" applyFont="1" applyFill="1" applyBorder="1" applyAlignment="1">
      <alignment horizontal="left" vertical="center" wrapText="1"/>
    </xf>
    <xf numFmtId="0" fontId="5" fillId="4" borderId="2" xfId="0" applyFont="1" applyFill="1" applyBorder="1" applyAlignment="1">
      <alignment vertical="center"/>
    </xf>
    <xf numFmtId="0" fontId="5" fillId="4" borderId="18" xfId="0" applyFont="1" applyFill="1" applyBorder="1"/>
    <xf numFmtId="9" fontId="9" fillId="0" borderId="2" xfId="2" applyFont="1" applyFill="1" applyBorder="1"/>
    <xf numFmtId="0" fontId="6" fillId="4" borderId="2" xfId="0" applyFont="1" applyFill="1" applyBorder="1"/>
    <xf numFmtId="0" fontId="5" fillId="4" borderId="9" xfId="0" applyFont="1" applyFill="1" applyBorder="1"/>
    <xf numFmtId="0" fontId="6" fillId="4" borderId="18" xfId="0" applyFont="1" applyFill="1" applyBorder="1"/>
    <xf numFmtId="0" fontId="5" fillId="4" borderId="0" xfId="0" applyFont="1" applyFill="1"/>
    <xf numFmtId="0" fontId="6" fillId="4" borderId="0" xfId="0" applyFont="1" applyFill="1"/>
    <xf numFmtId="0" fontId="6" fillId="4" borderId="21" xfId="0" applyFont="1" applyFill="1" applyBorder="1"/>
    <xf numFmtId="166" fontId="9" fillId="0" borderId="21" xfId="1" applyNumberFormat="1" applyFont="1" applyFill="1" applyBorder="1"/>
    <xf numFmtId="0" fontId="5" fillId="4" borderId="21" xfId="0" applyFont="1" applyFill="1" applyBorder="1"/>
    <xf numFmtId="166" fontId="10" fillId="0" borderId="21" xfId="1" applyNumberFormat="1" applyFont="1" applyFill="1" applyBorder="1"/>
    <xf numFmtId="0" fontId="5" fillId="0" borderId="0" xfId="0" applyFont="1" applyAlignment="1">
      <alignment horizontal="left" indent="1"/>
    </xf>
    <xf numFmtId="0" fontId="6" fillId="4" borderId="21" xfId="0" applyFont="1" applyFill="1" applyBorder="1" applyAlignment="1">
      <alignment horizontal="left" indent="1"/>
    </xf>
    <xf numFmtId="0" fontId="5" fillId="0" borderId="2" xfId="0" applyFont="1" applyBorder="1" applyAlignment="1">
      <alignment horizontal="left" indent="1"/>
    </xf>
    <xf numFmtId="0" fontId="5" fillId="4" borderId="0" xfId="0" applyFont="1" applyFill="1" applyAlignment="1">
      <alignment wrapText="1"/>
    </xf>
    <xf numFmtId="0" fontId="6" fillId="4" borderId="0" xfId="0" applyFont="1" applyFill="1" applyAlignment="1">
      <alignment wrapText="1"/>
    </xf>
    <xf numFmtId="43" fontId="9" fillId="0" borderId="21" xfId="1" applyFont="1" applyFill="1" applyBorder="1"/>
    <xf numFmtId="0" fontId="5" fillId="4" borderId="1" xfId="0" applyFont="1" applyFill="1" applyBorder="1" applyAlignment="1">
      <alignment wrapText="1"/>
    </xf>
    <xf numFmtId="0" fontId="0" fillId="4" borderId="0" xfId="0" applyFill="1"/>
    <xf numFmtId="0" fontId="0" fillId="4" borderId="18" xfId="0" applyFill="1" applyBorder="1"/>
    <xf numFmtId="166" fontId="1" fillId="0" borderId="25" xfId="1" applyNumberFormat="1" applyFont="1" applyFill="1" applyBorder="1" applyAlignment="1">
      <alignment horizontal="right"/>
    </xf>
    <xf numFmtId="166" fontId="0" fillId="0" borderId="25" xfId="1" applyNumberFormat="1" applyFont="1" applyFill="1" applyBorder="1" applyAlignment="1">
      <alignment horizontal="right"/>
    </xf>
    <xf numFmtId="166" fontId="0" fillId="0" borderId="25" xfId="1" applyNumberFormat="1" applyFont="1" applyBorder="1" applyAlignment="1">
      <alignment horizontal="right"/>
    </xf>
    <xf numFmtId="166" fontId="1" fillId="0" borderId="25" xfId="1" applyNumberFormat="1" applyFont="1" applyBorder="1" applyAlignment="1">
      <alignment horizontal="right"/>
    </xf>
    <xf numFmtId="168" fontId="0" fillId="0" borderId="21" xfId="1" applyNumberFormat="1" applyFont="1" applyFill="1" applyBorder="1" applyAlignment="1">
      <alignment horizontal="right"/>
    </xf>
    <xf numFmtId="168" fontId="0" fillId="0" borderId="21" xfId="1" applyNumberFormat="1" applyFont="1" applyBorder="1" applyAlignment="1">
      <alignment horizontal="right"/>
    </xf>
    <xf numFmtId="0" fontId="0" fillId="4" borderId="0" xfId="0" applyFill="1" applyAlignment="1">
      <alignment horizontal="center" wrapText="1"/>
    </xf>
    <xf numFmtId="0" fontId="0" fillId="4" borderId="0" xfId="0" applyFill="1" applyAlignment="1">
      <alignment horizontal="center"/>
    </xf>
    <xf numFmtId="0" fontId="1" fillId="4" borderId="0" xfId="0" applyFont="1" applyFill="1" applyAlignment="1">
      <alignment horizontal="center"/>
    </xf>
    <xf numFmtId="0" fontId="1" fillId="4" borderId="0" xfId="0" applyFont="1" applyFill="1"/>
    <xf numFmtId="0" fontId="1" fillId="4" borderId="25" xfId="0" applyFont="1" applyFill="1" applyBorder="1"/>
    <xf numFmtId="0" fontId="0" fillId="0" borderId="0" xfId="0" applyAlignment="1">
      <alignment horizontal="center" wrapText="1"/>
    </xf>
    <xf numFmtId="0" fontId="1" fillId="0" borderId="0" xfId="0" applyFont="1" applyAlignment="1">
      <alignment horizontal="center"/>
    </xf>
    <xf numFmtId="0" fontId="0" fillId="4" borderId="0" xfId="0" applyFill="1" applyAlignment="1">
      <alignment wrapText="1"/>
    </xf>
    <xf numFmtId="0" fontId="1" fillId="4" borderId="21" xfId="0" applyFont="1" applyFill="1" applyBorder="1"/>
    <xf numFmtId="166" fontId="0" fillId="0" borderId="21" xfId="1" applyNumberFormat="1" applyFont="1" applyBorder="1"/>
    <xf numFmtId="9" fontId="0" fillId="0" borderId="21" xfId="2" applyFont="1" applyBorder="1"/>
    <xf numFmtId="166" fontId="0" fillId="0" borderId="0" xfId="1" applyNumberFormat="1" applyFont="1"/>
    <xf numFmtId="0" fontId="6" fillId="0" borderId="2" xfId="0" applyFont="1" applyBorder="1" applyAlignment="1">
      <alignment vertical="center"/>
    </xf>
    <xf numFmtId="0" fontId="6" fillId="4" borderId="18" xfId="0" applyFont="1" applyFill="1" applyBorder="1" applyAlignment="1">
      <alignment horizontal="center"/>
    </xf>
    <xf numFmtId="166" fontId="6" fillId="0" borderId="21" xfId="1" applyNumberFormat="1" applyFont="1" applyBorder="1"/>
    <xf numFmtId="1" fontId="6" fillId="0" borderId="21" xfId="1" applyNumberFormat="1" applyFont="1" applyBorder="1"/>
    <xf numFmtId="1" fontId="6" fillId="0" borderId="21" xfId="0" applyNumberFormat="1" applyFont="1" applyBorder="1"/>
    <xf numFmtId="43" fontId="6" fillId="0" borderId="21" xfId="1" applyFont="1" applyBorder="1"/>
    <xf numFmtId="1" fontId="6" fillId="0" borderId="0" xfId="1" applyNumberFormat="1" applyFont="1" applyBorder="1"/>
    <xf numFmtId="0" fontId="5" fillId="0" borderId="2" xfId="0" applyFont="1" applyBorder="1" applyAlignment="1">
      <alignment vertical="center"/>
    </xf>
    <xf numFmtId="1" fontId="10" fillId="0" borderId="2" xfId="1" applyNumberFormat="1" applyFont="1" applyFill="1" applyBorder="1"/>
    <xf numFmtId="166" fontId="5" fillId="0" borderId="2" xfId="1" applyNumberFormat="1" applyFont="1" applyFill="1" applyBorder="1" applyAlignment="1">
      <alignment vertical="center"/>
    </xf>
    <xf numFmtId="43" fontId="10" fillId="0" borderId="2" xfId="1" applyFont="1" applyFill="1" applyBorder="1"/>
    <xf numFmtId="43" fontId="5" fillId="0" borderId="0" xfId="1" applyFont="1" applyBorder="1"/>
    <xf numFmtId="0" fontId="10" fillId="0" borderId="0" xfId="0" applyFont="1"/>
    <xf numFmtId="2" fontId="9" fillId="0" borderId="21" xfId="1" applyNumberFormat="1" applyFont="1" applyBorder="1"/>
    <xf numFmtId="1" fontId="9" fillId="0" borderId="21" xfId="1" applyNumberFormat="1" applyFont="1" applyBorder="1"/>
    <xf numFmtId="0" fontId="16" fillId="3" borderId="0" xfId="0" applyFont="1" applyFill="1"/>
    <xf numFmtId="0" fontId="7" fillId="4" borderId="21" xfId="0" applyFont="1" applyFill="1" applyBorder="1" applyAlignment="1">
      <alignment horizontal="center"/>
    </xf>
    <xf numFmtId="2" fontId="10" fillId="4" borderId="21" xfId="1" applyNumberFormat="1" applyFont="1" applyFill="1" applyBorder="1"/>
    <xf numFmtId="0" fontId="6" fillId="0" borderId="26" xfId="0" applyFont="1" applyBorder="1"/>
    <xf numFmtId="0" fontId="7" fillId="2" borderId="26" xfId="0" applyFont="1" applyFill="1" applyBorder="1" applyAlignment="1">
      <alignment horizontal="center"/>
    </xf>
    <xf numFmtId="2" fontId="9" fillId="0" borderId="26" xfId="1" applyNumberFormat="1" applyFont="1" applyBorder="1"/>
    <xf numFmtId="0" fontId="6" fillId="0" borderId="26" xfId="0" applyFont="1" applyBorder="1" applyAlignment="1">
      <alignment wrapText="1"/>
    </xf>
    <xf numFmtId="0" fontId="6" fillId="4" borderId="26" xfId="0" applyFont="1" applyFill="1" applyBorder="1"/>
    <xf numFmtId="0" fontId="23" fillId="0" borderId="0" xfId="0" applyFont="1" applyAlignment="1">
      <alignment wrapText="1"/>
    </xf>
    <xf numFmtId="0" fontId="23" fillId="0" borderId="0" xfId="0" applyFont="1"/>
    <xf numFmtId="0" fontId="5" fillId="0" borderId="26" xfId="0" applyFont="1" applyBorder="1"/>
    <xf numFmtId="1" fontId="5" fillId="0" borderId="21" xfId="0" applyNumberFormat="1" applyFont="1" applyBorder="1" applyAlignment="1">
      <alignment horizontal="center"/>
    </xf>
    <xf numFmtId="1" fontId="5" fillId="0" borderId="26" xfId="0" applyNumberFormat="1" applyFont="1" applyBorder="1" applyAlignment="1">
      <alignment horizontal="center"/>
    </xf>
    <xf numFmtId="1" fontId="5" fillId="0" borderId="21" xfId="1" applyNumberFormat="1" applyFont="1" applyFill="1" applyBorder="1" applyAlignment="1">
      <alignment horizontal="center"/>
    </xf>
    <xf numFmtId="1" fontId="5" fillId="0" borderId="26" xfId="1" applyNumberFormat="1" applyFont="1" applyFill="1" applyBorder="1" applyAlignment="1">
      <alignment horizontal="center"/>
    </xf>
    <xf numFmtId="164" fontId="6" fillId="0" borderId="26" xfId="2" applyNumberFormat="1" applyFont="1" applyBorder="1" applyAlignment="1">
      <alignment wrapText="1"/>
    </xf>
    <xf numFmtId="1" fontId="9" fillId="0" borderId="21" xfId="0" applyNumberFormat="1" applyFont="1" applyBorder="1"/>
    <xf numFmtId="1" fontId="6" fillId="0" borderId="26" xfId="0" applyNumberFormat="1" applyFont="1" applyBorder="1" applyAlignment="1">
      <alignment wrapText="1"/>
    </xf>
    <xf numFmtId="1" fontId="9" fillId="0" borderId="0" xfId="0" applyNumberFormat="1" applyFont="1"/>
    <xf numFmtId="0" fontId="5" fillId="0" borderId="26" xfId="0" applyFont="1" applyBorder="1" applyAlignment="1">
      <alignment wrapText="1"/>
    </xf>
    <xf numFmtId="164" fontId="5" fillId="0" borderId="26" xfId="2" applyNumberFormat="1" applyFont="1" applyBorder="1" applyAlignment="1">
      <alignment wrapText="1"/>
    </xf>
    <xf numFmtId="1" fontId="5" fillId="0" borderId="26" xfId="0" applyNumberFormat="1" applyFont="1" applyBorder="1" applyAlignment="1">
      <alignment wrapText="1"/>
    </xf>
    <xf numFmtId="0" fontId="5" fillId="0" borderId="26" xfId="0" applyFont="1" applyBorder="1" applyAlignment="1">
      <alignment horizontal="center" wrapText="1"/>
    </xf>
    <xf numFmtId="0" fontId="16" fillId="5" borderId="18" xfId="0" applyFont="1" applyFill="1" applyBorder="1" applyAlignment="1">
      <alignment horizontal="center"/>
    </xf>
    <xf numFmtId="0" fontId="5" fillId="0" borderId="26" xfId="0" applyFont="1" applyBorder="1" applyAlignment="1">
      <alignment horizontal="left" wrapText="1"/>
    </xf>
    <xf numFmtId="169" fontId="9" fillId="0" borderId="21" xfId="1" applyNumberFormat="1" applyFont="1" applyBorder="1" applyAlignment="1">
      <alignment horizontal="center"/>
    </xf>
    <xf numFmtId="169" fontId="5" fillId="0" borderId="21" xfId="1" applyNumberFormat="1" applyFont="1" applyBorder="1" applyAlignment="1">
      <alignment horizontal="center"/>
    </xf>
    <xf numFmtId="169" fontId="6" fillId="0" borderId="21" xfId="1" applyNumberFormat="1" applyFont="1" applyBorder="1" applyAlignment="1">
      <alignment horizontal="center"/>
    </xf>
    <xf numFmtId="169" fontId="5" fillId="0" borderId="26" xfId="1" applyNumberFormat="1" applyFont="1" applyBorder="1" applyAlignment="1">
      <alignment horizontal="center" wrapText="1"/>
    </xf>
    <xf numFmtId="0" fontId="16" fillId="5" borderId="0" xfId="0" applyFont="1" applyFill="1"/>
    <xf numFmtId="169" fontId="6" fillId="0" borderId="21" xfId="0" applyNumberFormat="1" applyFont="1" applyBorder="1" applyAlignment="1">
      <alignment horizontal="center"/>
    </xf>
    <xf numFmtId="169" fontId="5" fillId="0" borderId="21" xfId="0" applyNumberFormat="1" applyFont="1" applyBorder="1" applyAlignment="1">
      <alignment horizontal="center"/>
    </xf>
    <xf numFmtId="169" fontId="5" fillId="0" borderId="26" xfId="0" applyNumberFormat="1" applyFont="1" applyBorder="1" applyAlignment="1">
      <alignment horizontal="center" wrapText="1"/>
    </xf>
    <xf numFmtId="0" fontId="5" fillId="4" borderId="18" xfId="0" applyFont="1" applyFill="1" applyBorder="1" applyAlignment="1">
      <alignment horizontal="center"/>
    </xf>
    <xf numFmtId="164" fontId="6" fillId="0" borderId="18" xfId="2" applyNumberFormat="1" applyFont="1" applyBorder="1" applyAlignment="1">
      <alignment horizontal="center"/>
    </xf>
    <xf numFmtId="164" fontId="6" fillId="0" borderId="21" xfId="2" applyNumberFormat="1" applyFont="1" applyBorder="1" applyAlignment="1">
      <alignment horizontal="center"/>
    </xf>
    <xf numFmtId="164" fontId="5" fillId="0" borderId="26" xfId="2" applyNumberFormat="1" applyFont="1" applyBorder="1" applyAlignment="1">
      <alignment horizontal="center" wrapText="1"/>
    </xf>
    <xf numFmtId="0" fontId="16" fillId="0" borderId="0" xfId="0" applyFont="1"/>
    <xf numFmtId="0" fontId="6" fillId="4" borderId="18" xfId="0" applyFont="1" applyFill="1" applyBorder="1" applyAlignment="1">
      <alignment horizontal="center" vertical="center" wrapText="1"/>
    </xf>
    <xf numFmtId="166" fontId="10" fillId="0" borderId="15" xfId="1" applyNumberFormat="1" applyFont="1" applyFill="1" applyBorder="1"/>
    <xf numFmtId="164" fontId="9" fillId="0" borderId="13" xfId="2" applyNumberFormat="1" applyFont="1" applyFill="1" applyBorder="1"/>
    <xf numFmtId="166" fontId="9" fillId="0" borderId="17" xfId="1" applyNumberFormat="1" applyFont="1" applyFill="1" applyBorder="1" applyAlignment="1">
      <alignment horizontal="center"/>
    </xf>
    <xf numFmtId="171" fontId="9" fillId="0" borderId="1" xfId="1" applyNumberFormat="1" applyFont="1" applyFill="1" applyBorder="1"/>
    <xf numFmtId="171" fontId="9" fillId="0" borderId="17" xfId="1" applyNumberFormat="1" applyFont="1" applyFill="1" applyBorder="1"/>
    <xf numFmtId="170" fontId="9" fillId="0" borderId="1" xfId="1" applyNumberFormat="1" applyFont="1" applyFill="1" applyBorder="1"/>
    <xf numFmtId="170" fontId="9" fillId="0" borderId="17" xfId="1" applyNumberFormat="1" applyFont="1" applyFill="1" applyBorder="1"/>
    <xf numFmtId="166" fontId="10" fillId="0" borderId="15" xfId="1" applyNumberFormat="1" applyFont="1" applyBorder="1"/>
    <xf numFmtId="166" fontId="9" fillId="0" borderId="2" xfId="1" applyNumberFormat="1" applyFont="1" applyFill="1" applyBorder="1"/>
    <xf numFmtId="166" fontId="10" fillId="0" borderId="0" xfId="1" applyNumberFormat="1" applyFont="1" applyFill="1"/>
    <xf numFmtId="43" fontId="10" fillId="0" borderId="0" xfId="1" applyFont="1" applyFill="1" applyBorder="1"/>
    <xf numFmtId="43" fontId="9" fillId="0" borderId="0" xfId="1" applyFont="1" applyFill="1" applyBorder="1"/>
    <xf numFmtId="166" fontId="10" fillId="0" borderId="0" xfId="1" applyNumberFormat="1" applyFont="1" applyFill="1" applyBorder="1" applyAlignment="1">
      <alignment horizontal="center"/>
    </xf>
    <xf numFmtId="43" fontId="9" fillId="0" borderId="0" xfId="1" applyFont="1" applyFill="1"/>
    <xf numFmtId="43" fontId="9" fillId="0" borderId="0" xfId="0" applyNumberFormat="1" applyFont="1"/>
    <xf numFmtId="10" fontId="6" fillId="0" borderId="21" xfId="2" applyNumberFormat="1" applyFont="1" applyFill="1" applyBorder="1" applyAlignment="1">
      <alignment horizontal="center"/>
    </xf>
    <xf numFmtId="164" fontId="6" fillId="0" borderId="21" xfId="2" applyNumberFormat="1" applyFont="1" applyFill="1" applyBorder="1" applyAlignment="1">
      <alignment horizontal="center"/>
    </xf>
    <xf numFmtId="10" fontId="5" fillId="0" borderId="26" xfId="2" applyNumberFormat="1" applyFont="1" applyFill="1" applyBorder="1" applyAlignment="1">
      <alignment horizontal="center" wrapText="1"/>
    </xf>
    <xf numFmtId="0" fontId="10" fillId="0" borderId="18" xfId="0" applyFont="1" applyBorder="1"/>
    <xf numFmtId="0" fontId="9" fillId="0" borderId="18" xfId="0" applyFont="1" applyBorder="1"/>
    <xf numFmtId="0" fontId="16" fillId="3" borderId="10" xfId="0" applyFont="1" applyFill="1" applyBorder="1" applyAlignment="1">
      <alignment wrapText="1"/>
    </xf>
    <xf numFmtId="0" fontId="16" fillId="3" borderId="9" xfId="0" applyFont="1" applyFill="1" applyBorder="1"/>
    <xf numFmtId="0" fontId="16" fillId="3" borderId="11" xfId="0" applyFont="1" applyFill="1" applyBorder="1"/>
    <xf numFmtId="0" fontId="16" fillId="3" borderId="19" xfId="0" applyFont="1" applyFill="1" applyBorder="1"/>
    <xf numFmtId="0" fontId="16" fillId="3" borderId="18" xfId="0" applyFont="1" applyFill="1" applyBorder="1"/>
    <xf numFmtId="0" fontId="16" fillId="3" borderId="3" xfId="0" applyFont="1" applyFill="1" applyBorder="1"/>
    <xf numFmtId="0" fontId="16" fillId="3" borderId="4" xfId="0" applyFont="1" applyFill="1" applyBorder="1"/>
    <xf numFmtId="0" fontId="16" fillId="3" borderId="5" xfId="0" applyFont="1" applyFill="1" applyBorder="1"/>
    <xf numFmtId="0" fontId="16" fillId="3" borderId="20" xfId="0" applyFont="1" applyFill="1" applyBorder="1"/>
    <xf numFmtId="0" fontId="16" fillId="3" borderId="7" xfId="0" applyFont="1" applyFill="1" applyBorder="1" applyAlignment="1">
      <alignment horizontal="left"/>
    </xf>
    <xf numFmtId="0" fontId="16" fillId="3" borderId="8" xfId="0" applyFont="1" applyFill="1" applyBorder="1" applyAlignment="1">
      <alignment horizontal="left"/>
    </xf>
    <xf numFmtId="43" fontId="9" fillId="0" borderId="0" xfId="1" applyFont="1" applyFill="1" applyAlignment="1">
      <alignment horizontal="center"/>
    </xf>
    <xf numFmtId="0" fontId="17" fillId="3" borderId="4" xfId="0" applyFont="1" applyFill="1" applyBorder="1"/>
    <xf numFmtId="0" fontId="17" fillId="3" borderId="5" xfId="0" applyFont="1" applyFill="1" applyBorder="1"/>
    <xf numFmtId="166" fontId="10" fillId="0" borderId="18" xfId="1" applyNumberFormat="1" applyFont="1" applyFill="1" applyBorder="1"/>
    <xf numFmtId="0" fontId="9" fillId="0" borderId="0" xfId="0" applyFont="1" applyAlignment="1">
      <alignment vertical="center"/>
    </xf>
    <xf numFmtId="0" fontId="9" fillId="0" borderId="0" xfId="0" applyFont="1" applyAlignment="1">
      <alignment wrapText="1"/>
    </xf>
    <xf numFmtId="0" fontId="9" fillId="0" borderId="0" xfId="0" applyFont="1" applyAlignment="1">
      <alignment horizontal="left" vertical="center" wrapText="1"/>
    </xf>
    <xf numFmtId="0" fontId="6" fillId="0" borderId="0" xfId="0" applyFont="1" applyAlignment="1">
      <alignment horizontal="left" vertical="top" wrapText="1"/>
    </xf>
    <xf numFmtId="0" fontId="16" fillId="3" borderId="0" xfId="0" applyFont="1" applyFill="1" applyAlignment="1">
      <alignment horizontal="left"/>
    </xf>
    <xf numFmtId="0" fontId="5" fillId="4" borderId="22" xfId="0" applyFont="1" applyFill="1" applyBorder="1" applyAlignment="1">
      <alignment horizontal="left" vertical="center"/>
    </xf>
    <xf numFmtId="0" fontId="5" fillId="4" borderId="18" xfId="0" applyFont="1" applyFill="1" applyBorder="1" applyAlignment="1">
      <alignment horizontal="left" vertical="center"/>
    </xf>
    <xf numFmtId="0" fontId="6" fillId="0" borderId="0" xfId="0" applyFont="1" applyAlignment="1">
      <alignment horizontal="right"/>
    </xf>
    <xf numFmtId="0" fontId="6" fillId="0" borderId="0" xfId="0" applyFont="1" applyAlignment="1">
      <alignment horizontal="right" wrapText="1"/>
    </xf>
    <xf numFmtId="0" fontId="1" fillId="4" borderId="18" xfId="0" applyFont="1" applyFill="1" applyBorder="1" applyAlignment="1">
      <alignment horizontal="center"/>
    </xf>
    <xf numFmtId="0" fontId="18" fillId="3" borderId="3" xfId="0" applyFont="1" applyFill="1" applyBorder="1" applyAlignment="1">
      <alignment horizontal="left"/>
    </xf>
    <xf numFmtId="0" fontId="18" fillId="3" borderId="4" xfId="0" applyFont="1" applyFill="1" applyBorder="1" applyAlignment="1">
      <alignment horizontal="left"/>
    </xf>
    <xf numFmtId="0" fontId="18" fillId="3" borderId="5" xfId="0" applyFont="1" applyFill="1" applyBorder="1" applyAlignment="1">
      <alignment horizontal="left"/>
    </xf>
    <xf numFmtId="0" fontId="16" fillId="3" borderId="0" xfId="0" applyFont="1" applyFill="1" applyAlignment="1">
      <alignment horizontal="left" wrapText="1"/>
    </xf>
    <xf numFmtId="0" fontId="16" fillId="3" borderId="3" xfId="0" applyFont="1" applyFill="1" applyBorder="1" applyAlignment="1">
      <alignment horizontal="left" wrapText="1"/>
    </xf>
    <xf numFmtId="0" fontId="16" fillId="3" borderId="4" xfId="0" applyFont="1" applyFill="1" applyBorder="1" applyAlignment="1">
      <alignment horizontal="left" wrapText="1"/>
    </xf>
    <xf numFmtId="0" fontId="16" fillId="3" borderId="6" xfId="0" applyFont="1" applyFill="1" applyBorder="1" applyAlignment="1">
      <alignment horizontal="left"/>
    </xf>
    <xf numFmtId="0" fontId="16" fillId="3" borderId="7" xfId="0" applyFont="1" applyFill="1" applyBorder="1" applyAlignment="1">
      <alignment horizontal="left"/>
    </xf>
    <xf numFmtId="0" fontId="16" fillId="3" borderId="5" xfId="0" applyFont="1" applyFill="1" applyBorder="1" applyAlignment="1">
      <alignment horizontal="left" wrapText="1"/>
    </xf>
    <xf numFmtId="0" fontId="6" fillId="4" borderId="18" xfId="0" applyFont="1" applyFill="1" applyBorder="1" applyAlignment="1">
      <alignment horizontal="center"/>
    </xf>
    <xf numFmtId="0" fontId="6" fillId="4" borderId="0" xfId="0" applyFont="1" applyFill="1" applyAlignment="1">
      <alignment horizontal="center" vertical="center"/>
    </xf>
    <xf numFmtId="0" fontId="6" fillId="4" borderId="18" xfId="0" applyFont="1" applyFill="1" applyBorder="1" applyAlignment="1">
      <alignment horizontal="center" vertical="center"/>
    </xf>
    <xf numFmtId="0" fontId="16" fillId="3" borderId="0" xfId="0" applyFont="1" applyFill="1" applyAlignment="1">
      <alignment horizontal="center"/>
    </xf>
    <xf numFmtId="0" fontId="6" fillId="0" borderId="18" xfId="0" applyFont="1" applyBorder="1" applyAlignment="1">
      <alignment horizont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27" xfId="0" applyFont="1" applyFill="1" applyBorder="1" applyAlignment="1">
      <alignment horizontal="center" vertical="center"/>
    </xf>
    <xf numFmtId="0" fontId="16" fillId="5" borderId="18" xfId="0" applyFont="1" applyFill="1" applyBorder="1" applyAlignment="1">
      <alignment horizontal="center"/>
    </xf>
    <xf numFmtId="0" fontId="16" fillId="5" borderId="0" xfId="0" applyFont="1" applyFill="1" applyAlignment="1">
      <alignment horizontal="center" vertical="center"/>
    </xf>
    <xf numFmtId="0" fontId="16" fillId="5" borderId="18" xfId="0" applyFont="1" applyFill="1" applyBorder="1" applyAlignment="1">
      <alignment horizontal="center" vertical="center"/>
    </xf>
    <xf numFmtId="0" fontId="16" fillId="5" borderId="0" xfId="0"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910028"/>
      <color rgb="FF003263"/>
      <color rgb="FF7F7F7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Operational</a:t>
            </a:r>
            <a:r>
              <a:rPr lang="en-US" b="1" baseline="0"/>
              <a:t> Emissions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2893482064741898E-2"/>
          <c:y val="0.15721930592009331"/>
          <c:w val="0.49214238845144359"/>
          <c:h val="0.8202373140857393"/>
        </c:manualLayout>
      </c:layout>
      <c:doughnutChart>
        <c:varyColors val="1"/>
        <c:ser>
          <c:idx val="0"/>
          <c:order val="0"/>
          <c:spPr>
            <a:ln w="31750">
              <a:solidFill>
                <a:schemeClr val="bg1"/>
              </a:solidFill>
            </a:ln>
          </c:spPr>
          <c:explosion val="1"/>
          <c:dPt>
            <c:idx val="0"/>
            <c:bubble3D val="0"/>
            <c:spPr>
              <a:solidFill>
                <a:schemeClr val="bg2"/>
              </a:solidFill>
              <a:ln w="31750">
                <a:solidFill>
                  <a:schemeClr val="bg1"/>
                </a:solidFill>
              </a:ln>
              <a:effectLst/>
            </c:spPr>
            <c:extLst>
              <c:ext xmlns:c16="http://schemas.microsoft.com/office/drawing/2014/chart" uri="{C3380CC4-5D6E-409C-BE32-E72D297353CC}">
                <c16:uniqueId val="{00000001-4622-4AA7-913C-18075B5F75EB}"/>
              </c:ext>
            </c:extLst>
          </c:dPt>
          <c:dPt>
            <c:idx val="1"/>
            <c:bubble3D val="0"/>
            <c:spPr>
              <a:solidFill>
                <a:schemeClr val="bg2">
                  <a:lumMod val="50000"/>
                </a:schemeClr>
              </a:solidFill>
              <a:ln w="31750">
                <a:solidFill>
                  <a:schemeClr val="bg1"/>
                </a:solidFill>
              </a:ln>
              <a:effectLst/>
            </c:spPr>
            <c:extLst>
              <c:ext xmlns:c16="http://schemas.microsoft.com/office/drawing/2014/chart" uri="{C3380CC4-5D6E-409C-BE32-E72D297353CC}">
                <c16:uniqueId val="{00000003-7E98-409C-BF9C-C6CAE8F95B8C}"/>
              </c:ext>
            </c:extLst>
          </c:dPt>
          <c:dPt>
            <c:idx val="2"/>
            <c:bubble3D val="0"/>
            <c:spPr>
              <a:solidFill>
                <a:schemeClr val="bg2">
                  <a:lumMod val="75000"/>
                </a:schemeClr>
              </a:solidFill>
              <a:ln w="31750">
                <a:solidFill>
                  <a:schemeClr val="bg1"/>
                </a:solidFill>
              </a:ln>
              <a:effectLst/>
            </c:spPr>
            <c:extLst>
              <c:ext xmlns:c16="http://schemas.microsoft.com/office/drawing/2014/chart" uri="{C3380CC4-5D6E-409C-BE32-E72D297353CC}">
                <c16:uniqueId val="{00000005-7E98-409C-BF9C-C6CAE8F95B8C}"/>
              </c:ext>
            </c:extLst>
          </c:dPt>
          <c:dPt>
            <c:idx val="3"/>
            <c:bubble3D val="0"/>
            <c:spPr>
              <a:solidFill>
                <a:schemeClr val="tx1"/>
              </a:solidFill>
              <a:ln w="31750">
                <a:solidFill>
                  <a:schemeClr val="bg1"/>
                </a:solidFill>
              </a:ln>
              <a:effectLst/>
            </c:spPr>
            <c:extLst>
              <c:ext xmlns:c16="http://schemas.microsoft.com/office/drawing/2014/chart" uri="{C3380CC4-5D6E-409C-BE32-E72D297353CC}">
                <c16:uniqueId val="{00000007-7E98-409C-BF9C-C6CAE8F95B8C}"/>
              </c:ext>
            </c:extLst>
          </c:dPt>
          <c:dLbls>
            <c:dLbl>
              <c:idx val="0"/>
              <c:layout>
                <c:manualLayout>
                  <c:x val="4.5706331064631813E-3"/>
                  <c:y val="-6.9887585543505298E-2"/>
                </c:manualLayout>
              </c:layout>
              <c:tx>
                <c:rich>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fld id="{E2A7ECB4-4DBF-4685-8344-7453DD1B9B76}" type="VALUE">
                      <a:rPr lang="en-US">
                        <a:solidFill>
                          <a:sysClr val="windowText" lastClr="000000"/>
                        </a:solidFill>
                      </a:rPr>
                      <a:pPr>
                        <a:defRPr sz="1200" b="1">
                          <a:solidFill>
                            <a:sysClr val="windowText" lastClr="000000"/>
                          </a:solidFill>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622-4AA7-913C-18075B5F75EB}"/>
                </c:ext>
              </c:extLst>
            </c:dLbl>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E98-409C-BF9C-C6CAE8F95B8C}"/>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7-7E98-409C-BF9C-C6CAE8F95B8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'02_Greenhouse gas emissions'!$B$124:$B$127</c:f>
              <c:strCache>
                <c:ptCount val="4"/>
                <c:pt idx="0">
                  <c:v>Scope 1 - Process</c:v>
                </c:pt>
                <c:pt idx="1">
                  <c:v>Scope 1 - Fuel</c:v>
                </c:pt>
                <c:pt idx="2">
                  <c:v>Scope 2 - Electricity</c:v>
                </c:pt>
                <c:pt idx="3">
                  <c:v>Scope 2 - Steam</c:v>
                </c:pt>
              </c:strCache>
            </c:strRef>
          </c:cat>
          <c:val>
            <c:numRef>
              <c:f>'02_Greenhouse gas emissions'!$E$124:$E$127</c:f>
              <c:numCache>
                <c:formatCode>0%</c:formatCode>
                <c:ptCount val="4"/>
                <c:pt idx="0">
                  <c:v>0.02</c:v>
                </c:pt>
                <c:pt idx="1">
                  <c:v>0.22</c:v>
                </c:pt>
                <c:pt idx="2">
                  <c:v>0.25</c:v>
                </c:pt>
                <c:pt idx="3">
                  <c:v>0.51</c:v>
                </c:pt>
              </c:numCache>
            </c:numRef>
          </c:val>
          <c:extLst>
            <c:ext xmlns:c16="http://schemas.microsoft.com/office/drawing/2014/chart" uri="{C3380CC4-5D6E-409C-BE32-E72D297353CC}">
              <c16:uniqueId val="{00000000-4622-4AA7-913C-18075B5F75EB}"/>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Operational</a:t>
            </a:r>
            <a:r>
              <a:rPr lang="en-US" b="1" baseline="0"/>
              <a:t> Emissions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981613697251573E-2"/>
          <c:y val="0.18063595709072952"/>
          <c:w val="0.56813539499272436"/>
          <c:h val="0.76411241277767106"/>
        </c:manualLayout>
      </c:layout>
      <c:doughnutChart>
        <c:varyColors val="1"/>
        <c:ser>
          <c:idx val="0"/>
          <c:order val="0"/>
          <c:dPt>
            <c:idx val="0"/>
            <c:bubble3D val="0"/>
            <c:spPr>
              <a:solidFill>
                <a:schemeClr val="bg2">
                  <a:lumMod val="90000"/>
                </a:schemeClr>
              </a:solidFill>
              <a:ln w="31750">
                <a:solidFill>
                  <a:schemeClr val="bg1"/>
                </a:solidFill>
              </a:ln>
              <a:effectLst/>
            </c:spPr>
            <c:extLst>
              <c:ext xmlns:c16="http://schemas.microsoft.com/office/drawing/2014/chart" uri="{C3380CC4-5D6E-409C-BE32-E72D297353CC}">
                <c16:uniqueId val="{00000001-E8A3-4114-B4C7-6A235B141714}"/>
              </c:ext>
            </c:extLst>
          </c:dPt>
          <c:dPt>
            <c:idx val="1"/>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3-E8A3-4114-B4C7-6A235B141714}"/>
              </c:ext>
            </c:extLst>
          </c:dPt>
          <c:dLbls>
            <c:dLbl>
              <c:idx val="0"/>
              <c:tx>
                <c:rich>
                  <a:bodyPr/>
                  <a:lstStyle/>
                  <a:p>
                    <a:fld id="{2E0DB8C4-BCA9-4CD1-83BC-637CB214431D}" type="VALUE">
                      <a:rPr lang="en-US">
                        <a:solidFill>
                          <a:sysClr val="windowText" lastClr="000000"/>
                        </a:solidFill>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A3-4114-B4C7-6A235B141714}"/>
                </c:ext>
              </c:extLst>
            </c:dLbl>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8A3-4114-B4C7-6A235B14171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'02_Greenhouse gas emissions'!$B$145:$B$146</c:f>
              <c:strCache>
                <c:ptCount val="2"/>
                <c:pt idx="0">
                  <c:v>Largest 10 Sites</c:v>
                </c:pt>
                <c:pt idx="1">
                  <c:v>Remainder</c:v>
                </c:pt>
              </c:strCache>
            </c:strRef>
          </c:cat>
          <c:val>
            <c:numRef>
              <c:f>'02_Greenhouse gas emissions'!$C$145:$C$146</c:f>
              <c:numCache>
                <c:formatCode>0%</c:formatCode>
                <c:ptCount val="2"/>
                <c:pt idx="0">
                  <c:v>0.89898838401080605</c:v>
                </c:pt>
                <c:pt idx="1">
                  <c:v>0.10101161598919395</c:v>
                </c:pt>
              </c:numCache>
            </c:numRef>
          </c:val>
          <c:extLst>
            <c:ext xmlns:c16="http://schemas.microsoft.com/office/drawing/2014/chart" uri="{C3380CC4-5D6E-409C-BE32-E72D297353CC}">
              <c16:uniqueId val="{00000008-E8A3-4114-B4C7-6A235B141714}"/>
            </c:ext>
          </c:extLst>
        </c:ser>
        <c:dLbls>
          <c:showLegendKey val="0"/>
          <c:showVal val="0"/>
          <c:showCatName val="0"/>
          <c:showSerName val="0"/>
          <c:showPercent val="0"/>
          <c:showBubbleSize val="0"/>
          <c:showLeaderLines val="1"/>
        </c:dLbls>
        <c:firstSliceAng val="105"/>
        <c:holeSize val="60"/>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Injury and Illness </a:t>
            </a:r>
            <a:r>
              <a:rPr lang="en-US"/>
              <a:t>| </a:t>
            </a:r>
            <a:r>
              <a:rPr lang="en-US" sz="1000"/>
              <a:t>Total Recordable</a:t>
            </a:r>
            <a:r>
              <a:rPr lang="en-US" sz="1000" baseline="0"/>
              <a:t> Incident Rate</a:t>
            </a:r>
            <a:endParaRPr lang="en-US"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1">
                <a:lumMod val="50000"/>
              </a:schemeClr>
            </a:solidFill>
            <a:ln>
              <a:noFill/>
            </a:ln>
            <a:effectLst/>
          </c:spPr>
          <c:invertIfNegative val="0"/>
          <c:dPt>
            <c:idx val="5"/>
            <c:invertIfNegative val="0"/>
            <c:bubble3D val="0"/>
            <c:spPr>
              <a:solidFill>
                <a:schemeClr val="tx1"/>
              </a:solidFill>
              <a:ln>
                <a:noFill/>
              </a:ln>
              <a:effectLst/>
            </c:spPr>
            <c:extLst>
              <c:ext xmlns:c16="http://schemas.microsoft.com/office/drawing/2014/chart" uri="{C3380CC4-5D6E-409C-BE32-E72D297353CC}">
                <c16:uniqueId val="{00000000-9BD4-43C1-8B8A-0CA2C66C2F2B}"/>
              </c:ext>
            </c:extLst>
          </c:dPt>
          <c:dLbls>
            <c:dLbl>
              <c:idx val="5"/>
              <c:spPr>
                <a:noFill/>
                <a:ln>
                  <a:noFill/>
                </a:ln>
                <a:effectLst/>
              </c:spPr>
              <c:txPr>
                <a:bodyPr rot="0" spcFirstLastPara="1" vertOverflow="ellipsis" vert="horz" wrap="square" lIns="38100" tIns="19050" rIns="38100" bIns="19050" anchor="b" anchorCtr="1">
                  <a:spAutoFit/>
                </a:bodyPr>
                <a:lstStyle/>
                <a:p>
                  <a:pPr>
                    <a:defRPr sz="1200" b="1"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0-9BD4-43C1-8B8A-0CA2C66C2F2B}"/>
                </c:ext>
              </c:extLst>
            </c:dLbl>
            <c:spPr>
              <a:noFill/>
              <a:ln>
                <a:noFill/>
              </a:ln>
              <a:effectLst/>
            </c:spPr>
            <c:txPr>
              <a:bodyPr rot="0" spcFirstLastPara="1" vertOverflow="ellipsis" vert="horz" wrap="square" lIns="38100" tIns="19050" rIns="38100" bIns="19050" anchor="b" anchorCtr="1">
                <a:spAutoFit/>
              </a:bodyPr>
              <a:lstStyle/>
              <a:p>
                <a:pPr>
                  <a:defRPr sz="12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'10_Health and Safety 403-9&amp;10'!$L$43:$Q$43</c:f>
              <c:numCache>
                <c:formatCode>General</c:formatCode>
                <c:ptCount val="6"/>
                <c:pt idx="0">
                  <c:v>2020</c:v>
                </c:pt>
                <c:pt idx="1">
                  <c:v>2021</c:v>
                </c:pt>
                <c:pt idx="2">
                  <c:v>2022</c:v>
                </c:pt>
                <c:pt idx="3">
                  <c:v>2023</c:v>
                </c:pt>
                <c:pt idx="4">
                  <c:v>2024</c:v>
                </c:pt>
                <c:pt idx="5">
                  <c:v>2025</c:v>
                </c:pt>
              </c:numCache>
            </c:numRef>
          </c:cat>
          <c:val>
            <c:numRef>
              <c:f>'10_Health and Safety 403-9&amp;10'!$L$44:$Q$44</c:f>
              <c:numCache>
                <c:formatCode>_(* #,##0.00_);_(* \(#,##0.00\);_(* "-"??_);_(@_)</c:formatCode>
                <c:ptCount val="6"/>
                <c:pt idx="0">
                  <c:v>0.27</c:v>
                </c:pt>
                <c:pt idx="1">
                  <c:v>0.41</c:v>
                </c:pt>
                <c:pt idx="2">
                  <c:v>0.48</c:v>
                </c:pt>
                <c:pt idx="3">
                  <c:v>0.37845845865393851</c:v>
                </c:pt>
                <c:pt idx="4">
                  <c:v>0.34261969781995327</c:v>
                </c:pt>
                <c:pt idx="5">
                  <c:v>0.3</c:v>
                </c:pt>
              </c:numCache>
            </c:numRef>
          </c:val>
          <c:extLst>
            <c:ext xmlns:c16="http://schemas.microsoft.com/office/drawing/2014/chart" uri="{C3380CC4-5D6E-409C-BE32-E72D297353CC}">
              <c16:uniqueId val="{00000000-5896-45C7-A432-C01CFA3C281C}"/>
            </c:ext>
          </c:extLst>
        </c:ser>
        <c:dLbls>
          <c:showLegendKey val="0"/>
          <c:showVal val="0"/>
          <c:showCatName val="0"/>
          <c:showSerName val="0"/>
          <c:showPercent val="0"/>
          <c:showBubbleSize val="0"/>
        </c:dLbls>
        <c:gapWidth val="33"/>
        <c:axId val="720981664"/>
        <c:axId val="720982912"/>
      </c:barChart>
      <c:lineChart>
        <c:grouping val="standard"/>
        <c:varyColors val="0"/>
        <c:ser>
          <c:idx val="1"/>
          <c:order val="1"/>
          <c:spPr>
            <a:ln w="28575" cap="rnd">
              <a:solidFill>
                <a:schemeClr val="tx1"/>
              </a:solidFill>
              <a:round/>
            </a:ln>
            <a:effectLst/>
          </c:spPr>
          <c:marker>
            <c:symbol val="diamond"/>
            <c:size val="5"/>
            <c:spPr>
              <a:noFill/>
              <a:ln w="9525">
                <a:solidFill>
                  <a:schemeClr val="tx1"/>
                </a:solidFill>
              </a:ln>
              <a:effectLst/>
            </c:spPr>
          </c:marker>
          <c:dLbls>
            <c:dLbl>
              <c:idx val="0"/>
              <c:layout>
                <c:manualLayout>
                  <c:x val="-3.968253968253968E-2"/>
                  <c:y val="-6.6006600660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D4-43C1-8B8A-0CA2C66C2F2B}"/>
                </c:ext>
              </c:extLst>
            </c:dLbl>
            <c:dLbl>
              <c:idx val="1"/>
              <c:layout>
                <c:manualLayout>
                  <c:x val="-4.4973544973544971E-2"/>
                  <c:y val="-5.2805280528052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D4-43C1-8B8A-0CA2C66C2F2B}"/>
                </c:ext>
              </c:extLst>
            </c:dLbl>
            <c:dLbl>
              <c:idx val="2"/>
              <c:layout>
                <c:manualLayout>
                  <c:x val="-4.2328042328042326E-2"/>
                  <c:y val="-5.2805280528052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D4-43C1-8B8A-0CA2C66C2F2B}"/>
                </c:ext>
              </c:extLst>
            </c:dLbl>
            <c:dLbl>
              <c:idx val="3"/>
              <c:layout>
                <c:manualLayout>
                  <c:x val="-4.4973544973544971E-2"/>
                  <c:y val="-7.92079207920792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D4-43C1-8B8A-0CA2C66C2F2B}"/>
                </c:ext>
              </c:extLst>
            </c:dLbl>
            <c:dLbl>
              <c:idx val="4"/>
              <c:layout>
                <c:manualLayout>
                  <c:x val="-4.7619047619047616E-2"/>
                  <c:y val="-6.6006600660066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D4-43C1-8B8A-0CA2C66C2F2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'10_Health and Safety 403-9&amp;10'!$L$43:$Q$43</c:f>
              <c:numCache>
                <c:formatCode>General</c:formatCode>
                <c:ptCount val="6"/>
                <c:pt idx="0">
                  <c:v>2020</c:v>
                </c:pt>
                <c:pt idx="1">
                  <c:v>2021</c:v>
                </c:pt>
                <c:pt idx="2">
                  <c:v>2022</c:v>
                </c:pt>
                <c:pt idx="3">
                  <c:v>2023</c:v>
                </c:pt>
                <c:pt idx="4">
                  <c:v>2024</c:v>
                </c:pt>
                <c:pt idx="5">
                  <c:v>2025</c:v>
                </c:pt>
              </c:numCache>
            </c:numRef>
          </c:cat>
          <c:val>
            <c:numRef>
              <c:f>'10_Health and Safety 403-9&amp;10'!$L$45:$P$45</c:f>
              <c:numCache>
                <c:formatCode>_(* #,##0.00_);_(* \(#,##0.00\);_(* "-"??_);_(@_)</c:formatCode>
                <c:ptCount val="5"/>
                <c:pt idx="0">
                  <c:v>0.61</c:v>
                </c:pt>
                <c:pt idx="1">
                  <c:v>0.6</c:v>
                </c:pt>
                <c:pt idx="2">
                  <c:v>0.61</c:v>
                </c:pt>
                <c:pt idx="3">
                  <c:v>0.54</c:v>
                </c:pt>
                <c:pt idx="4">
                  <c:v>0.59</c:v>
                </c:pt>
              </c:numCache>
            </c:numRef>
          </c:val>
          <c:smooth val="0"/>
          <c:extLst>
            <c:ext xmlns:c16="http://schemas.microsoft.com/office/drawing/2014/chart" uri="{C3380CC4-5D6E-409C-BE32-E72D297353CC}">
              <c16:uniqueId val="{00000001-5896-45C7-A432-C01CFA3C281C}"/>
            </c:ext>
          </c:extLst>
        </c:ser>
        <c:dLbls>
          <c:showLegendKey val="0"/>
          <c:showVal val="0"/>
          <c:showCatName val="0"/>
          <c:showSerName val="0"/>
          <c:showPercent val="0"/>
          <c:showBubbleSize val="0"/>
        </c:dLbls>
        <c:marker val="1"/>
        <c:smooth val="0"/>
        <c:axId val="720981664"/>
        <c:axId val="720982912"/>
      </c:lineChart>
      <c:catAx>
        <c:axId val="72098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20982912"/>
        <c:crosses val="autoZero"/>
        <c:auto val="1"/>
        <c:lblAlgn val="ctr"/>
        <c:lblOffset val="100"/>
        <c:noMultiLvlLbl val="0"/>
      </c:catAx>
      <c:valAx>
        <c:axId val="72098291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720981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t>Process Safety</a:t>
            </a:r>
            <a:r>
              <a:rPr lang="en-US" sz="1200" b="1" baseline="0"/>
              <a:t> | </a:t>
            </a:r>
            <a:r>
              <a:rPr lang="en-US" sz="1000" b="1" baseline="0"/>
              <a:t>Incident Rate</a:t>
            </a:r>
            <a:endParaRPr lang="en-US" sz="1400" b="1" i="0" u="none" strike="noStrike" baseline="0">
              <a:effectLst/>
            </a:endParaRPr>
          </a:p>
          <a:p>
            <a:pPr>
              <a:defRPr/>
            </a:pPr>
            <a:r>
              <a:rPr lang="en-US" sz="1050" b="0" i="0" u="none" strike="noStrike" baseline="0">
                <a:solidFill>
                  <a:sysClr val="windowText" lastClr="000000"/>
                </a:solidFill>
                <a:effectLst/>
              </a:rPr>
              <a:t>| SASB RT-CH-540a.1 |</a:t>
            </a:r>
            <a:endParaRPr lang="en-US" sz="1050" b="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792072454048434"/>
          <c:y val="0.23793815508160818"/>
          <c:w val="0.82541261334956972"/>
          <c:h val="0.62283325511463383"/>
        </c:manualLayout>
      </c:layout>
      <c:barChart>
        <c:barDir val="col"/>
        <c:grouping val="stacked"/>
        <c:varyColors val="0"/>
        <c:ser>
          <c:idx val="0"/>
          <c:order val="0"/>
          <c:tx>
            <c:strRef>
              <c:f>'11_Process Safety'!$B$21</c:f>
              <c:strCache>
                <c:ptCount val="1"/>
                <c:pt idx="0">
                  <c:v>Tier 1</c:v>
                </c:pt>
              </c:strCache>
            </c:strRef>
          </c:tx>
          <c:spPr>
            <a:solidFill>
              <a:schemeClr val="bg1">
                <a:lumMod val="65000"/>
              </a:schemeClr>
            </a:solidFill>
            <a:ln>
              <a:noFill/>
            </a:ln>
            <a:effectLst/>
          </c:spPr>
          <c:invertIfNegative val="0"/>
          <c:cat>
            <c:numRef>
              <c:f>'11_Process Safety'!$D$20:$I$20</c:f>
              <c:numCache>
                <c:formatCode>General</c:formatCode>
                <c:ptCount val="6"/>
                <c:pt idx="0">
                  <c:v>2020</c:v>
                </c:pt>
                <c:pt idx="1">
                  <c:v>2021</c:v>
                </c:pt>
                <c:pt idx="2">
                  <c:v>2022</c:v>
                </c:pt>
                <c:pt idx="3">
                  <c:v>2023</c:v>
                </c:pt>
                <c:pt idx="4">
                  <c:v>2024</c:v>
                </c:pt>
                <c:pt idx="5">
                  <c:v>2025</c:v>
                </c:pt>
              </c:numCache>
            </c:numRef>
          </c:cat>
          <c:val>
            <c:numRef>
              <c:f>'11_Process Safety'!$D$21:$I$21</c:f>
              <c:numCache>
                <c:formatCode>0.00</c:formatCode>
                <c:ptCount val="6"/>
                <c:pt idx="0">
                  <c:v>0</c:v>
                </c:pt>
                <c:pt idx="1">
                  <c:v>3.4000000000000002E-2</c:v>
                </c:pt>
                <c:pt idx="2">
                  <c:v>8.4000000000000005E-2</c:v>
                </c:pt>
                <c:pt idx="3">
                  <c:v>2.8000000000000001E-2</c:v>
                </c:pt>
                <c:pt idx="4">
                  <c:v>4.1813758729640486E-2</c:v>
                </c:pt>
                <c:pt idx="5">
                  <c:v>4.4507344316926732E-2</c:v>
                </c:pt>
              </c:numCache>
            </c:numRef>
          </c:val>
          <c:extLst>
            <c:ext xmlns:c16="http://schemas.microsoft.com/office/drawing/2014/chart" uri="{C3380CC4-5D6E-409C-BE32-E72D297353CC}">
              <c16:uniqueId val="{00000000-DD0E-4702-BA1B-C2EE89C72C60}"/>
            </c:ext>
          </c:extLst>
        </c:ser>
        <c:ser>
          <c:idx val="1"/>
          <c:order val="1"/>
          <c:tx>
            <c:strRef>
              <c:f>'11_Process Safety'!$B$22</c:f>
              <c:strCache>
                <c:ptCount val="1"/>
                <c:pt idx="0">
                  <c:v>Tier 2</c:v>
                </c:pt>
              </c:strCache>
            </c:strRef>
          </c:tx>
          <c:spPr>
            <a:solidFill>
              <a:schemeClr val="tx1">
                <a:lumMod val="75000"/>
                <a:lumOff val="25000"/>
              </a:schemeClr>
            </a:solidFill>
            <a:ln>
              <a:noFill/>
            </a:ln>
            <a:effectLst/>
          </c:spPr>
          <c:invertIfNegative val="0"/>
          <c:cat>
            <c:numRef>
              <c:f>'11_Process Safety'!$D$20:$I$20</c:f>
              <c:numCache>
                <c:formatCode>General</c:formatCode>
                <c:ptCount val="6"/>
                <c:pt idx="0">
                  <c:v>2020</c:v>
                </c:pt>
                <c:pt idx="1">
                  <c:v>2021</c:v>
                </c:pt>
                <c:pt idx="2">
                  <c:v>2022</c:v>
                </c:pt>
                <c:pt idx="3">
                  <c:v>2023</c:v>
                </c:pt>
                <c:pt idx="4">
                  <c:v>2024</c:v>
                </c:pt>
                <c:pt idx="5">
                  <c:v>2025</c:v>
                </c:pt>
              </c:numCache>
            </c:numRef>
          </c:cat>
          <c:val>
            <c:numRef>
              <c:f>'11_Process Safety'!$D$22:$I$22</c:f>
              <c:numCache>
                <c:formatCode>0.00</c:formatCode>
                <c:ptCount val="6"/>
                <c:pt idx="0">
                  <c:v>0.11</c:v>
                </c:pt>
                <c:pt idx="1">
                  <c:v>0.10299999999999999</c:v>
                </c:pt>
                <c:pt idx="2">
                  <c:v>0.06</c:v>
                </c:pt>
                <c:pt idx="3">
                  <c:v>0.14099999999999999</c:v>
                </c:pt>
                <c:pt idx="4">
                  <c:v>8.3627517459280973E-2</c:v>
                </c:pt>
                <c:pt idx="5">
                  <c:v>0.10385047007282903</c:v>
                </c:pt>
              </c:numCache>
            </c:numRef>
          </c:val>
          <c:extLst>
            <c:ext xmlns:c16="http://schemas.microsoft.com/office/drawing/2014/chart" uri="{C3380CC4-5D6E-409C-BE32-E72D297353CC}">
              <c16:uniqueId val="{00000001-DD0E-4702-BA1B-C2EE89C72C60}"/>
            </c:ext>
          </c:extLst>
        </c:ser>
        <c:dLbls>
          <c:showLegendKey val="0"/>
          <c:showVal val="0"/>
          <c:showCatName val="0"/>
          <c:showSerName val="0"/>
          <c:showPercent val="0"/>
          <c:showBubbleSize val="0"/>
        </c:dLbls>
        <c:gapWidth val="50"/>
        <c:overlap val="100"/>
        <c:axId val="1449919439"/>
        <c:axId val="1449922351"/>
      </c:barChart>
      <c:catAx>
        <c:axId val="144991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49922351"/>
        <c:crosses val="autoZero"/>
        <c:auto val="1"/>
        <c:lblAlgn val="ctr"/>
        <c:lblOffset val="100"/>
        <c:noMultiLvlLbl val="0"/>
      </c:catAx>
      <c:valAx>
        <c:axId val="1449922351"/>
        <c:scaling>
          <c:orientation val="minMax"/>
          <c:max val="0.25"/>
        </c:scaling>
        <c:delete val="0"/>
        <c:axPos val="l"/>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49919439"/>
        <c:crosses val="autoZero"/>
        <c:crossBetween val="between"/>
      </c:valAx>
      <c:spPr>
        <a:noFill/>
        <a:ln>
          <a:noFill/>
        </a:ln>
        <a:effectLst/>
      </c:spPr>
    </c:plotArea>
    <c:legend>
      <c:legendPos val="b"/>
      <c:layout>
        <c:manualLayout>
          <c:xMode val="edge"/>
          <c:yMode val="edge"/>
          <c:x val="0.6940089935597864"/>
          <c:y val="0.19772053327771119"/>
          <c:w val="0.16192126880612293"/>
          <c:h val="0.153180719959673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282989</xdr:colOff>
      <xdr:row>122</xdr:row>
      <xdr:rowOff>178283</xdr:rowOff>
    </xdr:from>
    <xdr:to>
      <xdr:col>12</xdr:col>
      <xdr:colOff>478596</xdr:colOff>
      <xdr:row>136</xdr:row>
      <xdr:rowOff>121134</xdr:rowOff>
    </xdr:to>
    <xdr:graphicFrame macro="">
      <xdr:nvGraphicFramePr>
        <xdr:cNvPr id="2" name="Chart 1">
          <a:extLst>
            <a:ext uri="{FF2B5EF4-FFF2-40B4-BE49-F238E27FC236}">
              <a16:creationId xmlns:a16="http://schemas.microsoft.com/office/drawing/2014/main" id="{C576C459-348C-8CC7-F5A3-5545C371FD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679176</xdr:colOff>
      <xdr:row>142</xdr:row>
      <xdr:rowOff>33131</xdr:rowOff>
    </xdr:from>
    <xdr:to>
      <xdr:col>10</xdr:col>
      <xdr:colOff>686905</xdr:colOff>
      <xdr:row>155</xdr:row>
      <xdr:rowOff>166480</xdr:rowOff>
    </xdr:to>
    <xdr:graphicFrame macro="">
      <xdr:nvGraphicFramePr>
        <xdr:cNvPr id="3" name="Chart 2">
          <a:extLst>
            <a:ext uri="{FF2B5EF4-FFF2-40B4-BE49-F238E27FC236}">
              <a16:creationId xmlns:a16="http://schemas.microsoft.com/office/drawing/2014/main" id="{B37EF21B-836B-42E5-9956-434C6DB3E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25</xdr:row>
      <xdr:rowOff>119062</xdr:rowOff>
    </xdr:from>
    <xdr:to>
      <xdr:col>17</xdr:col>
      <xdr:colOff>0</xdr:colOff>
      <xdr:row>40</xdr:row>
      <xdr:rowOff>33337</xdr:rowOff>
    </xdr:to>
    <xdr:graphicFrame macro="">
      <xdr:nvGraphicFramePr>
        <xdr:cNvPr id="3" name="Chart 1">
          <a:extLst>
            <a:ext uri="{FF2B5EF4-FFF2-40B4-BE49-F238E27FC236}">
              <a16:creationId xmlns:a16="http://schemas.microsoft.com/office/drawing/2014/main" id="{E140ECD1-D5EC-419B-A694-6D69AAEF61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3</xdr:row>
      <xdr:rowOff>90487</xdr:rowOff>
    </xdr:from>
    <xdr:to>
      <xdr:col>9</xdr:col>
      <xdr:colOff>400051</xdr:colOff>
      <xdr:row>17</xdr:row>
      <xdr:rowOff>166687</xdr:rowOff>
    </xdr:to>
    <xdr:graphicFrame macro="">
      <xdr:nvGraphicFramePr>
        <xdr:cNvPr id="2" name="Chart 1">
          <a:extLst>
            <a:ext uri="{FF2B5EF4-FFF2-40B4-BE49-F238E27FC236}">
              <a16:creationId xmlns:a16="http://schemas.microsoft.com/office/drawing/2014/main" id="{31BF7530-5F07-483B-A3F3-1BAAC675C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8190-BAFE-426E-AB41-0657973D907F}">
  <sheetPr>
    <pageSetUpPr fitToPage="1"/>
  </sheetPr>
  <dimension ref="A1:F37"/>
  <sheetViews>
    <sheetView showGridLines="0" tabSelected="1" zoomScale="115" zoomScaleNormal="115" workbookViewId="0">
      <selection activeCell="I14" sqref="I14"/>
    </sheetView>
  </sheetViews>
  <sheetFormatPr defaultColWidth="9.140625" defaultRowHeight="15.75" x14ac:dyDescent="0.25"/>
  <cols>
    <col min="1" max="1" width="1.7109375" style="7" customWidth="1"/>
    <col min="2" max="2" width="51.140625" style="7" bestFit="1" customWidth="1"/>
    <col min="3" max="3" width="14.85546875" style="7" bestFit="1" customWidth="1"/>
    <col min="4" max="4" width="12.85546875" style="7" bestFit="1" customWidth="1"/>
    <col min="5" max="6" width="12.140625" style="7" bestFit="1" customWidth="1"/>
    <col min="7" max="16384" width="9.140625" style="7"/>
  </cols>
  <sheetData>
    <row r="1" spans="1:6" x14ac:dyDescent="0.25">
      <c r="A1" s="6" t="s">
        <v>458</v>
      </c>
    </row>
    <row r="2" spans="1:6" x14ac:dyDescent="0.25">
      <c r="A2" s="6"/>
    </row>
    <row r="3" spans="1:6" x14ac:dyDescent="0.25">
      <c r="B3" s="29" t="s">
        <v>452</v>
      </c>
      <c r="C3" s="22" t="s">
        <v>153</v>
      </c>
      <c r="D3" s="29">
        <v>2025</v>
      </c>
      <c r="E3" s="22">
        <v>2024</v>
      </c>
      <c r="F3" s="22">
        <v>2023</v>
      </c>
    </row>
    <row r="4" spans="1:6" x14ac:dyDescent="0.25">
      <c r="B4" s="72" t="s">
        <v>142</v>
      </c>
      <c r="C4" s="7" t="s">
        <v>154</v>
      </c>
      <c r="D4" s="100">
        <v>5683</v>
      </c>
      <c r="E4" s="84">
        <v>6036</v>
      </c>
      <c r="F4" s="84">
        <v>6111</v>
      </c>
    </row>
    <row r="5" spans="1:6" x14ac:dyDescent="0.25">
      <c r="B5" s="72" t="s">
        <v>155</v>
      </c>
      <c r="C5" s="7" t="s">
        <v>154</v>
      </c>
      <c r="D5" s="245">
        <v>-227</v>
      </c>
      <c r="E5" s="71">
        <v>-127</v>
      </c>
      <c r="F5" s="71">
        <v>153</v>
      </c>
    </row>
    <row r="6" spans="1:6" ht="18" x14ac:dyDescent="0.25">
      <c r="B6" s="72" t="s">
        <v>156</v>
      </c>
      <c r="C6" s="7" t="s">
        <v>154</v>
      </c>
      <c r="D6" s="245">
        <v>-121</v>
      </c>
      <c r="E6" s="71">
        <v>-13</v>
      </c>
      <c r="F6" s="71">
        <v>67</v>
      </c>
    </row>
    <row r="7" spans="1:6" ht="18" x14ac:dyDescent="0.25">
      <c r="B7" s="72" t="s">
        <v>157</v>
      </c>
      <c r="C7" s="7" t="s">
        <v>154</v>
      </c>
      <c r="D7" s="245">
        <v>278</v>
      </c>
      <c r="E7" s="71">
        <v>414</v>
      </c>
      <c r="F7" s="71">
        <v>472</v>
      </c>
    </row>
    <row r="8" spans="1:6" x14ac:dyDescent="0.25">
      <c r="B8" s="72" t="s">
        <v>158</v>
      </c>
      <c r="C8" s="7" t="s">
        <v>154</v>
      </c>
      <c r="D8" s="245">
        <v>173</v>
      </c>
      <c r="E8" s="71">
        <v>184</v>
      </c>
      <c r="F8" s="71">
        <v>230</v>
      </c>
    </row>
    <row r="9" spans="1:6" x14ac:dyDescent="0.25">
      <c r="B9" s="72" t="s">
        <v>424</v>
      </c>
      <c r="C9" s="7" t="s">
        <v>154</v>
      </c>
      <c r="D9" s="245">
        <v>26</v>
      </c>
      <c r="E9" s="71">
        <v>61</v>
      </c>
      <c r="F9" s="71">
        <v>64</v>
      </c>
    </row>
    <row r="10" spans="1:6" x14ac:dyDescent="0.25">
      <c r="B10" s="72" t="s">
        <v>159</v>
      </c>
      <c r="C10" s="7" t="s">
        <v>160</v>
      </c>
      <c r="D10" s="25">
        <v>1921.226772135723</v>
      </c>
      <c r="E10" s="19">
        <v>1979.0235119695908</v>
      </c>
      <c r="F10" s="19">
        <v>1879.5052814296523</v>
      </c>
    </row>
    <row r="11" spans="1:6" ht="18" x14ac:dyDescent="0.25">
      <c r="B11" s="72" t="s">
        <v>161</v>
      </c>
      <c r="C11" s="7" t="s">
        <v>154</v>
      </c>
      <c r="D11" s="245">
        <v>16</v>
      </c>
      <c r="E11" s="71">
        <v>15</v>
      </c>
      <c r="F11" s="71">
        <v>5</v>
      </c>
    </row>
    <row r="12" spans="1:6" x14ac:dyDescent="0.25">
      <c r="B12" s="72" t="s">
        <v>162</v>
      </c>
      <c r="C12" s="7" t="s">
        <v>154</v>
      </c>
      <c r="D12" s="245">
        <v>37</v>
      </c>
      <c r="E12" s="71">
        <v>27</v>
      </c>
      <c r="F12" s="71">
        <v>30</v>
      </c>
    </row>
    <row r="13" spans="1:6" x14ac:dyDescent="0.25">
      <c r="B13" s="72" t="s">
        <v>163</v>
      </c>
      <c r="C13" s="7" t="s">
        <v>154</v>
      </c>
      <c r="D13" s="245">
        <v>2011</v>
      </c>
      <c r="E13" s="71">
        <v>1835</v>
      </c>
      <c r="F13" s="71">
        <v>1688</v>
      </c>
    </row>
    <row r="14" spans="1:6" ht="18" x14ac:dyDescent="0.25">
      <c r="B14" s="72" t="s">
        <v>164</v>
      </c>
      <c r="C14" s="7" t="s">
        <v>154</v>
      </c>
      <c r="D14" s="245">
        <v>1582</v>
      </c>
      <c r="E14" s="71">
        <v>1495</v>
      </c>
      <c r="F14" s="71">
        <v>1148</v>
      </c>
    </row>
    <row r="15" spans="1:6" x14ac:dyDescent="0.25">
      <c r="B15" s="72" t="s">
        <v>165</v>
      </c>
      <c r="C15" s="7" t="s">
        <v>154</v>
      </c>
      <c r="D15" s="245">
        <v>3163</v>
      </c>
      <c r="E15" s="71">
        <v>3163</v>
      </c>
      <c r="F15" s="71">
        <v>3478</v>
      </c>
    </row>
    <row r="16" spans="1:6" x14ac:dyDescent="0.25">
      <c r="D16" s="194"/>
      <c r="E16" s="79"/>
      <c r="F16" s="79"/>
    </row>
    <row r="17" spans="2:6" ht="18" x14ac:dyDescent="0.25">
      <c r="B17" s="29" t="s">
        <v>166</v>
      </c>
      <c r="C17" s="22"/>
      <c r="D17" s="254"/>
      <c r="E17" s="255"/>
      <c r="F17" s="255"/>
    </row>
    <row r="18" spans="2:6" ht="18.75" x14ac:dyDescent="0.35">
      <c r="B18" s="72" t="s">
        <v>416</v>
      </c>
      <c r="C18" s="7" t="s">
        <v>168</v>
      </c>
      <c r="D18" s="25">
        <v>871073</v>
      </c>
      <c r="E18" s="19">
        <v>928508</v>
      </c>
      <c r="F18" s="19">
        <v>916591</v>
      </c>
    </row>
    <row r="19" spans="2:6" x14ac:dyDescent="0.25">
      <c r="B19" s="72" t="s">
        <v>72</v>
      </c>
      <c r="C19" s="7" t="s">
        <v>167</v>
      </c>
      <c r="D19" s="25">
        <v>15290061.810935909</v>
      </c>
      <c r="E19" s="19">
        <v>16325509.3678216</v>
      </c>
      <c r="F19" s="19">
        <v>15656566.386307009</v>
      </c>
    </row>
    <row r="20" spans="2:6" x14ac:dyDescent="0.25">
      <c r="B20" s="72" t="s">
        <v>171</v>
      </c>
      <c r="C20" s="7" t="s">
        <v>170</v>
      </c>
      <c r="D20" s="25">
        <v>3128.0076200000003</v>
      </c>
      <c r="E20" s="19">
        <v>3504.8352500000001</v>
      </c>
      <c r="F20" s="19">
        <v>3180.1365299999998</v>
      </c>
    </row>
    <row r="21" spans="2:6" x14ac:dyDescent="0.25">
      <c r="B21" s="72" t="s">
        <v>430</v>
      </c>
      <c r="C21" s="7" t="s">
        <v>431</v>
      </c>
      <c r="D21" s="25">
        <v>3708</v>
      </c>
      <c r="E21" s="19">
        <v>3353</v>
      </c>
      <c r="F21" s="19">
        <v>3168</v>
      </c>
    </row>
    <row r="22" spans="2:6" x14ac:dyDescent="0.25">
      <c r="B22" s="72" t="s">
        <v>432</v>
      </c>
      <c r="C22" s="7" t="s">
        <v>431</v>
      </c>
      <c r="D22" s="25">
        <v>480</v>
      </c>
      <c r="E22" s="19">
        <v>291</v>
      </c>
      <c r="F22" s="19">
        <v>269</v>
      </c>
    </row>
    <row r="23" spans="2:6" ht="18" x14ac:dyDescent="0.25">
      <c r="B23" s="72" t="s">
        <v>169</v>
      </c>
      <c r="C23" s="7" t="s">
        <v>170</v>
      </c>
      <c r="D23" s="25">
        <v>1212</v>
      </c>
      <c r="E23" s="19">
        <v>1237</v>
      </c>
      <c r="F23" s="19">
        <v>1323</v>
      </c>
    </row>
    <row r="24" spans="2:6" x14ac:dyDescent="0.25">
      <c r="B24" s="72" t="s">
        <v>172</v>
      </c>
      <c r="C24" s="7" t="s">
        <v>170</v>
      </c>
      <c r="D24" s="25">
        <v>219296</v>
      </c>
      <c r="E24" s="19">
        <v>240775</v>
      </c>
      <c r="F24" s="19">
        <v>196528</v>
      </c>
    </row>
    <row r="25" spans="2:6" x14ac:dyDescent="0.25">
      <c r="B25" s="72" t="s">
        <v>173</v>
      </c>
      <c r="C25" s="7" t="s">
        <v>170</v>
      </c>
      <c r="D25" s="25">
        <v>47993</v>
      </c>
      <c r="E25" s="19">
        <v>51161</v>
      </c>
      <c r="F25" s="19">
        <v>52301</v>
      </c>
    </row>
    <row r="26" spans="2:6" x14ac:dyDescent="0.25">
      <c r="D26" s="194"/>
      <c r="E26" s="79"/>
      <c r="F26" s="79"/>
    </row>
    <row r="27" spans="2:6" x14ac:dyDescent="0.25">
      <c r="B27" s="29" t="s">
        <v>174</v>
      </c>
      <c r="C27" s="22"/>
      <c r="D27" s="254"/>
      <c r="E27" s="255"/>
      <c r="F27" s="255"/>
    </row>
    <row r="28" spans="2:6" x14ac:dyDescent="0.25">
      <c r="B28" s="72" t="s">
        <v>175</v>
      </c>
      <c r="C28" s="7" t="s">
        <v>176</v>
      </c>
      <c r="D28" s="25">
        <v>6050</v>
      </c>
      <c r="E28" s="19">
        <v>6292</v>
      </c>
      <c r="F28" s="19">
        <v>6386</v>
      </c>
    </row>
    <row r="29" spans="2:6" x14ac:dyDescent="0.25">
      <c r="B29" s="75" t="s">
        <v>177</v>
      </c>
      <c r="C29" s="7" t="s">
        <v>176</v>
      </c>
      <c r="D29" s="25">
        <v>1792</v>
      </c>
      <c r="E29" s="19">
        <v>2004</v>
      </c>
      <c r="F29" s="19">
        <v>2092</v>
      </c>
    </row>
    <row r="30" spans="2:6" x14ac:dyDescent="0.25">
      <c r="B30" s="75" t="s">
        <v>178</v>
      </c>
      <c r="C30" s="7" t="s">
        <v>176</v>
      </c>
      <c r="D30" s="25">
        <v>4258</v>
      </c>
      <c r="E30" s="19">
        <v>4288</v>
      </c>
      <c r="F30" s="19">
        <v>4294</v>
      </c>
    </row>
    <row r="31" spans="2:6" ht="18" x14ac:dyDescent="0.25">
      <c r="B31" s="72" t="s">
        <v>179</v>
      </c>
      <c r="C31" s="7" t="s">
        <v>176</v>
      </c>
      <c r="D31" s="25">
        <v>1544</v>
      </c>
      <c r="E31" s="19">
        <v>1456</v>
      </c>
      <c r="F31" s="19">
        <v>1587</v>
      </c>
    </row>
    <row r="32" spans="2:6" x14ac:dyDescent="0.25">
      <c r="B32" s="72" t="s">
        <v>180</v>
      </c>
      <c r="D32" s="246">
        <v>0.3</v>
      </c>
      <c r="E32" s="247">
        <v>0.34261969781995327</v>
      </c>
      <c r="F32" s="247">
        <v>0.37845845865393851</v>
      </c>
    </row>
    <row r="33" spans="2:6" x14ac:dyDescent="0.25">
      <c r="B33" s="75" t="s">
        <v>181</v>
      </c>
      <c r="D33" s="248" t="s">
        <v>61</v>
      </c>
      <c r="E33" s="247">
        <v>0.6</v>
      </c>
      <c r="F33" s="79">
        <v>0.54</v>
      </c>
    </row>
    <row r="34" spans="2:6" x14ac:dyDescent="0.25">
      <c r="B34" s="72" t="s">
        <v>182</v>
      </c>
      <c r="D34" s="25">
        <v>0</v>
      </c>
      <c r="E34" s="79">
        <v>0</v>
      </c>
      <c r="F34" s="79">
        <v>0</v>
      </c>
    </row>
    <row r="35" spans="2:6" x14ac:dyDescent="0.25">
      <c r="B35" s="72" t="s">
        <v>183</v>
      </c>
      <c r="D35" s="25">
        <v>0</v>
      </c>
      <c r="E35" s="79">
        <v>0</v>
      </c>
      <c r="F35" s="79">
        <v>0</v>
      </c>
    </row>
    <row r="36" spans="2:6" x14ac:dyDescent="0.25">
      <c r="B36" s="130"/>
      <c r="C36" s="130"/>
      <c r="D36" s="130"/>
      <c r="E36" s="130"/>
      <c r="F36" s="130"/>
    </row>
    <row r="37" spans="2:6" ht="235.5" customHeight="1" x14ac:dyDescent="0.25">
      <c r="B37" s="274" t="s">
        <v>453</v>
      </c>
      <c r="C37" s="274"/>
      <c r="D37" s="274"/>
      <c r="E37" s="274"/>
      <c r="F37" s="274"/>
    </row>
  </sheetData>
  <mergeCells count="1">
    <mergeCell ref="B37:F37"/>
  </mergeCells>
  <phoneticPr fontId="13" type="noConversion"/>
  <pageMargins left="0.7" right="0.7" top="0.75" bottom="0.75" header="0.3" footer="0.3"/>
  <pageSetup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DD6B-02F2-477E-BCEB-D874BCCABBA0}">
  <sheetPr>
    <pageSetUpPr fitToPage="1"/>
  </sheetPr>
  <dimension ref="A1:Q45"/>
  <sheetViews>
    <sheetView showGridLines="0" workbookViewId="0">
      <selection sqref="A1:Q45"/>
    </sheetView>
  </sheetViews>
  <sheetFormatPr defaultColWidth="9.140625" defaultRowHeight="15.75" x14ac:dyDescent="0.25"/>
  <cols>
    <col min="1" max="1" width="1.7109375" style="7" customWidth="1"/>
    <col min="2" max="2" width="16.7109375" style="7" customWidth="1"/>
    <col min="3" max="3" width="15.28515625" style="7" customWidth="1"/>
    <col min="4" max="4" width="10.28515625" style="7" customWidth="1"/>
    <col min="5" max="9" width="9.140625" style="7"/>
    <col min="10" max="10" width="12.5703125" style="7" bestFit="1" customWidth="1"/>
    <col min="11" max="16384" width="9.140625" style="7"/>
  </cols>
  <sheetData>
    <row r="1" spans="1:7" x14ac:dyDescent="0.25">
      <c r="A1" s="6" t="s">
        <v>464</v>
      </c>
    </row>
    <row r="3" spans="1:7" x14ac:dyDescent="0.25">
      <c r="B3" s="6" t="s">
        <v>189</v>
      </c>
    </row>
    <row r="4" spans="1:7" x14ac:dyDescent="0.25">
      <c r="B4" s="6"/>
    </row>
    <row r="5" spans="1:7" x14ac:dyDescent="0.25">
      <c r="A5" s="6"/>
      <c r="B5" s="293" t="s">
        <v>190</v>
      </c>
      <c r="C5" s="293"/>
      <c r="D5" s="293"/>
      <c r="E5" s="293"/>
      <c r="F5" s="293"/>
      <c r="G5" s="293"/>
    </row>
    <row r="6" spans="1:7" ht="15.75" customHeight="1" x14ac:dyDescent="0.25">
      <c r="B6" s="150"/>
      <c r="C6" s="291" t="s">
        <v>191</v>
      </c>
      <c r="D6" s="290" t="s">
        <v>192</v>
      </c>
      <c r="E6" s="290"/>
      <c r="F6" s="290" t="s">
        <v>193</v>
      </c>
      <c r="G6" s="290"/>
    </row>
    <row r="7" spans="1:7" ht="18" x14ac:dyDescent="0.25">
      <c r="B7" s="148"/>
      <c r="C7" s="292"/>
      <c r="D7" s="183" t="s">
        <v>194</v>
      </c>
      <c r="E7" s="183" t="s">
        <v>195</v>
      </c>
      <c r="F7" s="183" t="s">
        <v>194</v>
      </c>
      <c r="G7" s="183" t="s">
        <v>449</v>
      </c>
    </row>
    <row r="8" spans="1:7" x14ac:dyDescent="0.25">
      <c r="B8" s="55" t="s">
        <v>196</v>
      </c>
      <c r="C8" s="184">
        <v>11627318.412999999</v>
      </c>
      <c r="D8" s="185">
        <v>0</v>
      </c>
      <c r="E8" s="184">
        <v>0</v>
      </c>
      <c r="F8" s="186">
        <v>15</v>
      </c>
      <c r="G8" s="187">
        <v>0.26</v>
      </c>
    </row>
    <row r="9" spans="1:7" x14ac:dyDescent="0.25">
      <c r="B9" s="7" t="s">
        <v>197</v>
      </c>
      <c r="C9" s="51">
        <v>4639138.6220000014</v>
      </c>
      <c r="D9" s="188">
        <v>0</v>
      </c>
      <c r="E9" s="51">
        <v>0</v>
      </c>
      <c r="F9" s="101">
        <v>8</v>
      </c>
      <c r="G9" s="77">
        <v>0.35000000000000003</v>
      </c>
    </row>
    <row r="10" spans="1:7" ht="16.5" thickBot="1" x14ac:dyDescent="0.3">
      <c r="B10" s="189" t="s">
        <v>198</v>
      </c>
      <c r="C10" s="34">
        <v>16266457.035</v>
      </c>
      <c r="D10" s="190">
        <v>0</v>
      </c>
      <c r="E10" s="191">
        <v>0</v>
      </c>
      <c r="F10" s="190">
        <v>23</v>
      </c>
      <c r="G10" s="192">
        <v>0.28999999999999998</v>
      </c>
    </row>
    <row r="11" spans="1:7" x14ac:dyDescent="0.25">
      <c r="B11" s="6"/>
      <c r="C11" s="74"/>
      <c r="D11" s="6"/>
      <c r="E11" s="193"/>
      <c r="F11" s="6"/>
      <c r="G11" s="193"/>
    </row>
    <row r="12" spans="1:7" x14ac:dyDescent="0.25">
      <c r="B12" s="293" t="s">
        <v>199</v>
      </c>
      <c r="C12" s="293"/>
      <c r="D12" s="293"/>
      <c r="E12" s="293"/>
      <c r="F12" s="293"/>
      <c r="G12" s="293"/>
    </row>
    <row r="13" spans="1:7" ht="15.75" customHeight="1" x14ac:dyDescent="0.25">
      <c r="B13" s="150"/>
      <c r="C13" s="291" t="s">
        <v>191</v>
      </c>
      <c r="D13" s="290" t="s">
        <v>192</v>
      </c>
      <c r="E13" s="290"/>
      <c r="F13" s="290" t="s">
        <v>193</v>
      </c>
      <c r="G13" s="290"/>
    </row>
    <row r="14" spans="1:7" ht="18" x14ac:dyDescent="0.25">
      <c r="B14" s="148"/>
      <c r="C14" s="292"/>
      <c r="D14" s="183" t="s">
        <v>194</v>
      </c>
      <c r="E14" s="183" t="s">
        <v>195</v>
      </c>
      <c r="F14" s="183" t="s">
        <v>194</v>
      </c>
      <c r="G14" s="183" t="s">
        <v>449</v>
      </c>
    </row>
    <row r="15" spans="1:7" x14ac:dyDescent="0.25">
      <c r="B15" s="55" t="s">
        <v>196</v>
      </c>
      <c r="C15" s="184">
        <v>11627318.412999999</v>
      </c>
      <c r="D15" s="185">
        <v>0</v>
      </c>
      <c r="E15" s="184">
        <v>0</v>
      </c>
      <c r="F15" s="186">
        <v>0</v>
      </c>
      <c r="G15" s="187">
        <v>0</v>
      </c>
    </row>
    <row r="16" spans="1:7" x14ac:dyDescent="0.25">
      <c r="B16" s="7" t="s">
        <v>197</v>
      </c>
      <c r="C16" s="51">
        <v>4639138.6220000014</v>
      </c>
      <c r="D16" s="188">
        <v>0</v>
      </c>
      <c r="E16" s="51">
        <v>0</v>
      </c>
      <c r="F16" s="101">
        <v>1</v>
      </c>
      <c r="G16" s="77">
        <v>0.04</v>
      </c>
    </row>
    <row r="17" spans="2:7" ht="16.5" thickBot="1" x14ac:dyDescent="0.3">
      <c r="B17" s="189" t="s">
        <v>198</v>
      </c>
      <c r="C17" s="34">
        <v>16266457.035</v>
      </c>
      <c r="D17" s="190">
        <v>0</v>
      </c>
      <c r="E17" s="191">
        <v>0</v>
      </c>
      <c r="F17" s="190">
        <v>1</v>
      </c>
      <c r="G17" s="192">
        <v>0.01</v>
      </c>
    </row>
    <row r="18" spans="2:7" x14ac:dyDescent="0.25">
      <c r="B18" s="6"/>
      <c r="C18" s="74"/>
      <c r="D18" s="6"/>
      <c r="E18" s="193"/>
      <c r="F18" s="194"/>
      <c r="G18" s="193"/>
    </row>
    <row r="19" spans="2:7" x14ac:dyDescent="0.25">
      <c r="B19" s="293" t="s">
        <v>200</v>
      </c>
      <c r="C19" s="293"/>
      <c r="D19" s="293"/>
      <c r="E19" s="293"/>
      <c r="F19" s="293"/>
      <c r="G19" s="293"/>
    </row>
    <row r="20" spans="2:7" ht="15.75" customHeight="1" x14ac:dyDescent="0.25">
      <c r="B20" s="150"/>
      <c r="C20" s="291" t="s">
        <v>191</v>
      </c>
      <c r="D20" s="290" t="s">
        <v>192</v>
      </c>
      <c r="E20" s="290"/>
      <c r="F20" s="290" t="s">
        <v>193</v>
      </c>
      <c r="G20" s="290"/>
    </row>
    <row r="21" spans="2:7" ht="18" x14ac:dyDescent="0.25">
      <c r="B21" s="148"/>
      <c r="C21" s="292"/>
      <c r="D21" s="183" t="s">
        <v>194</v>
      </c>
      <c r="E21" s="183" t="s">
        <v>195</v>
      </c>
      <c r="F21" s="183" t="s">
        <v>194</v>
      </c>
      <c r="G21" s="183" t="s">
        <v>449</v>
      </c>
    </row>
    <row r="22" spans="2:7" x14ac:dyDescent="0.25">
      <c r="B22" s="55" t="s">
        <v>196</v>
      </c>
      <c r="C22" s="184">
        <v>11627318.412999999</v>
      </c>
      <c r="D22" s="185">
        <v>0</v>
      </c>
      <c r="E22" s="184">
        <v>0</v>
      </c>
      <c r="F22" s="186">
        <v>15</v>
      </c>
      <c r="G22" s="187">
        <v>0.26</v>
      </c>
    </row>
    <row r="23" spans="2:7" x14ac:dyDescent="0.25">
      <c r="B23" s="7" t="s">
        <v>197</v>
      </c>
      <c r="C23" s="51">
        <v>4639138.6220000014</v>
      </c>
      <c r="D23" s="188">
        <v>0</v>
      </c>
      <c r="E23" s="51">
        <v>0</v>
      </c>
      <c r="F23" s="101">
        <v>9</v>
      </c>
      <c r="G23" s="77">
        <v>0.39</v>
      </c>
    </row>
    <row r="24" spans="2:7" ht="16.5" thickBot="1" x14ac:dyDescent="0.3">
      <c r="B24" s="189" t="s">
        <v>198</v>
      </c>
      <c r="C24" s="34">
        <v>16266457.035</v>
      </c>
      <c r="D24" s="190">
        <v>0</v>
      </c>
      <c r="E24" s="191">
        <v>0</v>
      </c>
      <c r="F24" s="190">
        <v>24</v>
      </c>
      <c r="G24" s="192">
        <v>0.3</v>
      </c>
    </row>
    <row r="43" spans="10:17" ht="16.5" thickBot="1" x14ac:dyDescent="0.3">
      <c r="K43" s="15">
        <v>2019</v>
      </c>
      <c r="L43" s="15">
        <v>2020</v>
      </c>
      <c r="M43" s="15">
        <v>2021</v>
      </c>
      <c r="N43" s="15">
        <v>2022</v>
      </c>
      <c r="O43" s="15">
        <v>2023</v>
      </c>
      <c r="P43" s="15">
        <v>2024</v>
      </c>
      <c r="Q43" s="15">
        <v>2025</v>
      </c>
    </row>
    <row r="44" spans="10:17" x14ac:dyDescent="0.25">
      <c r="J44" s="92" t="s">
        <v>201</v>
      </c>
      <c r="K44" s="249">
        <v>0.48</v>
      </c>
      <c r="L44" s="249">
        <v>0.27</v>
      </c>
      <c r="M44" s="249">
        <v>0.41</v>
      </c>
      <c r="N44" s="249">
        <v>0.48</v>
      </c>
      <c r="O44" s="249">
        <v>0.37845845865393851</v>
      </c>
      <c r="P44" s="249">
        <v>0.34261969781995327</v>
      </c>
      <c r="Q44" s="250">
        <v>0.3</v>
      </c>
    </row>
    <row r="45" spans="10:17" x14ac:dyDescent="0.25">
      <c r="J45" s="92" t="s">
        <v>202</v>
      </c>
      <c r="K45" s="249">
        <v>0.72</v>
      </c>
      <c r="L45" s="249">
        <v>0.61</v>
      </c>
      <c r="M45" s="249">
        <v>0.6</v>
      </c>
      <c r="N45" s="249">
        <v>0.61</v>
      </c>
      <c r="O45" s="249">
        <v>0.54</v>
      </c>
      <c r="P45" s="249">
        <v>0.59</v>
      </c>
      <c r="Q45" s="267" t="s">
        <v>61</v>
      </c>
    </row>
  </sheetData>
  <mergeCells count="12">
    <mergeCell ref="D6:E6"/>
    <mergeCell ref="F6:G6"/>
    <mergeCell ref="C6:C7"/>
    <mergeCell ref="B5:G5"/>
    <mergeCell ref="C20:C21"/>
    <mergeCell ref="D20:E20"/>
    <mergeCell ref="F20:G20"/>
    <mergeCell ref="B12:G12"/>
    <mergeCell ref="C13:C14"/>
    <mergeCell ref="D13:E13"/>
    <mergeCell ref="F13:G13"/>
    <mergeCell ref="B19:G19"/>
  </mergeCells>
  <pageMargins left="0.7" right="0.7" top="0.75" bottom="0.75" header="0.3" footer="0.3"/>
  <pageSetup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2D68-69F3-43E2-91D4-DA0193300EC9}">
  <sheetPr>
    <pageSetUpPr fitToPage="1"/>
  </sheetPr>
  <dimension ref="A1:I55"/>
  <sheetViews>
    <sheetView showGridLines="0" workbookViewId="0">
      <selection sqref="A1:I54"/>
    </sheetView>
  </sheetViews>
  <sheetFormatPr defaultColWidth="9.140625" defaultRowHeight="15.75" x14ac:dyDescent="0.25"/>
  <cols>
    <col min="1" max="1" width="9.140625" style="7"/>
    <col min="2" max="2" width="26.5703125" style="7" customWidth="1"/>
    <col min="3" max="3" width="21.42578125" style="7" bestFit="1" customWidth="1"/>
    <col min="4" max="4" width="23.42578125" style="7" bestFit="1" customWidth="1"/>
    <col min="5" max="11" width="9.140625" style="7"/>
    <col min="12" max="12" width="28.140625" style="7" customWidth="1"/>
    <col min="13" max="13" width="21.42578125" style="7" bestFit="1" customWidth="1"/>
    <col min="14" max="14" width="23.42578125" style="7" bestFit="1" customWidth="1"/>
    <col min="15" max="16" width="9.140625" style="7"/>
    <col min="17" max="17" width="78.5703125" style="7" customWidth="1"/>
    <col min="18" max="16384" width="9.140625" style="7"/>
  </cols>
  <sheetData>
    <row r="1" spans="1:2" x14ac:dyDescent="0.25">
      <c r="A1" s="6" t="s">
        <v>465</v>
      </c>
    </row>
    <row r="3" spans="1:2" x14ac:dyDescent="0.25">
      <c r="B3" s="6" t="s">
        <v>203</v>
      </c>
    </row>
    <row r="20" spans="2:9" x14ac:dyDescent="0.25">
      <c r="B20" s="197"/>
      <c r="C20" s="197">
        <v>2019</v>
      </c>
      <c r="D20" s="197">
        <v>2020</v>
      </c>
      <c r="E20" s="197">
        <v>2021</v>
      </c>
      <c r="F20" s="197">
        <v>2022</v>
      </c>
      <c r="G20" s="197">
        <v>2023</v>
      </c>
      <c r="H20" s="197">
        <v>2024</v>
      </c>
      <c r="I20" s="197">
        <v>2025</v>
      </c>
    </row>
    <row r="21" spans="2:9" x14ac:dyDescent="0.25">
      <c r="B21" s="153" t="s">
        <v>204</v>
      </c>
      <c r="C21" s="198">
        <v>4.4999999999999998E-2</v>
      </c>
      <c r="D21" s="199">
        <v>0</v>
      </c>
      <c r="E21" s="199">
        <v>3.4000000000000002E-2</v>
      </c>
      <c r="F21" s="199">
        <v>8.4000000000000005E-2</v>
      </c>
      <c r="G21" s="199">
        <v>2.8000000000000001E-2</v>
      </c>
      <c r="H21" s="199">
        <v>4.1813758729640486E-2</v>
      </c>
      <c r="I21" s="199">
        <v>4.4507344316926732E-2</v>
      </c>
    </row>
    <row r="22" spans="2:9" x14ac:dyDescent="0.25">
      <c r="B22" s="153" t="s">
        <v>205</v>
      </c>
      <c r="C22" s="198">
        <v>0.18099999999999999</v>
      </c>
      <c r="D22" s="199">
        <v>0.11</v>
      </c>
      <c r="E22" s="199">
        <v>0.10299999999999999</v>
      </c>
      <c r="F22" s="199">
        <v>0.06</v>
      </c>
      <c r="G22" s="199">
        <v>0.14099999999999999</v>
      </c>
      <c r="H22" s="199">
        <v>8.3627517459280973E-2</v>
      </c>
      <c r="I22" s="199">
        <v>0.10385047007282903</v>
      </c>
    </row>
    <row r="23" spans="2:9" x14ac:dyDescent="0.25">
      <c r="B23" s="55" t="s">
        <v>206</v>
      </c>
      <c r="C23" s="124">
        <v>4</v>
      </c>
      <c r="D23" s="196">
        <v>0</v>
      </c>
      <c r="E23" s="196">
        <v>3</v>
      </c>
      <c r="F23" s="196">
        <v>7</v>
      </c>
      <c r="G23" s="196">
        <v>2</v>
      </c>
      <c r="H23" s="196">
        <v>3</v>
      </c>
      <c r="I23" s="196">
        <v>3</v>
      </c>
    </row>
    <row r="24" spans="2:9" x14ac:dyDescent="0.25">
      <c r="B24" s="55" t="s">
        <v>207</v>
      </c>
      <c r="C24" s="124">
        <v>0.23</v>
      </c>
      <c r="D24" s="195">
        <v>0.11</v>
      </c>
      <c r="E24" s="195">
        <v>0.14000000000000001</v>
      </c>
      <c r="F24" s="195">
        <v>0.14000000000000001</v>
      </c>
      <c r="G24" s="195">
        <v>0.17</v>
      </c>
      <c r="H24" s="195">
        <v>0.12544127618892145</v>
      </c>
      <c r="I24" s="195">
        <v>0.14835781438975576</v>
      </c>
    </row>
    <row r="25" spans="2:9" ht="16.5" thickBot="1" x14ac:dyDescent="0.3">
      <c r="B25" s="200" t="s">
        <v>208</v>
      </c>
      <c r="C25" s="201">
        <v>0.23</v>
      </c>
      <c r="D25" s="202">
        <v>0</v>
      </c>
      <c r="E25" s="202">
        <v>7.0000000000000007E-2</v>
      </c>
      <c r="F25" s="202">
        <v>0.17</v>
      </c>
      <c r="G25" s="202">
        <v>0.06</v>
      </c>
      <c r="H25" s="202">
        <v>0.11150335661237462</v>
      </c>
      <c r="I25" s="202">
        <v>0.10385047007282903</v>
      </c>
    </row>
    <row r="26" spans="2:9" ht="16.5" thickTop="1" x14ac:dyDescent="0.25"/>
    <row r="28" spans="2:9" x14ac:dyDescent="0.25">
      <c r="B28" s="6" t="s">
        <v>209</v>
      </c>
    </row>
    <row r="29" spans="2:9" x14ac:dyDescent="0.25">
      <c r="B29" s="6" t="s">
        <v>210</v>
      </c>
    </row>
    <row r="31" spans="2:9" x14ac:dyDescent="0.25">
      <c r="B31" s="197" t="s">
        <v>21</v>
      </c>
      <c r="C31" s="197" t="s">
        <v>211</v>
      </c>
      <c r="D31" s="197" t="s">
        <v>212</v>
      </c>
    </row>
    <row r="32" spans="2:9" x14ac:dyDescent="0.25">
      <c r="B32" s="55" t="s">
        <v>22</v>
      </c>
      <c r="C32" s="208">
        <v>1</v>
      </c>
      <c r="D32" s="210">
        <v>231.4725</v>
      </c>
    </row>
    <row r="33" spans="2:4" x14ac:dyDescent="0.25">
      <c r="B33" s="55" t="s">
        <v>24</v>
      </c>
      <c r="C33" s="208">
        <v>1</v>
      </c>
      <c r="D33" s="210">
        <v>0</v>
      </c>
    </row>
    <row r="34" spans="2:4" x14ac:dyDescent="0.25">
      <c r="B34" s="55" t="s">
        <v>213</v>
      </c>
      <c r="C34" s="208">
        <v>0</v>
      </c>
      <c r="D34" s="210">
        <v>0</v>
      </c>
    </row>
    <row r="35" spans="2:4" ht="16.5" thickBot="1" x14ac:dyDescent="0.3">
      <c r="B35" s="207" t="s">
        <v>19</v>
      </c>
      <c r="C35" s="209">
        <v>2</v>
      </c>
      <c r="D35" s="211">
        <v>231.4725</v>
      </c>
    </row>
    <row r="36" spans="2:4" ht="16.5" thickTop="1" x14ac:dyDescent="0.25"/>
    <row r="38" spans="2:4" x14ac:dyDescent="0.25">
      <c r="B38" s="6" t="s">
        <v>214</v>
      </c>
    </row>
    <row r="39" spans="2:4" x14ac:dyDescent="0.25">
      <c r="B39" s="194" t="s">
        <v>491</v>
      </c>
    </row>
    <row r="41" spans="2:4" ht="21" x14ac:dyDescent="0.35">
      <c r="B41" s="206" t="s">
        <v>450</v>
      </c>
    </row>
    <row r="42" spans="2:4" x14ac:dyDescent="0.25">
      <c r="B42" s="22" t="s">
        <v>410</v>
      </c>
      <c r="C42" s="144">
        <v>10</v>
      </c>
    </row>
    <row r="43" spans="2:4" ht="94.5" x14ac:dyDescent="0.25">
      <c r="B43" s="56" t="s">
        <v>215</v>
      </c>
      <c r="C43" s="153">
        <v>0</v>
      </c>
    </row>
    <row r="44" spans="2:4" ht="126.75" thickBot="1" x14ac:dyDescent="0.3">
      <c r="B44" s="203" t="s">
        <v>216</v>
      </c>
      <c r="C44" s="204">
        <v>1</v>
      </c>
    </row>
    <row r="45" spans="2:4" ht="16.5" thickTop="1" x14ac:dyDescent="0.25">
      <c r="B45" s="49"/>
      <c r="C45" s="79"/>
    </row>
    <row r="46" spans="2:4" x14ac:dyDescent="0.25">
      <c r="B46" s="49"/>
      <c r="C46" s="79"/>
    </row>
    <row r="47" spans="2:4" x14ac:dyDescent="0.25">
      <c r="B47" s="86" t="s">
        <v>217</v>
      </c>
      <c r="C47" s="79"/>
    </row>
    <row r="48" spans="2:4" ht="31.5" x14ac:dyDescent="0.25">
      <c r="B48" s="86" t="s">
        <v>218</v>
      </c>
      <c r="C48" s="79"/>
    </row>
    <row r="49" spans="2:3" x14ac:dyDescent="0.25">
      <c r="B49" s="49"/>
      <c r="C49" s="79"/>
    </row>
    <row r="50" spans="2:3" ht="63" x14ac:dyDescent="0.35">
      <c r="B50" s="205" t="s">
        <v>218</v>
      </c>
      <c r="C50" s="79"/>
    </row>
    <row r="51" spans="2:3" ht="110.25" x14ac:dyDescent="0.25">
      <c r="B51" s="80" t="s">
        <v>219</v>
      </c>
      <c r="C51" s="144">
        <v>0</v>
      </c>
    </row>
    <row r="52" spans="2:3" ht="78.75" x14ac:dyDescent="0.25">
      <c r="B52" s="56" t="s">
        <v>220</v>
      </c>
      <c r="C52" s="153">
        <v>1</v>
      </c>
    </row>
    <row r="53" spans="2:3" ht="78.75" x14ac:dyDescent="0.25">
      <c r="B53" s="56" t="s">
        <v>221</v>
      </c>
      <c r="C53" s="153">
        <v>0</v>
      </c>
    </row>
    <row r="54" spans="2:3" ht="126.75" thickBot="1" x14ac:dyDescent="0.3">
      <c r="B54" s="203" t="s">
        <v>222</v>
      </c>
      <c r="C54" s="204">
        <v>2</v>
      </c>
    </row>
    <row r="55" spans="2:3" ht="16.5" thickTop="1" x14ac:dyDescent="0.25"/>
  </sheetData>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F394-9055-40C8-A9B2-8157A2C919F6}">
  <sheetPr>
    <pageSetUpPr fitToPage="1"/>
  </sheetPr>
  <dimension ref="A1:G9"/>
  <sheetViews>
    <sheetView showGridLines="0" workbookViewId="0">
      <selection sqref="A1:G9"/>
    </sheetView>
  </sheetViews>
  <sheetFormatPr defaultColWidth="9.140625" defaultRowHeight="15.75" x14ac:dyDescent="0.25"/>
  <cols>
    <col min="1" max="1" width="3.7109375" style="7" customWidth="1"/>
    <col min="2" max="2" width="29.42578125" style="7" bestFit="1" customWidth="1"/>
    <col min="3" max="3" width="7.7109375" style="7" bestFit="1" customWidth="1"/>
    <col min="4" max="5" width="7.5703125" style="7" bestFit="1" customWidth="1"/>
    <col min="6" max="6" width="3.5703125" style="7" customWidth="1"/>
    <col min="7" max="7" width="11.28515625" style="7" bestFit="1" customWidth="1"/>
    <col min="8" max="16384" width="9.140625" style="7"/>
  </cols>
  <sheetData>
    <row r="1" spans="1:7" x14ac:dyDescent="0.25">
      <c r="A1" s="6" t="s">
        <v>466</v>
      </c>
    </row>
    <row r="2" spans="1:7" ht="16.5" thickBot="1" x14ac:dyDescent="0.3">
      <c r="A2" s="6"/>
    </row>
    <row r="3" spans="1:7" ht="16.5" thickBot="1" x14ac:dyDescent="0.3">
      <c r="B3" s="261" t="s">
        <v>223</v>
      </c>
      <c r="C3" s="268"/>
      <c r="D3" s="268"/>
      <c r="E3" s="268"/>
      <c r="F3" s="268"/>
      <c r="G3" s="269"/>
    </row>
    <row r="4" spans="1:7" x14ac:dyDescent="0.25">
      <c r="B4" s="18"/>
      <c r="C4" s="294" t="s">
        <v>224</v>
      </c>
      <c r="D4" s="294"/>
      <c r="E4" s="294"/>
      <c r="G4" s="50"/>
    </row>
    <row r="5" spans="1:7" x14ac:dyDescent="0.25">
      <c r="B5" s="21" t="s">
        <v>21</v>
      </c>
      <c r="C5" s="81" t="s">
        <v>225</v>
      </c>
      <c r="D5" s="81" t="s">
        <v>226</v>
      </c>
      <c r="E5" s="81" t="s">
        <v>19</v>
      </c>
      <c r="G5" s="93" t="s">
        <v>197</v>
      </c>
    </row>
    <row r="6" spans="1:7" x14ac:dyDescent="0.25">
      <c r="B6" s="94" t="s">
        <v>22</v>
      </c>
      <c r="C6" s="82">
        <v>595</v>
      </c>
      <c r="D6" s="82">
        <v>1634</v>
      </c>
      <c r="E6" s="82">
        <v>2229</v>
      </c>
      <c r="G6" s="95">
        <v>653</v>
      </c>
    </row>
    <row r="7" spans="1:7" x14ac:dyDescent="0.25">
      <c r="B7" s="94" t="s">
        <v>227</v>
      </c>
      <c r="C7" s="82">
        <v>568</v>
      </c>
      <c r="D7" s="82">
        <v>1789</v>
      </c>
      <c r="E7" s="82">
        <v>2357</v>
      </c>
      <c r="G7" s="95">
        <v>267</v>
      </c>
    </row>
    <row r="8" spans="1:7" x14ac:dyDescent="0.25">
      <c r="B8" s="94" t="s">
        <v>24</v>
      </c>
      <c r="C8" s="82">
        <v>537</v>
      </c>
      <c r="D8" s="82">
        <v>927</v>
      </c>
      <c r="E8" s="82">
        <v>1464</v>
      </c>
      <c r="G8" s="95">
        <v>624</v>
      </c>
    </row>
    <row r="9" spans="1:7" ht="16.5" thickBot="1" x14ac:dyDescent="0.3">
      <c r="B9" s="11" t="s">
        <v>19</v>
      </c>
      <c r="C9" s="96">
        <v>1700</v>
      </c>
      <c r="D9" s="96">
        <v>4350</v>
      </c>
      <c r="E9" s="96">
        <v>6050</v>
      </c>
      <c r="F9" s="16"/>
      <c r="G9" s="97">
        <v>1544</v>
      </c>
    </row>
  </sheetData>
  <mergeCells count="1">
    <mergeCell ref="C4:E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AA2F3-C864-4C68-8E9A-CE6A3150041B}">
  <sheetPr>
    <pageSetUpPr fitToPage="1"/>
  </sheetPr>
  <dimension ref="A1:J22"/>
  <sheetViews>
    <sheetView showGridLines="0" zoomScale="85" zoomScaleNormal="85" workbookViewId="0">
      <selection activeCell="O18" sqref="O18"/>
    </sheetView>
  </sheetViews>
  <sheetFormatPr defaultColWidth="9.140625" defaultRowHeight="15.75" x14ac:dyDescent="0.25"/>
  <cols>
    <col min="1" max="1" width="3.85546875" style="7" customWidth="1"/>
    <col min="2" max="2" width="13.140625" style="7" customWidth="1"/>
    <col min="3" max="3" width="28.7109375" style="7" customWidth="1"/>
    <col min="4" max="4" width="7.7109375" style="7" customWidth="1"/>
    <col min="5" max="5" width="2" style="7" customWidth="1"/>
    <col min="6" max="6" width="9.140625" style="7"/>
    <col min="7" max="7" width="2.28515625" style="7" customWidth="1"/>
    <col min="8" max="8" width="9.5703125" style="7" bestFit="1" customWidth="1"/>
    <col min="9" max="9" width="1.28515625" style="7" customWidth="1"/>
    <col min="10" max="16384" width="9.140625" style="7"/>
  </cols>
  <sheetData>
    <row r="1" spans="1:10" x14ac:dyDescent="0.25">
      <c r="A1" s="6" t="s">
        <v>467</v>
      </c>
    </row>
    <row r="2" spans="1:10" x14ac:dyDescent="0.25">
      <c r="A2" s="6"/>
    </row>
    <row r="3" spans="1:10" x14ac:dyDescent="0.25">
      <c r="B3" s="6" t="s">
        <v>228</v>
      </c>
    </row>
    <row r="4" spans="1:10" x14ac:dyDescent="0.25">
      <c r="D4" s="294" t="s">
        <v>229</v>
      </c>
      <c r="E4" s="294"/>
      <c r="F4" s="294"/>
      <c r="H4" s="294" t="s">
        <v>230</v>
      </c>
      <c r="I4" s="294"/>
      <c r="J4" s="294"/>
    </row>
    <row r="5" spans="1:10" x14ac:dyDescent="0.25">
      <c r="D5" s="76" t="s">
        <v>231</v>
      </c>
      <c r="F5" s="22" t="s">
        <v>232</v>
      </c>
      <c r="H5" s="76" t="s">
        <v>231</v>
      </c>
      <c r="J5" s="22" t="s">
        <v>232</v>
      </c>
    </row>
    <row r="7" spans="1:10" x14ac:dyDescent="0.25">
      <c r="B7" s="22"/>
      <c r="C7" s="22"/>
      <c r="D7" s="298" t="s">
        <v>229</v>
      </c>
      <c r="E7" s="298"/>
      <c r="F7" s="298"/>
      <c r="G7" s="22"/>
      <c r="H7" s="298" t="s">
        <v>230</v>
      </c>
      <c r="I7" s="298"/>
      <c r="J7" s="298"/>
    </row>
    <row r="8" spans="1:10" x14ac:dyDescent="0.25">
      <c r="B8" s="295" t="s">
        <v>233</v>
      </c>
      <c r="C8" s="56" t="s">
        <v>22</v>
      </c>
      <c r="D8" s="85">
        <v>0.13503813369223866</v>
      </c>
      <c r="E8" s="55"/>
      <c r="F8" s="213">
        <v>301</v>
      </c>
      <c r="G8" s="55"/>
      <c r="H8" s="85">
        <v>0.20681920143562135</v>
      </c>
      <c r="I8" s="55"/>
      <c r="J8" s="213">
        <v>461</v>
      </c>
    </row>
    <row r="9" spans="1:10" x14ac:dyDescent="0.25">
      <c r="B9" s="296"/>
      <c r="C9" s="49" t="s">
        <v>213</v>
      </c>
      <c r="D9" s="52">
        <v>0.11497666525243955</v>
      </c>
      <c r="F9" s="215">
        <v>271</v>
      </c>
      <c r="H9" s="52">
        <v>0.16079762409843021</v>
      </c>
      <c r="J9" s="215">
        <v>379</v>
      </c>
    </row>
    <row r="10" spans="1:10" ht="16.5" thickBot="1" x14ac:dyDescent="0.3">
      <c r="B10" s="297"/>
      <c r="C10" s="203" t="s">
        <v>24</v>
      </c>
      <c r="D10" s="212">
        <v>8.4699453551912565E-2</v>
      </c>
      <c r="E10" s="203"/>
      <c r="F10" s="214">
        <v>124</v>
      </c>
      <c r="G10" s="203"/>
      <c r="H10" s="212">
        <v>9.699453551912568E-2</v>
      </c>
      <c r="I10" s="203"/>
      <c r="J10" s="214">
        <v>142</v>
      </c>
    </row>
    <row r="11" spans="1:10" ht="16.5" thickTop="1" x14ac:dyDescent="0.25">
      <c r="C11" s="49"/>
      <c r="D11" s="70"/>
      <c r="F11" s="215"/>
      <c r="H11" s="53"/>
      <c r="J11" s="101"/>
    </row>
    <row r="12" spans="1:10" x14ac:dyDescent="0.25">
      <c r="B12" s="22"/>
      <c r="C12" s="80"/>
      <c r="D12" s="298" t="s">
        <v>229</v>
      </c>
      <c r="E12" s="298"/>
      <c r="F12" s="298"/>
      <c r="G12" s="22"/>
      <c r="H12" s="298" t="s">
        <v>230</v>
      </c>
      <c r="I12" s="298"/>
      <c r="J12" s="298"/>
    </row>
    <row r="13" spans="1:10" x14ac:dyDescent="0.25">
      <c r="B13" s="295" t="s">
        <v>234</v>
      </c>
      <c r="C13" s="56" t="s">
        <v>225</v>
      </c>
      <c r="D13" s="85">
        <v>0.15294117647058825</v>
      </c>
      <c r="E13" s="55"/>
      <c r="F13" s="213">
        <v>260</v>
      </c>
      <c r="G13" s="55"/>
      <c r="H13" s="85">
        <v>0.17470588235294118</v>
      </c>
      <c r="I13" s="55"/>
      <c r="J13" s="213">
        <v>297</v>
      </c>
    </row>
    <row r="14" spans="1:10" ht="16.5" thickBot="1" x14ac:dyDescent="0.3">
      <c r="B14" s="297"/>
      <c r="C14" s="203" t="s">
        <v>226</v>
      </c>
      <c r="D14" s="212">
        <v>0.10022988505747127</v>
      </c>
      <c r="E14" s="203"/>
      <c r="F14" s="214">
        <v>436</v>
      </c>
      <c r="G14" s="203"/>
      <c r="H14" s="212">
        <v>0.15747126436781608</v>
      </c>
      <c r="I14" s="203"/>
      <c r="J14" s="214">
        <v>685</v>
      </c>
    </row>
    <row r="15" spans="1:10" ht="16.5" thickTop="1" x14ac:dyDescent="0.25">
      <c r="C15" s="49"/>
      <c r="D15" s="52"/>
      <c r="F15" s="215"/>
      <c r="H15" s="52"/>
      <c r="J15" s="101"/>
    </row>
    <row r="16" spans="1:10" x14ac:dyDescent="0.25">
      <c r="B16" s="22"/>
      <c r="C16" s="80"/>
      <c r="D16" s="298" t="s">
        <v>229</v>
      </c>
      <c r="E16" s="298"/>
      <c r="F16" s="298"/>
      <c r="G16" s="22"/>
      <c r="H16" s="298" t="s">
        <v>230</v>
      </c>
      <c r="I16" s="298"/>
      <c r="J16" s="298"/>
    </row>
    <row r="17" spans="2:10" x14ac:dyDescent="0.25">
      <c r="B17" s="295" t="s">
        <v>235</v>
      </c>
      <c r="C17" s="56" t="s">
        <v>236</v>
      </c>
      <c r="D17" s="85">
        <v>0.41911764705882354</v>
      </c>
      <c r="E17" s="55"/>
      <c r="F17" s="213">
        <v>285</v>
      </c>
      <c r="G17" s="55"/>
      <c r="H17" s="85">
        <v>0.3</v>
      </c>
      <c r="I17" s="55"/>
      <c r="J17" s="213">
        <v>204</v>
      </c>
    </row>
    <row r="18" spans="2:10" x14ac:dyDescent="0.25">
      <c r="B18" s="296"/>
      <c r="C18" s="56" t="s">
        <v>237</v>
      </c>
      <c r="D18" s="85">
        <v>9.4931391767012041E-2</v>
      </c>
      <c r="E18" s="55"/>
      <c r="F18" s="213">
        <v>339</v>
      </c>
      <c r="G18" s="55"/>
      <c r="H18" s="85">
        <v>0.12993559227107254</v>
      </c>
      <c r="I18" s="55"/>
      <c r="J18" s="213">
        <v>464</v>
      </c>
    </row>
    <row r="19" spans="2:10" ht="16.5" thickBot="1" x14ac:dyDescent="0.3">
      <c r="B19" s="297"/>
      <c r="C19" s="203" t="s">
        <v>238</v>
      </c>
      <c r="D19" s="212">
        <v>4.0022234574763754E-2</v>
      </c>
      <c r="E19" s="203"/>
      <c r="F19" s="214">
        <v>72</v>
      </c>
      <c r="G19" s="203"/>
      <c r="H19" s="212">
        <v>0.17454141189549749</v>
      </c>
      <c r="I19" s="203"/>
      <c r="J19" s="214">
        <v>314</v>
      </c>
    </row>
    <row r="20" spans="2:10" ht="16.5" thickTop="1" x14ac:dyDescent="0.25">
      <c r="D20" s="53"/>
      <c r="F20" s="101"/>
      <c r="H20" s="53"/>
      <c r="J20" s="101"/>
    </row>
    <row r="21" spans="2:10" ht="16.5" thickBot="1" x14ac:dyDescent="0.3">
      <c r="B21" s="219" t="s">
        <v>239</v>
      </c>
      <c r="C21" s="216"/>
      <c r="D21" s="217">
        <v>0.11504132231404959</v>
      </c>
      <c r="E21" s="216"/>
      <c r="F21" s="218">
        <v>696</v>
      </c>
      <c r="G21" s="216"/>
      <c r="H21" s="217">
        <v>0.16231404958677687</v>
      </c>
      <c r="I21" s="216"/>
      <c r="J21" s="218">
        <v>982</v>
      </c>
    </row>
    <row r="22" spans="2:10" ht="16.5" thickTop="1" x14ac:dyDescent="0.25"/>
  </sheetData>
  <mergeCells count="11">
    <mergeCell ref="H4:J4"/>
    <mergeCell ref="D4:F4"/>
    <mergeCell ref="B8:B10"/>
    <mergeCell ref="B13:B14"/>
    <mergeCell ref="B17:B19"/>
    <mergeCell ref="D7:F7"/>
    <mergeCell ref="H7:J7"/>
    <mergeCell ref="D12:F12"/>
    <mergeCell ref="H12:J12"/>
    <mergeCell ref="D16:F16"/>
    <mergeCell ref="H16:J1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75D5-047E-426B-8D5C-A1AE52CD3ADE}">
  <sheetPr>
    <pageSetUpPr fitToPage="1"/>
  </sheetPr>
  <dimension ref="A1:E21"/>
  <sheetViews>
    <sheetView showGridLines="0" workbookViewId="0">
      <selection sqref="A1:E15"/>
    </sheetView>
  </sheetViews>
  <sheetFormatPr defaultColWidth="9.140625" defaultRowHeight="15.75" x14ac:dyDescent="0.25"/>
  <cols>
    <col min="1" max="1" width="2.5703125" style="7" customWidth="1"/>
    <col min="2" max="2" width="22" style="7" bestFit="1" customWidth="1"/>
    <col min="3" max="5" width="9.28515625" style="7" bestFit="1" customWidth="1"/>
    <col min="6" max="16384" width="9.140625" style="7"/>
  </cols>
  <sheetData>
    <row r="1" spans="1:5" x14ac:dyDescent="0.25">
      <c r="A1" s="6" t="s">
        <v>468</v>
      </c>
    </row>
    <row r="3" spans="1:5" x14ac:dyDescent="0.25">
      <c r="B3" s="6" t="s">
        <v>240</v>
      </c>
    </row>
    <row r="4" spans="1:5" x14ac:dyDescent="0.25">
      <c r="B4" s="7" t="s">
        <v>241</v>
      </c>
    </row>
    <row r="5" spans="1:5" x14ac:dyDescent="0.25">
      <c r="B5" s="226" t="s">
        <v>242</v>
      </c>
      <c r="C5" s="183" t="s">
        <v>225</v>
      </c>
      <c r="D5" s="183" t="s">
        <v>226</v>
      </c>
      <c r="E5" s="220" t="s">
        <v>19</v>
      </c>
    </row>
    <row r="6" spans="1:5" x14ac:dyDescent="0.25">
      <c r="B6" s="55" t="s">
        <v>243</v>
      </c>
      <c r="C6" s="222">
        <v>8</v>
      </c>
      <c r="D6" s="222">
        <v>6.5</v>
      </c>
      <c r="E6" s="223">
        <v>6.666666666666667</v>
      </c>
    </row>
    <row r="7" spans="1:5" x14ac:dyDescent="0.25">
      <c r="B7" s="55" t="s">
        <v>244</v>
      </c>
      <c r="C7" s="224">
        <v>14.9</v>
      </c>
      <c r="D7" s="224">
        <v>10.3</v>
      </c>
      <c r="E7" s="223">
        <v>11.545454545454545</v>
      </c>
    </row>
    <row r="8" spans="1:5" x14ac:dyDescent="0.25">
      <c r="B8" s="55" t="s">
        <v>408</v>
      </c>
      <c r="C8" s="224">
        <v>24.8</v>
      </c>
      <c r="D8" s="224">
        <v>8.8000000000000007</v>
      </c>
      <c r="E8" s="223">
        <v>13.423728813559322</v>
      </c>
    </row>
    <row r="9" spans="1:5" x14ac:dyDescent="0.25">
      <c r="B9" s="55" t="s">
        <v>245</v>
      </c>
      <c r="C9" s="224">
        <v>10.7</v>
      </c>
      <c r="D9" s="224">
        <v>8.5</v>
      </c>
      <c r="E9" s="223">
        <v>9.3913043478260878</v>
      </c>
    </row>
    <row r="10" spans="1:5" x14ac:dyDescent="0.25">
      <c r="B10" s="55" t="s">
        <v>246</v>
      </c>
      <c r="C10" s="224">
        <v>13.2</v>
      </c>
      <c r="D10" s="224">
        <v>11.7</v>
      </c>
      <c r="E10" s="223">
        <v>12.105105105105105</v>
      </c>
    </row>
    <row r="11" spans="1:5" x14ac:dyDescent="0.25">
      <c r="B11" s="55" t="s">
        <v>247</v>
      </c>
      <c r="C11" s="224">
        <v>14</v>
      </c>
      <c r="D11" s="224">
        <v>13.4</v>
      </c>
      <c r="E11" s="223">
        <v>13.571134020618556</v>
      </c>
    </row>
    <row r="12" spans="1:5" x14ac:dyDescent="0.25">
      <c r="B12" s="55" t="s">
        <v>409</v>
      </c>
      <c r="C12" s="224">
        <v>14</v>
      </c>
      <c r="D12" s="224">
        <v>11.9</v>
      </c>
      <c r="E12" s="223">
        <v>12.566037735849056</v>
      </c>
    </row>
    <row r="13" spans="1:5" x14ac:dyDescent="0.25">
      <c r="B13" s="55" t="s">
        <v>248</v>
      </c>
      <c r="C13" s="224">
        <v>14.6</v>
      </c>
      <c r="D13" s="224">
        <v>13.3</v>
      </c>
      <c r="E13" s="223">
        <v>13.532467532467532</v>
      </c>
    </row>
    <row r="14" spans="1:5" x14ac:dyDescent="0.25">
      <c r="B14" s="55" t="s">
        <v>249</v>
      </c>
      <c r="C14" s="224">
        <v>15</v>
      </c>
      <c r="D14" s="224">
        <v>16.7</v>
      </c>
      <c r="E14" s="223">
        <v>16.207556080283354</v>
      </c>
    </row>
    <row r="15" spans="1:5" ht="16.5" thickBot="1" x14ac:dyDescent="0.3">
      <c r="B15" s="221" t="s">
        <v>241</v>
      </c>
      <c r="C15" s="225">
        <v>14.751176470588236</v>
      </c>
      <c r="D15" s="225">
        <v>15.378390804597702</v>
      </c>
      <c r="E15" s="225">
        <v>15.202148760330578</v>
      </c>
    </row>
    <row r="16" spans="1:5" ht="16.5" thickTop="1" x14ac:dyDescent="0.25"/>
    <row r="21" ht="13.5" customHeight="1"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A111-7BF9-42C7-B3B7-A2DF15A7F753}">
  <sheetPr>
    <pageSetUpPr fitToPage="1"/>
  </sheetPr>
  <dimension ref="A1:E15"/>
  <sheetViews>
    <sheetView showGridLines="0" workbookViewId="0">
      <selection sqref="A1:E14"/>
    </sheetView>
  </sheetViews>
  <sheetFormatPr defaultColWidth="9.140625" defaultRowHeight="15.75" x14ac:dyDescent="0.25"/>
  <cols>
    <col min="1" max="1" width="4.5703125" style="7" customWidth="1"/>
    <col min="2" max="2" width="22" style="7" bestFit="1" customWidth="1"/>
    <col min="3" max="16384" width="9.140625" style="7"/>
  </cols>
  <sheetData>
    <row r="1" spans="1:5" x14ac:dyDescent="0.25">
      <c r="A1" s="6" t="s">
        <v>469</v>
      </c>
    </row>
    <row r="3" spans="1:5" x14ac:dyDescent="0.25">
      <c r="B3" s="299" t="s">
        <v>242</v>
      </c>
      <c r="C3" s="298" t="s">
        <v>250</v>
      </c>
      <c r="D3" s="298"/>
      <c r="E3" s="298"/>
    </row>
    <row r="4" spans="1:5" x14ac:dyDescent="0.25">
      <c r="B4" s="300"/>
      <c r="C4" s="183" t="s">
        <v>225</v>
      </c>
      <c r="D4" s="183" t="s">
        <v>226</v>
      </c>
      <c r="E4" s="230" t="s">
        <v>19</v>
      </c>
    </row>
    <row r="5" spans="1:5" x14ac:dyDescent="0.25">
      <c r="B5" s="55" t="s">
        <v>243</v>
      </c>
      <c r="C5" s="227">
        <v>100</v>
      </c>
      <c r="D5" s="227">
        <v>87.5</v>
      </c>
      <c r="E5" s="228">
        <v>88.888888888888886</v>
      </c>
    </row>
    <row r="6" spans="1:5" x14ac:dyDescent="0.25">
      <c r="B6" s="55" t="s">
        <v>244</v>
      </c>
      <c r="C6" s="227">
        <v>55.555555555555557</v>
      </c>
      <c r="D6" s="227">
        <v>75</v>
      </c>
      <c r="E6" s="228">
        <v>69.696969696969703</v>
      </c>
    </row>
    <row r="7" spans="1:5" x14ac:dyDescent="0.25">
      <c r="B7" s="55" t="s">
        <v>408</v>
      </c>
      <c r="C7" s="227">
        <v>70.588235294117652</v>
      </c>
      <c r="D7" s="227">
        <v>76.19047619047619</v>
      </c>
      <c r="E7" s="228">
        <v>74.576271186440678</v>
      </c>
    </row>
    <row r="8" spans="1:5" x14ac:dyDescent="0.25">
      <c r="B8" s="55" t="s">
        <v>245</v>
      </c>
      <c r="C8" s="227">
        <v>86.486486486486484</v>
      </c>
      <c r="D8" s="227">
        <v>92.72727272727272</v>
      </c>
      <c r="E8" s="228">
        <v>90.217391304347828</v>
      </c>
    </row>
    <row r="9" spans="1:5" x14ac:dyDescent="0.25">
      <c r="B9" s="55" t="s">
        <v>246</v>
      </c>
      <c r="C9" s="227">
        <v>92.222222222222229</v>
      </c>
      <c r="D9" s="227">
        <v>93.415637860082299</v>
      </c>
      <c r="E9" s="228">
        <v>93.093093093093088</v>
      </c>
    </row>
    <row r="10" spans="1:5" x14ac:dyDescent="0.25">
      <c r="B10" s="55" t="s">
        <v>247</v>
      </c>
      <c r="C10" s="227">
        <v>94.24460431654677</v>
      </c>
      <c r="D10" s="227">
        <v>92.196531791907503</v>
      </c>
      <c r="E10" s="228">
        <v>92.783505154639172</v>
      </c>
    </row>
    <row r="11" spans="1:5" x14ac:dyDescent="0.25">
      <c r="B11" s="55" t="s">
        <v>409</v>
      </c>
      <c r="C11" s="227">
        <v>96.428571428571431</v>
      </c>
      <c r="D11" s="227">
        <v>95.027624309392266</v>
      </c>
      <c r="E11" s="228">
        <v>95.471698113207552</v>
      </c>
    </row>
    <row r="12" spans="1:5" x14ac:dyDescent="0.25">
      <c r="B12" s="55" t="s">
        <v>248</v>
      </c>
      <c r="C12" s="227">
        <v>93.75</v>
      </c>
      <c r="D12" s="227">
        <v>99.322799097065456</v>
      </c>
      <c r="E12" s="228">
        <v>98.330241187384047</v>
      </c>
    </row>
    <row r="13" spans="1:5" x14ac:dyDescent="0.25">
      <c r="B13" s="55" t="s">
        <v>249</v>
      </c>
      <c r="C13" s="227">
        <v>89.894050529747346</v>
      </c>
      <c r="D13" s="227">
        <v>90.226063829787222</v>
      </c>
      <c r="E13" s="228">
        <v>90.129870129870127</v>
      </c>
    </row>
    <row r="14" spans="1:5" ht="16.5" thickBot="1" x14ac:dyDescent="0.3">
      <c r="B14" s="221" t="s">
        <v>251</v>
      </c>
      <c r="C14" s="229">
        <v>90.470588235294116</v>
      </c>
      <c r="D14" s="229">
        <v>91.494252873563227</v>
      </c>
      <c r="E14" s="229">
        <v>91.206611570247929</v>
      </c>
    </row>
    <row r="15" spans="1:5" ht="16.5" thickTop="1" x14ac:dyDescent="0.25"/>
  </sheetData>
  <mergeCells count="2">
    <mergeCell ref="C3:E3"/>
    <mergeCell ref="B3:B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4C97-0D8D-4515-A2C1-AF1F1AAB5B5E}">
  <dimension ref="A1:R125"/>
  <sheetViews>
    <sheetView workbookViewId="0">
      <selection activeCell="N23" sqref="N23"/>
    </sheetView>
  </sheetViews>
  <sheetFormatPr defaultRowHeight="15" x14ac:dyDescent="0.25"/>
  <cols>
    <col min="3" max="3" width="31.85546875" bestFit="1" customWidth="1"/>
    <col min="4" max="4" width="24.7109375" bestFit="1" customWidth="1"/>
    <col min="5" max="5" width="9.5703125" bestFit="1" customWidth="1"/>
    <col min="12" max="12" width="18.85546875" customWidth="1"/>
    <col min="16" max="16" width="12" customWidth="1"/>
  </cols>
  <sheetData>
    <row r="1" spans="1:18" x14ac:dyDescent="0.25">
      <c r="A1" s="1" t="s">
        <v>254</v>
      </c>
    </row>
    <row r="2" spans="1:18" x14ac:dyDescent="0.25">
      <c r="G2" t="s">
        <v>255</v>
      </c>
      <c r="H2" t="s">
        <v>256</v>
      </c>
      <c r="L2" t="s">
        <v>257</v>
      </c>
      <c r="M2">
        <f>COUNTA(D3:D125)</f>
        <v>123</v>
      </c>
    </row>
    <row r="3" spans="1:18" x14ac:dyDescent="0.25">
      <c r="C3" t="s">
        <v>258</v>
      </c>
      <c r="D3" t="s">
        <v>259</v>
      </c>
      <c r="E3" t="s">
        <v>260</v>
      </c>
      <c r="F3" t="s">
        <v>243</v>
      </c>
      <c r="G3" t="s">
        <v>261</v>
      </c>
      <c r="H3" t="s">
        <v>71</v>
      </c>
      <c r="L3" t="s">
        <v>261</v>
      </c>
      <c r="M3">
        <f>COUNTIF($G$3:$G$125,"M")</f>
        <v>98</v>
      </c>
      <c r="N3" s="3">
        <f>M3/M$2</f>
        <v>0.7967479674796748</v>
      </c>
    </row>
    <row r="4" spans="1:18" x14ac:dyDescent="0.25">
      <c r="C4" t="s">
        <v>262</v>
      </c>
      <c r="D4" t="s">
        <v>263</v>
      </c>
      <c r="E4" t="s">
        <v>264</v>
      </c>
      <c r="F4" t="s">
        <v>243</v>
      </c>
      <c r="G4" t="s">
        <v>261</v>
      </c>
      <c r="H4" t="s">
        <v>71</v>
      </c>
      <c r="L4" t="s">
        <v>265</v>
      </c>
      <c r="M4">
        <f>COUNTIF($G$3:$G$125,"F")</f>
        <v>25</v>
      </c>
      <c r="N4" s="3">
        <f t="shared" ref="N4" si="0">M4/M$2</f>
        <v>0.2032520325203252</v>
      </c>
    </row>
    <row r="5" spans="1:18" x14ac:dyDescent="0.25">
      <c r="C5" t="s">
        <v>266</v>
      </c>
      <c r="D5" t="s">
        <v>267</v>
      </c>
      <c r="E5" t="s">
        <v>264</v>
      </c>
      <c r="F5" t="s">
        <v>243</v>
      </c>
      <c r="G5" t="s">
        <v>261</v>
      </c>
      <c r="H5" t="s">
        <v>71</v>
      </c>
    </row>
    <row r="6" spans="1:18" x14ac:dyDescent="0.25">
      <c r="C6" t="s">
        <v>268</v>
      </c>
      <c r="D6" t="s">
        <v>269</v>
      </c>
      <c r="E6" t="s">
        <v>264</v>
      </c>
      <c r="F6" t="s">
        <v>243</v>
      </c>
      <c r="G6" t="s">
        <v>261</v>
      </c>
      <c r="H6" t="s">
        <v>71</v>
      </c>
      <c r="L6" t="s">
        <v>243</v>
      </c>
      <c r="M6">
        <f>COUNTIF($F$3:$F$125,"Officer")</f>
        <v>8</v>
      </c>
      <c r="P6" t="s">
        <v>270</v>
      </c>
      <c r="Q6">
        <f>M6+M10</f>
        <v>43</v>
      </c>
    </row>
    <row r="7" spans="1:18" x14ac:dyDescent="0.25">
      <c r="C7" t="s">
        <v>2</v>
      </c>
      <c r="D7" t="s">
        <v>271</v>
      </c>
      <c r="E7" t="s">
        <v>264</v>
      </c>
      <c r="F7" t="s">
        <v>243</v>
      </c>
      <c r="G7" t="s">
        <v>261</v>
      </c>
      <c r="H7" t="s">
        <v>71</v>
      </c>
      <c r="L7" t="s">
        <v>261</v>
      </c>
      <c r="M7">
        <f>COUNTIFS($F$3:$F$125,"Officer",$G$3:$G$125,"M")</f>
        <v>7</v>
      </c>
      <c r="N7" s="3">
        <f>M7/M6</f>
        <v>0.875</v>
      </c>
      <c r="P7" t="s">
        <v>261</v>
      </c>
      <c r="Q7">
        <f>M7+M11</f>
        <v>35</v>
      </c>
      <c r="R7" s="2">
        <f>Q7/Q6</f>
        <v>0.81395348837209303</v>
      </c>
    </row>
    <row r="8" spans="1:18" x14ac:dyDescent="0.25">
      <c r="C8" t="s">
        <v>272</v>
      </c>
      <c r="D8" t="s">
        <v>273</v>
      </c>
      <c r="E8" t="s">
        <v>264</v>
      </c>
      <c r="F8" t="s">
        <v>243</v>
      </c>
      <c r="G8" t="s">
        <v>265</v>
      </c>
      <c r="H8" t="s">
        <v>71</v>
      </c>
      <c r="L8" t="s">
        <v>265</v>
      </c>
      <c r="M8">
        <f>COUNTIFS($F$3:$F$125,"Officer",$G$3:$G$125,"F")</f>
        <v>1</v>
      </c>
      <c r="N8" s="3">
        <f>M8/M6</f>
        <v>0.125</v>
      </c>
      <c r="P8" t="s">
        <v>265</v>
      </c>
      <c r="Q8">
        <f>M8+M12</f>
        <v>8</v>
      </c>
      <c r="R8" s="2">
        <f>Q8/Q6</f>
        <v>0.18604651162790697</v>
      </c>
    </row>
    <row r="9" spans="1:18" x14ac:dyDescent="0.25">
      <c r="C9" t="s">
        <v>1</v>
      </c>
      <c r="D9" t="s">
        <v>274</v>
      </c>
      <c r="E9" t="s">
        <v>264</v>
      </c>
      <c r="F9" t="s">
        <v>243</v>
      </c>
      <c r="G9" t="s">
        <v>261</v>
      </c>
      <c r="H9" t="s">
        <v>71</v>
      </c>
    </row>
    <row r="10" spans="1:18" x14ac:dyDescent="0.25">
      <c r="C10" t="s">
        <v>3</v>
      </c>
      <c r="D10" t="s">
        <v>275</v>
      </c>
      <c r="E10" t="s">
        <v>264</v>
      </c>
      <c r="F10" t="s">
        <v>243</v>
      </c>
      <c r="G10" t="s">
        <v>261</v>
      </c>
      <c r="H10" t="s">
        <v>70</v>
      </c>
      <c r="L10" t="s">
        <v>244</v>
      </c>
      <c r="M10">
        <f>COUNTIF($F$3:$F$125,"VP")</f>
        <v>35</v>
      </c>
    </row>
    <row r="11" spans="1:18" x14ac:dyDescent="0.25">
      <c r="C11" t="s">
        <v>2</v>
      </c>
      <c r="D11" t="s">
        <v>276</v>
      </c>
      <c r="E11" t="s">
        <v>252</v>
      </c>
      <c r="F11" t="s">
        <v>244</v>
      </c>
      <c r="G11" t="s">
        <v>261</v>
      </c>
      <c r="H11" t="s">
        <v>71</v>
      </c>
      <c r="L11" t="s">
        <v>261</v>
      </c>
      <c r="M11">
        <f>COUNTIFS($F$3:$F$125,"VP",$G$3:$G$125,"M")</f>
        <v>28</v>
      </c>
      <c r="N11" s="3">
        <f>M11/M10</f>
        <v>0.8</v>
      </c>
    </row>
    <row r="12" spans="1:18" x14ac:dyDescent="0.25">
      <c r="C12" t="s">
        <v>2</v>
      </c>
      <c r="D12" t="s">
        <v>277</v>
      </c>
      <c r="E12" t="s">
        <v>252</v>
      </c>
      <c r="F12" t="s">
        <v>244</v>
      </c>
      <c r="G12" t="s">
        <v>261</v>
      </c>
      <c r="H12" t="s">
        <v>71</v>
      </c>
      <c r="L12" t="s">
        <v>265</v>
      </c>
      <c r="M12">
        <f>COUNTIFS($F$3:$F$125,"VP",$G$3:$G$125,"F")</f>
        <v>7</v>
      </c>
      <c r="N12" s="3">
        <f>M12/M10</f>
        <v>0.2</v>
      </c>
    </row>
    <row r="13" spans="1:18" x14ac:dyDescent="0.25">
      <c r="C13" t="s">
        <v>2</v>
      </c>
      <c r="D13" t="s">
        <v>278</v>
      </c>
      <c r="E13" t="s">
        <v>252</v>
      </c>
      <c r="F13" t="s">
        <v>244</v>
      </c>
      <c r="G13" t="s">
        <v>261</v>
      </c>
      <c r="H13" t="s">
        <v>71</v>
      </c>
    </row>
    <row r="14" spans="1:18" x14ac:dyDescent="0.25">
      <c r="C14" t="s">
        <v>2</v>
      </c>
      <c r="D14" t="s">
        <v>279</v>
      </c>
      <c r="E14" t="s">
        <v>252</v>
      </c>
      <c r="F14" t="s">
        <v>244</v>
      </c>
      <c r="G14" t="s">
        <v>261</v>
      </c>
      <c r="H14" t="s">
        <v>70</v>
      </c>
      <c r="L14" t="s">
        <v>245</v>
      </c>
      <c r="M14">
        <f>COUNTIF($F$3:$F$125,"Director")</f>
        <v>80</v>
      </c>
    </row>
    <row r="15" spans="1:18" x14ac:dyDescent="0.25">
      <c r="C15" t="s">
        <v>2</v>
      </c>
      <c r="D15" t="s">
        <v>280</v>
      </c>
      <c r="E15" t="s">
        <v>252</v>
      </c>
      <c r="F15" t="s">
        <v>244</v>
      </c>
      <c r="G15" t="s">
        <v>265</v>
      </c>
      <c r="H15" t="s">
        <v>70</v>
      </c>
      <c r="L15" t="s">
        <v>261</v>
      </c>
      <c r="M15">
        <f>COUNTIFS($F$3:$F$125,"Director",$G$3:$G$125,"M")</f>
        <v>63</v>
      </c>
      <c r="N15" s="3">
        <f>M15/M14</f>
        <v>0.78749999999999998</v>
      </c>
    </row>
    <row r="16" spans="1:18" x14ac:dyDescent="0.25">
      <c r="C16" t="s">
        <v>2</v>
      </c>
      <c r="D16" t="s">
        <v>281</v>
      </c>
      <c r="E16" t="s">
        <v>252</v>
      </c>
      <c r="F16" t="s">
        <v>244</v>
      </c>
      <c r="G16" t="s">
        <v>261</v>
      </c>
      <c r="H16" t="s">
        <v>71</v>
      </c>
      <c r="L16" t="s">
        <v>265</v>
      </c>
      <c r="M16">
        <f>COUNTIFS($F$3:$F$125,"Director",$G$3:$G$125,"F")</f>
        <v>17</v>
      </c>
      <c r="N16" s="3">
        <f>M16/M14</f>
        <v>0.21249999999999999</v>
      </c>
    </row>
    <row r="17" spans="3:14" x14ac:dyDescent="0.25">
      <c r="C17" t="s">
        <v>2</v>
      </c>
      <c r="D17" t="s">
        <v>282</v>
      </c>
      <c r="E17" t="s">
        <v>252</v>
      </c>
      <c r="F17" t="s">
        <v>244</v>
      </c>
      <c r="G17" t="s">
        <v>261</v>
      </c>
      <c r="H17" t="s">
        <v>71</v>
      </c>
    </row>
    <row r="18" spans="3:14" x14ac:dyDescent="0.25">
      <c r="C18" t="s">
        <v>262</v>
      </c>
      <c r="D18" t="s">
        <v>283</v>
      </c>
      <c r="E18" t="s">
        <v>252</v>
      </c>
      <c r="F18" t="s">
        <v>244</v>
      </c>
      <c r="G18" t="s">
        <v>261</v>
      </c>
      <c r="H18" t="s">
        <v>71</v>
      </c>
    </row>
    <row r="19" spans="3:14" x14ac:dyDescent="0.25">
      <c r="C19" t="s">
        <v>284</v>
      </c>
      <c r="D19" t="s">
        <v>285</v>
      </c>
      <c r="E19" t="s">
        <v>252</v>
      </c>
      <c r="F19" t="s">
        <v>244</v>
      </c>
      <c r="G19" t="s">
        <v>261</v>
      </c>
      <c r="H19" t="s">
        <v>71</v>
      </c>
    </row>
    <row r="20" spans="3:14" x14ac:dyDescent="0.25">
      <c r="C20" t="s">
        <v>286</v>
      </c>
      <c r="D20" t="s">
        <v>287</v>
      </c>
      <c r="E20" t="s">
        <v>252</v>
      </c>
      <c r="F20" t="s">
        <v>244</v>
      </c>
      <c r="G20" t="s">
        <v>261</v>
      </c>
      <c r="H20" t="s">
        <v>71</v>
      </c>
    </row>
    <row r="21" spans="3:14" x14ac:dyDescent="0.25">
      <c r="C21" t="s">
        <v>288</v>
      </c>
      <c r="D21" t="s">
        <v>289</v>
      </c>
      <c r="E21" t="s">
        <v>252</v>
      </c>
      <c r="F21" t="s">
        <v>244</v>
      </c>
      <c r="G21" t="s">
        <v>265</v>
      </c>
      <c r="H21" t="s">
        <v>70</v>
      </c>
      <c r="L21">
        <f>COUNTIF(H11:H45,"N")</f>
        <v>25</v>
      </c>
      <c r="N21">
        <f>COUNTIF(H46:H125,"N")</f>
        <v>63</v>
      </c>
    </row>
    <row r="22" spans="3:14" x14ac:dyDescent="0.25">
      <c r="C22" t="s">
        <v>290</v>
      </c>
      <c r="D22" t="s">
        <v>291</v>
      </c>
      <c r="E22" t="s">
        <v>252</v>
      </c>
      <c r="F22" t="s">
        <v>244</v>
      </c>
      <c r="G22" t="s">
        <v>261</v>
      </c>
      <c r="H22" t="s">
        <v>71</v>
      </c>
      <c r="L22">
        <f>M10-L21</f>
        <v>10</v>
      </c>
      <c r="N22">
        <f>M14-N21</f>
        <v>17</v>
      </c>
    </row>
    <row r="23" spans="3:14" x14ac:dyDescent="0.25">
      <c r="C23" t="s">
        <v>292</v>
      </c>
      <c r="D23" t="s">
        <v>293</v>
      </c>
      <c r="E23" t="s">
        <v>252</v>
      </c>
      <c r="F23" t="s">
        <v>244</v>
      </c>
      <c r="G23" t="s">
        <v>265</v>
      </c>
      <c r="H23" t="s">
        <v>71</v>
      </c>
    </row>
    <row r="24" spans="3:14" x14ac:dyDescent="0.25">
      <c r="C24" t="s">
        <v>1</v>
      </c>
      <c r="D24" t="s">
        <v>294</v>
      </c>
      <c r="E24" t="s">
        <v>252</v>
      </c>
      <c r="F24" t="s">
        <v>244</v>
      </c>
      <c r="G24" t="s">
        <v>261</v>
      </c>
      <c r="H24" t="s">
        <v>71</v>
      </c>
    </row>
    <row r="25" spans="3:14" x14ac:dyDescent="0.25">
      <c r="C25" t="s">
        <v>1</v>
      </c>
      <c r="D25" t="s">
        <v>295</v>
      </c>
      <c r="E25" t="s">
        <v>252</v>
      </c>
      <c r="F25" t="s">
        <v>244</v>
      </c>
      <c r="G25" t="s">
        <v>261</v>
      </c>
      <c r="H25" t="s">
        <v>71</v>
      </c>
    </row>
    <row r="26" spans="3:14" x14ac:dyDescent="0.25">
      <c r="C26" t="s">
        <v>1</v>
      </c>
      <c r="D26" t="s">
        <v>296</v>
      </c>
      <c r="E26" t="s">
        <v>252</v>
      </c>
      <c r="F26" t="s">
        <v>244</v>
      </c>
      <c r="G26" t="s">
        <v>261</v>
      </c>
      <c r="H26" t="s">
        <v>70</v>
      </c>
    </row>
    <row r="27" spans="3:14" x14ac:dyDescent="0.25">
      <c r="C27" t="s">
        <v>1</v>
      </c>
      <c r="D27" t="s">
        <v>297</v>
      </c>
      <c r="E27" t="s">
        <v>252</v>
      </c>
      <c r="F27" t="s">
        <v>244</v>
      </c>
      <c r="G27" t="s">
        <v>265</v>
      </c>
      <c r="H27" t="s">
        <v>71</v>
      </c>
    </row>
    <row r="28" spans="3:14" x14ac:dyDescent="0.25">
      <c r="C28" t="s">
        <v>1</v>
      </c>
      <c r="D28" t="s">
        <v>298</v>
      </c>
      <c r="E28" t="s">
        <v>252</v>
      </c>
      <c r="F28" t="s">
        <v>244</v>
      </c>
      <c r="G28" t="s">
        <v>265</v>
      </c>
      <c r="H28" t="s">
        <v>71</v>
      </c>
    </row>
    <row r="29" spans="3:14" x14ac:dyDescent="0.25">
      <c r="C29" t="s">
        <v>0</v>
      </c>
      <c r="D29" t="s">
        <v>299</v>
      </c>
      <c r="E29" t="s">
        <v>252</v>
      </c>
      <c r="F29" t="s">
        <v>244</v>
      </c>
      <c r="G29" t="s">
        <v>261</v>
      </c>
      <c r="H29" t="s">
        <v>71</v>
      </c>
    </row>
    <row r="30" spans="3:14" x14ac:dyDescent="0.25">
      <c r="C30" t="s">
        <v>0</v>
      </c>
      <c r="D30" t="s">
        <v>300</v>
      </c>
      <c r="E30" t="s">
        <v>252</v>
      </c>
      <c r="F30" t="s">
        <v>244</v>
      </c>
      <c r="G30" t="s">
        <v>261</v>
      </c>
      <c r="H30" t="s">
        <v>70</v>
      </c>
    </row>
    <row r="31" spans="3:14" x14ac:dyDescent="0.25">
      <c r="C31" t="s">
        <v>0</v>
      </c>
      <c r="D31" t="s">
        <v>301</v>
      </c>
      <c r="E31" t="s">
        <v>252</v>
      </c>
      <c r="F31" t="s">
        <v>244</v>
      </c>
      <c r="G31" t="s">
        <v>261</v>
      </c>
      <c r="H31" t="s">
        <v>70</v>
      </c>
    </row>
    <row r="32" spans="3:14" x14ac:dyDescent="0.25">
      <c r="C32" t="s">
        <v>0</v>
      </c>
      <c r="D32" t="s">
        <v>302</v>
      </c>
      <c r="E32" t="s">
        <v>252</v>
      </c>
      <c r="F32" t="s">
        <v>244</v>
      </c>
      <c r="G32" t="s">
        <v>261</v>
      </c>
      <c r="H32" t="s">
        <v>71</v>
      </c>
    </row>
    <row r="33" spans="3:8" x14ac:dyDescent="0.25">
      <c r="C33" t="s">
        <v>0</v>
      </c>
      <c r="D33" t="s">
        <v>303</v>
      </c>
      <c r="E33" t="s">
        <v>252</v>
      </c>
      <c r="F33" t="s">
        <v>244</v>
      </c>
      <c r="G33" t="s">
        <v>261</v>
      </c>
      <c r="H33" t="s">
        <v>71</v>
      </c>
    </row>
    <row r="34" spans="3:8" x14ac:dyDescent="0.25">
      <c r="C34" t="s">
        <v>0</v>
      </c>
      <c r="D34" t="s">
        <v>304</v>
      </c>
      <c r="E34" t="s">
        <v>252</v>
      </c>
      <c r="F34" t="s">
        <v>244</v>
      </c>
      <c r="G34" t="s">
        <v>261</v>
      </c>
      <c r="H34" t="s">
        <v>71</v>
      </c>
    </row>
    <row r="35" spans="3:8" x14ac:dyDescent="0.25">
      <c r="C35" t="s">
        <v>0</v>
      </c>
      <c r="D35" t="s">
        <v>305</v>
      </c>
      <c r="E35" t="s">
        <v>252</v>
      </c>
      <c r="F35" t="s">
        <v>244</v>
      </c>
      <c r="G35" t="s">
        <v>261</v>
      </c>
      <c r="H35" t="s">
        <v>71</v>
      </c>
    </row>
    <row r="36" spans="3:8" x14ac:dyDescent="0.25">
      <c r="C36" t="s">
        <v>0</v>
      </c>
      <c r="D36" t="s">
        <v>306</v>
      </c>
      <c r="E36" t="s">
        <v>252</v>
      </c>
      <c r="F36" t="s">
        <v>244</v>
      </c>
      <c r="G36" t="s">
        <v>261</v>
      </c>
      <c r="H36" t="s">
        <v>71</v>
      </c>
    </row>
    <row r="37" spans="3:8" x14ac:dyDescent="0.25">
      <c r="C37" t="s">
        <v>307</v>
      </c>
      <c r="D37" t="s">
        <v>308</v>
      </c>
      <c r="E37" t="s">
        <v>252</v>
      </c>
      <c r="F37" t="s">
        <v>244</v>
      </c>
      <c r="G37" t="s">
        <v>261</v>
      </c>
      <c r="H37" t="s">
        <v>71</v>
      </c>
    </row>
    <row r="38" spans="3:8" x14ac:dyDescent="0.25">
      <c r="C38" t="s">
        <v>309</v>
      </c>
      <c r="D38" t="s">
        <v>310</v>
      </c>
      <c r="E38" t="s">
        <v>252</v>
      </c>
      <c r="F38" t="s">
        <v>244</v>
      </c>
      <c r="G38" t="s">
        <v>261</v>
      </c>
      <c r="H38" t="s">
        <v>71</v>
      </c>
    </row>
    <row r="39" spans="3:8" x14ac:dyDescent="0.25">
      <c r="C39" t="s">
        <v>3</v>
      </c>
      <c r="D39" t="s">
        <v>311</v>
      </c>
      <c r="E39" t="s">
        <v>252</v>
      </c>
      <c r="F39" t="s">
        <v>244</v>
      </c>
      <c r="G39" t="s">
        <v>261</v>
      </c>
      <c r="H39" t="s">
        <v>71</v>
      </c>
    </row>
    <row r="40" spans="3:8" x14ac:dyDescent="0.25">
      <c r="C40" t="s">
        <v>3</v>
      </c>
      <c r="D40" s="5" t="s">
        <v>312</v>
      </c>
      <c r="E40" t="s">
        <v>252</v>
      </c>
      <c r="F40" t="s">
        <v>244</v>
      </c>
      <c r="G40" t="s">
        <v>261</v>
      </c>
      <c r="H40" t="s">
        <v>70</v>
      </c>
    </row>
    <row r="41" spans="3:8" x14ac:dyDescent="0.25">
      <c r="C41" t="s">
        <v>3</v>
      </c>
      <c r="D41" s="5" t="s">
        <v>313</v>
      </c>
      <c r="E41" t="s">
        <v>252</v>
      </c>
      <c r="F41" t="s">
        <v>244</v>
      </c>
      <c r="G41" t="s">
        <v>261</v>
      </c>
      <c r="H41" t="s">
        <v>71</v>
      </c>
    </row>
    <row r="42" spans="3:8" x14ac:dyDescent="0.25">
      <c r="C42" t="s">
        <v>3</v>
      </c>
      <c r="D42" t="s">
        <v>314</v>
      </c>
      <c r="E42" t="s">
        <v>252</v>
      </c>
      <c r="F42" t="s">
        <v>244</v>
      </c>
      <c r="G42" t="s">
        <v>265</v>
      </c>
      <c r="H42" t="s">
        <v>70</v>
      </c>
    </row>
    <row r="43" spans="3:8" x14ac:dyDescent="0.25">
      <c r="C43" t="s">
        <v>3</v>
      </c>
      <c r="D43" t="s">
        <v>315</v>
      </c>
      <c r="E43" t="s">
        <v>252</v>
      </c>
      <c r="F43" t="s">
        <v>244</v>
      </c>
      <c r="G43" t="s">
        <v>261</v>
      </c>
      <c r="H43" t="s">
        <v>70</v>
      </c>
    </row>
    <row r="44" spans="3:8" x14ac:dyDescent="0.25">
      <c r="C44" t="s">
        <v>316</v>
      </c>
      <c r="D44" t="s">
        <v>317</v>
      </c>
      <c r="E44" t="s">
        <v>252</v>
      </c>
      <c r="F44" t="s">
        <v>244</v>
      </c>
      <c r="G44" t="s">
        <v>261</v>
      </c>
      <c r="H44" t="s">
        <v>71</v>
      </c>
    </row>
    <row r="45" spans="3:8" x14ac:dyDescent="0.25">
      <c r="C45" t="s">
        <v>318</v>
      </c>
      <c r="D45" t="s">
        <v>319</v>
      </c>
      <c r="E45" t="s">
        <v>252</v>
      </c>
      <c r="F45" t="s">
        <v>244</v>
      </c>
      <c r="G45" t="s">
        <v>265</v>
      </c>
      <c r="H45" t="s">
        <v>70</v>
      </c>
    </row>
    <row r="46" spans="3:8" x14ac:dyDescent="0.25">
      <c r="C46" t="s">
        <v>2</v>
      </c>
      <c r="D46" t="s">
        <v>259</v>
      </c>
      <c r="E46" t="s">
        <v>253</v>
      </c>
      <c r="F46" t="s">
        <v>245</v>
      </c>
      <c r="G46" t="s">
        <v>261</v>
      </c>
      <c r="H46" t="s">
        <v>71</v>
      </c>
    </row>
    <row r="47" spans="3:8" x14ac:dyDescent="0.25">
      <c r="C47" t="s">
        <v>2</v>
      </c>
      <c r="D47" s="5" t="s">
        <v>320</v>
      </c>
      <c r="E47" t="s">
        <v>253</v>
      </c>
      <c r="F47" t="s">
        <v>245</v>
      </c>
      <c r="G47" t="s">
        <v>261</v>
      </c>
      <c r="H47" t="s">
        <v>71</v>
      </c>
    </row>
    <row r="48" spans="3:8" x14ac:dyDescent="0.25">
      <c r="C48" t="s">
        <v>2</v>
      </c>
      <c r="D48" t="s">
        <v>321</v>
      </c>
      <c r="E48" t="s">
        <v>253</v>
      </c>
      <c r="F48" t="s">
        <v>245</v>
      </c>
      <c r="G48" t="s">
        <v>261</v>
      </c>
      <c r="H48" t="s">
        <v>71</v>
      </c>
    </row>
    <row r="49" spans="3:8" x14ac:dyDescent="0.25">
      <c r="C49" t="s">
        <v>262</v>
      </c>
      <c r="D49" t="s">
        <v>322</v>
      </c>
      <c r="E49" t="s">
        <v>253</v>
      </c>
      <c r="F49" t="s">
        <v>245</v>
      </c>
      <c r="G49" t="s">
        <v>261</v>
      </c>
      <c r="H49" t="s">
        <v>70</v>
      </c>
    </row>
    <row r="50" spans="3:8" x14ac:dyDescent="0.25">
      <c r="C50" t="s">
        <v>286</v>
      </c>
      <c r="D50" t="s">
        <v>323</v>
      </c>
      <c r="E50" t="s">
        <v>253</v>
      </c>
      <c r="F50" t="s">
        <v>245</v>
      </c>
      <c r="G50" t="s">
        <v>261</v>
      </c>
      <c r="H50" t="s">
        <v>71</v>
      </c>
    </row>
    <row r="51" spans="3:8" x14ac:dyDescent="0.25">
      <c r="C51" t="s">
        <v>286</v>
      </c>
      <c r="D51" t="s">
        <v>324</v>
      </c>
      <c r="E51" t="s">
        <v>253</v>
      </c>
      <c r="F51" t="s">
        <v>245</v>
      </c>
      <c r="G51" t="s">
        <v>261</v>
      </c>
      <c r="H51" t="s">
        <v>71</v>
      </c>
    </row>
    <row r="52" spans="3:8" x14ac:dyDescent="0.25">
      <c r="C52" t="s">
        <v>272</v>
      </c>
      <c r="D52" t="s">
        <v>325</v>
      </c>
      <c r="E52" t="s">
        <v>253</v>
      </c>
      <c r="F52" t="s">
        <v>245</v>
      </c>
      <c r="G52" t="s">
        <v>261</v>
      </c>
      <c r="H52" t="s">
        <v>71</v>
      </c>
    </row>
    <row r="53" spans="3:8" x14ac:dyDescent="0.25">
      <c r="C53" t="s">
        <v>272</v>
      </c>
      <c r="D53" t="s">
        <v>326</v>
      </c>
      <c r="E53" t="s">
        <v>253</v>
      </c>
      <c r="F53" t="s">
        <v>245</v>
      </c>
      <c r="G53" t="s">
        <v>261</v>
      </c>
      <c r="H53" t="s">
        <v>71</v>
      </c>
    </row>
    <row r="54" spans="3:8" x14ac:dyDescent="0.25">
      <c r="C54" t="s">
        <v>272</v>
      </c>
      <c r="D54" t="s">
        <v>327</v>
      </c>
      <c r="E54" t="s">
        <v>253</v>
      </c>
      <c r="F54" t="s">
        <v>245</v>
      </c>
      <c r="G54" t="s">
        <v>261</v>
      </c>
      <c r="H54" t="s">
        <v>70</v>
      </c>
    </row>
    <row r="55" spans="3:8" x14ac:dyDescent="0.25">
      <c r="C55" t="s">
        <v>272</v>
      </c>
      <c r="D55" t="s">
        <v>328</v>
      </c>
      <c r="E55" t="s">
        <v>253</v>
      </c>
      <c r="F55" t="s">
        <v>245</v>
      </c>
      <c r="G55" t="s">
        <v>261</v>
      </c>
      <c r="H55" t="s">
        <v>71</v>
      </c>
    </row>
    <row r="56" spans="3:8" x14ac:dyDescent="0.25">
      <c r="C56" t="s">
        <v>272</v>
      </c>
      <c r="D56" t="s">
        <v>329</v>
      </c>
      <c r="E56" t="s">
        <v>253</v>
      </c>
      <c r="F56" t="s">
        <v>245</v>
      </c>
      <c r="G56" t="s">
        <v>261</v>
      </c>
      <c r="H56" t="s">
        <v>71</v>
      </c>
    </row>
    <row r="57" spans="3:8" x14ac:dyDescent="0.25">
      <c r="C57" t="s">
        <v>272</v>
      </c>
      <c r="D57" t="s">
        <v>330</v>
      </c>
      <c r="E57" t="s">
        <v>253</v>
      </c>
      <c r="F57" t="s">
        <v>245</v>
      </c>
      <c r="G57" t="s">
        <v>261</v>
      </c>
      <c r="H57" t="s">
        <v>71</v>
      </c>
    </row>
    <row r="58" spans="3:8" x14ac:dyDescent="0.25">
      <c r="C58" t="s">
        <v>288</v>
      </c>
      <c r="D58" t="s">
        <v>331</v>
      </c>
      <c r="E58" t="s">
        <v>253</v>
      </c>
      <c r="F58" t="s">
        <v>245</v>
      </c>
      <c r="G58" t="s">
        <v>261</v>
      </c>
      <c r="H58" t="s">
        <v>71</v>
      </c>
    </row>
    <row r="59" spans="3:8" x14ac:dyDescent="0.25">
      <c r="C59" t="s">
        <v>288</v>
      </c>
      <c r="D59" t="s">
        <v>332</v>
      </c>
      <c r="E59" t="s">
        <v>253</v>
      </c>
      <c r="F59" t="s">
        <v>245</v>
      </c>
      <c r="G59" t="s">
        <v>265</v>
      </c>
      <c r="H59" t="s">
        <v>70</v>
      </c>
    </row>
    <row r="60" spans="3:8" x14ac:dyDescent="0.25">
      <c r="C60" t="s">
        <v>266</v>
      </c>
      <c r="D60" t="s">
        <v>333</v>
      </c>
      <c r="E60" t="s">
        <v>253</v>
      </c>
      <c r="F60" t="s">
        <v>245</v>
      </c>
      <c r="G60" t="s">
        <v>261</v>
      </c>
      <c r="H60" t="s">
        <v>71</v>
      </c>
    </row>
    <row r="61" spans="3:8" x14ac:dyDescent="0.25">
      <c r="C61" t="s">
        <v>266</v>
      </c>
      <c r="D61" t="s">
        <v>334</v>
      </c>
      <c r="E61" t="s">
        <v>253</v>
      </c>
      <c r="F61" t="s">
        <v>245</v>
      </c>
      <c r="G61" t="s">
        <v>261</v>
      </c>
      <c r="H61" t="s">
        <v>71</v>
      </c>
    </row>
    <row r="62" spans="3:8" x14ac:dyDescent="0.25">
      <c r="C62" t="s">
        <v>266</v>
      </c>
      <c r="D62" t="s">
        <v>335</v>
      </c>
      <c r="E62" t="s">
        <v>253</v>
      </c>
      <c r="F62" t="s">
        <v>245</v>
      </c>
      <c r="G62" t="s">
        <v>261</v>
      </c>
      <c r="H62" t="s">
        <v>71</v>
      </c>
    </row>
    <row r="63" spans="3:8" x14ac:dyDescent="0.25">
      <c r="C63" t="s">
        <v>266</v>
      </c>
      <c r="D63" t="s">
        <v>336</v>
      </c>
      <c r="E63" t="s">
        <v>253</v>
      </c>
      <c r="F63" t="s">
        <v>245</v>
      </c>
      <c r="G63" t="s">
        <v>265</v>
      </c>
      <c r="H63" t="s">
        <v>71</v>
      </c>
    </row>
    <row r="64" spans="3:8" x14ac:dyDescent="0.25">
      <c r="C64" t="s">
        <v>266</v>
      </c>
      <c r="D64" t="s">
        <v>337</v>
      </c>
      <c r="E64" t="s">
        <v>253</v>
      </c>
      <c r="F64" t="s">
        <v>245</v>
      </c>
      <c r="G64" t="s">
        <v>265</v>
      </c>
      <c r="H64" t="s">
        <v>71</v>
      </c>
    </row>
    <row r="65" spans="3:8" x14ac:dyDescent="0.25">
      <c r="C65" t="s">
        <v>266</v>
      </c>
      <c r="D65" s="5" t="s">
        <v>338</v>
      </c>
      <c r="E65" t="s">
        <v>253</v>
      </c>
      <c r="F65" t="s">
        <v>245</v>
      </c>
      <c r="G65" t="s">
        <v>261</v>
      </c>
      <c r="H65" t="s">
        <v>70</v>
      </c>
    </row>
    <row r="66" spans="3:8" x14ac:dyDescent="0.25">
      <c r="C66" t="s">
        <v>292</v>
      </c>
      <c r="D66" t="s">
        <v>339</v>
      </c>
      <c r="E66" t="s">
        <v>253</v>
      </c>
      <c r="F66" t="s">
        <v>245</v>
      </c>
      <c r="G66" t="s">
        <v>261</v>
      </c>
      <c r="H66" t="s">
        <v>71</v>
      </c>
    </row>
    <row r="67" spans="3:8" x14ac:dyDescent="0.25">
      <c r="C67" t="s">
        <v>292</v>
      </c>
      <c r="D67" t="s">
        <v>340</v>
      </c>
      <c r="E67" t="s">
        <v>253</v>
      </c>
      <c r="F67" t="s">
        <v>245</v>
      </c>
      <c r="G67" t="s">
        <v>261</v>
      </c>
      <c r="H67" t="s">
        <v>71</v>
      </c>
    </row>
    <row r="68" spans="3:8" x14ac:dyDescent="0.25">
      <c r="C68" t="s">
        <v>292</v>
      </c>
      <c r="D68" t="s">
        <v>341</v>
      </c>
      <c r="E68" t="s">
        <v>253</v>
      </c>
      <c r="F68" t="s">
        <v>245</v>
      </c>
      <c r="G68" t="s">
        <v>261</v>
      </c>
      <c r="H68" t="s">
        <v>71</v>
      </c>
    </row>
    <row r="69" spans="3:8" x14ac:dyDescent="0.25">
      <c r="C69" t="s">
        <v>292</v>
      </c>
      <c r="D69" t="s">
        <v>342</v>
      </c>
      <c r="E69" t="s">
        <v>253</v>
      </c>
      <c r="F69" t="s">
        <v>245</v>
      </c>
      <c r="G69" t="s">
        <v>265</v>
      </c>
      <c r="H69" t="s">
        <v>71</v>
      </c>
    </row>
    <row r="70" spans="3:8" x14ac:dyDescent="0.25">
      <c r="C70" t="s">
        <v>292</v>
      </c>
      <c r="D70" t="s">
        <v>343</v>
      </c>
      <c r="E70" t="s">
        <v>253</v>
      </c>
      <c r="F70" t="s">
        <v>245</v>
      </c>
      <c r="G70" t="s">
        <v>265</v>
      </c>
      <c r="H70" t="s">
        <v>71</v>
      </c>
    </row>
    <row r="71" spans="3:8" x14ac:dyDescent="0.25">
      <c r="C71" t="s">
        <v>292</v>
      </c>
      <c r="D71" t="s">
        <v>344</v>
      </c>
      <c r="E71" t="s">
        <v>253</v>
      </c>
      <c r="F71" t="s">
        <v>245</v>
      </c>
      <c r="G71" t="s">
        <v>261</v>
      </c>
      <c r="H71" t="s">
        <v>71</v>
      </c>
    </row>
    <row r="72" spans="3:8" x14ac:dyDescent="0.25">
      <c r="C72" t="s">
        <v>268</v>
      </c>
      <c r="D72" t="s">
        <v>345</v>
      </c>
      <c r="E72" t="s">
        <v>253</v>
      </c>
      <c r="F72" t="s">
        <v>245</v>
      </c>
      <c r="G72" t="s">
        <v>261</v>
      </c>
      <c r="H72" t="s">
        <v>71</v>
      </c>
    </row>
    <row r="73" spans="3:8" x14ac:dyDescent="0.25">
      <c r="C73" t="s">
        <v>268</v>
      </c>
      <c r="D73" t="s">
        <v>346</v>
      </c>
      <c r="E73" t="s">
        <v>253</v>
      </c>
      <c r="F73" t="s">
        <v>245</v>
      </c>
      <c r="G73" t="s">
        <v>265</v>
      </c>
      <c r="H73" t="s">
        <v>71</v>
      </c>
    </row>
    <row r="74" spans="3:8" x14ac:dyDescent="0.25">
      <c r="C74" t="s">
        <v>268</v>
      </c>
      <c r="D74" t="s">
        <v>347</v>
      </c>
      <c r="E74" t="s">
        <v>253</v>
      </c>
      <c r="F74" t="s">
        <v>245</v>
      </c>
      <c r="G74" t="s">
        <v>265</v>
      </c>
      <c r="H74" t="s">
        <v>71</v>
      </c>
    </row>
    <row r="75" spans="3:8" x14ac:dyDescent="0.25">
      <c r="C75" t="s">
        <v>268</v>
      </c>
      <c r="D75" t="s">
        <v>348</v>
      </c>
      <c r="E75" t="s">
        <v>253</v>
      </c>
      <c r="F75" t="s">
        <v>245</v>
      </c>
      <c r="G75" t="s">
        <v>265</v>
      </c>
      <c r="H75" t="s">
        <v>71</v>
      </c>
    </row>
    <row r="76" spans="3:8" x14ac:dyDescent="0.25">
      <c r="C76" t="s">
        <v>268</v>
      </c>
      <c r="D76" s="5" t="s">
        <v>349</v>
      </c>
      <c r="E76" t="s">
        <v>253</v>
      </c>
      <c r="F76" t="s">
        <v>245</v>
      </c>
      <c r="G76" t="s">
        <v>261</v>
      </c>
      <c r="H76" t="s">
        <v>70</v>
      </c>
    </row>
    <row r="77" spans="3:8" x14ac:dyDescent="0.25">
      <c r="C77" t="s">
        <v>268</v>
      </c>
      <c r="D77" t="s">
        <v>350</v>
      </c>
      <c r="E77" t="s">
        <v>253</v>
      </c>
      <c r="F77" t="s">
        <v>245</v>
      </c>
      <c r="G77" t="s">
        <v>265</v>
      </c>
      <c r="H77" t="s">
        <v>71</v>
      </c>
    </row>
    <row r="78" spans="3:8" x14ac:dyDescent="0.25">
      <c r="C78" t="s">
        <v>268</v>
      </c>
      <c r="D78" t="s">
        <v>351</v>
      </c>
      <c r="E78" t="s">
        <v>253</v>
      </c>
      <c r="F78" t="s">
        <v>245</v>
      </c>
      <c r="G78" t="s">
        <v>261</v>
      </c>
      <c r="H78" t="s">
        <v>71</v>
      </c>
    </row>
    <row r="79" spans="3:8" x14ac:dyDescent="0.25">
      <c r="C79" t="s">
        <v>1</v>
      </c>
      <c r="D79" t="s">
        <v>352</v>
      </c>
      <c r="E79" t="s">
        <v>253</v>
      </c>
      <c r="F79" t="s">
        <v>245</v>
      </c>
      <c r="G79" t="s">
        <v>261</v>
      </c>
      <c r="H79" t="s">
        <v>71</v>
      </c>
    </row>
    <row r="80" spans="3:8" x14ac:dyDescent="0.25">
      <c r="C80" t="s">
        <v>1</v>
      </c>
      <c r="D80" t="s">
        <v>353</v>
      </c>
      <c r="E80" t="s">
        <v>253</v>
      </c>
      <c r="F80" t="s">
        <v>245</v>
      </c>
      <c r="G80" t="s">
        <v>261</v>
      </c>
      <c r="H80" t="s">
        <v>71</v>
      </c>
    </row>
    <row r="81" spans="3:8" x14ac:dyDescent="0.25">
      <c r="C81" t="s">
        <v>1</v>
      </c>
      <c r="D81" t="s">
        <v>354</v>
      </c>
      <c r="E81" t="s">
        <v>253</v>
      </c>
      <c r="F81" t="s">
        <v>245</v>
      </c>
      <c r="G81" t="s">
        <v>265</v>
      </c>
      <c r="H81" t="s">
        <v>71</v>
      </c>
    </row>
    <row r="82" spans="3:8" x14ac:dyDescent="0.25">
      <c r="C82" t="s">
        <v>0</v>
      </c>
      <c r="D82" t="s">
        <v>355</v>
      </c>
      <c r="E82" t="s">
        <v>253</v>
      </c>
      <c r="F82" t="s">
        <v>245</v>
      </c>
      <c r="G82" t="s">
        <v>261</v>
      </c>
      <c r="H82" t="s">
        <v>71</v>
      </c>
    </row>
    <row r="83" spans="3:8" x14ac:dyDescent="0.25">
      <c r="C83" t="s">
        <v>0</v>
      </c>
      <c r="D83" t="s">
        <v>356</v>
      </c>
      <c r="E83" t="s">
        <v>253</v>
      </c>
      <c r="F83" t="s">
        <v>245</v>
      </c>
      <c r="G83" t="s">
        <v>265</v>
      </c>
      <c r="H83" t="s">
        <v>71</v>
      </c>
    </row>
    <row r="84" spans="3:8" x14ac:dyDescent="0.25">
      <c r="C84" t="s">
        <v>0</v>
      </c>
      <c r="D84" t="s">
        <v>357</v>
      </c>
      <c r="E84" t="s">
        <v>253</v>
      </c>
      <c r="F84" t="s">
        <v>245</v>
      </c>
      <c r="G84" t="s">
        <v>261</v>
      </c>
      <c r="H84" t="s">
        <v>71</v>
      </c>
    </row>
    <row r="85" spans="3:8" x14ac:dyDescent="0.25">
      <c r="C85" t="s">
        <v>0</v>
      </c>
      <c r="D85" t="s">
        <v>358</v>
      </c>
      <c r="E85" t="s">
        <v>253</v>
      </c>
      <c r="F85" t="s">
        <v>245</v>
      </c>
      <c r="G85" t="s">
        <v>261</v>
      </c>
      <c r="H85" t="s">
        <v>71</v>
      </c>
    </row>
    <row r="86" spans="3:8" x14ac:dyDescent="0.25">
      <c r="C86" t="s">
        <v>0</v>
      </c>
      <c r="D86" t="s">
        <v>359</v>
      </c>
      <c r="E86" t="s">
        <v>253</v>
      </c>
      <c r="F86" t="s">
        <v>245</v>
      </c>
      <c r="G86" t="s">
        <v>261</v>
      </c>
      <c r="H86" t="s">
        <v>71</v>
      </c>
    </row>
    <row r="87" spans="3:8" x14ac:dyDescent="0.25">
      <c r="C87" t="s">
        <v>0</v>
      </c>
      <c r="D87" t="s">
        <v>360</v>
      </c>
      <c r="E87" t="s">
        <v>253</v>
      </c>
      <c r="F87" t="s">
        <v>245</v>
      </c>
      <c r="G87" t="s">
        <v>261</v>
      </c>
      <c r="H87" t="s">
        <v>71</v>
      </c>
    </row>
    <row r="88" spans="3:8" x14ac:dyDescent="0.25">
      <c r="C88" t="s">
        <v>0</v>
      </c>
      <c r="D88" t="s">
        <v>361</v>
      </c>
      <c r="E88" t="s">
        <v>253</v>
      </c>
      <c r="F88" t="s">
        <v>245</v>
      </c>
      <c r="G88" t="s">
        <v>261</v>
      </c>
      <c r="H88" t="s">
        <v>71</v>
      </c>
    </row>
    <row r="89" spans="3:8" x14ac:dyDescent="0.25">
      <c r="C89" t="s">
        <v>0</v>
      </c>
      <c r="D89" t="s">
        <v>362</v>
      </c>
      <c r="E89" t="s">
        <v>253</v>
      </c>
      <c r="F89" t="s">
        <v>245</v>
      </c>
      <c r="G89" t="s">
        <v>261</v>
      </c>
      <c r="H89" t="s">
        <v>71</v>
      </c>
    </row>
    <row r="90" spans="3:8" x14ac:dyDescent="0.25">
      <c r="C90" t="s">
        <v>0</v>
      </c>
      <c r="D90" t="s">
        <v>363</v>
      </c>
      <c r="E90" t="s">
        <v>253</v>
      </c>
      <c r="F90" t="s">
        <v>245</v>
      </c>
      <c r="G90" t="s">
        <v>265</v>
      </c>
      <c r="H90" t="s">
        <v>71</v>
      </c>
    </row>
    <row r="91" spans="3:8" x14ac:dyDescent="0.25">
      <c r="C91" t="s">
        <v>0</v>
      </c>
      <c r="D91" t="s">
        <v>364</v>
      </c>
      <c r="E91" t="s">
        <v>253</v>
      </c>
      <c r="F91" t="s">
        <v>245</v>
      </c>
      <c r="G91" t="s">
        <v>261</v>
      </c>
      <c r="H91" t="s">
        <v>71</v>
      </c>
    </row>
    <row r="92" spans="3:8" x14ac:dyDescent="0.25">
      <c r="C92" t="s">
        <v>0</v>
      </c>
      <c r="D92" t="s">
        <v>365</v>
      </c>
      <c r="E92" t="s">
        <v>253</v>
      </c>
      <c r="F92" t="s">
        <v>245</v>
      </c>
      <c r="G92" t="s">
        <v>261</v>
      </c>
      <c r="H92" t="s">
        <v>71</v>
      </c>
    </row>
    <row r="93" spans="3:8" x14ac:dyDescent="0.25">
      <c r="C93" t="s">
        <v>0</v>
      </c>
      <c r="D93" t="s">
        <v>366</v>
      </c>
      <c r="E93" t="s">
        <v>253</v>
      </c>
      <c r="F93" t="s">
        <v>245</v>
      </c>
      <c r="G93" t="s">
        <v>261</v>
      </c>
      <c r="H93" t="s">
        <v>70</v>
      </c>
    </row>
    <row r="94" spans="3:8" x14ac:dyDescent="0.25">
      <c r="C94" t="s">
        <v>0</v>
      </c>
      <c r="D94" t="s">
        <v>367</v>
      </c>
      <c r="E94" t="s">
        <v>253</v>
      </c>
      <c r="F94" t="s">
        <v>245</v>
      </c>
      <c r="G94" t="s">
        <v>261</v>
      </c>
      <c r="H94" t="s">
        <v>71</v>
      </c>
    </row>
    <row r="95" spans="3:8" x14ac:dyDescent="0.25">
      <c r="C95" t="s">
        <v>0</v>
      </c>
      <c r="D95" t="s">
        <v>368</v>
      </c>
      <c r="E95" t="s">
        <v>253</v>
      </c>
      <c r="F95" t="s">
        <v>245</v>
      </c>
      <c r="G95" t="s">
        <v>261</v>
      </c>
      <c r="H95" t="s">
        <v>71</v>
      </c>
    </row>
    <row r="96" spans="3:8" x14ac:dyDescent="0.25">
      <c r="C96" t="s">
        <v>0</v>
      </c>
      <c r="D96" t="s">
        <v>369</v>
      </c>
      <c r="E96" t="s">
        <v>253</v>
      </c>
      <c r="F96" t="s">
        <v>245</v>
      </c>
      <c r="G96" t="s">
        <v>265</v>
      </c>
      <c r="H96" t="s">
        <v>71</v>
      </c>
    </row>
    <row r="97" spans="3:8" x14ac:dyDescent="0.25">
      <c r="C97" t="s">
        <v>0</v>
      </c>
      <c r="D97" t="s">
        <v>370</v>
      </c>
      <c r="E97" t="s">
        <v>253</v>
      </c>
      <c r="F97" t="s">
        <v>245</v>
      </c>
      <c r="G97" t="s">
        <v>261</v>
      </c>
      <c r="H97" t="s">
        <v>71</v>
      </c>
    </row>
    <row r="98" spans="3:8" x14ac:dyDescent="0.25">
      <c r="C98" t="s">
        <v>0</v>
      </c>
      <c r="D98" t="s">
        <v>371</v>
      </c>
      <c r="E98" t="s">
        <v>253</v>
      </c>
      <c r="F98" t="s">
        <v>245</v>
      </c>
      <c r="G98" t="s">
        <v>261</v>
      </c>
      <c r="H98" t="s">
        <v>71</v>
      </c>
    </row>
    <row r="99" spans="3:8" x14ac:dyDescent="0.25">
      <c r="C99" t="s">
        <v>0</v>
      </c>
      <c r="D99" t="s">
        <v>372</v>
      </c>
      <c r="E99" t="s">
        <v>253</v>
      </c>
      <c r="F99" t="s">
        <v>245</v>
      </c>
      <c r="G99" t="s">
        <v>261</v>
      </c>
      <c r="H99" t="s">
        <v>70</v>
      </c>
    </row>
    <row r="100" spans="3:8" x14ac:dyDescent="0.25">
      <c r="C100" t="s">
        <v>0</v>
      </c>
      <c r="D100" t="s">
        <v>373</v>
      </c>
      <c r="E100" t="s">
        <v>253</v>
      </c>
      <c r="F100" t="s">
        <v>245</v>
      </c>
      <c r="G100" t="s">
        <v>261</v>
      </c>
      <c r="H100" t="s">
        <v>71</v>
      </c>
    </row>
    <row r="101" spans="3:8" x14ac:dyDescent="0.25">
      <c r="C101" t="s">
        <v>0</v>
      </c>
      <c r="D101" t="s">
        <v>374</v>
      </c>
      <c r="E101" t="s">
        <v>253</v>
      </c>
      <c r="F101" t="s">
        <v>245</v>
      </c>
      <c r="G101" t="s">
        <v>265</v>
      </c>
      <c r="H101" t="s">
        <v>70</v>
      </c>
    </row>
    <row r="102" spans="3:8" x14ac:dyDescent="0.25">
      <c r="C102" t="s">
        <v>0</v>
      </c>
      <c r="D102" s="5" t="s">
        <v>375</v>
      </c>
      <c r="E102" t="s">
        <v>253</v>
      </c>
      <c r="F102" t="s">
        <v>245</v>
      </c>
      <c r="G102" t="s">
        <v>265</v>
      </c>
      <c r="H102" t="s">
        <v>70</v>
      </c>
    </row>
    <row r="103" spans="3:8" x14ac:dyDescent="0.25">
      <c r="C103" t="s">
        <v>0</v>
      </c>
      <c r="D103" s="4" t="s">
        <v>376</v>
      </c>
      <c r="E103" t="s">
        <v>253</v>
      </c>
      <c r="F103" t="s">
        <v>245</v>
      </c>
      <c r="G103" s="4" t="s">
        <v>261</v>
      </c>
      <c r="H103" t="s">
        <v>70</v>
      </c>
    </row>
    <row r="104" spans="3:8" x14ac:dyDescent="0.25">
      <c r="C104" t="s">
        <v>0</v>
      </c>
      <c r="D104" t="s">
        <v>377</v>
      </c>
      <c r="E104" t="s">
        <v>253</v>
      </c>
      <c r="F104" t="s">
        <v>245</v>
      </c>
      <c r="G104" t="s">
        <v>261</v>
      </c>
      <c r="H104" t="s">
        <v>71</v>
      </c>
    </row>
    <row r="105" spans="3:8" x14ac:dyDescent="0.25">
      <c r="C105" t="s">
        <v>0</v>
      </c>
      <c r="D105" t="s">
        <v>378</v>
      </c>
      <c r="E105" t="s">
        <v>253</v>
      </c>
      <c r="F105" t="s">
        <v>245</v>
      </c>
      <c r="G105" t="s">
        <v>261</v>
      </c>
      <c r="H105" t="s">
        <v>71</v>
      </c>
    </row>
    <row r="106" spans="3:8" x14ac:dyDescent="0.25">
      <c r="C106" t="s">
        <v>0</v>
      </c>
      <c r="D106" t="s">
        <v>379</v>
      </c>
      <c r="E106" t="s">
        <v>253</v>
      </c>
      <c r="F106" t="s">
        <v>245</v>
      </c>
      <c r="G106" t="s">
        <v>261</v>
      </c>
      <c r="H106" t="s">
        <v>71</v>
      </c>
    </row>
    <row r="107" spans="3:8" x14ac:dyDescent="0.25">
      <c r="C107" t="s">
        <v>0</v>
      </c>
      <c r="D107" t="s">
        <v>380</v>
      </c>
      <c r="E107" t="s">
        <v>253</v>
      </c>
      <c r="F107" t="s">
        <v>245</v>
      </c>
      <c r="G107" t="s">
        <v>261</v>
      </c>
      <c r="H107" t="s">
        <v>71</v>
      </c>
    </row>
    <row r="108" spans="3:8" x14ac:dyDescent="0.25">
      <c r="C108" t="s">
        <v>0</v>
      </c>
      <c r="D108" t="s">
        <v>381</v>
      </c>
      <c r="E108" t="s">
        <v>253</v>
      </c>
      <c r="F108" t="s">
        <v>245</v>
      </c>
      <c r="G108" t="s">
        <v>261</v>
      </c>
      <c r="H108" t="s">
        <v>71</v>
      </c>
    </row>
    <row r="109" spans="3:8" x14ac:dyDescent="0.25">
      <c r="C109" t="s">
        <v>0</v>
      </c>
      <c r="D109" s="5" t="s">
        <v>382</v>
      </c>
      <c r="E109" t="s">
        <v>253</v>
      </c>
      <c r="F109" t="s">
        <v>245</v>
      </c>
      <c r="G109" t="s">
        <v>261</v>
      </c>
      <c r="H109" t="s">
        <v>71</v>
      </c>
    </row>
    <row r="110" spans="3:8" x14ac:dyDescent="0.25">
      <c r="C110" t="s">
        <v>0</v>
      </c>
      <c r="D110" s="5" t="s">
        <v>383</v>
      </c>
      <c r="E110" t="s">
        <v>253</v>
      </c>
      <c r="F110" t="s">
        <v>245</v>
      </c>
      <c r="G110" t="s">
        <v>261</v>
      </c>
      <c r="H110" t="s">
        <v>70</v>
      </c>
    </row>
    <row r="111" spans="3:8" x14ac:dyDescent="0.25">
      <c r="C111" t="s">
        <v>0</v>
      </c>
      <c r="D111" t="s">
        <v>384</v>
      </c>
      <c r="E111" t="s">
        <v>253</v>
      </c>
      <c r="F111" t="s">
        <v>245</v>
      </c>
      <c r="G111" t="s">
        <v>261</v>
      </c>
      <c r="H111" t="s">
        <v>70</v>
      </c>
    </row>
    <row r="112" spans="3:8" x14ac:dyDescent="0.25">
      <c r="C112" t="s">
        <v>0</v>
      </c>
      <c r="D112" s="5" t="s">
        <v>385</v>
      </c>
      <c r="E112" t="s">
        <v>253</v>
      </c>
      <c r="F112" t="s">
        <v>245</v>
      </c>
      <c r="G112" t="s">
        <v>261</v>
      </c>
      <c r="H112" t="s">
        <v>70</v>
      </c>
    </row>
    <row r="113" spans="3:8" x14ac:dyDescent="0.25">
      <c r="C113" t="s">
        <v>0</v>
      </c>
      <c r="D113" t="s">
        <v>386</v>
      </c>
      <c r="E113" t="s">
        <v>253</v>
      </c>
      <c r="F113" t="s">
        <v>245</v>
      </c>
      <c r="G113" t="s">
        <v>261</v>
      </c>
      <c r="H113" t="s">
        <v>71</v>
      </c>
    </row>
    <row r="114" spans="3:8" x14ac:dyDescent="0.25">
      <c r="C114" t="s">
        <v>0</v>
      </c>
      <c r="D114" t="s">
        <v>387</v>
      </c>
      <c r="E114" t="s">
        <v>253</v>
      </c>
      <c r="F114" t="s">
        <v>245</v>
      </c>
      <c r="G114" t="s">
        <v>261</v>
      </c>
      <c r="H114" t="s">
        <v>71</v>
      </c>
    </row>
    <row r="115" spans="3:8" x14ac:dyDescent="0.25">
      <c r="C115" t="s">
        <v>307</v>
      </c>
      <c r="D115" t="s">
        <v>388</v>
      </c>
      <c r="E115" t="s">
        <v>253</v>
      </c>
      <c r="F115" t="s">
        <v>245</v>
      </c>
      <c r="G115" t="s">
        <v>261</v>
      </c>
      <c r="H115" t="s">
        <v>71</v>
      </c>
    </row>
    <row r="116" spans="3:8" x14ac:dyDescent="0.25">
      <c r="C116" t="s">
        <v>307</v>
      </c>
      <c r="D116" t="s">
        <v>389</v>
      </c>
      <c r="E116" t="s">
        <v>253</v>
      </c>
      <c r="F116" t="s">
        <v>245</v>
      </c>
      <c r="G116" t="s">
        <v>261</v>
      </c>
      <c r="H116" t="s">
        <v>70</v>
      </c>
    </row>
    <row r="117" spans="3:8" x14ac:dyDescent="0.25">
      <c r="C117" t="s">
        <v>307</v>
      </c>
      <c r="D117" t="s">
        <v>390</v>
      </c>
      <c r="E117" t="s">
        <v>253</v>
      </c>
      <c r="F117" t="s">
        <v>245</v>
      </c>
      <c r="G117" t="s">
        <v>261</v>
      </c>
      <c r="H117" t="s">
        <v>71</v>
      </c>
    </row>
    <row r="118" spans="3:8" x14ac:dyDescent="0.25">
      <c r="C118" t="s">
        <v>309</v>
      </c>
      <c r="D118" t="s">
        <v>391</v>
      </c>
      <c r="E118" t="s">
        <v>253</v>
      </c>
      <c r="F118" t="s">
        <v>245</v>
      </c>
      <c r="G118" t="s">
        <v>265</v>
      </c>
      <c r="H118" t="s">
        <v>71</v>
      </c>
    </row>
    <row r="119" spans="3:8" x14ac:dyDescent="0.25">
      <c r="C119" t="s">
        <v>309</v>
      </c>
      <c r="D119" t="s">
        <v>392</v>
      </c>
      <c r="E119" t="s">
        <v>253</v>
      </c>
      <c r="F119" t="s">
        <v>245</v>
      </c>
      <c r="G119" t="s">
        <v>261</v>
      </c>
      <c r="H119" t="s">
        <v>71</v>
      </c>
    </row>
    <row r="120" spans="3:8" x14ac:dyDescent="0.25">
      <c r="C120" t="s">
        <v>309</v>
      </c>
      <c r="D120" t="s">
        <v>393</v>
      </c>
      <c r="E120" t="s">
        <v>253</v>
      </c>
      <c r="F120" t="s">
        <v>245</v>
      </c>
      <c r="G120" t="s">
        <v>261</v>
      </c>
      <c r="H120" t="s">
        <v>71</v>
      </c>
    </row>
    <row r="121" spans="3:8" x14ac:dyDescent="0.25">
      <c r="C121" t="s">
        <v>3</v>
      </c>
      <c r="D121" t="s">
        <v>394</v>
      </c>
      <c r="E121" t="s">
        <v>253</v>
      </c>
      <c r="F121" t="s">
        <v>245</v>
      </c>
      <c r="G121" t="s">
        <v>265</v>
      </c>
      <c r="H121" t="s">
        <v>70</v>
      </c>
    </row>
    <row r="122" spans="3:8" x14ac:dyDescent="0.25">
      <c r="C122" t="s">
        <v>3</v>
      </c>
      <c r="D122" s="5" t="s">
        <v>395</v>
      </c>
      <c r="E122" t="s">
        <v>253</v>
      </c>
      <c r="F122" t="s">
        <v>245</v>
      </c>
      <c r="G122" t="s">
        <v>261</v>
      </c>
      <c r="H122" t="s">
        <v>70</v>
      </c>
    </row>
    <row r="123" spans="3:8" x14ac:dyDescent="0.25">
      <c r="C123" t="s">
        <v>396</v>
      </c>
      <c r="D123" t="s">
        <v>397</v>
      </c>
      <c r="E123" t="s">
        <v>253</v>
      </c>
      <c r="F123" t="s">
        <v>245</v>
      </c>
      <c r="G123" t="s">
        <v>261</v>
      </c>
      <c r="H123" t="s">
        <v>71</v>
      </c>
    </row>
    <row r="124" spans="3:8" x14ac:dyDescent="0.25">
      <c r="C124" t="s">
        <v>318</v>
      </c>
      <c r="D124" t="s">
        <v>398</v>
      </c>
      <c r="E124" t="s">
        <v>253</v>
      </c>
      <c r="F124" t="s">
        <v>245</v>
      </c>
      <c r="G124" t="s">
        <v>261</v>
      </c>
      <c r="H124" t="s">
        <v>71</v>
      </c>
    </row>
    <row r="125" spans="3:8" x14ac:dyDescent="0.25">
      <c r="C125" t="s">
        <v>316</v>
      </c>
      <c r="D125" s="5" t="s">
        <v>399</v>
      </c>
      <c r="E125" t="s">
        <v>253</v>
      </c>
      <c r="F125" t="s">
        <v>245</v>
      </c>
      <c r="G125" t="s">
        <v>261</v>
      </c>
      <c r="H125" t="s">
        <v>70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8DB0-ED33-4398-B5E0-CEA6D4AD4C8B}">
  <sheetPr>
    <pageSetUpPr fitToPage="1"/>
  </sheetPr>
  <dimension ref="A1:L16"/>
  <sheetViews>
    <sheetView showGridLines="0" workbookViewId="0">
      <selection activeCell="P20" sqref="P20"/>
    </sheetView>
  </sheetViews>
  <sheetFormatPr defaultColWidth="9.140625" defaultRowHeight="15.75" x14ac:dyDescent="0.25"/>
  <cols>
    <col min="1" max="1" width="4.42578125" style="7" customWidth="1"/>
    <col min="2" max="2" width="22" style="7" bestFit="1" customWidth="1"/>
    <col min="3" max="3" width="2.42578125" style="7" customWidth="1"/>
    <col min="4" max="5" width="9.140625" style="7"/>
    <col min="6" max="6" width="2.28515625" style="7" customWidth="1"/>
    <col min="7" max="9" width="9.140625" style="7"/>
    <col min="10" max="10" width="2.42578125" style="7" customWidth="1"/>
    <col min="11" max="16384" width="9.140625" style="7"/>
  </cols>
  <sheetData>
    <row r="1" spans="1:12" x14ac:dyDescent="0.25">
      <c r="A1" s="6" t="s">
        <v>470</v>
      </c>
    </row>
    <row r="2" spans="1:12" x14ac:dyDescent="0.25">
      <c r="A2" s="6"/>
    </row>
    <row r="3" spans="1:12" x14ac:dyDescent="0.25">
      <c r="A3" s="6"/>
      <c r="B3" s="6" t="s">
        <v>400</v>
      </c>
    </row>
    <row r="4" spans="1:12" x14ac:dyDescent="0.25">
      <c r="D4" s="301" t="s">
        <v>255</v>
      </c>
      <c r="E4" s="301"/>
      <c r="F4" s="234"/>
      <c r="G4" s="301" t="s">
        <v>401</v>
      </c>
      <c r="H4" s="301"/>
      <c r="I4" s="301"/>
      <c r="J4" s="234"/>
      <c r="K4" s="301" t="s">
        <v>402</v>
      </c>
      <c r="L4" s="301"/>
    </row>
    <row r="5" spans="1:12" ht="31.5" x14ac:dyDescent="0.25">
      <c r="B5" s="139" t="s">
        <v>242</v>
      </c>
      <c r="C5" s="139"/>
      <c r="D5" s="235" t="s">
        <v>225</v>
      </c>
      <c r="E5" s="235" t="s">
        <v>226</v>
      </c>
      <c r="F5" s="235"/>
      <c r="G5" s="235" t="s">
        <v>403</v>
      </c>
      <c r="H5" s="235" t="s">
        <v>404</v>
      </c>
      <c r="I5" s="235" t="s">
        <v>405</v>
      </c>
      <c r="J5" s="139"/>
      <c r="K5" s="235" t="s">
        <v>406</v>
      </c>
      <c r="L5" s="235" t="s">
        <v>407</v>
      </c>
    </row>
    <row r="6" spans="1:12" x14ac:dyDescent="0.25">
      <c r="B6" s="22" t="s">
        <v>243</v>
      </c>
      <c r="C6" s="22"/>
      <c r="D6" s="231">
        <v>0.1111111111111111</v>
      </c>
      <c r="E6" s="231">
        <v>0.88888888888888884</v>
      </c>
      <c r="F6" s="231"/>
      <c r="G6" s="231">
        <v>0</v>
      </c>
      <c r="H6" s="231">
        <v>0.1111111111111111</v>
      </c>
      <c r="I6" s="231">
        <v>0.88888888888888884</v>
      </c>
      <c r="J6" s="231"/>
      <c r="K6" s="231">
        <v>0</v>
      </c>
      <c r="L6" s="231">
        <v>1</v>
      </c>
    </row>
    <row r="7" spans="1:12" x14ac:dyDescent="0.25">
      <c r="B7" s="55" t="s">
        <v>244</v>
      </c>
      <c r="C7" s="55"/>
      <c r="D7" s="232">
        <v>0.27272727272727271</v>
      </c>
      <c r="E7" s="232">
        <v>0.72727272727272729</v>
      </c>
      <c r="F7" s="232"/>
      <c r="G7" s="232">
        <v>0</v>
      </c>
      <c r="H7" s="232">
        <v>0.27272727272727271</v>
      </c>
      <c r="I7" s="232">
        <v>0.72727272727272729</v>
      </c>
      <c r="J7" s="232"/>
      <c r="K7" s="232">
        <v>0.22727272727272727</v>
      </c>
      <c r="L7" s="232">
        <v>0.77272727272727271</v>
      </c>
    </row>
    <row r="8" spans="1:12" x14ac:dyDescent="0.25">
      <c r="B8" s="55" t="s">
        <v>408</v>
      </c>
      <c r="C8" s="55"/>
      <c r="D8" s="232">
        <v>0.28813559322033899</v>
      </c>
      <c r="E8" s="232">
        <v>0.71186440677966101</v>
      </c>
      <c r="F8" s="232"/>
      <c r="G8" s="232">
        <v>0</v>
      </c>
      <c r="H8" s="232">
        <v>0.38983050847457629</v>
      </c>
      <c r="I8" s="232">
        <v>0.61016949152542377</v>
      </c>
      <c r="J8" s="232"/>
      <c r="K8" s="232">
        <v>0.13333333333333333</v>
      </c>
      <c r="L8" s="232">
        <v>0.8666666666666667</v>
      </c>
    </row>
    <row r="9" spans="1:12" x14ac:dyDescent="0.25">
      <c r="B9" s="55" t="s">
        <v>245</v>
      </c>
      <c r="C9" s="55"/>
      <c r="D9" s="232">
        <v>0.40217391304347827</v>
      </c>
      <c r="E9" s="232">
        <v>0.59782608695652173</v>
      </c>
      <c r="F9" s="232"/>
      <c r="G9" s="232">
        <v>0</v>
      </c>
      <c r="H9" s="232">
        <v>0.51086956521739135</v>
      </c>
      <c r="I9" s="232">
        <v>0.4891304347826087</v>
      </c>
      <c r="J9" s="232"/>
      <c r="K9" s="232">
        <v>0.31707317073170732</v>
      </c>
      <c r="L9" s="232">
        <v>0.68292682926829262</v>
      </c>
    </row>
    <row r="10" spans="1:12" x14ac:dyDescent="0.25">
      <c r="B10" s="55" t="s">
        <v>246</v>
      </c>
      <c r="C10" s="55"/>
      <c r="D10" s="232">
        <v>0.27027027027027029</v>
      </c>
      <c r="E10" s="232">
        <v>0.72972972972972971</v>
      </c>
      <c r="F10" s="232"/>
      <c r="G10" s="232">
        <v>0</v>
      </c>
      <c r="H10" s="232">
        <v>0.48048048048048048</v>
      </c>
      <c r="I10" s="232">
        <v>0.51951951951951947</v>
      </c>
      <c r="J10" s="232"/>
      <c r="K10" s="232">
        <v>0.28947368421052633</v>
      </c>
      <c r="L10" s="232">
        <v>0.71052631578947367</v>
      </c>
    </row>
    <row r="11" spans="1:12" x14ac:dyDescent="0.25">
      <c r="B11" s="55" t="s">
        <v>247</v>
      </c>
      <c r="C11" s="55"/>
      <c r="D11" s="232">
        <v>0.28659793814432988</v>
      </c>
      <c r="E11" s="232">
        <v>0.71340206185567012</v>
      </c>
      <c r="F11" s="232"/>
      <c r="G11" s="232">
        <v>6.1855670103092781E-3</v>
      </c>
      <c r="H11" s="232">
        <v>0.63711340206185563</v>
      </c>
      <c r="I11" s="232">
        <v>0.35670103092783506</v>
      </c>
      <c r="J11" s="232"/>
      <c r="K11" s="232">
        <v>0.31125827814569534</v>
      </c>
      <c r="L11" s="232">
        <v>0.6887417218543046</v>
      </c>
    </row>
    <row r="12" spans="1:12" x14ac:dyDescent="0.25">
      <c r="B12" s="55" t="s">
        <v>409</v>
      </c>
      <c r="C12" s="55"/>
      <c r="D12" s="232">
        <v>0.31698113207547168</v>
      </c>
      <c r="E12" s="232">
        <v>0.68301886792452837</v>
      </c>
      <c r="F12" s="232"/>
      <c r="G12" s="251">
        <v>1.1320754716981131E-2</v>
      </c>
      <c r="H12" s="251">
        <v>0.660377358490566</v>
      </c>
      <c r="I12" s="251">
        <v>0.32830188679245281</v>
      </c>
      <c r="J12" s="232"/>
      <c r="K12" s="232">
        <v>0.36842105263157893</v>
      </c>
      <c r="L12" s="232">
        <v>0.63157894736842102</v>
      </c>
    </row>
    <row r="13" spans="1:12" x14ac:dyDescent="0.25">
      <c r="B13" s="55" t="s">
        <v>248</v>
      </c>
      <c r="C13" s="55"/>
      <c r="D13" s="232">
        <v>0.17810760667903525</v>
      </c>
      <c r="E13" s="232">
        <v>0.82189239332096475</v>
      </c>
      <c r="F13" s="232"/>
      <c r="G13" s="252">
        <v>2.5974025974025976E-2</v>
      </c>
      <c r="H13" s="252">
        <v>0.61595547309833021</v>
      </c>
      <c r="I13" s="252">
        <v>0.35807050092764381</v>
      </c>
      <c r="J13" s="232"/>
      <c r="K13" s="232">
        <v>0.27419354838709675</v>
      </c>
      <c r="L13" s="232">
        <v>0.72580645161290325</v>
      </c>
    </row>
    <row r="14" spans="1:12" x14ac:dyDescent="0.25">
      <c r="B14" s="55" t="s">
        <v>249</v>
      </c>
      <c r="C14" s="55"/>
      <c r="D14" s="232">
        <v>0.28972845336481701</v>
      </c>
      <c r="E14" s="232">
        <v>0.71027154663518299</v>
      </c>
      <c r="F14" s="232"/>
      <c r="G14" s="252">
        <v>0.15584415584415584</v>
      </c>
      <c r="H14" s="252">
        <v>0.59386068476977572</v>
      </c>
      <c r="I14" s="252">
        <v>0.2502951593860685</v>
      </c>
      <c r="J14" s="232"/>
      <c r="K14" s="232">
        <v>0.33985330073349634</v>
      </c>
      <c r="L14" s="232">
        <v>0.66014669926650371</v>
      </c>
    </row>
    <row r="15" spans="1:12" ht="16.5" thickBot="1" x14ac:dyDescent="0.3">
      <c r="B15" s="221" t="s">
        <v>239</v>
      </c>
      <c r="C15" s="221"/>
      <c r="D15" s="233">
        <v>0.28099173553719009</v>
      </c>
      <c r="E15" s="233">
        <v>0.71900826446280997</v>
      </c>
      <c r="F15" s="233"/>
      <c r="G15" s="253">
        <v>0.11239669421487604</v>
      </c>
      <c r="H15" s="253">
        <v>0.59024793388429753</v>
      </c>
      <c r="I15" s="253">
        <v>0.29735537190082645</v>
      </c>
      <c r="J15" s="233"/>
      <c r="K15" s="233">
        <v>0.32421875</v>
      </c>
      <c r="L15" s="233">
        <v>0.67578125</v>
      </c>
    </row>
    <row r="16" spans="1:12" ht="16.5" thickTop="1" x14ac:dyDescent="0.25"/>
  </sheetData>
  <mergeCells count="3">
    <mergeCell ref="D4:E4"/>
    <mergeCell ref="G4:I4"/>
    <mergeCell ref="K4:L4"/>
  </mergeCells>
  <pageMargins left="0.7" right="0.7" top="0.75" bottom="0.75" header="0.3" footer="0.3"/>
  <pageSetup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74AD-DF84-4B73-A0E5-1C6B5F748814}">
  <sheetPr>
    <pageSetUpPr fitToPage="1"/>
  </sheetPr>
  <dimension ref="A1:F41"/>
  <sheetViews>
    <sheetView showGridLines="0" workbookViewId="0">
      <selection activeCell="O17" sqref="O17"/>
    </sheetView>
  </sheetViews>
  <sheetFormatPr defaultColWidth="9.140625" defaultRowHeight="15.75" x14ac:dyDescent="0.25"/>
  <cols>
    <col min="1" max="1" width="2.42578125" style="7" customWidth="1"/>
    <col min="2" max="2" width="66.5703125" style="7" bestFit="1" customWidth="1"/>
    <col min="3" max="3" width="9.140625" style="7"/>
    <col min="4" max="6" width="7.5703125" style="7" bestFit="1" customWidth="1"/>
    <col min="7" max="16384" width="9.140625" style="7"/>
  </cols>
  <sheetData>
    <row r="1" spans="1:6" x14ac:dyDescent="0.25">
      <c r="A1" s="6" t="s">
        <v>471</v>
      </c>
    </row>
    <row r="3" spans="1:6" x14ac:dyDescent="0.25">
      <c r="B3" s="6" t="s">
        <v>140</v>
      </c>
    </row>
    <row r="4" spans="1:6" x14ac:dyDescent="0.25">
      <c r="B4" s="194" t="s">
        <v>492</v>
      </c>
      <c r="C4" s="79"/>
      <c r="D4" s="79"/>
      <c r="E4" s="79"/>
      <c r="F4" s="79"/>
    </row>
    <row r="5" spans="1:6" ht="6" customHeight="1" x14ac:dyDescent="0.25">
      <c r="B5" s="79"/>
      <c r="C5" s="79"/>
      <c r="D5" s="79"/>
      <c r="E5" s="79"/>
      <c r="F5" s="79"/>
    </row>
    <row r="6" spans="1:6" x14ac:dyDescent="0.25">
      <c r="B6" s="255" t="s">
        <v>141</v>
      </c>
      <c r="C6" s="255"/>
      <c r="D6" s="254">
        <v>2025</v>
      </c>
      <c r="E6" s="255">
        <v>2024</v>
      </c>
      <c r="F6" s="255">
        <v>2023</v>
      </c>
    </row>
    <row r="7" spans="1:6" x14ac:dyDescent="0.25">
      <c r="B7" s="79"/>
      <c r="C7" s="79"/>
      <c r="D7" s="194"/>
      <c r="E7" s="79"/>
      <c r="F7" s="194"/>
    </row>
    <row r="8" spans="1:6" x14ac:dyDescent="0.25">
      <c r="B8" s="79" t="s">
        <v>142</v>
      </c>
      <c r="C8" s="79"/>
      <c r="D8" s="245">
        <v>5683</v>
      </c>
      <c r="E8" s="71">
        <v>6036</v>
      </c>
      <c r="F8" s="71">
        <v>6111</v>
      </c>
    </row>
    <row r="9" spans="1:6" x14ac:dyDescent="0.25">
      <c r="B9" s="79" t="s">
        <v>143</v>
      </c>
      <c r="C9" s="79"/>
      <c r="D9" s="245">
        <v>5109</v>
      </c>
      <c r="E9" s="71">
        <v>5266</v>
      </c>
      <c r="F9" s="71">
        <v>5243</v>
      </c>
    </row>
    <row r="10" spans="1:6" x14ac:dyDescent="0.25">
      <c r="B10" s="79" t="s">
        <v>144</v>
      </c>
      <c r="C10" s="79"/>
      <c r="D10" s="245">
        <v>705</v>
      </c>
      <c r="E10" s="71">
        <v>795</v>
      </c>
      <c r="F10" s="71">
        <v>784</v>
      </c>
    </row>
    <row r="11" spans="1:6" x14ac:dyDescent="0.25">
      <c r="B11" s="79" t="s">
        <v>145</v>
      </c>
      <c r="C11" s="79"/>
      <c r="D11" s="245">
        <v>232</v>
      </c>
      <c r="E11" s="71">
        <v>251</v>
      </c>
      <c r="F11" s="71">
        <v>237</v>
      </c>
    </row>
    <row r="12" spans="1:6" ht="18" x14ac:dyDescent="0.25">
      <c r="B12" s="79" t="s">
        <v>493</v>
      </c>
      <c r="C12" s="79"/>
      <c r="D12" s="245">
        <v>98</v>
      </c>
      <c r="E12" s="71">
        <v>79</v>
      </c>
      <c r="F12" s="71">
        <v>74</v>
      </c>
    </row>
    <row r="13" spans="1:6" ht="18" x14ac:dyDescent="0.25">
      <c r="B13" s="255" t="s">
        <v>494</v>
      </c>
      <c r="C13" s="255"/>
      <c r="D13" s="270">
        <v>2</v>
      </c>
      <c r="E13" s="23">
        <v>2</v>
      </c>
      <c r="F13" s="23">
        <v>2</v>
      </c>
    </row>
    <row r="14" spans="1:6" x14ac:dyDescent="0.25">
      <c r="B14" s="255" t="s">
        <v>427</v>
      </c>
      <c r="C14" s="255"/>
      <c r="D14" s="270">
        <v>-463</v>
      </c>
      <c r="E14" s="23">
        <v>-357</v>
      </c>
      <c r="F14" s="23">
        <v>-229</v>
      </c>
    </row>
    <row r="15" spans="1:6" x14ac:dyDescent="0.25">
      <c r="B15" s="271"/>
      <c r="C15" s="271"/>
      <c r="D15" s="271"/>
      <c r="E15" s="271"/>
      <c r="F15" s="271"/>
    </row>
    <row r="16" spans="1:6" ht="36.6" customHeight="1" x14ac:dyDescent="0.25">
      <c r="B16" s="273" t="s">
        <v>495</v>
      </c>
      <c r="C16" s="273"/>
      <c r="D16" s="273"/>
      <c r="E16" s="273"/>
      <c r="F16" s="273"/>
    </row>
    <row r="17" spans="2:6" ht="37.5" customHeight="1" x14ac:dyDescent="0.25">
      <c r="B17" s="273" t="s">
        <v>496</v>
      </c>
      <c r="C17" s="273"/>
      <c r="D17" s="273"/>
      <c r="E17" s="273"/>
      <c r="F17" s="273"/>
    </row>
    <row r="18" spans="2:6" ht="15.75" customHeight="1" x14ac:dyDescent="0.25">
      <c r="B18" s="272" t="s">
        <v>423</v>
      </c>
      <c r="C18" s="272"/>
      <c r="D18" s="272"/>
      <c r="E18" s="272"/>
      <c r="F18" s="272"/>
    </row>
    <row r="19" spans="2:6" ht="6" customHeight="1" x14ac:dyDescent="0.25">
      <c r="B19" s="79"/>
      <c r="C19" s="79"/>
      <c r="D19" s="79"/>
      <c r="E19" s="79"/>
      <c r="F19" s="79"/>
    </row>
    <row r="20" spans="2:6" x14ac:dyDescent="0.25">
      <c r="B20" s="79"/>
      <c r="C20" s="79"/>
      <c r="D20" s="79"/>
      <c r="E20" s="79"/>
      <c r="F20" s="79"/>
    </row>
    <row r="21" spans="2:6" x14ac:dyDescent="0.25">
      <c r="B21" s="255" t="s">
        <v>143</v>
      </c>
      <c r="C21" s="255"/>
      <c r="D21" s="254">
        <v>2024</v>
      </c>
      <c r="E21" s="255">
        <v>2024</v>
      </c>
      <c r="F21" s="255">
        <v>2023</v>
      </c>
    </row>
    <row r="22" spans="2:6" hidden="1" x14ac:dyDescent="0.25">
      <c r="B22" s="79" t="s">
        <v>146</v>
      </c>
      <c r="C22" s="79"/>
      <c r="D22" s="245">
        <v>4932</v>
      </c>
      <c r="E22" s="71">
        <v>5170</v>
      </c>
      <c r="F22" s="71">
        <v>5205</v>
      </c>
    </row>
    <row r="23" spans="2:6" hidden="1" x14ac:dyDescent="0.25">
      <c r="B23" s="79" t="s">
        <v>147</v>
      </c>
      <c r="C23" s="79"/>
      <c r="D23" s="245">
        <v>882</v>
      </c>
      <c r="E23" s="71">
        <v>891</v>
      </c>
      <c r="F23" s="71">
        <v>822</v>
      </c>
    </row>
    <row r="24" spans="2:6" hidden="1" x14ac:dyDescent="0.25">
      <c r="B24" s="255" t="s">
        <v>425</v>
      </c>
      <c r="C24" s="255"/>
      <c r="D24" s="270">
        <v>0</v>
      </c>
      <c r="E24" s="23">
        <v>0</v>
      </c>
      <c r="F24" s="23">
        <v>0</v>
      </c>
    </row>
    <row r="25" spans="2:6" hidden="1" x14ac:dyDescent="0.25">
      <c r="B25" s="79" t="s">
        <v>147</v>
      </c>
      <c r="C25" s="79"/>
      <c r="D25" s="71">
        <v>5814</v>
      </c>
      <c r="E25" s="71">
        <v>6061</v>
      </c>
      <c r="F25" s="71">
        <v>6027</v>
      </c>
    </row>
    <row r="26" spans="2:6" hidden="1" x14ac:dyDescent="0.25">
      <c r="B26" s="79"/>
      <c r="C26" s="79"/>
      <c r="D26" s="71"/>
      <c r="E26" s="71"/>
      <c r="F26" s="71"/>
    </row>
    <row r="27" spans="2:6" x14ac:dyDescent="0.25">
      <c r="B27" s="255" t="s">
        <v>148</v>
      </c>
      <c r="C27" s="255"/>
      <c r="D27" s="270">
        <v>705</v>
      </c>
      <c r="E27" s="23">
        <v>795</v>
      </c>
      <c r="F27" s="23">
        <v>784</v>
      </c>
    </row>
    <row r="28" spans="2:6" x14ac:dyDescent="0.25">
      <c r="B28" s="79"/>
      <c r="C28" s="79"/>
      <c r="D28" s="71"/>
      <c r="E28" s="71"/>
      <c r="F28" s="71"/>
    </row>
    <row r="29" spans="2:6" x14ac:dyDescent="0.25">
      <c r="B29" s="79" t="s">
        <v>149</v>
      </c>
      <c r="C29" s="79"/>
      <c r="D29" s="71">
        <v>5109</v>
      </c>
      <c r="E29" s="71">
        <v>5266</v>
      </c>
      <c r="F29" s="71">
        <v>5243</v>
      </c>
    </row>
    <row r="30" spans="2:6" x14ac:dyDescent="0.25">
      <c r="B30" s="79"/>
      <c r="C30" s="79"/>
      <c r="D30" s="79"/>
      <c r="E30" s="79"/>
      <c r="F30" s="79"/>
    </row>
    <row r="31" spans="2:6" x14ac:dyDescent="0.25">
      <c r="B31" s="79"/>
      <c r="C31" s="79"/>
      <c r="D31" s="79"/>
      <c r="E31" s="79"/>
      <c r="F31" s="79"/>
    </row>
    <row r="32" spans="2:6" x14ac:dyDescent="0.25">
      <c r="B32" s="255" t="s">
        <v>145</v>
      </c>
      <c r="C32" s="255"/>
      <c r="D32" s="254">
        <v>2024</v>
      </c>
      <c r="E32" s="255">
        <v>2024</v>
      </c>
      <c r="F32" s="255">
        <v>2023</v>
      </c>
    </row>
    <row r="33" spans="2:6" x14ac:dyDescent="0.25">
      <c r="B33" s="79" t="s">
        <v>150</v>
      </c>
      <c r="C33" s="79"/>
      <c r="D33" s="245">
        <v>86</v>
      </c>
      <c r="E33" s="71">
        <v>77</v>
      </c>
      <c r="F33" s="71">
        <v>68</v>
      </c>
    </row>
    <row r="34" spans="2:6" x14ac:dyDescent="0.25">
      <c r="B34" s="255" t="s">
        <v>151</v>
      </c>
      <c r="C34" s="255"/>
      <c r="D34" s="270">
        <v>146</v>
      </c>
      <c r="E34" s="23">
        <v>174</v>
      </c>
      <c r="F34" s="23">
        <v>169</v>
      </c>
    </row>
    <row r="35" spans="2:6" x14ac:dyDescent="0.25">
      <c r="B35" s="79" t="s">
        <v>152</v>
      </c>
      <c r="C35" s="79"/>
      <c r="D35" s="71">
        <v>232</v>
      </c>
      <c r="E35" s="71">
        <v>251</v>
      </c>
      <c r="F35" s="71">
        <v>237</v>
      </c>
    </row>
    <row r="36" spans="2:6" x14ac:dyDescent="0.25">
      <c r="B36" s="79"/>
      <c r="C36" s="79"/>
      <c r="D36" s="79"/>
      <c r="E36" s="79"/>
      <c r="F36" s="79"/>
    </row>
    <row r="37" spans="2:6" x14ac:dyDescent="0.25">
      <c r="B37" s="79"/>
      <c r="C37" s="79"/>
      <c r="D37" s="79"/>
      <c r="E37" s="79"/>
      <c r="F37" s="79"/>
    </row>
    <row r="38" spans="2:6" x14ac:dyDescent="0.25">
      <c r="B38" s="255" t="s">
        <v>421</v>
      </c>
      <c r="C38" s="255"/>
      <c r="D38" s="254">
        <v>2024</v>
      </c>
      <c r="E38" s="255">
        <v>2024</v>
      </c>
      <c r="F38" s="255">
        <v>2023</v>
      </c>
    </row>
    <row r="39" spans="2:6" x14ac:dyDescent="0.25">
      <c r="B39" s="79" t="s">
        <v>429</v>
      </c>
      <c r="C39" s="79"/>
      <c r="D39" s="194">
        <v>98</v>
      </c>
      <c r="E39" s="79">
        <v>90</v>
      </c>
      <c r="F39" s="79">
        <v>97</v>
      </c>
    </row>
    <row r="40" spans="2:6" x14ac:dyDescent="0.25">
      <c r="B40" s="79" t="s">
        <v>428</v>
      </c>
      <c r="C40" s="79"/>
      <c r="D40" s="270">
        <v>0</v>
      </c>
      <c r="E40" s="23">
        <v>-11</v>
      </c>
      <c r="F40" s="23">
        <v>-23</v>
      </c>
    </row>
    <row r="41" spans="2:6" x14ac:dyDescent="0.25">
      <c r="B41" s="79" t="s">
        <v>422</v>
      </c>
      <c r="C41" s="79"/>
      <c r="D41" s="23">
        <v>98</v>
      </c>
      <c r="E41" s="23">
        <v>79</v>
      </c>
      <c r="F41" s="23">
        <v>74</v>
      </c>
    </row>
  </sheetData>
  <mergeCells count="2">
    <mergeCell ref="B16:F16"/>
    <mergeCell ref="B17:F17"/>
  </mergeCell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6583-3097-4262-9115-1CA742617E49}">
  <sheetPr>
    <pageSetUpPr fitToPage="1"/>
  </sheetPr>
  <dimension ref="A1:T146"/>
  <sheetViews>
    <sheetView showGridLines="0" zoomScale="115" zoomScaleNormal="115" workbookViewId="0">
      <selection activeCell="K10" sqref="K10"/>
    </sheetView>
  </sheetViews>
  <sheetFormatPr defaultColWidth="9.140625" defaultRowHeight="15.75" x14ac:dyDescent="0.25"/>
  <cols>
    <col min="1" max="1" width="3.42578125" style="7" customWidth="1"/>
    <col min="2" max="2" width="34.7109375" style="7" bestFit="1" customWidth="1"/>
    <col min="3" max="3" width="14.42578125" style="7" bestFit="1" customWidth="1"/>
    <col min="4" max="10" width="10" style="7" bestFit="1" customWidth="1"/>
    <col min="11" max="11" width="4.5703125" style="7" bestFit="1" customWidth="1"/>
    <col min="12" max="12" width="14.5703125" style="7" bestFit="1" customWidth="1"/>
    <col min="13" max="14" width="12.140625" style="7" bestFit="1" customWidth="1"/>
    <col min="15" max="15" width="12.85546875" style="7" bestFit="1" customWidth="1"/>
    <col min="16" max="16" width="19.42578125" style="7" bestFit="1" customWidth="1"/>
    <col min="17" max="17" width="13.5703125" style="7" bestFit="1" customWidth="1"/>
    <col min="18" max="18" width="13.7109375" style="7" bestFit="1" customWidth="1"/>
    <col min="19" max="20" width="13.5703125" style="7" bestFit="1" customWidth="1"/>
    <col min="21" max="21" width="15.85546875" style="7" customWidth="1"/>
    <col min="22" max="23" width="13.7109375" style="7" bestFit="1" customWidth="1"/>
    <col min="24" max="27" width="13.5703125" style="7" bestFit="1" customWidth="1"/>
    <col min="28" max="28" width="11.5703125" style="7" bestFit="1" customWidth="1"/>
    <col min="29" max="29" width="12.85546875" style="7" bestFit="1" customWidth="1"/>
    <col min="30" max="30" width="14.7109375" style="7" bestFit="1" customWidth="1"/>
    <col min="31" max="31" width="11.5703125" style="7" bestFit="1" customWidth="1"/>
    <col min="32" max="32" width="12.28515625" style="7" bestFit="1" customWidth="1"/>
    <col min="33" max="33" width="11.5703125" style="7" bestFit="1" customWidth="1"/>
    <col min="34" max="37" width="9.140625" style="7"/>
    <col min="38" max="38" width="14.5703125" style="7" bestFit="1" customWidth="1"/>
    <col min="39" max="16384" width="9.140625" style="7"/>
  </cols>
  <sheetData>
    <row r="1" spans="1:13" x14ac:dyDescent="0.25">
      <c r="A1" s="6" t="s">
        <v>459</v>
      </c>
    </row>
    <row r="2" spans="1:13" x14ac:dyDescent="0.25">
      <c r="A2" s="6"/>
    </row>
    <row r="3" spans="1:13" ht="18.75" x14ac:dyDescent="0.35">
      <c r="B3" s="275" t="s">
        <v>434</v>
      </c>
      <c r="C3" s="275"/>
      <c r="D3" s="275"/>
      <c r="E3" s="275"/>
      <c r="F3" s="275"/>
      <c r="G3" s="275"/>
      <c r="H3" s="275"/>
      <c r="I3" s="275"/>
      <c r="J3" s="275"/>
    </row>
    <row r="4" spans="1:13" x14ac:dyDescent="0.25">
      <c r="B4" s="6"/>
      <c r="C4" s="6"/>
      <c r="D4" s="144">
        <v>2019</v>
      </c>
      <c r="E4" s="144">
        <v>2020</v>
      </c>
      <c r="F4" s="144">
        <v>2021</v>
      </c>
      <c r="G4" s="144">
        <v>2022</v>
      </c>
      <c r="H4" s="144">
        <v>2023</v>
      </c>
      <c r="I4" s="144">
        <v>2024</v>
      </c>
      <c r="J4" s="144">
        <v>2025</v>
      </c>
    </row>
    <row r="5" spans="1:13" x14ac:dyDescent="0.25">
      <c r="B5" s="138" t="s">
        <v>31</v>
      </c>
      <c r="C5" s="139"/>
      <c r="D5" s="131">
        <v>0.13100000000000001</v>
      </c>
      <c r="E5" s="131">
        <v>0.127</v>
      </c>
      <c r="F5" s="131">
        <v>0.11</v>
      </c>
      <c r="G5" s="131">
        <v>0.114</v>
      </c>
      <c r="H5" s="131">
        <v>0.13100000000000001</v>
      </c>
      <c r="I5" s="131">
        <v>0.109</v>
      </c>
      <c r="J5" s="131">
        <v>0.111</v>
      </c>
    </row>
    <row r="6" spans="1:13" x14ac:dyDescent="0.25">
      <c r="B6" s="276" t="s">
        <v>32</v>
      </c>
      <c r="C6" s="140" t="s">
        <v>33</v>
      </c>
      <c r="D6" s="132">
        <v>0.35399999999999998</v>
      </c>
      <c r="E6" s="132">
        <v>0.33300000000000002</v>
      </c>
      <c r="F6" s="132">
        <v>0.34799999999999998</v>
      </c>
      <c r="G6" s="132">
        <v>0.36099999999999999</v>
      </c>
      <c r="H6" s="132">
        <v>0.39400000000000002</v>
      </c>
      <c r="I6" s="132">
        <v>0.39300000000000002</v>
      </c>
      <c r="J6" s="132">
        <v>0.379</v>
      </c>
      <c r="M6" s="54"/>
    </row>
    <row r="7" spans="1:13" x14ac:dyDescent="0.25">
      <c r="B7" s="277"/>
      <c r="C7" s="141" t="s">
        <v>34</v>
      </c>
      <c r="D7" s="133">
        <v>0.36799999999999999</v>
      </c>
      <c r="E7" s="133">
        <v>0.33800000000000002</v>
      </c>
      <c r="F7" s="133">
        <v>0.34</v>
      </c>
      <c r="G7" s="133">
        <v>0.32900000000000001</v>
      </c>
      <c r="H7" s="133">
        <v>0.35599999999999998</v>
      </c>
      <c r="I7" s="133">
        <v>0.36</v>
      </c>
      <c r="J7" s="133">
        <v>0.34300000000000003</v>
      </c>
    </row>
    <row r="8" spans="1:13" ht="16.5" thickBot="1" x14ac:dyDescent="0.3">
      <c r="B8" s="142" t="s">
        <v>35</v>
      </c>
      <c r="C8" s="143"/>
      <c r="D8" s="134">
        <v>0.499</v>
      </c>
      <c r="E8" s="134">
        <v>0.46500000000000002</v>
      </c>
      <c r="F8" s="135">
        <v>0.45</v>
      </c>
      <c r="G8" s="134">
        <v>0.443</v>
      </c>
      <c r="H8" s="134">
        <v>0.48699999999999999</v>
      </c>
      <c r="I8" s="136">
        <v>0.46899999999999997</v>
      </c>
      <c r="J8" s="134">
        <v>0.45400000000000001</v>
      </c>
    </row>
    <row r="11" spans="1:13" x14ac:dyDescent="0.25">
      <c r="B11" s="275" t="s">
        <v>435</v>
      </c>
      <c r="C11" s="275"/>
      <c r="D11" s="275"/>
      <c r="E11" s="275"/>
      <c r="F11" s="275"/>
      <c r="G11" s="275"/>
      <c r="H11" s="275"/>
      <c r="I11" s="275"/>
      <c r="J11" s="275"/>
    </row>
    <row r="12" spans="1:13" x14ac:dyDescent="0.25">
      <c r="B12" s="22"/>
      <c r="C12" s="22"/>
      <c r="D12" s="144">
        <v>2019</v>
      </c>
      <c r="E12" s="144">
        <v>2020</v>
      </c>
      <c r="F12" s="144">
        <v>2021</v>
      </c>
      <c r="G12" s="144">
        <v>2022</v>
      </c>
      <c r="H12" s="144">
        <v>2023</v>
      </c>
      <c r="I12" s="144">
        <v>2024</v>
      </c>
      <c r="J12" s="144">
        <v>2025</v>
      </c>
    </row>
    <row r="13" spans="1:13" ht="16.5" thickBot="1" x14ac:dyDescent="0.3">
      <c r="B13" s="146" t="s">
        <v>36</v>
      </c>
      <c r="C13" s="146"/>
      <c r="D13" s="145">
        <v>0.27029013030666377</v>
      </c>
      <c r="E13" s="145">
        <v>0.26995353442005277</v>
      </c>
      <c r="F13" s="145">
        <v>0.2673781622996565</v>
      </c>
      <c r="G13" s="145">
        <v>0.27381152061080433</v>
      </c>
      <c r="H13" s="145">
        <v>0.27888761458595063</v>
      </c>
      <c r="I13" s="145">
        <v>0.25108977228713852</v>
      </c>
      <c r="J13" s="145">
        <v>0.25559489889070236</v>
      </c>
    </row>
    <row r="16" spans="1:13" x14ac:dyDescent="0.25">
      <c r="B16" s="275" t="s">
        <v>436</v>
      </c>
      <c r="C16" s="275"/>
      <c r="D16" s="275"/>
      <c r="E16" s="275"/>
      <c r="F16" s="275"/>
      <c r="G16" s="275"/>
      <c r="H16" s="275"/>
      <c r="I16" s="275"/>
      <c r="J16" s="275"/>
    </row>
    <row r="17" spans="2:10" x14ac:dyDescent="0.25">
      <c r="B17" s="144" t="s">
        <v>4</v>
      </c>
      <c r="C17" s="144"/>
      <c r="D17" s="144">
        <v>2019</v>
      </c>
      <c r="E17" s="144">
        <v>2020</v>
      </c>
      <c r="F17" s="144">
        <v>2021</v>
      </c>
      <c r="G17" s="144">
        <v>2022</v>
      </c>
      <c r="H17" s="144">
        <v>2023</v>
      </c>
      <c r="I17" s="144">
        <v>2024</v>
      </c>
      <c r="J17" s="144">
        <v>2025</v>
      </c>
    </row>
    <row r="18" spans="2:10" ht="18.75" x14ac:dyDescent="0.35">
      <c r="B18" s="151" t="s">
        <v>5</v>
      </c>
      <c r="C18" s="151"/>
      <c r="D18" s="152">
        <v>212417</v>
      </c>
      <c r="E18" s="152">
        <v>203162</v>
      </c>
      <c r="F18" s="152">
        <v>220803</v>
      </c>
      <c r="G18" s="152">
        <v>213580</v>
      </c>
      <c r="H18" s="152">
        <v>216676</v>
      </c>
      <c r="I18" s="152">
        <v>199558</v>
      </c>
      <c r="J18" s="152">
        <v>191921</v>
      </c>
    </row>
    <row r="19" spans="2:10" ht="18.75" x14ac:dyDescent="0.35">
      <c r="B19" s="151" t="s">
        <v>6</v>
      </c>
      <c r="C19" s="151"/>
      <c r="D19" s="152">
        <v>5</v>
      </c>
      <c r="E19" s="152">
        <v>5</v>
      </c>
      <c r="F19" s="152">
        <v>6</v>
      </c>
      <c r="G19" s="152">
        <v>5</v>
      </c>
      <c r="H19" s="152">
        <v>7</v>
      </c>
      <c r="I19" s="152">
        <v>5</v>
      </c>
      <c r="J19" s="152">
        <v>5</v>
      </c>
    </row>
    <row r="20" spans="2:10" ht="18.75" x14ac:dyDescent="0.35">
      <c r="B20" s="151" t="s">
        <v>7</v>
      </c>
      <c r="C20" s="151"/>
      <c r="D20" s="152">
        <v>2</v>
      </c>
      <c r="E20" s="152">
        <v>1</v>
      </c>
      <c r="F20" s="152">
        <v>3</v>
      </c>
      <c r="G20" s="152">
        <v>11</v>
      </c>
      <c r="H20" s="152">
        <v>18</v>
      </c>
      <c r="I20" s="152">
        <v>11</v>
      </c>
      <c r="J20" s="152">
        <v>9</v>
      </c>
    </row>
    <row r="21" spans="2:10" hidden="1" x14ac:dyDescent="0.25">
      <c r="B21" s="150" t="s">
        <v>8</v>
      </c>
      <c r="C21" s="150"/>
      <c r="D21" s="19">
        <v>2.9999999999999995E-2</v>
      </c>
      <c r="E21" s="19">
        <v>2.0040000000000002E-2</v>
      </c>
      <c r="F21" s="19">
        <v>2.4000000000000007E-2</v>
      </c>
      <c r="G21" s="19">
        <v>7.5830000000000009E-2</v>
      </c>
      <c r="H21" s="19">
        <v>6.3100000000000003E-2</v>
      </c>
      <c r="I21" s="19">
        <v>2.588E-2</v>
      </c>
      <c r="J21" s="19">
        <v>3.4040000000000001E-2</v>
      </c>
    </row>
    <row r="22" spans="2:10" hidden="1" x14ac:dyDescent="0.25">
      <c r="B22" s="150" t="s">
        <v>9</v>
      </c>
      <c r="C22" s="150"/>
      <c r="D22" s="19">
        <v>2.9999999999999995E-2</v>
      </c>
      <c r="E22" s="19">
        <v>2.0040000000000002E-2</v>
      </c>
      <c r="F22" s="19">
        <v>0.13199999999999998</v>
      </c>
      <c r="G22" s="19">
        <v>8.1250000000000003E-2</v>
      </c>
      <c r="H22" s="19">
        <v>8.8980000000000004E-2</v>
      </c>
      <c r="I22" s="19">
        <v>3.449E-2</v>
      </c>
      <c r="J22" s="19">
        <v>4.0410000000000008E-2</v>
      </c>
    </row>
    <row r="23" spans="2:10" hidden="1" x14ac:dyDescent="0.25">
      <c r="B23" s="150" t="s">
        <v>10</v>
      </c>
      <c r="C23" s="150"/>
      <c r="D23" s="19">
        <v>13.90896</v>
      </c>
      <c r="E23" s="19">
        <v>18.051599999999997</v>
      </c>
      <c r="F23" s="19">
        <v>9.18</v>
      </c>
      <c r="G23" s="19">
        <v>6.4622400000000004</v>
      </c>
      <c r="H23" s="19">
        <v>9.4441000000000006</v>
      </c>
      <c r="I23" s="19">
        <v>7.6970400000000003</v>
      </c>
      <c r="J23" s="19">
        <v>11.305040000000002</v>
      </c>
    </row>
    <row r="24" spans="2:10" hidden="1" x14ac:dyDescent="0.25">
      <c r="B24" s="150" t="s">
        <v>11</v>
      </c>
      <c r="C24" s="150"/>
      <c r="D24" s="19">
        <v>0</v>
      </c>
      <c r="E24" s="19">
        <v>0</v>
      </c>
      <c r="F24" s="19">
        <v>3.5999999999999997E-2</v>
      </c>
      <c r="G24" s="19">
        <v>0</v>
      </c>
      <c r="H24" s="19">
        <v>1.18E-2</v>
      </c>
      <c r="I24" s="19">
        <v>4.9800000000000001E-3</v>
      </c>
      <c r="J24" s="19">
        <v>5.9100000000000003E-3</v>
      </c>
    </row>
    <row r="25" spans="2:10" hidden="1" x14ac:dyDescent="0.25">
      <c r="B25" s="150" t="s">
        <v>12</v>
      </c>
      <c r="C25" s="150"/>
      <c r="D25" s="19">
        <v>0.43392000000000008</v>
      </c>
      <c r="E25" s="19">
        <v>0.43404000000000004</v>
      </c>
      <c r="F25" s="19">
        <v>6.8400000000000016E-2</v>
      </c>
      <c r="G25" s="19">
        <v>9.2899999999999996E-2</v>
      </c>
      <c r="H25" s="19">
        <v>3.5999999999999999E-3</v>
      </c>
      <c r="I25" s="19">
        <v>2.0000000000000001E-4</v>
      </c>
      <c r="J25" s="19">
        <v>0</v>
      </c>
    </row>
    <row r="26" spans="2:10" x14ac:dyDescent="0.25">
      <c r="B26" s="148" t="s">
        <v>14</v>
      </c>
      <c r="C26" s="148"/>
      <c r="D26" s="23">
        <v>14</v>
      </c>
      <c r="E26" s="23">
        <v>19</v>
      </c>
      <c r="F26" s="23">
        <v>9</v>
      </c>
      <c r="G26" s="23">
        <v>7</v>
      </c>
      <c r="H26" s="23">
        <v>10</v>
      </c>
      <c r="I26" s="23">
        <v>8</v>
      </c>
      <c r="J26" s="23">
        <v>11</v>
      </c>
    </row>
    <row r="27" spans="2:10" x14ac:dyDescent="0.25">
      <c r="B27" s="153" t="s">
        <v>15</v>
      </c>
      <c r="C27" s="153"/>
      <c r="D27" s="154">
        <v>212438</v>
      </c>
      <c r="E27" s="154">
        <v>203187</v>
      </c>
      <c r="F27" s="154">
        <v>220821</v>
      </c>
      <c r="G27" s="154">
        <v>213603</v>
      </c>
      <c r="H27" s="154">
        <v>216711</v>
      </c>
      <c r="I27" s="154">
        <v>199582</v>
      </c>
      <c r="J27" s="154">
        <v>191946</v>
      </c>
    </row>
    <row r="28" spans="2:10" hidden="1" x14ac:dyDescent="0.25">
      <c r="B28" s="150" t="s">
        <v>13</v>
      </c>
      <c r="C28" s="150"/>
      <c r="D28" s="19">
        <v>103.88548</v>
      </c>
      <c r="E28" s="19">
        <v>86.413959999999989</v>
      </c>
      <c r="F28" s="19">
        <v>58.952999999999996</v>
      </c>
      <c r="G28" s="19">
        <v>51.887140000000009</v>
      </c>
      <c r="H28" s="19">
        <v>52.316960000000002</v>
      </c>
      <c r="I28" s="19">
        <v>11.156290000000002</v>
      </c>
      <c r="J28" s="19">
        <v>0.29282000000000002</v>
      </c>
    </row>
    <row r="29" spans="2:10" hidden="1" x14ac:dyDescent="0.25">
      <c r="B29" s="150" t="s">
        <v>16</v>
      </c>
      <c r="C29" s="150"/>
      <c r="D29" s="19">
        <v>3</v>
      </c>
      <c r="E29" s="19">
        <v>0</v>
      </c>
      <c r="F29" s="19">
        <v>10</v>
      </c>
      <c r="G29" s="19">
        <v>5</v>
      </c>
      <c r="H29" s="19">
        <v>7</v>
      </c>
      <c r="I29" s="19">
        <v>7</v>
      </c>
      <c r="J29" s="19">
        <v>112</v>
      </c>
    </row>
    <row r="30" spans="2:10" hidden="1" x14ac:dyDescent="0.25">
      <c r="B30" s="150" t="s">
        <v>17</v>
      </c>
      <c r="C30" s="150"/>
      <c r="D30" s="19">
        <v>41</v>
      </c>
      <c r="E30" s="19">
        <v>31</v>
      </c>
      <c r="F30" s="19">
        <v>41</v>
      </c>
      <c r="G30" s="19">
        <v>0</v>
      </c>
      <c r="H30" s="19">
        <v>0</v>
      </c>
      <c r="I30" s="19">
        <v>0</v>
      </c>
      <c r="J30" s="19">
        <v>0</v>
      </c>
    </row>
    <row r="31" spans="2:10" x14ac:dyDescent="0.25">
      <c r="B31" s="148" t="s">
        <v>18</v>
      </c>
      <c r="C31" s="148"/>
      <c r="D31" s="23">
        <v>148</v>
      </c>
      <c r="E31" s="23">
        <v>117</v>
      </c>
      <c r="F31" s="23">
        <v>110</v>
      </c>
      <c r="G31" s="23">
        <v>57</v>
      </c>
      <c r="H31" s="23">
        <v>59</v>
      </c>
      <c r="I31" s="23">
        <v>18</v>
      </c>
      <c r="J31" s="23">
        <v>112</v>
      </c>
    </row>
    <row r="32" spans="2:10" ht="16.5" thickBot="1" x14ac:dyDescent="0.3">
      <c r="B32" s="12" t="s">
        <v>19</v>
      </c>
      <c r="C32" s="12"/>
      <c r="D32" s="13">
        <v>212586</v>
      </c>
      <c r="E32" s="13">
        <v>203304</v>
      </c>
      <c r="F32" s="13">
        <v>220931</v>
      </c>
      <c r="G32" s="13">
        <v>213660</v>
      </c>
      <c r="H32" s="13">
        <v>216770</v>
      </c>
      <c r="I32" s="13">
        <v>199600</v>
      </c>
      <c r="J32" s="13">
        <v>192058</v>
      </c>
    </row>
    <row r="35" spans="2:17" ht="18.75" x14ac:dyDescent="0.35">
      <c r="B35" s="275" t="s">
        <v>437</v>
      </c>
      <c r="C35" s="275"/>
      <c r="D35" s="275"/>
      <c r="E35" s="275"/>
      <c r="F35" s="275"/>
      <c r="G35" s="275"/>
      <c r="H35" s="275"/>
      <c r="I35" s="137"/>
      <c r="J35" s="137"/>
    </row>
    <row r="36" spans="2:17" x14ac:dyDescent="0.25">
      <c r="B36" s="144" t="s">
        <v>4</v>
      </c>
      <c r="C36" s="144"/>
      <c r="D36" s="144">
        <v>2019</v>
      </c>
      <c r="E36" s="144">
        <v>2020</v>
      </c>
      <c r="F36" s="144">
        <v>2021</v>
      </c>
      <c r="G36" s="144">
        <v>2022</v>
      </c>
      <c r="H36" s="144">
        <v>2023</v>
      </c>
      <c r="I36" s="144">
        <v>2024</v>
      </c>
      <c r="J36" s="144">
        <v>2025</v>
      </c>
    </row>
    <row r="37" spans="2:17" ht="18.75" x14ac:dyDescent="0.35">
      <c r="B37" s="151" t="s">
        <v>5</v>
      </c>
      <c r="C37" s="151"/>
      <c r="D37" s="152">
        <v>212417</v>
      </c>
      <c r="E37" s="152">
        <v>203162</v>
      </c>
      <c r="F37" s="152">
        <v>220803</v>
      </c>
      <c r="G37" s="152">
        <v>213580</v>
      </c>
      <c r="H37" s="152">
        <v>216676</v>
      </c>
      <c r="I37" s="152">
        <v>199558</v>
      </c>
      <c r="J37" s="152">
        <v>191921</v>
      </c>
      <c r="N37" s="26"/>
      <c r="O37" s="26"/>
      <c r="P37" s="26"/>
      <c r="Q37" s="53"/>
    </row>
    <row r="38" spans="2:17" ht="18.75" x14ac:dyDescent="0.35">
      <c r="B38" s="151" t="s">
        <v>6</v>
      </c>
      <c r="C38" s="151"/>
      <c r="D38" s="152">
        <v>150</v>
      </c>
      <c r="E38" s="152">
        <v>157</v>
      </c>
      <c r="F38" s="152">
        <v>175</v>
      </c>
      <c r="G38" s="152">
        <v>155</v>
      </c>
      <c r="H38" s="152">
        <v>221</v>
      </c>
      <c r="I38" s="152">
        <v>138</v>
      </c>
      <c r="J38" s="152">
        <v>152</v>
      </c>
      <c r="N38" s="26"/>
      <c r="O38" s="26"/>
      <c r="P38" s="26"/>
      <c r="Q38" s="53"/>
    </row>
    <row r="39" spans="2:17" ht="18.75" x14ac:dyDescent="0.35">
      <c r="B39" s="151" t="s">
        <v>7</v>
      </c>
      <c r="C39" s="151"/>
      <c r="D39" s="152">
        <v>494</v>
      </c>
      <c r="E39" s="152">
        <v>2246</v>
      </c>
      <c r="F39" s="152">
        <v>740</v>
      </c>
      <c r="G39" s="152">
        <v>3118</v>
      </c>
      <c r="H39" s="152">
        <v>4829</v>
      </c>
      <c r="I39" s="152">
        <v>3057</v>
      </c>
      <c r="J39" s="152">
        <v>2374</v>
      </c>
    </row>
    <row r="40" spans="2:17" hidden="1" x14ac:dyDescent="0.25">
      <c r="B40" s="150" t="s">
        <v>8</v>
      </c>
      <c r="C40" s="150"/>
      <c r="D40" s="19">
        <v>23.129999999999995</v>
      </c>
      <c r="E40" s="19">
        <v>15.450840000000005</v>
      </c>
      <c r="F40" s="19">
        <v>18.504000000000001</v>
      </c>
      <c r="G40" s="19">
        <v>58.46493000000001</v>
      </c>
      <c r="H40" s="19">
        <v>48.650099999999995</v>
      </c>
      <c r="I40" s="19">
        <v>19.953479999999999</v>
      </c>
      <c r="J40" s="19">
        <v>26.24484</v>
      </c>
    </row>
    <row r="41" spans="2:17" hidden="1" x14ac:dyDescent="0.25">
      <c r="B41" s="150" t="s">
        <v>9</v>
      </c>
      <c r="C41" s="150"/>
      <c r="D41" s="19">
        <v>112.19999999999997</v>
      </c>
      <c r="E41" s="19">
        <v>74.949600000000018</v>
      </c>
      <c r="F41" s="19">
        <v>493.67999999999989</v>
      </c>
      <c r="G41" s="19">
        <v>303.87499999999994</v>
      </c>
      <c r="H41" s="19">
        <v>332.78520000000003</v>
      </c>
      <c r="I41" s="19">
        <v>128.99260000000001</v>
      </c>
      <c r="J41" s="19">
        <v>151.13339999999999</v>
      </c>
    </row>
    <row r="42" spans="2:17" hidden="1" x14ac:dyDescent="0.25">
      <c r="B42" s="150" t="s">
        <v>10</v>
      </c>
      <c r="C42" s="150"/>
      <c r="D42" s="19">
        <v>21280.708799999993</v>
      </c>
      <c r="E42" s="19">
        <v>27618.947999999993</v>
      </c>
      <c r="F42" s="19">
        <v>14045.400000000003</v>
      </c>
      <c r="G42" s="19">
        <v>9887.2271999999994</v>
      </c>
      <c r="H42" s="19">
        <v>14449.473000000002</v>
      </c>
      <c r="I42" s="19">
        <v>11776.471199999996</v>
      </c>
      <c r="J42" s="19">
        <v>17296.711199999998</v>
      </c>
    </row>
    <row r="43" spans="2:17" hidden="1" x14ac:dyDescent="0.25">
      <c r="B43" s="150" t="s">
        <v>20</v>
      </c>
      <c r="C43" s="150"/>
      <c r="D43" s="19">
        <v>0</v>
      </c>
      <c r="E43" s="19">
        <v>0</v>
      </c>
      <c r="F43" s="19">
        <v>209.44800000000006</v>
      </c>
      <c r="G43" s="19">
        <v>0</v>
      </c>
      <c r="H43" s="19">
        <v>68.6524</v>
      </c>
      <c r="I43" s="19">
        <v>28.973640000000003</v>
      </c>
      <c r="J43" s="19">
        <v>34.384380000000007</v>
      </c>
    </row>
    <row r="44" spans="2:17" hidden="1" x14ac:dyDescent="0.25">
      <c r="B44" s="150" t="s">
        <v>12</v>
      </c>
      <c r="C44" s="150"/>
      <c r="D44" s="19">
        <v>1562.1120000000001</v>
      </c>
      <c r="E44" s="19">
        <v>1562.5439999999999</v>
      </c>
      <c r="F44" s="19">
        <v>246.24000000000009</v>
      </c>
      <c r="G44" s="19">
        <v>334.44000000000005</v>
      </c>
      <c r="H44" s="19">
        <v>12.96</v>
      </c>
      <c r="I44" s="19">
        <v>0.72000000000000008</v>
      </c>
      <c r="J44" s="19">
        <v>0</v>
      </c>
    </row>
    <row r="45" spans="2:17" x14ac:dyDescent="0.25">
      <c r="B45" s="148" t="s">
        <v>14</v>
      </c>
      <c r="C45" s="148"/>
      <c r="D45" s="23">
        <v>22978</v>
      </c>
      <c r="E45" s="23">
        <v>29272</v>
      </c>
      <c r="F45" s="23">
        <v>15013</v>
      </c>
      <c r="G45" s="23">
        <v>10584</v>
      </c>
      <c r="H45" s="23">
        <v>14913</v>
      </c>
      <c r="I45" s="23">
        <v>11955</v>
      </c>
      <c r="J45" s="23">
        <v>17508</v>
      </c>
    </row>
    <row r="46" spans="2:17" x14ac:dyDescent="0.25">
      <c r="B46" s="153" t="s">
        <v>15</v>
      </c>
      <c r="C46" s="153"/>
      <c r="D46" s="154">
        <v>236039</v>
      </c>
      <c r="E46" s="154">
        <v>234837</v>
      </c>
      <c r="F46" s="154">
        <v>236731</v>
      </c>
      <c r="G46" s="154">
        <v>227437</v>
      </c>
      <c r="H46" s="154">
        <v>236639</v>
      </c>
      <c r="I46" s="154">
        <v>214708</v>
      </c>
      <c r="J46" s="154">
        <v>211955</v>
      </c>
    </row>
    <row r="47" spans="2:17" hidden="1" x14ac:dyDescent="0.25">
      <c r="B47" s="150" t="s">
        <v>13</v>
      </c>
      <c r="C47" s="150"/>
      <c r="D47" s="19">
        <v>91272.305999999997</v>
      </c>
      <c r="E47" s="19">
        <v>75541.102058401739</v>
      </c>
      <c r="F47" s="19">
        <v>49451.648000000008</v>
      </c>
      <c r="G47" s="19">
        <v>28454.308479999992</v>
      </c>
      <c r="H47" s="19">
        <v>10474.02527061973</v>
      </c>
      <c r="I47" s="19">
        <v>167.22000000000003</v>
      </c>
      <c r="J47" s="19">
        <v>12.82</v>
      </c>
    </row>
    <row r="48" spans="2:17" hidden="1" x14ac:dyDescent="0.25">
      <c r="B48" s="150" t="s">
        <v>16</v>
      </c>
      <c r="C48" s="150"/>
      <c r="D48" s="19">
        <v>12</v>
      </c>
      <c r="E48" s="19">
        <v>26</v>
      </c>
      <c r="F48" s="19">
        <v>39</v>
      </c>
      <c r="G48" s="19">
        <v>26</v>
      </c>
      <c r="H48" s="19">
        <v>28</v>
      </c>
      <c r="I48" s="19">
        <v>416</v>
      </c>
      <c r="J48" s="19">
        <v>448</v>
      </c>
    </row>
    <row r="49" spans="2:10" hidden="1" x14ac:dyDescent="0.25">
      <c r="B49" s="150" t="s">
        <v>17</v>
      </c>
      <c r="C49" s="150"/>
      <c r="D49" s="19">
        <v>0</v>
      </c>
      <c r="E49" s="19">
        <v>0</v>
      </c>
      <c r="F49" s="19">
        <v>0</v>
      </c>
      <c r="G49" s="19">
        <v>0</v>
      </c>
      <c r="H49" s="19">
        <v>0</v>
      </c>
      <c r="I49" s="19">
        <v>0</v>
      </c>
      <c r="J49" s="19">
        <v>0</v>
      </c>
    </row>
    <row r="50" spans="2:10" x14ac:dyDescent="0.25">
      <c r="B50" s="148" t="s">
        <v>18</v>
      </c>
      <c r="C50" s="148"/>
      <c r="D50" s="23">
        <v>91284</v>
      </c>
      <c r="E50" s="23">
        <v>75567</v>
      </c>
      <c r="F50" s="23">
        <v>49491</v>
      </c>
      <c r="G50" s="23">
        <v>28480</v>
      </c>
      <c r="H50" s="23">
        <v>10502</v>
      </c>
      <c r="I50" s="23">
        <v>583</v>
      </c>
      <c r="J50" s="23">
        <v>461</v>
      </c>
    </row>
    <row r="51" spans="2:10" ht="16.5" thickBot="1" x14ac:dyDescent="0.3">
      <c r="B51" s="12" t="s">
        <v>19</v>
      </c>
      <c r="C51" s="12"/>
      <c r="D51" s="13">
        <v>327323</v>
      </c>
      <c r="E51" s="13">
        <v>310404</v>
      </c>
      <c r="F51" s="13">
        <v>286222</v>
      </c>
      <c r="G51" s="13">
        <v>255917</v>
      </c>
      <c r="H51" s="13">
        <v>247141</v>
      </c>
      <c r="I51" s="121">
        <v>215291</v>
      </c>
      <c r="J51" s="13">
        <v>212416</v>
      </c>
    </row>
    <row r="54" spans="2:10" ht="18.75" x14ac:dyDescent="0.35">
      <c r="B54" s="275" t="s">
        <v>438</v>
      </c>
      <c r="C54" s="275"/>
      <c r="D54" s="275"/>
      <c r="E54" s="275"/>
      <c r="F54" s="275"/>
      <c r="G54" s="275"/>
      <c r="H54" s="275"/>
      <c r="I54" s="137"/>
      <c r="J54" s="137"/>
    </row>
    <row r="55" spans="2:10" x14ac:dyDescent="0.25">
      <c r="B55" s="144" t="s">
        <v>21</v>
      </c>
      <c r="C55" s="144"/>
      <c r="D55" s="144">
        <v>2019</v>
      </c>
      <c r="E55" s="144">
        <v>2020</v>
      </c>
      <c r="F55" s="144">
        <v>2021</v>
      </c>
      <c r="G55" s="144">
        <v>2022</v>
      </c>
      <c r="H55" s="144">
        <v>2023</v>
      </c>
      <c r="I55" s="144">
        <v>2024</v>
      </c>
      <c r="J55" s="144">
        <v>2025</v>
      </c>
    </row>
    <row r="56" spans="2:10" x14ac:dyDescent="0.25">
      <c r="B56" s="151" t="s">
        <v>22</v>
      </c>
      <c r="C56" s="151"/>
      <c r="D56" s="152">
        <v>246411</v>
      </c>
      <c r="E56" s="152">
        <v>237466</v>
      </c>
      <c r="F56" s="152">
        <v>215912</v>
      </c>
      <c r="G56" s="152">
        <v>185706</v>
      </c>
      <c r="H56" s="152">
        <v>173897</v>
      </c>
      <c r="I56" s="152">
        <v>142158</v>
      </c>
      <c r="J56" s="152">
        <v>144972</v>
      </c>
    </row>
    <row r="57" spans="2:10" x14ac:dyDescent="0.25">
      <c r="B57" s="151" t="s">
        <v>23</v>
      </c>
      <c r="C57" s="151"/>
      <c r="D57" s="152">
        <v>73397</v>
      </c>
      <c r="E57" s="152">
        <v>69628</v>
      </c>
      <c r="F57" s="152">
        <v>65820</v>
      </c>
      <c r="G57" s="152">
        <v>66281</v>
      </c>
      <c r="H57" s="152">
        <v>69696</v>
      </c>
      <c r="I57" s="152">
        <v>68740</v>
      </c>
      <c r="J57" s="152">
        <v>62839</v>
      </c>
    </row>
    <row r="58" spans="2:10" x14ac:dyDescent="0.25">
      <c r="B58" s="151" t="s">
        <v>24</v>
      </c>
      <c r="C58" s="151"/>
      <c r="D58" s="152">
        <v>7515</v>
      </c>
      <c r="E58" s="152">
        <v>3310</v>
      </c>
      <c r="F58" s="152">
        <v>4490</v>
      </c>
      <c r="G58" s="152">
        <v>3930</v>
      </c>
      <c r="H58" s="152">
        <v>3548</v>
      </c>
      <c r="I58" s="152">
        <v>4393</v>
      </c>
      <c r="J58" s="152">
        <v>4605</v>
      </c>
    </row>
    <row r="59" spans="2:10" ht="16.5" thickBot="1" x14ac:dyDescent="0.3">
      <c r="B59" s="12" t="s">
        <v>19</v>
      </c>
      <c r="C59" s="12"/>
      <c r="D59" s="13">
        <v>327323</v>
      </c>
      <c r="E59" s="13">
        <v>310404</v>
      </c>
      <c r="F59" s="13">
        <v>286222</v>
      </c>
      <c r="G59" s="13">
        <v>255917</v>
      </c>
      <c r="H59" s="13">
        <v>247141</v>
      </c>
      <c r="I59" s="13">
        <v>215291</v>
      </c>
      <c r="J59" s="13">
        <v>212416</v>
      </c>
    </row>
    <row r="60" spans="2:10" x14ac:dyDescent="0.25">
      <c r="D60" s="26"/>
      <c r="E60" s="26"/>
      <c r="F60" s="26"/>
      <c r="G60" s="26"/>
      <c r="H60" s="26"/>
      <c r="I60" s="26"/>
      <c r="J60" s="26"/>
    </row>
    <row r="61" spans="2:10" x14ac:dyDescent="0.25">
      <c r="D61" s="26"/>
      <c r="E61" s="26"/>
      <c r="F61" s="26"/>
      <c r="G61" s="26"/>
      <c r="H61" s="26"/>
      <c r="I61" s="26"/>
      <c r="J61" s="26"/>
    </row>
    <row r="62" spans="2:10" ht="18.75" x14ac:dyDescent="0.35">
      <c r="B62" s="275" t="s">
        <v>439</v>
      </c>
      <c r="C62" s="275"/>
      <c r="D62" s="275"/>
      <c r="E62" s="275"/>
      <c r="F62" s="275"/>
      <c r="G62" s="275"/>
      <c r="H62" s="275"/>
      <c r="I62" s="275"/>
      <c r="J62" s="275"/>
    </row>
    <row r="63" spans="2:10" x14ac:dyDescent="0.25">
      <c r="B63" s="144" t="s">
        <v>25</v>
      </c>
      <c r="C63" s="144"/>
      <c r="D63" s="144">
        <v>2019</v>
      </c>
      <c r="E63" s="144">
        <v>2020</v>
      </c>
      <c r="F63" s="144">
        <v>2021</v>
      </c>
      <c r="G63" s="144">
        <v>2022</v>
      </c>
      <c r="H63" s="144">
        <v>2023</v>
      </c>
      <c r="I63" s="144">
        <v>2024</v>
      </c>
      <c r="J63" s="144">
        <v>2025</v>
      </c>
    </row>
    <row r="64" spans="2:10" x14ac:dyDescent="0.25">
      <c r="B64" s="151" t="s">
        <v>0</v>
      </c>
      <c r="C64" s="151"/>
      <c r="D64" s="152">
        <v>195430</v>
      </c>
      <c r="E64" s="152">
        <v>182421</v>
      </c>
      <c r="F64" s="152">
        <v>140246</v>
      </c>
      <c r="G64" s="152">
        <v>124551</v>
      </c>
      <c r="H64" s="152">
        <v>121626</v>
      </c>
      <c r="I64" s="152">
        <v>91652</v>
      </c>
      <c r="J64" s="152">
        <v>92683</v>
      </c>
    </row>
    <row r="65" spans="2:17" x14ac:dyDescent="0.25">
      <c r="B65" s="151" t="s">
        <v>1</v>
      </c>
      <c r="C65" s="151"/>
      <c r="D65" s="152">
        <v>97755</v>
      </c>
      <c r="E65" s="152">
        <v>93152</v>
      </c>
      <c r="F65" s="152">
        <v>109609</v>
      </c>
      <c r="G65" s="152">
        <v>94752</v>
      </c>
      <c r="H65" s="152">
        <v>89574</v>
      </c>
      <c r="I65" s="152">
        <v>90832</v>
      </c>
      <c r="J65" s="152">
        <v>86588</v>
      </c>
    </row>
    <row r="66" spans="2:17" x14ac:dyDescent="0.25">
      <c r="B66" s="151" t="s">
        <v>2</v>
      </c>
      <c r="C66" s="151"/>
      <c r="D66" s="152">
        <v>34138</v>
      </c>
      <c r="E66" s="152">
        <v>34831</v>
      </c>
      <c r="F66" s="152">
        <v>36367</v>
      </c>
      <c r="G66" s="152">
        <v>36614</v>
      </c>
      <c r="H66" s="152">
        <v>35941</v>
      </c>
      <c r="I66" s="152">
        <v>32807</v>
      </c>
      <c r="J66" s="152">
        <v>33145</v>
      </c>
    </row>
    <row r="67" spans="2:17" ht="16.5" thickBot="1" x14ac:dyDescent="0.3">
      <c r="B67" s="12" t="s">
        <v>19</v>
      </c>
      <c r="C67" s="12"/>
      <c r="D67" s="121">
        <v>327323</v>
      </c>
      <c r="E67" s="121">
        <v>310404</v>
      </c>
      <c r="F67" s="121">
        <v>286222</v>
      </c>
      <c r="G67" s="121">
        <v>255917</v>
      </c>
      <c r="H67" s="13">
        <v>247141</v>
      </c>
      <c r="I67" s="13">
        <v>215291</v>
      </c>
      <c r="J67" s="13">
        <v>212416</v>
      </c>
    </row>
    <row r="70" spans="2:17" x14ac:dyDescent="0.25">
      <c r="B70" s="275" t="s">
        <v>440</v>
      </c>
      <c r="C70" s="275"/>
      <c r="D70" s="275"/>
      <c r="E70" s="275"/>
      <c r="F70" s="275"/>
      <c r="G70" s="275"/>
      <c r="H70" s="275"/>
      <c r="I70" s="137"/>
      <c r="J70" s="137"/>
    </row>
    <row r="71" spans="2:17" x14ac:dyDescent="0.25">
      <c r="B71" s="144" t="s">
        <v>26</v>
      </c>
      <c r="C71" s="144"/>
      <c r="D71" s="144">
        <v>2019</v>
      </c>
      <c r="E71" s="144">
        <v>2020</v>
      </c>
      <c r="F71" s="144">
        <v>2021</v>
      </c>
      <c r="G71" s="144">
        <v>2022</v>
      </c>
      <c r="H71" s="144">
        <v>2023</v>
      </c>
      <c r="I71" s="144">
        <v>2024</v>
      </c>
      <c r="J71" s="144">
        <v>2025</v>
      </c>
    </row>
    <row r="72" spans="2:17" x14ac:dyDescent="0.25">
      <c r="B72" s="156" t="s">
        <v>27</v>
      </c>
      <c r="C72" s="151"/>
      <c r="D72" s="152">
        <v>879602</v>
      </c>
      <c r="E72" s="152">
        <v>811492</v>
      </c>
      <c r="F72" s="152">
        <v>907331</v>
      </c>
      <c r="G72" s="152">
        <v>809745</v>
      </c>
      <c r="H72" s="152">
        <v>736448</v>
      </c>
      <c r="I72" s="152">
        <v>777375</v>
      </c>
      <c r="J72" s="152">
        <v>726204</v>
      </c>
      <c r="L72" s="26"/>
      <c r="N72" s="26"/>
      <c r="O72" s="26"/>
      <c r="P72" s="26"/>
      <c r="Q72" s="26"/>
    </row>
    <row r="73" spans="2:17" x14ac:dyDescent="0.25">
      <c r="B73" s="156" t="s">
        <v>28</v>
      </c>
      <c r="C73" s="151"/>
      <c r="D73" s="152">
        <v>22</v>
      </c>
      <c r="E73" s="152">
        <v>23</v>
      </c>
      <c r="F73" s="152">
        <v>23</v>
      </c>
      <c r="G73" s="152">
        <v>23</v>
      </c>
      <c r="H73" s="152">
        <v>21</v>
      </c>
      <c r="I73" s="152">
        <v>21</v>
      </c>
      <c r="J73" s="152">
        <v>20</v>
      </c>
      <c r="N73" s="26"/>
      <c r="O73" s="26"/>
      <c r="P73" s="26"/>
      <c r="Q73" s="26"/>
    </row>
    <row r="74" spans="2:17" x14ac:dyDescent="0.25">
      <c r="B74" s="156" t="s">
        <v>29</v>
      </c>
      <c r="C74" s="151"/>
      <c r="D74" s="152">
        <v>3</v>
      </c>
      <c r="E74" s="152">
        <v>4</v>
      </c>
      <c r="F74" s="152">
        <v>3</v>
      </c>
      <c r="G74" s="152">
        <v>3</v>
      </c>
      <c r="H74" s="152">
        <v>3</v>
      </c>
      <c r="I74" s="152">
        <v>3</v>
      </c>
      <c r="J74" s="152">
        <v>2</v>
      </c>
      <c r="M74" s="26"/>
      <c r="N74" s="26"/>
      <c r="O74" s="26"/>
      <c r="P74" s="26"/>
      <c r="Q74" s="26"/>
    </row>
    <row r="75" spans="2:17" ht="16.5" thickBot="1" x14ac:dyDescent="0.3">
      <c r="B75" s="157" t="s">
        <v>19</v>
      </c>
      <c r="C75" s="12"/>
      <c r="D75" s="13">
        <v>879627</v>
      </c>
      <c r="E75" s="13">
        <v>811519</v>
      </c>
      <c r="F75" s="13">
        <v>907357</v>
      </c>
      <c r="G75" s="13">
        <v>809771</v>
      </c>
      <c r="H75" s="13">
        <v>736472</v>
      </c>
      <c r="I75" s="13">
        <v>777399</v>
      </c>
      <c r="J75" s="13">
        <v>726226</v>
      </c>
    </row>
    <row r="76" spans="2:17" x14ac:dyDescent="0.25">
      <c r="B76" s="144" t="s">
        <v>30</v>
      </c>
      <c r="C76" s="144"/>
      <c r="D76" s="144">
        <v>2019</v>
      </c>
      <c r="E76" s="144">
        <v>2020</v>
      </c>
      <c r="F76" s="144">
        <v>2021</v>
      </c>
      <c r="G76" s="144">
        <v>2022</v>
      </c>
      <c r="H76" s="144">
        <v>2023</v>
      </c>
      <c r="I76" s="144">
        <v>2024</v>
      </c>
      <c r="J76" s="144">
        <v>2025</v>
      </c>
    </row>
    <row r="77" spans="2:17" x14ac:dyDescent="0.25">
      <c r="B77" s="156" t="s">
        <v>27</v>
      </c>
      <c r="C77" s="151"/>
      <c r="D77" s="152">
        <v>916417</v>
      </c>
      <c r="E77" s="152">
        <v>821660</v>
      </c>
      <c r="F77" s="152">
        <v>885518</v>
      </c>
      <c r="G77" s="152">
        <v>738627</v>
      </c>
      <c r="H77" s="152">
        <v>666108</v>
      </c>
      <c r="I77" s="152">
        <v>711950</v>
      </c>
      <c r="J77" s="152">
        <v>657560</v>
      </c>
      <c r="L77" s="26"/>
      <c r="M77" s="26"/>
      <c r="N77" s="26"/>
      <c r="O77" s="26"/>
      <c r="P77" s="26"/>
      <c r="Q77" s="26"/>
    </row>
    <row r="78" spans="2:17" x14ac:dyDescent="0.25">
      <c r="B78" s="156" t="s">
        <v>28</v>
      </c>
      <c r="C78" s="151"/>
      <c r="D78" s="152">
        <v>21</v>
      </c>
      <c r="E78" s="152">
        <v>22</v>
      </c>
      <c r="F78" s="152">
        <v>19</v>
      </c>
      <c r="G78" s="152">
        <v>21</v>
      </c>
      <c r="H78" s="152">
        <v>20</v>
      </c>
      <c r="I78" s="152">
        <v>19</v>
      </c>
      <c r="J78" s="152">
        <v>18</v>
      </c>
      <c r="M78" s="26"/>
      <c r="N78" s="26"/>
      <c r="O78" s="26"/>
      <c r="P78" s="26"/>
      <c r="Q78" s="26"/>
    </row>
    <row r="79" spans="2:17" x14ac:dyDescent="0.25">
      <c r="B79" s="156" t="s">
        <v>29</v>
      </c>
      <c r="C79" s="151"/>
      <c r="D79" s="152">
        <v>3</v>
      </c>
      <c r="E79" s="152">
        <v>3</v>
      </c>
      <c r="F79" s="152">
        <v>3</v>
      </c>
      <c r="G79" s="152">
        <v>3</v>
      </c>
      <c r="H79" s="152">
        <v>3</v>
      </c>
      <c r="I79" s="152">
        <v>2</v>
      </c>
      <c r="J79" s="152">
        <v>2</v>
      </c>
      <c r="M79" s="26"/>
      <c r="N79" s="26"/>
      <c r="O79" s="26"/>
      <c r="P79" s="26"/>
      <c r="Q79" s="26"/>
    </row>
    <row r="80" spans="2:17" ht="16.5" thickBot="1" x14ac:dyDescent="0.3">
      <c r="B80" s="157" t="s">
        <v>19</v>
      </c>
      <c r="C80" s="12"/>
      <c r="D80" s="13">
        <v>916441</v>
      </c>
      <c r="E80" s="13">
        <v>821685</v>
      </c>
      <c r="F80" s="13">
        <v>885540</v>
      </c>
      <c r="G80" s="13">
        <v>738651</v>
      </c>
      <c r="H80" s="13">
        <v>666131</v>
      </c>
      <c r="I80" s="13">
        <v>711971</v>
      </c>
      <c r="J80" s="13">
        <v>657580</v>
      </c>
    </row>
    <row r="81" spans="2:20" x14ac:dyDescent="0.25">
      <c r="D81" s="26"/>
    </row>
    <row r="83" spans="2:20" ht="18.75" x14ac:dyDescent="0.35">
      <c r="B83" s="275" t="s">
        <v>441</v>
      </c>
      <c r="C83" s="275"/>
      <c r="D83" s="275"/>
      <c r="E83" s="275"/>
      <c r="F83" s="275"/>
      <c r="G83" s="275"/>
      <c r="H83" s="275"/>
      <c r="I83" s="137"/>
      <c r="J83" s="137"/>
    </row>
    <row r="84" spans="2:20" x14ac:dyDescent="0.25">
      <c r="B84" s="144" t="s">
        <v>26</v>
      </c>
      <c r="C84" s="144"/>
      <c r="D84" s="144">
        <v>2019</v>
      </c>
      <c r="E84" s="144">
        <v>2020</v>
      </c>
      <c r="F84" s="144">
        <v>2021</v>
      </c>
      <c r="G84" s="144">
        <v>2022</v>
      </c>
      <c r="H84" s="144">
        <v>2023</v>
      </c>
      <c r="I84" s="144">
        <v>2024</v>
      </c>
      <c r="J84" s="144">
        <v>2025</v>
      </c>
    </row>
    <row r="85" spans="2:20" x14ac:dyDescent="0.25">
      <c r="B85" s="156" t="s">
        <v>27</v>
      </c>
      <c r="C85" s="151"/>
      <c r="D85" s="152">
        <v>879602</v>
      </c>
      <c r="E85" s="152">
        <v>811492</v>
      </c>
      <c r="F85" s="152">
        <v>907331</v>
      </c>
      <c r="G85" s="152">
        <v>809745</v>
      </c>
      <c r="H85" s="152">
        <v>738448</v>
      </c>
      <c r="I85" s="152">
        <v>777375</v>
      </c>
      <c r="J85" s="152">
        <v>726204</v>
      </c>
      <c r="S85" s="26"/>
      <c r="T85" s="26"/>
    </row>
    <row r="86" spans="2:20" x14ac:dyDescent="0.25">
      <c r="B86" s="156" t="s">
        <v>28</v>
      </c>
      <c r="C86" s="151"/>
      <c r="D86" s="152">
        <v>686</v>
      </c>
      <c r="E86" s="152">
        <v>603</v>
      </c>
      <c r="F86" s="152">
        <v>717</v>
      </c>
      <c r="G86" s="152">
        <v>690</v>
      </c>
      <c r="H86" s="152">
        <v>642</v>
      </c>
      <c r="I86" s="152">
        <v>641</v>
      </c>
      <c r="J86" s="152">
        <v>599</v>
      </c>
    </row>
    <row r="87" spans="2:20" x14ac:dyDescent="0.25">
      <c r="B87" s="156" t="s">
        <v>29</v>
      </c>
      <c r="C87" s="151"/>
      <c r="D87" s="152">
        <v>846</v>
      </c>
      <c r="E87" s="152">
        <v>698</v>
      </c>
      <c r="F87" s="152">
        <v>865</v>
      </c>
      <c r="G87" s="152">
        <v>831</v>
      </c>
      <c r="H87" s="152">
        <v>801</v>
      </c>
      <c r="I87" s="152">
        <v>708</v>
      </c>
      <c r="J87" s="152">
        <v>655</v>
      </c>
    </row>
    <row r="88" spans="2:20" ht="16.5" thickBot="1" x14ac:dyDescent="0.3">
      <c r="B88" s="157" t="s">
        <v>19</v>
      </c>
      <c r="C88" s="12"/>
      <c r="D88" s="13">
        <v>881134</v>
      </c>
      <c r="E88" s="13">
        <v>812793</v>
      </c>
      <c r="F88" s="13">
        <v>908913</v>
      </c>
      <c r="G88" s="13">
        <v>811266</v>
      </c>
      <c r="H88" s="13">
        <v>739891</v>
      </c>
      <c r="I88" s="13">
        <v>778724</v>
      </c>
      <c r="J88" s="13">
        <v>727458</v>
      </c>
      <c r="L88" s="26"/>
      <c r="O88" s="26"/>
    </row>
    <row r="89" spans="2:20" x14ac:dyDescent="0.25">
      <c r="B89" s="144" t="s">
        <v>30</v>
      </c>
      <c r="C89" s="144"/>
      <c r="D89" s="144">
        <v>2019</v>
      </c>
      <c r="E89" s="144">
        <v>2020</v>
      </c>
      <c r="F89" s="144">
        <v>2021</v>
      </c>
      <c r="G89" s="144">
        <v>2022</v>
      </c>
      <c r="H89" s="144">
        <v>2023</v>
      </c>
      <c r="I89" s="144">
        <v>2024</v>
      </c>
      <c r="J89" s="144">
        <v>2025</v>
      </c>
      <c r="L89" s="26"/>
      <c r="O89" s="26"/>
    </row>
    <row r="90" spans="2:20" x14ac:dyDescent="0.25">
      <c r="B90" s="156" t="s">
        <v>27</v>
      </c>
      <c r="C90" s="151"/>
      <c r="D90" s="152">
        <v>916417</v>
      </c>
      <c r="E90" s="152">
        <v>821660</v>
      </c>
      <c r="F90" s="152">
        <v>885518</v>
      </c>
      <c r="G90" s="152">
        <v>738627</v>
      </c>
      <c r="H90" s="152">
        <v>668173</v>
      </c>
      <c r="I90" s="152">
        <v>712014</v>
      </c>
      <c r="J90" s="152">
        <v>657560</v>
      </c>
    </row>
    <row r="91" spans="2:20" x14ac:dyDescent="0.25">
      <c r="B91" s="156" t="s">
        <v>28</v>
      </c>
      <c r="C91" s="151"/>
      <c r="D91" s="152">
        <v>681</v>
      </c>
      <c r="E91" s="152">
        <v>572</v>
      </c>
      <c r="F91" s="152">
        <v>670</v>
      </c>
      <c r="G91" s="152">
        <v>645</v>
      </c>
      <c r="H91" s="152">
        <v>586</v>
      </c>
      <c r="I91" s="152">
        <v>583</v>
      </c>
      <c r="J91" s="152">
        <v>538</v>
      </c>
    </row>
    <row r="92" spans="2:20" x14ac:dyDescent="0.25">
      <c r="B92" s="156" t="s">
        <v>29</v>
      </c>
      <c r="C92" s="151"/>
      <c r="D92" s="152">
        <v>838</v>
      </c>
      <c r="E92" s="152">
        <v>642</v>
      </c>
      <c r="F92" s="152">
        <v>785</v>
      </c>
      <c r="G92" s="152">
        <v>756</v>
      </c>
      <c r="H92" s="152">
        <v>691</v>
      </c>
      <c r="I92" s="152">
        <v>620</v>
      </c>
      <c r="J92" s="152">
        <v>559</v>
      </c>
    </row>
    <row r="93" spans="2:20" x14ac:dyDescent="0.25">
      <c r="B93" s="155" t="s">
        <v>19</v>
      </c>
      <c r="C93" s="6"/>
      <c r="D93" s="74">
        <v>917936</v>
      </c>
      <c r="E93" s="74">
        <v>822874</v>
      </c>
      <c r="F93" s="74">
        <v>886973</v>
      </c>
      <c r="G93" s="74">
        <v>740028</v>
      </c>
      <c r="H93" s="74">
        <v>669450</v>
      </c>
      <c r="I93" s="74">
        <v>713217</v>
      </c>
      <c r="J93" s="74">
        <v>658657</v>
      </c>
      <c r="L93" s="26"/>
      <c r="O93" s="26"/>
      <c r="R93" s="26"/>
    </row>
    <row r="94" spans="2:20" x14ac:dyDescent="0.25">
      <c r="L94" s="26"/>
      <c r="O94" s="26"/>
    </row>
    <row r="95" spans="2:20" x14ac:dyDescent="0.25">
      <c r="L95" s="26"/>
      <c r="O95" s="26"/>
    </row>
    <row r="96" spans="2:20" ht="18.75" x14ac:dyDescent="0.35">
      <c r="B96" s="275" t="s">
        <v>442</v>
      </c>
      <c r="C96" s="275"/>
      <c r="D96" s="275"/>
      <c r="E96" s="275"/>
      <c r="F96" s="275"/>
      <c r="G96" s="275"/>
      <c r="H96" s="275"/>
      <c r="I96" s="137"/>
      <c r="J96" s="137"/>
      <c r="L96" s="26"/>
      <c r="O96" s="26"/>
    </row>
    <row r="97" spans="2:15" x14ac:dyDescent="0.25">
      <c r="B97" s="144" t="s">
        <v>26</v>
      </c>
      <c r="C97" s="144"/>
      <c r="D97" s="144">
        <v>2019</v>
      </c>
      <c r="E97" s="144">
        <v>2020</v>
      </c>
      <c r="F97" s="144">
        <v>2021</v>
      </c>
      <c r="G97" s="144">
        <v>2022</v>
      </c>
      <c r="H97" s="144">
        <v>2023</v>
      </c>
      <c r="I97" s="144">
        <v>2024</v>
      </c>
      <c r="J97" s="144">
        <v>2025</v>
      </c>
    </row>
    <row r="98" spans="2:15" x14ac:dyDescent="0.25">
      <c r="B98" s="156" t="s">
        <v>22</v>
      </c>
      <c r="C98" s="151"/>
      <c r="D98" s="152">
        <v>396736</v>
      </c>
      <c r="E98" s="152">
        <v>350418</v>
      </c>
      <c r="F98" s="152">
        <v>417966</v>
      </c>
      <c r="G98" s="152">
        <v>415417</v>
      </c>
      <c r="H98" s="152">
        <v>361487</v>
      </c>
      <c r="I98" s="152">
        <v>422150</v>
      </c>
      <c r="J98" s="152">
        <v>379764</v>
      </c>
    </row>
    <row r="99" spans="2:15" x14ac:dyDescent="0.25">
      <c r="B99" s="156" t="s">
        <v>23</v>
      </c>
      <c r="C99" s="151"/>
      <c r="D99" s="152">
        <v>257053</v>
      </c>
      <c r="E99" s="152">
        <v>236701</v>
      </c>
      <c r="F99" s="152">
        <v>257535</v>
      </c>
      <c r="G99" s="152">
        <v>232112</v>
      </c>
      <c r="H99" s="152">
        <v>216721</v>
      </c>
      <c r="I99" s="152">
        <v>184056</v>
      </c>
      <c r="J99" s="152">
        <v>179159</v>
      </c>
      <c r="L99" s="26"/>
      <c r="O99" s="26"/>
    </row>
    <row r="100" spans="2:15" x14ac:dyDescent="0.25">
      <c r="B100" s="156" t="s">
        <v>24</v>
      </c>
      <c r="C100" s="151"/>
      <c r="D100" s="152">
        <v>227345</v>
      </c>
      <c r="E100" s="152">
        <v>225674</v>
      </c>
      <c r="F100" s="152">
        <v>233412</v>
      </c>
      <c r="G100" s="152">
        <v>163737</v>
      </c>
      <c r="H100" s="152">
        <v>161683</v>
      </c>
      <c r="I100" s="152">
        <v>172518</v>
      </c>
      <c r="J100" s="152">
        <v>168535</v>
      </c>
      <c r="L100" s="26"/>
      <c r="O100" s="26"/>
    </row>
    <row r="101" spans="2:15" ht="16.5" thickBot="1" x14ac:dyDescent="0.3">
      <c r="B101" s="157" t="s">
        <v>19</v>
      </c>
      <c r="C101" s="12"/>
      <c r="D101" s="13">
        <v>881134</v>
      </c>
      <c r="E101" s="13">
        <v>812793</v>
      </c>
      <c r="F101" s="13">
        <v>908913</v>
      </c>
      <c r="G101" s="13">
        <v>811266</v>
      </c>
      <c r="H101" s="13">
        <v>739891</v>
      </c>
      <c r="I101" s="13">
        <v>778724</v>
      </c>
      <c r="J101" s="13">
        <v>727458</v>
      </c>
      <c r="L101" s="26"/>
      <c r="O101" s="26"/>
    </row>
    <row r="102" spans="2:15" x14ac:dyDescent="0.25">
      <c r="B102" s="144" t="s">
        <v>30</v>
      </c>
      <c r="C102" s="144"/>
      <c r="D102" s="144">
        <v>2019</v>
      </c>
      <c r="E102" s="144">
        <v>2020</v>
      </c>
      <c r="F102" s="144">
        <v>2021</v>
      </c>
      <c r="G102" s="144">
        <v>2022</v>
      </c>
      <c r="H102" s="144">
        <v>2023</v>
      </c>
      <c r="I102" s="144">
        <v>2024</v>
      </c>
      <c r="J102" s="144">
        <v>2025</v>
      </c>
      <c r="L102" s="26"/>
      <c r="O102" s="26"/>
    </row>
    <row r="103" spans="2:15" x14ac:dyDescent="0.25">
      <c r="B103" s="156" t="s">
        <v>22</v>
      </c>
      <c r="C103" s="151"/>
      <c r="D103" s="152">
        <v>406789</v>
      </c>
      <c r="E103" s="152">
        <v>372772</v>
      </c>
      <c r="F103" s="152">
        <v>425530</v>
      </c>
      <c r="G103" s="152">
        <v>410086</v>
      </c>
      <c r="H103" s="152">
        <v>358995</v>
      </c>
      <c r="I103" s="152">
        <v>434727</v>
      </c>
      <c r="J103" s="152">
        <v>393012</v>
      </c>
      <c r="L103" s="26"/>
      <c r="O103" s="26"/>
    </row>
    <row r="104" spans="2:15" x14ac:dyDescent="0.25">
      <c r="B104" s="156" t="s">
        <v>23</v>
      </c>
      <c r="C104" s="151"/>
      <c r="D104" s="152">
        <v>277808</v>
      </c>
      <c r="E104" s="152">
        <v>224427</v>
      </c>
      <c r="F104" s="152">
        <v>228031</v>
      </c>
      <c r="G104" s="152">
        <v>204488</v>
      </c>
      <c r="H104" s="152">
        <v>194630</v>
      </c>
      <c r="I104" s="152">
        <v>169572</v>
      </c>
      <c r="J104" s="152">
        <v>155336</v>
      </c>
    </row>
    <row r="105" spans="2:15" x14ac:dyDescent="0.25">
      <c r="B105" s="156" t="s">
        <v>24</v>
      </c>
      <c r="C105" s="151"/>
      <c r="D105" s="152">
        <v>233339</v>
      </c>
      <c r="E105" s="152">
        <v>225675</v>
      </c>
      <c r="F105" s="152">
        <v>233412</v>
      </c>
      <c r="G105" s="152">
        <v>125454</v>
      </c>
      <c r="H105" s="152">
        <v>115825</v>
      </c>
      <c r="I105" s="152">
        <v>108918</v>
      </c>
      <c r="J105" s="152">
        <v>110309</v>
      </c>
    </row>
    <row r="106" spans="2:15" x14ac:dyDescent="0.25">
      <c r="B106" s="155" t="s">
        <v>19</v>
      </c>
      <c r="C106" s="6"/>
      <c r="D106" s="74">
        <v>917936</v>
      </c>
      <c r="E106" s="74">
        <v>822874</v>
      </c>
      <c r="F106" s="74">
        <v>886973</v>
      </c>
      <c r="G106" s="74">
        <v>740028</v>
      </c>
      <c r="H106" s="74">
        <v>669450</v>
      </c>
      <c r="I106" s="74">
        <v>713217</v>
      </c>
      <c r="J106" s="74">
        <v>658657</v>
      </c>
    </row>
    <row r="109" spans="2:15" ht="18.75" x14ac:dyDescent="0.35">
      <c r="B109" s="275" t="s">
        <v>443</v>
      </c>
      <c r="C109" s="275"/>
      <c r="D109" s="275"/>
      <c r="E109" s="275"/>
      <c r="F109" s="275"/>
      <c r="G109" s="275"/>
      <c r="H109" s="275"/>
      <c r="I109" s="137"/>
      <c r="J109" s="137"/>
    </row>
    <row r="110" spans="2:15" x14ac:dyDescent="0.25">
      <c r="B110" s="144" t="s">
        <v>26</v>
      </c>
      <c r="C110" s="144"/>
      <c r="D110" s="144">
        <v>2019</v>
      </c>
      <c r="E110" s="144">
        <v>2020</v>
      </c>
      <c r="F110" s="144">
        <v>2021</v>
      </c>
      <c r="G110" s="144">
        <v>2022</v>
      </c>
      <c r="H110" s="144">
        <v>2023</v>
      </c>
      <c r="I110" s="144">
        <v>2024</v>
      </c>
      <c r="J110" s="144">
        <v>2025</v>
      </c>
    </row>
    <row r="111" spans="2:15" x14ac:dyDescent="0.25">
      <c r="B111" s="156" t="s">
        <v>0</v>
      </c>
      <c r="C111" s="151"/>
      <c r="D111" s="152">
        <v>656018</v>
      </c>
      <c r="E111" s="152">
        <v>628947</v>
      </c>
      <c r="F111" s="152">
        <v>684260</v>
      </c>
      <c r="G111" s="152">
        <v>590972</v>
      </c>
      <c r="H111" s="152">
        <v>557100</v>
      </c>
      <c r="I111" s="152">
        <v>576203</v>
      </c>
      <c r="J111" s="152">
        <v>534286</v>
      </c>
    </row>
    <row r="112" spans="2:15" x14ac:dyDescent="0.25">
      <c r="B112" s="156" t="s">
        <v>1</v>
      </c>
      <c r="C112" s="151"/>
      <c r="D112" s="152">
        <v>141601</v>
      </c>
      <c r="E112" s="152">
        <v>110991</v>
      </c>
      <c r="F112" s="152">
        <v>145302</v>
      </c>
      <c r="G112" s="152">
        <v>155891</v>
      </c>
      <c r="H112" s="152">
        <v>127068</v>
      </c>
      <c r="I112" s="152">
        <v>148067</v>
      </c>
      <c r="J112" s="152">
        <v>141410</v>
      </c>
    </row>
    <row r="113" spans="2:12" x14ac:dyDescent="0.25">
      <c r="B113" s="156" t="s">
        <v>2</v>
      </c>
      <c r="C113" s="151"/>
      <c r="D113" s="152">
        <v>83515</v>
      </c>
      <c r="E113" s="152">
        <v>72855</v>
      </c>
      <c r="F113" s="152">
        <v>79351</v>
      </c>
      <c r="G113" s="152">
        <v>64403</v>
      </c>
      <c r="H113" s="152">
        <v>55723</v>
      </c>
      <c r="I113" s="152">
        <v>54454</v>
      </c>
      <c r="J113" s="152">
        <v>51762</v>
      </c>
    </row>
    <row r="114" spans="2:12" ht="16.5" thickBot="1" x14ac:dyDescent="0.3">
      <c r="B114" s="157" t="s">
        <v>19</v>
      </c>
      <c r="C114" s="12"/>
      <c r="D114" s="121">
        <v>881134</v>
      </c>
      <c r="E114" s="121">
        <v>812793</v>
      </c>
      <c r="F114" s="121">
        <v>908913</v>
      </c>
      <c r="G114" s="121">
        <v>811266</v>
      </c>
      <c r="H114" s="13">
        <v>739891</v>
      </c>
      <c r="I114" s="13">
        <v>778724</v>
      </c>
      <c r="J114" s="13">
        <v>727458</v>
      </c>
    </row>
    <row r="115" spans="2:12" x14ac:dyDescent="0.25">
      <c r="B115" s="147" t="s">
        <v>30</v>
      </c>
      <c r="C115" s="147"/>
      <c r="D115" s="147">
        <v>2019</v>
      </c>
      <c r="E115" s="147">
        <v>2020</v>
      </c>
      <c r="F115" s="147">
        <v>2021</v>
      </c>
      <c r="G115" s="147">
        <v>2022</v>
      </c>
      <c r="H115" s="147">
        <v>2023</v>
      </c>
      <c r="I115" s="147">
        <v>2024</v>
      </c>
      <c r="J115" s="147">
        <v>2025</v>
      </c>
    </row>
    <row r="116" spans="2:12" x14ac:dyDescent="0.25">
      <c r="B116" s="156" t="s">
        <v>0</v>
      </c>
      <c r="C116" s="151"/>
      <c r="D116" s="152">
        <v>686798</v>
      </c>
      <c r="E116" s="152">
        <v>630717</v>
      </c>
      <c r="F116" s="152">
        <v>658464</v>
      </c>
      <c r="G116" s="152">
        <v>519797</v>
      </c>
      <c r="H116" s="152">
        <v>482911</v>
      </c>
      <c r="I116" s="152">
        <v>506133</v>
      </c>
      <c r="J116" s="152">
        <v>462081</v>
      </c>
      <c r="L116" s="17"/>
    </row>
    <row r="117" spans="2:12" x14ac:dyDescent="0.25">
      <c r="B117" s="156" t="s">
        <v>1</v>
      </c>
      <c r="C117" s="151"/>
      <c r="D117" s="152">
        <v>143434</v>
      </c>
      <c r="E117" s="152">
        <v>114840</v>
      </c>
      <c r="F117" s="152">
        <v>148144</v>
      </c>
      <c r="G117" s="152">
        <v>157089</v>
      </c>
      <c r="H117" s="152">
        <v>129345</v>
      </c>
      <c r="I117" s="152">
        <v>153204</v>
      </c>
      <c r="J117" s="152">
        <v>145400</v>
      </c>
      <c r="L117" s="17"/>
    </row>
    <row r="118" spans="2:12" x14ac:dyDescent="0.25">
      <c r="B118" s="156" t="s">
        <v>2</v>
      </c>
      <c r="C118" s="151"/>
      <c r="D118" s="152">
        <v>87704</v>
      </c>
      <c r="E118" s="152">
        <v>77317</v>
      </c>
      <c r="F118" s="152">
        <v>80365</v>
      </c>
      <c r="G118" s="152">
        <v>63142</v>
      </c>
      <c r="H118" s="152">
        <v>57194</v>
      </c>
      <c r="I118" s="152">
        <v>53880</v>
      </c>
      <c r="J118" s="152">
        <v>51176</v>
      </c>
      <c r="L118" s="17"/>
    </row>
    <row r="119" spans="2:12" ht="16.5" thickBot="1" x14ac:dyDescent="0.3">
      <c r="B119" s="157" t="s">
        <v>19</v>
      </c>
      <c r="C119" s="12"/>
      <c r="D119" s="121">
        <v>917936</v>
      </c>
      <c r="E119" s="121">
        <v>822874</v>
      </c>
      <c r="F119" s="121">
        <v>886973</v>
      </c>
      <c r="G119" s="121">
        <v>740028</v>
      </c>
      <c r="H119" s="13">
        <v>669450</v>
      </c>
      <c r="I119" s="13">
        <v>713217</v>
      </c>
      <c r="J119" s="13">
        <v>658657</v>
      </c>
    </row>
    <row r="123" spans="2:12" x14ac:dyDescent="0.25">
      <c r="B123" s="6" t="s">
        <v>454</v>
      </c>
    </row>
    <row r="124" spans="2:12" x14ac:dyDescent="0.25">
      <c r="B124" s="278" t="s">
        <v>412</v>
      </c>
      <c r="C124" s="278"/>
      <c r="E124" s="70">
        <v>0.02</v>
      </c>
    </row>
    <row r="125" spans="2:12" x14ac:dyDescent="0.25">
      <c r="B125" s="279" t="s">
        <v>411</v>
      </c>
      <c r="C125" s="279"/>
      <c r="E125" s="70">
        <v>0.22</v>
      </c>
    </row>
    <row r="126" spans="2:12" x14ac:dyDescent="0.25">
      <c r="B126" s="278" t="s">
        <v>413</v>
      </c>
      <c r="C126" s="278"/>
      <c r="E126" s="70">
        <v>0.25</v>
      </c>
    </row>
    <row r="127" spans="2:12" x14ac:dyDescent="0.25">
      <c r="B127" s="278" t="s">
        <v>414</v>
      </c>
      <c r="C127" s="278"/>
      <c r="E127" s="70">
        <v>0.51</v>
      </c>
    </row>
    <row r="128" spans="2:12" x14ac:dyDescent="0.25">
      <c r="B128" s="278" t="s">
        <v>19</v>
      </c>
      <c r="C128" s="278"/>
      <c r="E128" s="70">
        <v>1</v>
      </c>
    </row>
    <row r="143" spans="2:2" ht="15.95" customHeight="1" x14ac:dyDescent="0.25"/>
    <row r="144" spans="2:2" x14ac:dyDescent="0.25">
      <c r="B144" s="6" t="s">
        <v>455</v>
      </c>
    </row>
    <row r="145" spans="2:4" x14ac:dyDescent="0.25">
      <c r="B145" s="7" t="s">
        <v>447</v>
      </c>
      <c r="C145" s="70">
        <v>0.89898838401080605</v>
      </c>
      <c r="D145" s="17">
        <v>844935.8084337723</v>
      </c>
    </row>
    <row r="146" spans="2:4" x14ac:dyDescent="0.25">
      <c r="B146" s="7" t="s">
        <v>415</v>
      </c>
      <c r="C146" s="102">
        <v>0.10101161598919395</v>
      </c>
      <c r="D146" s="26">
        <v>939874</v>
      </c>
    </row>
  </sheetData>
  <mergeCells count="16">
    <mergeCell ref="B124:C124"/>
    <mergeCell ref="B126:C126"/>
    <mergeCell ref="B127:C127"/>
    <mergeCell ref="B128:C128"/>
    <mergeCell ref="B125:C125"/>
    <mergeCell ref="B109:H109"/>
    <mergeCell ref="B70:H70"/>
    <mergeCell ref="B83:H83"/>
    <mergeCell ref="B96:H96"/>
    <mergeCell ref="B3:J3"/>
    <mergeCell ref="B6:B7"/>
    <mergeCell ref="B11:J11"/>
    <mergeCell ref="B62:J62"/>
    <mergeCell ref="B16:J16"/>
    <mergeCell ref="B35:H35"/>
    <mergeCell ref="B54:H54"/>
  </mergeCells>
  <pageMargins left="0.7" right="0.7" top="0.75" bottom="0.75" header="0.3" footer="0.3"/>
  <pageSetup scale="58"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C4B3-073F-4536-AC02-FB021F77785D}">
  <sheetPr>
    <pageSetUpPr fitToPage="1"/>
  </sheetPr>
  <dimension ref="A1:J62"/>
  <sheetViews>
    <sheetView showGridLines="0" zoomScale="115" zoomScaleNormal="115" workbookViewId="0">
      <selection sqref="A1:J62"/>
    </sheetView>
  </sheetViews>
  <sheetFormatPr defaultColWidth="9.140625" defaultRowHeight="15.75" x14ac:dyDescent="0.25"/>
  <cols>
    <col min="1" max="1" width="3.42578125" style="7" customWidth="1"/>
    <col min="2" max="2" width="38.5703125" style="7" bestFit="1" customWidth="1"/>
    <col min="3" max="3" width="15.85546875" style="7" customWidth="1"/>
    <col min="4" max="10" width="12.85546875" style="7" bestFit="1" customWidth="1"/>
    <col min="11" max="16384" width="9.140625" style="7"/>
  </cols>
  <sheetData>
    <row r="1" spans="1:10" x14ac:dyDescent="0.25">
      <c r="A1" s="6" t="s">
        <v>426</v>
      </c>
    </row>
    <row r="2" spans="1:10" x14ac:dyDescent="0.25">
      <c r="A2" s="6"/>
    </row>
    <row r="3" spans="1:10" x14ac:dyDescent="0.25">
      <c r="B3" s="275" t="s">
        <v>472</v>
      </c>
      <c r="C3" s="275"/>
      <c r="D3" s="275"/>
      <c r="E3" s="275"/>
      <c r="F3" s="275"/>
      <c r="G3" s="275"/>
      <c r="H3" s="275"/>
      <c r="I3" s="275"/>
      <c r="J3" s="275"/>
    </row>
    <row r="4" spans="1:10" ht="16.5" thickBot="1" x14ac:dyDescent="0.3">
      <c r="B4" s="24"/>
      <c r="C4" s="6"/>
      <c r="D4" s="6">
        <v>2019</v>
      </c>
      <c r="E4" s="6">
        <v>2020</v>
      </c>
      <c r="F4" s="6">
        <v>2021</v>
      </c>
      <c r="G4" s="6">
        <v>2022</v>
      </c>
      <c r="H4" s="6">
        <v>2023</v>
      </c>
      <c r="I4" s="6">
        <v>2024</v>
      </c>
      <c r="J4" s="87">
        <v>2025</v>
      </c>
    </row>
    <row r="5" spans="1:10" ht="16.5" thickBot="1" x14ac:dyDescent="0.3">
      <c r="B5" s="46" t="s">
        <v>69</v>
      </c>
      <c r="C5" s="30"/>
      <c r="D5" s="47">
        <v>6.39</v>
      </c>
      <c r="E5" s="47">
        <v>6.13</v>
      </c>
      <c r="F5" s="116">
        <v>6.6</v>
      </c>
      <c r="G5" s="47">
        <v>7.43</v>
      </c>
      <c r="H5" s="47">
        <v>8.33</v>
      </c>
      <c r="I5" s="47">
        <v>8.25</v>
      </c>
      <c r="J5" s="48">
        <v>7.96</v>
      </c>
    </row>
    <row r="8" spans="1:10" ht="16.5" thickBot="1" x14ac:dyDescent="0.3">
      <c r="B8" s="275" t="s">
        <v>473</v>
      </c>
      <c r="C8" s="275"/>
      <c r="D8" s="275"/>
      <c r="E8" s="275"/>
      <c r="F8" s="275"/>
      <c r="G8" s="275"/>
      <c r="H8" s="275"/>
      <c r="I8" s="275"/>
      <c r="J8" s="275"/>
    </row>
    <row r="9" spans="1:10" x14ac:dyDescent="0.25">
      <c r="B9" s="8" t="s">
        <v>39</v>
      </c>
      <c r="C9" s="9"/>
      <c r="D9" s="9">
        <v>2019</v>
      </c>
      <c r="E9" s="9">
        <v>2020</v>
      </c>
      <c r="F9" s="9">
        <v>2021</v>
      </c>
      <c r="G9" s="9">
        <v>2022</v>
      </c>
      <c r="H9" s="9">
        <v>2023</v>
      </c>
      <c r="I9" s="9">
        <v>2024</v>
      </c>
      <c r="J9" s="10">
        <v>2025</v>
      </c>
    </row>
    <row r="10" spans="1:10" x14ac:dyDescent="0.25">
      <c r="B10" s="18" t="s">
        <v>40</v>
      </c>
      <c r="D10" s="19">
        <v>13671280</v>
      </c>
      <c r="E10" s="19">
        <v>12682505</v>
      </c>
      <c r="F10" s="19">
        <v>14175470</v>
      </c>
      <c r="G10" s="19">
        <v>13668003</v>
      </c>
      <c r="H10" s="19">
        <v>12783030</v>
      </c>
      <c r="I10" s="19">
        <v>13348532</v>
      </c>
      <c r="J10" s="20">
        <v>12363882</v>
      </c>
    </row>
    <row r="11" spans="1:10" x14ac:dyDescent="0.25">
      <c r="B11" s="18" t="s">
        <v>41</v>
      </c>
      <c r="D11" s="19">
        <v>6624</v>
      </c>
      <c r="E11" s="19">
        <v>6485</v>
      </c>
      <c r="F11" s="19">
        <v>5712</v>
      </c>
      <c r="G11" s="19">
        <v>5370</v>
      </c>
      <c r="H11" s="19">
        <v>4222</v>
      </c>
      <c r="I11" s="19">
        <v>4275</v>
      </c>
      <c r="J11" s="20">
        <v>5023</v>
      </c>
    </row>
    <row r="12" spans="1:10" x14ac:dyDescent="0.25">
      <c r="B12" s="18" t="s">
        <v>42</v>
      </c>
      <c r="D12" s="19">
        <v>54132</v>
      </c>
      <c r="E12" s="19">
        <v>68339</v>
      </c>
      <c r="F12" s="19">
        <v>73918</v>
      </c>
      <c r="G12" s="19">
        <v>67700</v>
      </c>
      <c r="H12" s="19">
        <v>65049</v>
      </c>
      <c r="I12" s="19">
        <v>65049</v>
      </c>
      <c r="J12" s="20">
        <v>63016</v>
      </c>
    </row>
    <row r="13" spans="1:10" x14ac:dyDescent="0.25">
      <c r="B13" s="18" t="s">
        <v>43</v>
      </c>
      <c r="D13" s="19">
        <v>0</v>
      </c>
      <c r="E13" s="19">
        <v>0</v>
      </c>
      <c r="F13" s="19">
        <v>0</v>
      </c>
      <c r="G13" s="19">
        <v>0</v>
      </c>
      <c r="H13" s="19">
        <v>0</v>
      </c>
      <c r="I13" s="19">
        <v>0</v>
      </c>
      <c r="J13" s="20">
        <v>0</v>
      </c>
    </row>
    <row r="14" spans="1:10" x14ac:dyDescent="0.25">
      <c r="B14" s="18" t="s">
        <v>44</v>
      </c>
      <c r="D14" s="19">
        <v>742007</v>
      </c>
      <c r="E14" s="19">
        <v>588068</v>
      </c>
      <c r="F14" s="19">
        <v>608191</v>
      </c>
      <c r="G14" s="19">
        <v>586843</v>
      </c>
      <c r="H14" s="19">
        <v>571940</v>
      </c>
      <c r="I14" s="19">
        <v>603489</v>
      </c>
      <c r="J14" s="20">
        <v>271201</v>
      </c>
    </row>
    <row r="15" spans="1:10" x14ac:dyDescent="0.25">
      <c r="B15" s="18" t="s">
        <v>45</v>
      </c>
      <c r="D15" s="19">
        <v>0</v>
      </c>
      <c r="E15" s="19">
        <v>0</v>
      </c>
      <c r="F15" s="19">
        <v>0</v>
      </c>
      <c r="G15" s="19">
        <v>0</v>
      </c>
      <c r="H15" s="19">
        <v>0</v>
      </c>
      <c r="I15" s="19">
        <v>0</v>
      </c>
      <c r="J15" s="20">
        <v>0</v>
      </c>
    </row>
    <row r="16" spans="1:10" x14ac:dyDescent="0.25">
      <c r="B16" s="18" t="s">
        <v>38</v>
      </c>
      <c r="D16" s="19">
        <v>496148</v>
      </c>
      <c r="E16" s="19">
        <v>457656</v>
      </c>
      <c r="F16" s="19">
        <v>1018388</v>
      </c>
      <c r="G16" s="19">
        <v>1075236</v>
      </c>
      <c r="H16" s="19">
        <v>976265</v>
      </c>
      <c r="I16" s="19">
        <v>1023591</v>
      </c>
      <c r="J16" s="20">
        <v>938112</v>
      </c>
    </row>
    <row r="17" spans="2:10" x14ac:dyDescent="0.25">
      <c r="B17" s="18" t="s">
        <v>46</v>
      </c>
      <c r="D17" s="19">
        <v>437682</v>
      </c>
      <c r="E17" s="19">
        <v>370833</v>
      </c>
      <c r="F17" s="19">
        <v>386742</v>
      </c>
      <c r="G17" s="19">
        <v>375545</v>
      </c>
      <c r="H17" s="19">
        <v>359372</v>
      </c>
      <c r="I17" s="19">
        <v>358190</v>
      </c>
      <c r="J17" s="20">
        <v>330675</v>
      </c>
    </row>
    <row r="18" spans="2:10" ht="16.5" thickBot="1" x14ac:dyDescent="0.3">
      <c r="B18" s="11" t="s">
        <v>47</v>
      </c>
      <c r="C18" s="12"/>
      <c r="D18" s="13">
        <v>15407873</v>
      </c>
      <c r="E18" s="13">
        <v>14173886</v>
      </c>
      <c r="F18" s="13">
        <v>16268421</v>
      </c>
      <c r="G18" s="13">
        <v>15778697</v>
      </c>
      <c r="H18" s="13">
        <v>14759878</v>
      </c>
      <c r="I18" s="13">
        <v>15403126</v>
      </c>
      <c r="J18" s="14">
        <v>13971909</v>
      </c>
    </row>
    <row r="21" spans="2:10" ht="16.5" thickBot="1" x14ac:dyDescent="0.3">
      <c r="B21" s="275" t="s">
        <v>474</v>
      </c>
      <c r="C21" s="275"/>
      <c r="D21" s="275"/>
      <c r="E21" s="275"/>
      <c r="F21" s="275"/>
      <c r="G21" s="275"/>
      <c r="H21" s="275"/>
      <c r="I21" s="275"/>
      <c r="J21" s="275"/>
    </row>
    <row r="22" spans="2:10" x14ac:dyDescent="0.25">
      <c r="B22" s="8" t="s">
        <v>39</v>
      </c>
      <c r="C22" s="9"/>
      <c r="D22" s="9">
        <v>2019</v>
      </c>
      <c r="E22" s="9">
        <v>2020</v>
      </c>
      <c r="F22" s="9">
        <v>2021</v>
      </c>
      <c r="G22" s="9">
        <v>2022</v>
      </c>
      <c r="H22" s="9">
        <v>2023</v>
      </c>
      <c r="I22" s="9">
        <v>2024</v>
      </c>
      <c r="J22" s="10">
        <v>2025</v>
      </c>
    </row>
    <row r="23" spans="2:10" x14ac:dyDescent="0.25">
      <c r="B23" s="18" t="s">
        <v>48</v>
      </c>
      <c r="D23" s="19">
        <v>161568</v>
      </c>
      <c r="E23" s="19">
        <v>215086</v>
      </c>
      <c r="F23" s="19">
        <v>234897</v>
      </c>
      <c r="G23" s="19">
        <v>228207</v>
      </c>
      <c r="H23" s="19">
        <v>219774</v>
      </c>
      <c r="I23" s="19">
        <v>227492</v>
      </c>
      <c r="J23" s="20">
        <v>597974</v>
      </c>
    </row>
    <row r="24" spans="2:10" x14ac:dyDescent="0.25">
      <c r="B24" s="18" t="s">
        <v>49</v>
      </c>
      <c r="D24" s="19">
        <v>60519.693813029749</v>
      </c>
      <c r="E24" s="19">
        <v>75832.788149190179</v>
      </c>
      <c r="F24" s="19">
        <v>82125.25330526066</v>
      </c>
      <c r="G24" s="19">
        <v>78628.602261514025</v>
      </c>
      <c r="H24" s="19">
        <v>76683.386307007604</v>
      </c>
      <c r="I24" s="19">
        <v>80393.367821599371</v>
      </c>
      <c r="J24" s="20">
        <v>28394.810935909023</v>
      </c>
    </row>
    <row r="25" spans="2:10" x14ac:dyDescent="0.25">
      <c r="B25" s="18" t="s">
        <v>50</v>
      </c>
      <c r="D25" s="19">
        <v>191334</v>
      </c>
      <c r="E25" s="19">
        <v>185364</v>
      </c>
      <c r="F25" s="19">
        <v>206831</v>
      </c>
      <c r="G25" s="19">
        <v>197548</v>
      </c>
      <c r="H25" s="19">
        <v>191923</v>
      </c>
      <c r="I25" s="19">
        <v>192963</v>
      </c>
      <c r="J25" s="20">
        <v>617105</v>
      </c>
    </row>
    <row r="26" spans="2:10" x14ac:dyDescent="0.25">
      <c r="B26" s="18" t="s">
        <v>51</v>
      </c>
      <c r="D26" s="19">
        <v>848</v>
      </c>
      <c r="E26" s="19">
        <v>827</v>
      </c>
      <c r="F26" s="19">
        <v>934</v>
      </c>
      <c r="G26" s="19">
        <v>794</v>
      </c>
      <c r="H26" s="19">
        <v>960</v>
      </c>
      <c r="I26" s="19">
        <v>1045</v>
      </c>
      <c r="J26" s="20">
        <v>749</v>
      </c>
    </row>
    <row r="27" spans="2:10" x14ac:dyDescent="0.25">
      <c r="B27" s="18" t="s">
        <v>52</v>
      </c>
      <c r="D27" s="19">
        <v>68451</v>
      </c>
      <c r="E27" s="19">
        <v>81486</v>
      </c>
      <c r="F27" s="19">
        <v>88247</v>
      </c>
      <c r="G27" s="19">
        <v>84750</v>
      </c>
      <c r="H27" s="19">
        <v>82876</v>
      </c>
      <c r="I27" s="19">
        <v>84987</v>
      </c>
      <c r="J27" s="20">
        <v>35116</v>
      </c>
    </row>
    <row r="28" spans="2:10" x14ac:dyDescent="0.25">
      <c r="B28" s="18" t="s">
        <v>53</v>
      </c>
      <c r="D28" s="19">
        <v>0</v>
      </c>
      <c r="E28" s="19">
        <v>0</v>
      </c>
      <c r="F28" s="19">
        <v>0</v>
      </c>
      <c r="G28" s="19">
        <v>0</v>
      </c>
      <c r="H28" s="19">
        <v>0</v>
      </c>
      <c r="I28" s="19">
        <v>0</v>
      </c>
      <c r="J28" s="20">
        <v>0</v>
      </c>
    </row>
    <row r="29" spans="2:10" x14ac:dyDescent="0.25">
      <c r="B29" s="18" t="s">
        <v>54</v>
      </c>
      <c r="D29" s="19">
        <v>30330</v>
      </c>
      <c r="E29" s="19">
        <v>210660</v>
      </c>
      <c r="F29" s="19">
        <v>344435</v>
      </c>
      <c r="G29" s="19">
        <v>330970</v>
      </c>
      <c r="H29" s="19">
        <v>324472</v>
      </c>
      <c r="I29" s="19">
        <v>335503</v>
      </c>
      <c r="J29" s="20">
        <v>38814</v>
      </c>
    </row>
    <row r="30" spans="2:10" ht="16.5" thickBot="1" x14ac:dyDescent="0.3">
      <c r="B30" s="11" t="s">
        <v>55</v>
      </c>
      <c r="C30" s="12"/>
      <c r="D30" s="118">
        <v>513050.69381302973</v>
      </c>
      <c r="E30" s="118">
        <v>769255.78814919014</v>
      </c>
      <c r="F30" s="118">
        <v>957469.25330526067</v>
      </c>
      <c r="G30" s="118">
        <v>920897.60226151405</v>
      </c>
      <c r="H30" s="118">
        <v>896688.38630700763</v>
      </c>
      <c r="I30" s="118">
        <v>922383.36782159936</v>
      </c>
      <c r="J30" s="243">
        <v>1318152.8109359089</v>
      </c>
    </row>
    <row r="33" spans="2:10" ht="16.5" thickBot="1" x14ac:dyDescent="0.3">
      <c r="B33" s="275" t="s">
        <v>475</v>
      </c>
      <c r="C33" s="275"/>
      <c r="D33" s="275"/>
      <c r="E33" s="275"/>
      <c r="F33" s="275"/>
      <c r="G33" s="275"/>
      <c r="H33" s="275"/>
      <c r="I33" s="275"/>
      <c r="J33" s="275"/>
    </row>
    <row r="34" spans="2:10" x14ac:dyDescent="0.25">
      <c r="B34" s="8" t="s">
        <v>56</v>
      </c>
      <c r="C34" s="9"/>
      <c r="D34" s="9">
        <v>2019</v>
      </c>
      <c r="E34" s="9">
        <v>2020</v>
      </c>
      <c r="F34" s="9">
        <v>2021</v>
      </c>
      <c r="G34" s="9">
        <v>2022</v>
      </c>
      <c r="H34" s="9">
        <v>2023</v>
      </c>
      <c r="I34" s="9">
        <v>2024</v>
      </c>
      <c r="J34" s="10">
        <v>2025</v>
      </c>
    </row>
    <row r="35" spans="2:10" x14ac:dyDescent="0.25">
      <c r="B35" s="18" t="s">
        <v>57</v>
      </c>
      <c r="D35" s="19">
        <v>3026099</v>
      </c>
      <c r="E35" s="19">
        <v>2992013</v>
      </c>
      <c r="F35" s="19">
        <v>3228547</v>
      </c>
      <c r="G35" s="19">
        <v>3116921</v>
      </c>
      <c r="H35" s="19">
        <v>3008635</v>
      </c>
      <c r="I35" s="19">
        <v>3089293</v>
      </c>
      <c r="J35" s="20">
        <v>3143528</v>
      </c>
    </row>
    <row r="36" spans="2:10" x14ac:dyDescent="0.25">
      <c r="B36" s="18" t="s">
        <v>58</v>
      </c>
      <c r="D36" s="19">
        <v>2334553.6938130297</v>
      </c>
      <c r="E36" s="19">
        <v>2149900.7881491892</v>
      </c>
      <c r="F36" s="19">
        <v>2949176.2533052601</v>
      </c>
      <c r="G36" s="19">
        <v>3112626.6022615135</v>
      </c>
      <c r="H36" s="19">
        <v>3447615.3863070086</v>
      </c>
      <c r="I36" s="19">
        <v>3660252.3678216003</v>
      </c>
      <c r="J36" s="20">
        <v>1270708.8109359089</v>
      </c>
    </row>
    <row r="37" spans="2:10" x14ac:dyDescent="0.25">
      <c r="B37" s="18" t="s">
        <v>59</v>
      </c>
      <c r="D37" s="19">
        <v>0</v>
      </c>
      <c r="E37" s="19">
        <v>0</v>
      </c>
      <c r="F37" s="19">
        <v>0</v>
      </c>
      <c r="G37" s="19">
        <v>0</v>
      </c>
      <c r="H37" s="19">
        <v>0</v>
      </c>
      <c r="I37" s="19">
        <v>0</v>
      </c>
      <c r="J37" s="20">
        <v>0</v>
      </c>
    </row>
    <row r="38" spans="2:10" x14ac:dyDescent="0.25">
      <c r="B38" s="18" t="s">
        <v>60</v>
      </c>
      <c r="D38" s="19">
        <v>10560271</v>
      </c>
      <c r="E38" s="19">
        <v>9801228</v>
      </c>
      <c r="F38" s="19">
        <v>11048167</v>
      </c>
      <c r="G38" s="19">
        <v>10470047</v>
      </c>
      <c r="H38" s="19">
        <v>9200316</v>
      </c>
      <c r="I38" s="19">
        <v>9575964</v>
      </c>
      <c r="J38" s="20">
        <v>10875825</v>
      </c>
    </row>
    <row r="39" spans="2:10" ht="16.5" thickBot="1" x14ac:dyDescent="0.3">
      <c r="B39" s="11" t="s">
        <v>19</v>
      </c>
      <c r="C39" s="12"/>
      <c r="D39" s="13">
        <v>15920923.69381303</v>
      </c>
      <c r="E39" s="13">
        <v>14943141.788149189</v>
      </c>
      <c r="F39" s="13">
        <v>17225890.25330526</v>
      </c>
      <c r="G39" s="13">
        <v>16699594.602261513</v>
      </c>
      <c r="H39" s="13">
        <v>15656566.386307009</v>
      </c>
      <c r="I39" s="13">
        <v>16325509.3678216</v>
      </c>
      <c r="J39" s="14">
        <v>15290061.810935909</v>
      </c>
    </row>
    <row r="41" spans="2:10" x14ac:dyDescent="0.25">
      <c r="I41" s="26">
        <v>668942.98151459172</v>
      </c>
      <c r="J41" s="26">
        <v>-1035447.5568856914</v>
      </c>
    </row>
    <row r="42" spans="2:10" ht="16.5" thickBot="1" x14ac:dyDescent="0.3">
      <c r="B42" s="275" t="s">
        <v>476</v>
      </c>
      <c r="C42" s="275"/>
      <c r="D42" s="275"/>
      <c r="E42" s="275"/>
      <c r="F42" s="275"/>
      <c r="G42" s="275"/>
      <c r="H42" s="275"/>
      <c r="I42" s="275"/>
      <c r="J42" s="275"/>
    </row>
    <row r="43" spans="2:10" x14ac:dyDescent="0.25">
      <c r="B43" s="8" t="s">
        <v>56</v>
      </c>
      <c r="C43" s="9"/>
      <c r="D43" s="9">
        <v>2019</v>
      </c>
      <c r="E43" s="9">
        <v>2020</v>
      </c>
      <c r="F43" s="9">
        <v>2021</v>
      </c>
      <c r="G43" s="9">
        <v>2022</v>
      </c>
      <c r="H43" s="9">
        <v>2023</v>
      </c>
      <c r="I43" s="9">
        <v>2024</v>
      </c>
      <c r="J43" s="10">
        <v>2025</v>
      </c>
    </row>
    <row r="44" spans="2:10" x14ac:dyDescent="0.25">
      <c r="B44" s="18" t="s">
        <v>57</v>
      </c>
      <c r="D44" s="33">
        <v>48</v>
      </c>
      <c r="E44" s="19">
        <v>100</v>
      </c>
      <c r="F44" s="19">
        <v>73</v>
      </c>
      <c r="G44" s="19">
        <v>97</v>
      </c>
      <c r="H44" s="19">
        <v>75</v>
      </c>
      <c r="I44" s="19">
        <v>326</v>
      </c>
      <c r="J44" s="20">
        <v>294</v>
      </c>
    </row>
    <row r="45" spans="2:10" x14ac:dyDescent="0.25">
      <c r="B45" s="18" t="s">
        <v>58</v>
      </c>
      <c r="D45" s="33">
        <v>0</v>
      </c>
      <c r="E45" s="19">
        <v>0</v>
      </c>
      <c r="F45" s="19">
        <v>0</v>
      </c>
      <c r="G45" s="19">
        <v>0</v>
      </c>
      <c r="H45" s="19">
        <v>0</v>
      </c>
      <c r="I45" s="19">
        <v>0</v>
      </c>
      <c r="J45" s="20">
        <v>0</v>
      </c>
    </row>
    <row r="46" spans="2:10" x14ac:dyDescent="0.25">
      <c r="B46" s="18" t="s">
        <v>59</v>
      </c>
      <c r="D46" s="33">
        <v>0</v>
      </c>
      <c r="E46" s="19">
        <v>0</v>
      </c>
      <c r="F46" s="19">
        <v>0</v>
      </c>
      <c r="G46" s="19">
        <v>0</v>
      </c>
      <c r="H46" s="19">
        <v>0</v>
      </c>
      <c r="I46" s="19">
        <v>0</v>
      </c>
      <c r="J46" s="20">
        <v>0</v>
      </c>
    </row>
    <row r="47" spans="2:10" x14ac:dyDescent="0.25">
      <c r="B47" s="18" t="s">
        <v>60</v>
      </c>
      <c r="D47" s="33">
        <v>28083</v>
      </c>
      <c r="E47" s="19">
        <v>27490</v>
      </c>
      <c r="F47" s="19">
        <v>28039</v>
      </c>
      <c r="G47" s="19">
        <v>28138</v>
      </c>
      <c r="H47" s="19">
        <v>24859</v>
      </c>
      <c r="I47" s="19">
        <v>25976</v>
      </c>
      <c r="J47" s="20">
        <v>37462</v>
      </c>
    </row>
    <row r="48" spans="2:10" ht="16.5" thickBot="1" x14ac:dyDescent="0.3">
      <c r="B48" s="11" t="s">
        <v>19</v>
      </c>
      <c r="C48" s="12"/>
      <c r="D48" s="34">
        <v>28131</v>
      </c>
      <c r="E48" s="34">
        <v>27590</v>
      </c>
      <c r="F48" s="34">
        <v>28112</v>
      </c>
      <c r="G48" s="34">
        <v>28235</v>
      </c>
      <c r="H48" s="34">
        <v>24934</v>
      </c>
      <c r="I48" s="34">
        <v>26302</v>
      </c>
      <c r="J48" s="236">
        <v>37756</v>
      </c>
    </row>
    <row r="51" spans="2:10" ht="16.5" thickBot="1" x14ac:dyDescent="0.3">
      <c r="B51" s="275" t="s">
        <v>477</v>
      </c>
      <c r="C51" s="275"/>
      <c r="D51" s="275"/>
      <c r="E51" s="275"/>
      <c r="F51" s="275"/>
      <c r="G51" s="275"/>
      <c r="H51" s="275"/>
      <c r="I51" s="275"/>
      <c r="J51" s="275"/>
    </row>
    <row r="52" spans="2:10" ht="16.5" thickBot="1" x14ac:dyDescent="0.3">
      <c r="B52" s="35" t="s">
        <v>62</v>
      </c>
      <c r="C52" s="36"/>
      <c r="D52" s="36">
        <v>2019</v>
      </c>
      <c r="E52" s="36">
        <v>2020</v>
      </c>
      <c r="F52" s="36">
        <v>2021</v>
      </c>
      <c r="G52" s="36">
        <v>2022</v>
      </c>
      <c r="H52" s="36">
        <v>2023</v>
      </c>
      <c r="I52" s="36">
        <v>2024</v>
      </c>
      <c r="J52" s="37">
        <v>2025</v>
      </c>
    </row>
    <row r="53" spans="2:10" x14ac:dyDescent="0.25">
      <c r="B53" s="38" t="s">
        <v>19</v>
      </c>
      <c r="C53" s="39"/>
      <c r="D53" s="40">
        <v>15920923.69381303</v>
      </c>
      <c r="E53" s="40">
        <v>14943141.788149189</v>
      </c>
      <c r="F53" s="40">
        <v>17225890.25330526</v>
      </c>
      <c r="G53" s="40">
        <v>16699594.602261513</v>
      </c>
      <c r="H53" s="40">
        <v>15656566.386307009</v>
      </c>
      <c r="I53" s="40">
        <v>16325509.3678216</v>
      </c>
      <c r="J53" s="41">
        <v>15290061.810935909</v>
      </c>
    </row>
    <row r="54" spans="2:10" x14ac:dyDescent="0.25">
      <c r="B54" s="18" t="s">
        <v>63</v>
      </c>
      <c r="D54" s="19">
        <v>2371858</v>
      </c>
      <c r="E54" s="19">
        <v>2211174</v>
      </c>
      <c r="F54" s="19">
        <v>2953263</v>
      </c>
      <c r="G54" s="19">
        <v>2802358</v>
      </c>
      <c r="H54" s="19">
        <v>2458185</v>
      </c>
      <c r="I54" s="19">
        <v>2458185</v>
      </c>
      <c r="J54" s="20">
        <v>4133266.9113925332</v>
      </c>
    </row>
    <row r="55" spans="2:10" ht="16.5" thickBot="1" x14ac:dyDescent="0.3">
      <c r="B55" s="32" t="s">
        <v>64</v>
      </c>
      <c r="C55" s="16"/>
      <c r="D55" s="119">
        <v>63828</v>
      </c>
      <c r="E55" s="119">
        <v>331178</v>
      </c>
      <c r="F55" s="119">
        <v>492771</v>
      </c>
      <c r="G55" s="119">
        <v>472537</v>
      </c>
      <c r="H55" s="119">
        <v>461299</v>
      </c>
      <c r="I55" s="119">
        <v>471963</v>
      </c>
      <c r="J55" s="42">
        <v>1053225.9108147973</v>
      </c>
    </row>
    <row r="58" spans="2:10" ht="16.5" thickBot="1" x14ac:dyDescent="0.3">
      <c r="B58" s="275" t="s">
        <v>478</v>
      </c>
      <c r="C58" s="275"/>
      <c r="D58" s="275"/>
      <c r="E58" s="275"/>
      <c r="F58" s="275"/>
      <c r="G58" s="275"/>
      <c r="H58" s="275"/>
      <c r="I58" s="275"/>
      <c r="J58" s="275"/>
    </row>
    <row r="59" spans="2:10" x14ac:dyDescent="0.25">
      <c r="B59" s="31"/>
      <c r="C59" s="28"/>
      <c r="D59" s="9">
        <v>2019</v>
      </c>
      <c r="E59" s="9">
        <v>2020</v>
      </c>
      <c r="F59" s="9">
        <v>2021</v>
      </c>
      <c r="G59" s="9">
        <v>2022</v>
      </c>
      <c r="H59" s="9">
        <v>2023</v>
      </c>
      <c r="I59" s="9">
        <v>2024</v>
      </c>
      <c r="J59" s="10">
        <v>2025</v>
      </c>
    </row>
    <row r="60" spans="2:10" x14ac:dyDescent="0.25">
      <c r="B60" s="18" t="s">
        <v>65</v>
      </c>
      <c r="D60" s="43">
        <v>0.99343865640938211</v>
      </c>
      <c r="E60" s="43">
        <v>0.99369587502896295</v>
      </c>
      <c r="F60" s="43">
        <v>0.99932866790395114</v>
      </c>
      <c r="G60" s="43">
        <v>0.99932985064447755</v>
      </c>
      <c r="H60" s="43">
        <v>0.99889830604274066</v>
      </c>
      <c r="I60" s="43">
        <v>0.99624806785275033</v>
      </c>
      <c r="J60" s="237">
        <v>0.99624806785275033</v>
      </c>
    </row>
    <row r="61" spans="2:10" x14ac:dyDescent="0.25">
      <c r="B61" s="18" t="s">
        <v>66</v>
      </c>
      <c r="D61" s="43">
        <v>3.2224932653399027E-2</v>
      </c>
      <c r="E61" s="43">
        <v>5.1478852242388295E-2</v>
      </c>
      <c r="F61" s="43">
        <v>5.5583150665989171E-2</v>
      </c>
      <c r="G61" s="43">
        <v>5.5144907657626793E-2</v>
      </c>
      <c r="H61" s="43">
        <v>5.7272352326959597E-2</v>
      </c>
      <c r="I61" s="43">
        <v>5.6499515392742561E-2</v>
      </c>
      <c r="J61" s="237">
        <v>8.6209776470172708E-2</v>
      </c>
    </row>
    <row r="62" spans="2:10" ht="16.5" thickBot="1" x14ac:dyDescent="0.3">
      <c r="B62" s="32" t="s">
        <v>67</v>
      </c>
      <c r="C62" s="16"/>
      <c r="D62" s="44" t="s">
        <v>68</v>
      </c>
      <c r="E62" s="45" t="s">
        <v>68</v>
      </c>
      <c r="F62" s="45" t="s">
        <v>68</v>
      </c>
      <c r="G62" s="45" t="s">
        <v>68</v>
      </c>
      <c r="H62" s="45" t="s">
        <v>68</v>
      </c>
      <c r="I62" s="45" t="s">
        <v>68</v>
      </c>
      <c r="J62" s="238" t="s">
        <v>68</v>
      </c>
    </row>
  </sheetData>
  <mergeCells count="7">
    <mergeCell ref="B3:J3"/>
    <mergeCell ref="B8:J8"/>
    <mergeCell ref="B21:J21"/>
    <mergeCell ref="B51:J51"/>
    <mergeCell ref="B58:J58"/>
    <mergeCell ref="B42:J42"/>
    <mergeCell ref="B33:J33"/>
  </mergeCells>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04DD-ED54-42A3-A6A7-9025372C925B}">
  <sheetPr>
    <pageSetUpPr fitToPage="1"/>
  </sheetPr>
  <dimension ref="A1:I21"/>
  <sheetViews>
    <sheetView showGridLines="0" workbookViewId="0">
      <selection sqref="A1:I21"/>
    </sheetView>
  </sheetViews>
  <sheetFormatPr defaultColWidth="9.140625" defaultRowHeight="15.75" x14ac:dyDescent="0.25"/>
  <cols>
    <col min="1" max="1" width="3.42578125" style="7" customWidth="1"/>
    <col min="2" max="2" width="36.42578125" style="7" bestFit="1" customWidth="1"/>
    <col min="3" max="9" width="8.7109375" style="7" bestFit="1" customWidth="1"/>
    <col min="10" max="16384" width="9.140625" style="7"/>
  </cols>
  <sheetData>
    <row r="1" spans="1:9" x14ac:dyDescent="0.25">
      <c r="A1" s="6" t="s">
        <v>460</v>
      </c>
    </row>
    <row r="3" spans="1:9" x14ac:dyDescent="0.25">
      <c r="B3" s="275" t="s">
        <v>444</v>
      </c>
      <c r="C3" s="275"/>
      <c r="D3" s="275"/>
      <c r="E3" s="275"/>
      <c r="F3" s="275"/>
      <c r="G3" s="275"/>
      <c r="H3" s="275"/>
      <c r="I3" s="275"/>
    </row>
    <row r="4" spans="1:9" x14ac:dyDescent="0.25">
      <c r="B4" s="149" t="s">
        <v>445</v>
      </c>
      <c r="C4" s="149">
        <v>2019</v>
      </c>
      <c r="D4" s="149">
        <v>2020</v>
      </c>
      <c r="E4" s="149">
        <v>2021</v>
      </c>
      <c r="F4" s="149">
        <v>2022</v>
      </c>
      <c r="G4" s="149">
        <v>2023</v>
      </c>
      <c r="H4" s="149">
        <v>2024</v>
      </c>
      <c r="I4" s="149">
        <v>2025</v>
      </c>
    </row>
    <row r="5" spans="1:9" x14ac:dyDescent="0.25">
      <c r="B5" s="150" t="s">
        <v>73</v>
      </c>
      <c r="C5" s="23">
        <v>5465.9411999999993</v>
      </c>
      <c r="D5" s="23">
        <v>3871.8170400000004</v>
      </c>
      <c r="E5" s="23">
        <v>3830.7984199999992</v>
      </c>
      <c r="F5" s="23">
        <v>3613.7565500000001</v>
      </c>
      <c r="G5" s="23">
        <v>3180.1365299999998</v>
      </c>
      <c r="H5" s="23">
        <v>3504.8352500000001</v>
      </c>
      <c r="I5" s="23">
        <v>3128.0076200000003</v>
      </c>
    </row>
    <row r="6" spans="1:9" x14ac:dyDescent="0.25">
      <c r="B6" s="150" t="s">
        <v>74</v>
      </c>
      <c r="C6" s="68">
        <v>2.194151875224047E-3</v>
      </c>
      <c r="D6" s="68">
        <v>1.5880205669911976E-3</v>
      </c>
      <c r="E6" s="68">
        <v>1.4671158930447542E-3</v>
      </c>
      <c r="F6" s="68">
        <v>1.6082467402004283E-3</v>
      </c>
      <c r="G6" s="68">
        <v>1.6920072326591269E-3</v>
      </c>
      <c r="H6" s="68">
        <v>1.7709922235900422E-3</v>
      </c>
      <c r="I6" s="68">
        <v>1.6281303515892427E-3</v>
      </c>
    </row>
    <row r="7" spans="1:9" x14ac:dyDescent="0.25">
      <c r="H7" s="126"/>
      <c r="I7" s="126"/>
    </row>
    <row r="8" spans="1:9" x14ac:dyDescent="0.25">
      <c r="H8" s="103"/>
      <c r="I8" s="26"/>
    </row>
    <row r="9" spans="1:9" x14ac:dyDescent="0.25">
      <c r="B9" s="275" t="s">
        <v>446</v>
      </c>
      <c r="C9" s="275"/>
      <c r="D9" s="275"/>
      <c r="E9" s="275"/>
      <c r="F9" s="275"/>
      <c r="G9" s="275"/>
      <c r="H9" s="137"/>
      <c r="I9" s="137"/>
    </row>
    <row r="10" spans="1:9" x14ac:dyDescent="0.25">
      <c r="B10" s="158" t="s">
        <v>78</v>
      </c>
      <c r="C10" s="144">
        <v>2019</v>
      </c>
      <c r="D10" s="144">
        <v>2020</v>
      </c>
      <c r="E10" s="144">
        <v>2021</v>
      </c>
      <c r="F10" s="144">
        <v>2022</v>
      </c>
      <c r="G10" s="144">
        <v>2023</v>
      </c>
      <c r="H10" s="144">
        <v>2024</v>
      </c>
      <c r="I10" s="144">
        <v>2025</v>
      </c>
    </row>
    <row r="11" spans="1:9" x14ac:dyDescent="0.25">
      <c r="B11" s="159" t="s">
        <v>75</v>
      </c>
      <c r="C11" s="152">
        <v>19810</v>
      </c>
      <c r="D11" s="152">
        <v>18679</v>
      </c>
      <c r="E11" s="152">
        <v>19864</v>
      </c>
      <c r="F11" s="152">
        <v>19612</v>
      </c>
      <c r="G11" s="152">
        <v>16867</v>
      </c>
      <c r="H11" s="152">
        <v>16921</v>
      </c>
      <c r="I11" s="152">
        <v>17394</v>
      </c>
    </row>
    <row r="12" spans="1:9" x14ac:dyDescent="0.25">
      <c r="B12" s="159" t="s">
        <v>76</v>
      </c>
      <c r="C12" s="152">
        <v>15332</v>
      </c>
      <c r="D12" s="152">
        <v>14008</v>
      </c>
      <c r="E12" s="152">
        <v>14835</v>
      </c>
      <c r="F12" s="152">
        <v>15039</v>
      </c>
      <c r="G12" s="152">
        <v>13699</v>
      </c>
      <c r="H12" s="152">
        <v>13568</v>
      </c>
      <c r="I12" s="152">
        <v>13686</v>
      </c>
    </row>
    <row r="13" spans="1:9" x14ac:dyDescent="0.25">
      <c r="B13" s="159" t="s">
        <v>77</v>
      </c>
      <c r="C13" s="152">
        <v>4478</v>
      </c>
      <c r="D13" s="152">
        <v>4671</v>
      </c>
      <c r="E13" s="152">
        <v>5029</v>
      </c>
      <c r="F13" s="152">
        <v>4573</v>
      </c>
      <c r="G13" s="152">
        <v>3168</v>
      </c>
      <c r="H13" s="152">
        <v>3353</v>
      </c>
      <c r="I13" s="152">
        <v>3708</v>
      </c>
    </row>
    <row r="14" spans="1:9" ht="31.5" x14ac:dyDescent="0.25">
      <c r="B14" s="159" t="s">
        <v>433</v>
      </c>
      <c r="C14" s="160">
        <v>1.7975700319010535</v>
      </c>
      <c r="D14" s="160">
        <v>1.9158043863601268</v>
      </c>
      <c r="E14" s="160">
        <v>1.9260021064021611</v>
      </c>
      <c r="F14" s="160">
        <v>2.03514327575181</v>
      </c>
      <c r="G14" s="160">
        <v>1.6855499323685057</v>
      </c>
      <c r="H14" s="160">
        <v>1.6942699163098782</v>
      </c>
      <c r="I14" s="160">
        <v>1.9300168276741319</v>
      </c>
    </row>
    <row r="15" spans="1:9" x14ac:dyDescent="0.25">
      <c r="B15" s="158" t="s">
        <v>417</v>
      </c>
      <c r="C15" s="153">
        <v>2019</v>
      </c>
      <c r="D15" s="153">
        <v>2020</v>
      </c>
      <c r="E15" s="153">
        <v>2021</v>
      </c>
      <c r="F15" s="153">
        <v>2022</v>
      </c>
      <c r="G15" s="153">
        <v>2023</v>
      </c>
      <c r="H15" s="153">
        <v>2024</v>
      </c>
      <c r="I15" s="153">
        <v>2025</v>
      </c>
    </row>
    <row r="16" spans="1:9" x14ac:dyDescent="0.25">
      <c r="B16" s="159" t="s">
        <v>75</v>
      </c>
      <c r="C16" s="152">
        <v>1083</v>
      </c>
      <c r="D16" s="152">
        <v>1091</v>
      </c>
      <c r="E16" s="152">
        <v>1093</v>
      </c>
      <c r="F16" s="152">
        <v>1047</v>
      </c>
      <c r="G16" s="152">
        <v>1122</v>
      </c>
      <c r="H16" s="152">
        <v>1084</v>
      </c>
      <c r="I16" s="152">
        <v>1366</v>
      </c>
    </row>
    <row r="17" spans="2:9" ht="20.25" customHeight="1" x14ac:dyDescent="0.25">
      <c r="B17" s="159" t="s">
        <v>76</v>
      </c>
      <c r="C17" s="152">
        <v>794</v>
      </c>
      <c r="D17" s="152">
        <v>816</v>
      </c>
      <c r="E17" s="152">
        <v>797</v>
      </c>
      <c r="F17" s="152">
        <v>810</v>
      </c>
      <c r="G17" s="152">
        <v>853</v>
      </c>
      <c r="H17" s="152">
        <v>793</v>
      </c>
      <c r="I17" s="152">
        <v>886</v>
      </c>
    </row>
    <row r="18" spans="2:9" x14ac:dyDescent="0.25">
      <c r="B18" s="159" t="s">
        <v>77</v>
      </c>
      <c r="C18" s="152">
        <v>289</v>
      </c>
      <c r="D18" s="152">
        <v>275</v>
      </c>
      <c r="E18" s="152">
        <v>296</v>
      </c>
      <c r="F18" s="152">
        <v>237</v>
      </c>
      <c r="G18" s="152">
        <v>269</v>
      </c>
      <c r="H18" s="152">
        <v>291</v>
      </c>
      <c r="I18" s="152">
        <v>480</v>
      </c>
    </row>
    <row r="19" spans="2:9" ht="31.5" x14ac:dyDescent="0.25">
      <c r="B19" s="159" t="s">
        <v>433</v>
      </c>
      <c r="C19" s="160">
        <v>0.57887334202111462</v>
      </c>
      <c r="D19" s="160">
        <v>0.5345293958653099</v>
      </c>
      <c r="E19" s="160">
        <v>0.53482381313351213</v>
      </c>
      <c r="F19" s="160">
        <v>0.46054293274933844</v>
      </c>
      <c r="G19" s="160">
        <v>0.5368400818455612</v>
      </c>
      <c r="H19" s="160">
        <v>0.60074521865077435</v>
      </c>
      <c r="I19" s="160">
        <v>0.92406496176681219</v>
      </c>
    </row>
    <row r="20" spans="2:9" x14ac:dyDescent="0.25">
      <c r="B20" s="158"/>
      <c r="C20" s="149">
        <v>2019</v>
      </c>
      <c r="D20" s="149">
        <v>2020</v>
      </c>
      <c r="E20" s="149">
        <v>2021</v>
      </c>
      <c r="F20" s="149">
        <v>2022</v>
      </c>
      <c r="G20" s="149">
        <v>2023</v>
      </c>
      <c r="H20" s="149">
        <v>2024</v>
      </c>
      <c r="I20" s="149">
        <v>2025</v>
      </c>
    </row>
    <row r="21" spans="2:9" ht="32.25" thickBot="1" x14ac:dyDescent="0.3">
      <c r="B21" s="161" t="s">
        <v>418</v>
      </c>
      <c r="C21" s="66">
        <v>6.453774006252791E-2</v>
      </c>
      <c r="D21" s="66">
        <v>5.8873902804538643E-2</v>
      </c>
      <c r="E21" s="66">
        <v>5.8858620003976937E-2</v>
      </c>
      <c r="F21" s="66">
        <v>5.18259348349005E-2</v>
      </c>
      <c r="G21" s="66">
        <v>8.491161616161616E-2</v>
      </c>
      <c r="H21" s="66">
        <v>8.6787951088577397E-2</v>
      </c>
      <c r="I21" s="66">
        <v>0.12944983818770225</v>
      </c>
    </row>
  </sheetData>
  <mergeCells count="2">
    <mergeCell ref="B9:G9"/>
    <mergeCell ref="B3:I3"/>
  </mergeCells>
  <pageMargins left="0.7" right="0.7" top="0.75" bottom="0.7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EE7C-711D-41DF-8569-5C05E3C07990}">
  <sheetPr>
    <pageSetUpPr fitToPage="1"/>
  </sheetPr>
  <dimension ref="A1:Q45"/>
  <sheetViews>
    <sheetView showGridLines="0" topLeftCell="A7" zoomScale="85" zoomScaleNormal="85" workbookViewId="0">
      <selection activeCell="X18" sqref="X18"/>
    </sheetView>
  </sheetViews>
  <sheetFormatPr defaultColWidth="9.140625" defaultRowHeight="15" x14ac:dyDescent="0.25"/>
  <cols>
    <col min="1" max="1" width="3.42578125" customWidth="1"/>
    <col min="2" max="2" width="32.7109375" customWidth="1"/>
    <col min="3" max="3" width="13" customWidth="1"/>
    <col min="4" max="4" width="2" customWidth="1"/>
    <col min="5" max="5" width="11.42578125" customWidth="1"/>
    <col min="6" max="6" width="2" customWidth="1"/>
    <col min="7" max="7" width="11.5703125" bestFit="1" customWidth="1"/>
    <col min="8" max="8" width="2" customWidth="1"/>
    <col min="9" max="9" width="9.7109375" bestFit="1" customWidth="1"/>
    <col min="10" max="10" width="3.85546875" customWidth="1"/>
    <col min="11" max="11" width="11.85546875" bestFit="1" customWidth="1"/>
    <col min="12" max="12" width="2" customWidth="1"/>
    <col min="13" max="13" width="9.28515625" customWidth="1"/>
    <col min="14" max="14" width="2" customWidth="1"/>
    <col min="15" max="15" width="11.28515625" customWidth="1"/>
    <col min="16" max="16" width="2" customWidth="1"/>
    <col min="17" max="17" width="8.5703125" bestFit="1" customWidth="1"/>
  </cols>
  <sheetData>
    <row r="1" spans="1:17" x14ac:dyDescent="0.25">
      <c r="A1" s="1" t="s">
        <v>461</v>
      </c>
    </row>
    <row r="2" spans="1:17" ht="15.75" thickBot="1" x14ac:dyDescent="0.3"/>
    <row r="3" spans="1:17" ht="15.75" thickBot="1" x14ac:dyDescent="0.3">
      <c r="B3" s="281" t="s">
        <v>451</v>
      </c>
      <c r="C3" s="282"/>
      <c r="D3" s="282"/>
      <c r="E3" s="282"/>
      <c r="F3" s="282"/>
      <c r="G3" s="282"/>
      <c r="H3" s="282"/>
      <c r="I3" s="282"/>
      <c r="J3" s="282"/>
      <c r="K3" s="282"/>
      <c r="L3" s="282"/>
      <c r="M3" s="282"/>
      <c r="N3" s="282"/>
      <c r="O3" s="282"/>
      <c r="P3" s="282"/>
      <c r="Q3" s="283"/>
    </row>
    <row r="5" spans="1:17" x14ac:dyDescent="0.25">
      <c r="B5" s="162"/>
      <c r="C5" s="280" t="s">
        <v>78</v>
      </c>
      <c r="D5" s="280"/>
      <c r="E5" s="280"/>
      <c r="F5" s="280"/>
      <c r="G5" s="280"/>
      <c r="H5" s="280"/>
      <c r="I5" s="280"/>
      <c r="J5" s="163"/>
      <c r="K5" s="280" t="s">
        <v>417</v>
      </c>
      <c r="L5" s="280"/>
      <c r="M5" s="280"/>
      <c r="N5" s="280"/>
      <c r="O5" s="280"/>
      <c r="P5" s="280"/>
      <c r="Q5" s="280"/>
    </row>
    <row r="6" spans="1:17" ht="32.25" x14ac:dyDescent="0.25">
      <c r="B6" s="162" t="s">
        <v>79</v>
      </c>
      <c r="C6" s="170" t="s">
        <v>95</v>
      </c>
      <c r="D6" s="171"/>
      <c r="E6" s="170" t="s">
        <v>96</v>
      </c>
      <c r="F6" s="171"/>
      <c r="G6" s="170" t="s">
        <v>97</v>
      </c>
      <c r="H6" s="171"/>
      <c r="I6" s="172" t="s">
        <v>19</v>
      </c>
      <c r="J6" s="171"/>
      <c r="K6" s="170" t="s">
        <v>95</v>
      </c>
      <c r="L6" s="171"/>
      <c r="M6" s="170" t="s">
        <v>96</v>
      </c>
      <c r="N6" s="171"/>
      <c r="O6" s="170" t="s">
        <v>97</v>
      </c>
      <c r="P6" s="171"/>
      <c r="Q6" s="172" t="s">
        <v>19</v>
      </c>
    </row>
    <row r="8" spans="1:17" x14ac:dyDescent="0.25">
      <c r="B8" s="173" t="s">
        <v>80</v>
      </c>
      <c r="C8" s="99"/>
      <c r="D8" s="99"/>
      <c r="E8" s="99"/>
      <c r="F8" s="99"/>
      <c r="G8" s="99"/>
      <c r="H8" s="99"/>
      <c r="I8" s="99"/>
      <c r="J8" s="99"/>
      <c r="K8" s="99"/>
      <c r="L8" s="99"/>
      <c r="M8" s="99"/>
      <c r="N8" s="99"/>
      <c r="O8" s="99"/>
      <c r="P8" s="99"/>
      <c r="Q8" s="99"/>
    </row>
    <row r="9" spans="1:17" x14ac:dyDescent="0.25">
      <c r="B9" s="162" t="s">
        <v>81</v>
      </c>
      <c r="C9" s="104">
        <v>0</v>
      </c>
      <c r="D9" s="104"/>
      <c r="E9" s="104">
        <v>0</v>
      </c>
      <c r="F9" s="104"/>
      <c r="G9" s="104">
        <v>6064</v>
      </c>
      <c r="H9" s="105"/>
      <c r="I9" s="106">
        <v>6064</v>
      </c>
      <c r="J9" s="105"/>
      <c r="K9" s="104">
        <v>0</v>
      </c>
      <c r="L9" s="104"/>
      <c r="M9" s="104">
        <v>0</v>
      </c>
      <c r="N9" s="104"/>
      <c r="O9" s="104">
        <v>10</v>
      </c>
      <c r="P9" s="105"/>
      <c r="Q9" s="106">
        <v>10</v>
      </c>
    </row>
    <row r="10" spans="1:17" x14ac:dyDescent="0.25">
      <c r="B10" s="162" t="s">
        <v>82</v>
      </c>
      <c r="C10" s="104">
        <v>14</v>
      </c>
      <c r="D10" s="104"/>
      <c r="E10" s="104" t="s">
        <v>61</v>
      </c>
      <c r="F10" s="104"/>
      <c r="G10" s="104" t="s">
        <v>61</v>
      </c>
      <c r="H10" s="105"/>
      <c r="I10" s="106">
        <v>14</v>
      </c>
      <c r="J10" s="105"/>
      <c r="K10" s="104">
        <v>0</v>
      </c>
      <c r="L10" s="105"/>
      <c r="M10" s="104" t="s">
        <v>61</v>
      </c>
      <c r="N10" s="105"/>
      <c r="O10" s="104" t="s">
        <v>61</v>
      </c>
      <c r="P10" s="105"/>
      <c r="Q10" s="106">
        <v>0</v>
      </c>
    </row>
    <row r="11" spans="1:17" x14ac:dyDescent="0.25">
      <c r="B11" s="162" t="s">
        <v>83</v>
      </c>
      <c r="C11" s="104">
        <v>0</v>
      </c>
      <c r="D11" s="104"/>
      <c r="E11" s="104">
        <v>0</v>
      </c>
      <c r="F11" s="104"/>
      <c r="G11" s="104">
        <v>1915</v>
      </c>
      <c r="H11" s="105"/>
      <c r="I11" s="106">
        <v>1915</v>
      </c>
      <c r="J11" s="105"/>
      <c r="K11" s="104">
        <v>0</v>
      </c>
      <c r="L11" s="105"/>
      <c r="M11" s="104">
        <v>0</v>
      </c>
      <c r="N11" s="105"/>
      <c r="O11" s="104">
        <v>0</v>
      </c>
      <c r="P11" s="105"/>
      <c r="Q11" s="106">
        <v>0</v>
      </c>
    </row>
    <row r="12" spans="1:17" x14ac:dyDescent="0.25">
      <c r="B12" s="162" t="s">
        <v>84</v>
      </c>
      <c r="C12" s="104" t="s">
        <v>61</v>
      </c>
      <c r="D12" s="104"/>
      <c r="E12" s="104">
        <v>0</v>
      </c>
      <c r="F12" s="104"/>
      <c r="G12" s="104" t="s">
        <v>61</v>
      </c>
      <c r="H12" s="105"/>
      <c r="I12" s="106">
        <v>0</v>
      </c>
      <c r="J12" s="105"/>
      <c r="K12" s="104" t="s">
        <v>61</v>
      </c>
      <c r="L12" s="105"/>
      <c r="M12" s="104">
        <v>0</v>
      </c>
      <c r="N12" s="105"/>
      <c r="O12" s="104" t="s">
        <v>61</v>
      </c>
      <c r="P12" s="105"/>
      <c r="Q12" s="106">
        <v>0</v>
      </c>
    </row>
    <row r="13" spans="1:17" x14ac:dyDescent="0.25">
      <c r="B13" s="162" t="s">
        <v>85</v>
      </c>
      <c r="C13" s="104">
        <v>0</v>
      </c>
      <c r="D13" s="104"/>
      <c r="E13" s="104">
        <v>0</v>
      </c>
      <c r="F13" s="104"/>
      <c r="G13" s="104">
        <v>0</v>
      </c>
      <c r="H13" s="105"/>
      <c r="I13" s="106">
        <v>0</v>
      </c>
      <c r="J13" s="105"/>
      <c r="K13" s="104">
        <v>0</v>
      </c>
      <c r="L13" s="105"/>
      <c r="M13" s="104">
        <v>0</v>
      </c>
      <c r="N13" s="105"/>
      <c r="O13" s="104">
        <v>0</v>
      </c>
      <c r="P13" s="105"/>
      <c r="Q13" s="106">
        <v>0</v>
      </c>
    </row>
    <row r="14" spans="1:17" x14ac:dyDescent="0.25">
      <c r="B14" s="162" t="s">
        <v>86</v>
      </c>
      <c r="C14" s="104">
        <v>1</v>
      </c>
      <c r="D14" s="104"/>
      <c r="E14" s="104">
        <v>0</v>
      </c>
      <c r="F14" s="104"/>
      <c r="G14" s="104">
        <v>86</v>
      </c>
      <c r="H14" s="105"/>
      <c r="I14" s="106">
        <v>87</v>
      </c>
      <c r="J14" s="105"/>
      <c r="K14" s="104">
        <v>0</v>
      </c>
      <c r="L14" s="105"/>
      <c r="M14" s="104">
        <v>0</v>
      </c>
      <c r="N14" s="105"/>
      <c r="O14" s="104">
        <v>0</v>
      </c>
      <c r="P14" s="105"/>
      <c r="Q14" s="106">
        <v>0</v>
      </c>
    </row>
    <row r="15" spans="1:17" x14ac:dyDescent="0.25">
      <c r="B15" s="163" t="s">
        <v>87</v>
      </c>
      <c r="C15" s="104">
        <v>0</v>
      </c>
      <c r="D15" s="104"/>
      <c r="E15" s="104">
        <v>0</v>
      </c>
      <c r="F15" s="104"/>
      <c r="G15" s="104">
        <v>0</v>
      </c>
      <c r="H15" s="105"/>
      <c r="I15" s="106">
        <v>0</v>
      </c>
      <c r="J15" s="105"/>
      <c r="K15" s="104">
        <v>0</v>
      </c>
      <c r="L15" s="105"/>
      <c r="M15" s="104">
        <v>0</v>
      </c>
      <c r="N15" s="105"/>
      <c r="O15" s="104">
        <v>0</v>
      </c>
      <c r="P15" s="105"/>
      <c r="Q15" s="106">
        <v>0</v>
      </c>
    </row>
    <row r="16" spans="1:17" ht="15.75" thickBot="1" x14ac:dyDescent="0.3">
      <c r="B16" s="174" t="s">
        <v>19</v>
      </c>
      <c r="C16" s="164">
        <v>15</v>
      </c>
      <c r="D16" s="165"/>
      <c r="E16" s="164">
        <v>0</v>
      </c>
      <c r="F16" s="165"/>
      <c r="G16" s="164">
        <v>8065</v>
      </c>
      <c r="H16" s="166"/>
      <c r="I16" s="167">
        <v>8080</v>
      </c>
      <c r="J16" s="166"/>
      <c r="K16" s="167">
        <v>0</v>
      </c>
      <c r="L16" s="166"/>
      <c r="M16" s="167">
        <v>0</v>
      </c>
      <c r="N16" s="166"/>
      <c r="O16" s="167">
        <v>10</v>
      </c>
      <c r="P16" s="166"/>
      <c r="Q16" s="167">
        <v>10</v>
      </c>
    </row>
    <row r="17" spans="2:17" ht="15.75" thickTop="1" x14ac:dyDescent="0.25">
      <c r="C17" s="127"/>
      <c r="D17" s="127"/>
      <c r="E17" s="127"/>
      <c r="F17" s="127"/>
      <c r="G17" s="127"/>
      <c r="H17" s="110"/>
      <c r="I17" s="110"/>
      <c r="J17" s="110"/>
      <c r="K17" s="110"/>
      <c r="L17" s="110"/>
      <c r="M17" s="110"/>
      <c r="N17" s="110"/>
      <c r="O17" s="110"/>
      <c r="P17" s="110"/>
      <c r="Q17" s="110"/>
    </row>
    <row r="18" spans="2:17" x14ac:dyDescent="0.25">
      <c r="B18" s="173" t="s">
        <v>88</v>
      </c>
      <c r="C18" s="168"/>
      <c r="D18" s="168"/>
      <c r="E18" s="168"/>
      <c r="F18" s="168"/>
      <c r="G18" s="168"/>
      <c r="H18" s="169"/>
      <c r="I18" s="169"/>
      <c r="J18" s="169"/>
      <c r="K18" s="169"/>
      <c r="L18" s="169"/>
      <c r="M18" s="169"/>
      <c r="N18" s="169"/>
      <c r="O18" s="169"/>
      <c r="P18" s="169"/>
      <c r="Q18" s="169"/>
    </row>
    <row r="19" spans="2:17" x14ac:dyDescent="0.25">
      <c r="B19" s="162" t="s">
        <v>81</v>
      </c>
      <c r="C19" s="104">
        <v>71</v>
      </c>
      <c r="D19" s="128"/>
      <c r="E19" s="104">
        <v>227</v>
      </c>
      <c r="F19" s="128"/>
      <c r="G19" s="104">
        <v>8563</v>
      </c>
      <c r="H19" s="108"/>
      <c r="I19" s="109">
        <v>8861</v>
      </c>
      <c r="J19" s="108"/>
      <c r="K19" s="104">
        <v>5</v>
      </c>
      <c r="L19" s="108"/>
      <c r="M19" s="104">
        <v>0</v>
      </c>
      <c r="N19" s="108"/>
      <c r="O19" s="104">
        <v>1280</v>
      </c>
      <c r="P19" s="108"/>
      <c r="Q19" s="109">
        <v>1285</v>
      </c>
    </row>
    <row r="20" spans="2:17" x14ac:dyDescent="0.25">
      <c r="B20" s="162" t="s">
        <v>82</v>
      </c>
      <c r="C20" s="104">
        <v>3</v>
      </c>
      <c r="D20" s="104"/>
      <c r="E20" s="104" t="s">
        <v>61</v>
      </c>
      <c r="F20" s="104"/>
      <c r="G20" s="104" t="s">
        <v>61</v>
      </c>
      <c r="H20" s="105"/>
      <c r="I20" s="109">
        <v>3</v>
      </c>
      <c r="J20" s="105"/>
      <c r="K20" s="104">
        <v>0</v>
      </c>
      <c r="L20" s="105"/>
      <c r="M20" s="104" t="s">
        <v>61</v>
      </c>
      <c r="N20" s="105"/>
      <c r="O20" s="104" t="s">
        <v>61</v>
      </c>
      <c r="P20" s="105"/>
      <c r="Q20" s="109">
        <v>0</v>
      </c>
    </row>
    <row r="21" spans="2:17" x14ac:dyDescent="0.25">
      <c r="B21" s="162" t="s">
        <v>83</v>
      </c>
      <c r="C21" s="104">
        <v>38</v>
      </c>
      <c r="D21" s="104"/>
      <c r="E21" s="104">
        <v>0</v>
      </c>
      <c r="F21" s="104"/>
      <c r="G21" s="104">
        <v>412</v>
      </c>
      <c r="H21" s="105"/>
      <c r="I21" s="109">
        <v>450</v>
      </c>
      <c r="J21" s="105"/>
      <c r="K21" s="104">
        <v>1</v>
      </c>
      <c r="L21" s="105"/>
      <c r="M21" s="104">
        <v>0</v>
      </c>
      <c r="N21" s="105"/>
      <c r="O21" s="104">
        <v>70</v>
      </c>
      <c r="P21" s="105"/>
      <c r="Q21" s="109">
        <v>71</v>
      </c>
    </row>
    <row r="22" spans="2:17" x14ac:dyDescent="0.25">
      <c r="B22" s="162" t="s">
        <v>84</v>
      </c>
      <c r="C22" s="104" t="s">
        <v>61</v>
      </c>
      <c r="D22" s="104"/>
      <c r="E22" s="104">
        <v>0</v>
      </c>
      <c r="F22" s="104"/>
      <c r="G22" s="104" t="s">
        <v>61</v>
      </c>
      <c r="H22" s="105"/>
      <c r="I22" s="109">
        <v>0</v>
      </c>
      <c r="J22" s="105"/>
      <c r="K22" s="104" t="s">
        <v>61</v>
      </c>
      <c r="L22" s="105"/>
      <c r="M22" s="104">
        <v>0</v>
      </c>
      <c r="N22" s="105"/>
      <c r="O22" s="104" t="s">
        <v>61</v>
      </c>
      <c r="P22" s="105"/>
      <c r="Q22" s="109">
        <v>0</v>
      </c>
    </row>
    <row r="23" spans="2:17" x14ac:dyDescent="0.25">
      <c r="B23" s="163" t="s">
        <v>85</v>
      </c>
      <c r="C23" s="104">
        <v>0</v>
      </c>
      <c r="D23" s="104"/>
      <c r="E23" s="104">
        <v>0</v>
      </c>
      <c r="F23" s="104"/>
      <c r="G23" s="104">
        <v>0</v>
      </c>
      <c r="H23" s="105"/>
      <c r="I23" s="109">
        <v>0</v>
      </c>
      <c r="J23" s="105"/>
      <c r="K23" s="104">
        <v>0</v>
      </c>
      <c r="L23" s="105"/>
      <c r="M23" s="104">
        <v>0</v>
      </c>
      <c r="N23" s="105"/>
      <c r="O23" s="104">
        <v>0</v>
      </c>
      <c r="P23" s="105"/>
      <c r="Q23" s="109">
        <v>0</v>
      </c>
    </row>
    <row r="24" spans="2:17" ht="15.75" thickBot="1" x14ac:dyDescent="0.3">
      <c r="B24" s="174" t="s">
        <v>19</v>
      </c>
      <c r="C24" s="164">
        <v>112</v>
      </c>
      <c r="D24" s="165"/>
      <c r="E24" s="164">
        <v>227</v>
      </c>
      <c r="F24" s="165"/>
      <c r="G24" s="164">
        <v>8975</v>
      </c>
      <c r="H24" s="166"/>
      <c r="I24" s="167">
        <v>9314</v>
      </c>
      <c r="J24" s="166"/>
      <c r="K24" s="167">
        <v>6</v>
      </c>
      <c r="L24" s="166"/>
      <c r="M24" s="167">
        <v>0</v>
      </c>
      <c r="N24" s="166"/>
      <c r="O24" s="167">
        <v>1350</v>
      </c>
      <c r="P24" s="166"/>
      <c r="Q24" s="167">
        <v>1356</v>
      </c>
    </row>
    <row r="25" spans="2:17" ht="15.75" thickTop="1" x14ac:dyDescent="0.25">
      <c r="C25" s="110"/>
      <c r="D25" s="110"/>
      <c r="E25" s="110"/>
      <c r="F25" s="110"/>
      <c r="G25" s="110"/>
      <c r="H25" s="110"/>
      <c r="I25" s="110"/>
      <c r="J25" s="110"/>
      <c r="K25" s="110"/>
      <c r="L25" s="110"/>
      <c r="M25" s="110"/>
      <c r="N25" s="110"/>
      <c r="O25" s="110"/>
      <c r="P25" s="110"/>
      <c r="Q25" s="110"/>
    </row>
    <row r="26" spans="2:17" ht="15.75" thickBot="1" x14ac:dyDescent="0.3">
      <c r="B26" s="174" t="s">
        <v>89</v>
      </c>
      <c r="C26" s="167">
        <v>127</v>
      </c>
      <c r="D26" s="166"/>
      <c r="E26" s="167">
        <v>227</v>
      </c>
      <c r="F26" s="166"/>
      <c r="G26" s="167">
        <v>17040</v>
      </c>
      <c r="H26" s="166"/>
      <c r="I26" s="167">
        <v>17394</v>
      </c>
      <c r="J26" s="166"/>
      <c r="K26" s="167">
        <v>6</v>
      </c>
      <c r="L26" s="166"/>
      <c r="M26" s="167">
        <v>0</v>
      </c>
      <c r="N26" s="166"/>
      <c r="O26" s="167">
        <v>1360</v>
      </c>
      <c r="P26" s="166"/>
      <c r="Q26" s="167">
        <v>1366</v>
      </c>
    </row>
    <row r="27" spans="2:17" ht="15.75" thickTop="1" x14ac:dyDescent="0.25">
      <c r="C27" s="107"/>
      <c r="D27" s="107"/>
      <c r="E27" s="107"/>
      <c r="F27" s="107"/>
      <c r="G27" s="107"/>
      <c r="H27" s="107"/>
      <c r="I27" s="107"/>
      <c r="J27" s="107"/>
      <c r="K27" s="107"/>
      <c r="L27" s="107"/>
      <c r="M27" s="107"/>
      <c r="N27" s="107"/>
      <c r="O27" s="107"/>
      <c r="P27" s="107"/>
      <c r="Q27" s="107"/>
    </row>
    <row r="28" spans="2:17" x14ac:dyDescent="0.25">
      <c r="B28" s="162"/>
      <c r="C28" s="280" t="s">
        <v>78</v>
      </c>
      <c r="D28" s="280"/>
      <c r="E28" s="280"/>
      <c r="F28" s="280"/>
      <c r="G28" s="280"/>
      <c r="H28" s="280"/>
      <c r="I28" s="280"/>
      <c r="J28" s="163"/>
      <c r="K28" s="280" t="s">
        <v>417</v>
      </c>
      <c r="L28" s="280"/>
      <c r="M28" s="280"/>
      <c r="N28" s="280"/>
      <c r="O28" s="280"/>
      <c r="P28" s="280"/>
      <c r="Q28" s="280"/>
    </row>
    <row r="29" spans="2:17" ht="32.25" x14ac:dyDescent="0.25">
      <c r="B29" s="162" t="s">
        <v>79</v>
      </c>
      <c r="C29" s="170" t="s">
        <v>95</v>
      </c>
      <c r="D29" s="171"/>
      <c r="E29" s="170" t="s">
        <v>96</v>
      </c>
      <c r="F29" s="171"/>
      <c r="G29" s="170" t="s">
        <v>97</v>
      </c>
      <c r="H29" s="171"/>
      <c r="I29" s="172" t="s">
        <v>19</v>
      </c>
      <c r="J29" s="171"/>
      <c r="K29" s="170" t="s">
        <v>95</v>
      </c>
      <c r="L29" s="171"/>
      <c r="M29" s="170" t="s">
        <v>96</v>
      </c>
      <c r="N29" s="171"/>
      <c r="O29" s="170" t="s">
        <v>97</v>
      </c>
      <c r="P29" s="171"/>
      <c r="Q29" s="172" t="s">
        <v>19</v>
      </c>
    </row>
    <row r="30" spans="2:17" x14ac:dyDescent="0.25">
      <c r="C30" s="175"/>
      <c r="D30" s="98"/>
      <c r="E30" s="175"/>
      <c r="F30" s="98"/>
      <c r="G30" s="175"/>
      <c r="H30" s="98"/>
      <c r="I30" s="176"/>
      <c r="J30" s="98"/>
      <c r="K30" s="175"/>
      <c r="L30" s="98"/>
      <c r="M30" s="175"/>
      <c r="N30" s="98"/>
      <c r="O30" s="175"/>
      <c r="P30" s="98"/>
      <c r="Q30" s="176"/>
    </row>
    <row r="31" spans="2:17" x14ac:dyDescent="0.25">
      <c r="B31" s="173" t="s">
        <v>90</v>
      </c>
      <c r="C31" s="105"/>
      <c r="D31" s="105"/>
      <c r="E31" s="105"/>
      <c r="F31" s="105"/>
      <c r="G31" s="105"/>
      <c r="H31" s="105"/>
      <c r="I31" s="105"/>
      <c r="J31" s="105"/>
      <c r="K31" s="105"/>
      <c r="L31" s="105"/>
      <c r="M31" s="105"/>
      <c r="N31" s="105"/>
      <c r="O31" s="105"/>
      <c r="P31" s="105"/>
      <c r="Q31" s="105"/>
    </row>
    <row r="32" spans="2:17" x14ac:dyDescent="0.25">
      <c r="B32" s="162" t="s">
        <v>81</v>
      </c>
      <c r="C32" s="104">
        <v>547</v>
      </c>
      <c r="D32" s="105"/>
      <c r="E32" s="104">
        <v>1057</v>
      </c>
      <c r="F32" s="105"/>
      <c r="G32" s="104">
        <v>7897</v>
      </c>
      <c r="H32" s="105"/>
      <c r="I32" s="106">
        <v>9501</v>
      </c>
      <c r="J32" s="105"/>
      <c r="K32" s="104">
        <v>0</v>
      </c>
      <c r="L32" s="105"/>
      <c r="M32" s="104">
        <v>0</v>
      </c>
      <c r="N32" s="105"/>
      <c r="O32" s="104">
        <v>4</v>
      </c>
      <c r="P32" s="105"/>
      <c r="Q32" s="106">
        <v>4</v>
      </c>
    </row>
    <row r="33" spans="2:17" x14ac:dyDescent="0.25">
      <c r="B33" s="162" t="s">
        <v>83</v>
      </c>
      <c r="C33" s="104">
        <v>0</v>
      </c>
      <c r="D33" s="105"/>
      <c r="E33" s="104">
        <v>0</v>
      </c>
      <c r="F33" s="105"/>
      <c r="G33" s="104">
        <v>0</v>
      </c>
      <c r="H33" s="105"/>
      <c r="I33" s="106">
        <v>0</v>
      </c>
      <c r="J33" s="105"/>
      <c r="K33" s="104">
        <v>0</v>
      </c>
      <c r="L33" s="105"/>
      <c r="M33" s="104">
        <v>0</v>
      </c>
      <c r="N33" s="105"/>
      <c r="O33" s="104">
        <v>0</v>
      </c>
      <c r="P33" s="105"/>
      <c r="Q33" s="106">
        <v>0</v>
      </c>
    </row>
    <row r="34" spans="2:17" x14ac:dyDescent="0.25">
      <c r="B34" s="162" t="s">
        <v>84</v>
      </c>
      <c r="C34" s="104">
        <v>0</v>
      </c>
      <c r="D34" s="105"/>
      <c r="E34" s="104">
        <v>0</v>
      </c>
      <c r="F34" s="105"/>
      <c r="G34" s="104">
        <v>0</v>
      </c>
      <c r="H34" s="105"/>
      <c r="I34" s="106">
        <v>0</v>
      </c>
      <c r="J34" s="105"/>
      <c r="K34" s="104">
        <v>0</v>
      </c>
      <c r="L34" s="105"/>
      <c r="M34" s="104">
        <v>0</v>
      </c>
      <c r="N34" s="105"/>
      <c r="O34" s="104">
        <v>0</v>
      </c>
      <c r="P34" s="105"/>
      <c r="Q34" s="106">
        <v>0</v>
      </c>
    </row>
    <row r="35" spans="2:17" x14ac:dyDescent="0.25">
      <c r="B35" s="162" t="s">
        <v>91</v>
      </c>
      <c r="C35" s="104">
        <v>47</v>
      </c>
      <c r="D35" s="105"/>
      <c r="E35" s="104">
        <v>135</v>
      </c>
      <c r="F35" s="105"/>
      <c r="G35" s="104">
        <v>4003</v>
      </c>
      <c r="H35" s="105"/>
      <c r="I35" s="106">
        <v>4185</v>
      </c>
      <c r="J35" s="105"/>
      <c r="K35" s="104">
        <v>1</v>
      </c>
      <c r="L35" s="105"/>
      <c r="M35" s="104">
        <v>0</v>
      </c>
      <c r="N35" s="105"/>
      <c r="O35" s="104">
        <v>881</v>
      </c>
      <c r="P35" s="105"/>
      <c r="Q35" s="106">
        <v>882</v>
      </c>
    </row>
    <row r="36" spans="2:17" ht="30" x14ac:dyDescent="0.25">
      <c r="B36" s="177" t="s">
        <v>92</v>
      </c>
      <c r="C36" s="104">
        <v>0</v>
      </c>
      <c r="D36" s="105"/>
      <c r="E36" s="104">
        <v>0</v>
      </c>
      <c r="F36" s="105"/>
      <c r="G36" s="104">
        <v>0</v>
      </c>
      <c r="H36" s="105"/>
      <c r="I36" s="106">
        <v>0</v>
      </c>
      <c r="J36" s="105"/>
      <c r="K36" s="104">
        <v>0</v>
      </c>
      <c r="L36" s="105"/>
      <c r="M36" s="104">
        <v>0</v>
      </c>
      <c r="N36" s="105"/>
      <c r="O36" s="104">
        <v>0</v>
      </c>
      <c r="P36" s="105"/>
      <c r="Q36" s="106">
        <v>0</v>
      </c>
    </row>
    <row r="37" spans="2:17" x14ac:dyDescent="0.25">
      <c r="C37" s="107"/>
      <c r="D37" s="107"/>
      <c r="E37" s="107"/>
      <c r="F37" s="107"/>
      <c r="G37" s="107"/>
      <c r="H37" s="107"/>
      <c r="I37" s="107"/>
      <c r="J37" s="107"/>
      <c r="K37" s="107"/>
      <c r="L37" s="107"/>
      <c r="M37" s="107"/>
      <c r="N37" s="107"/>
      <c r="O37" s="107"/>
      <c r="P37" s="107"/>
      <c r="Q37" s="107"/>
    </row>
    <row r="38" spans="2:17" x14ac:dyDescent="0.25">
      <c r="B38" s="178" t="s">
        <v>93</v>
      </c>
      <c r="C38" s="106">
        <v>594</v>
      </c>
      <c r="D38" s="105"/>
      <c r="E38" s="106">
        <v>1192</v>
      </c>
      <c r="F38" s="105"/>
      <c r="G38" s="106">
        <v>11900</v>
      </c>
      <c r="H38" s="105"/>
      <c r="I38" s="106">
        <v>13686</v>
      </c>
      <c r="J38" s="105"/>
      <c r="K38" s="106">
        <v>1</v>
      </c>
      <c r="L38" s="105"/>
      <c r="M38" s="106">
        <v>0</v>
      </c>
      <c r="N38" s="105"/>
      <c r="O38" s="106">
        <v>885</v>
      </c>
      <c r="P38" s="105"/>
      <c r="Q38" s="117">
        <v>886</v>
      </c>
    </row>
    <row r="39" spans="2:17" x14ac:dyDescent="0.25">
      <c r="C39" s="107"/>
      <c r="D39" s="107"/>
      <c r="E39" s="107"/>
      <c r="F39" s="107"/>
      <c r="G39" s="107"/>
      <c r="H39" s="107"/>
      <c r="I39" s="107"/>
      <c r="J39" s="107"/>
      <c r="K39" s="107"/>
      <c r="L39" s="107"/>
      <c r="M39" s="107"/>
      <c r="N39" s="107"/>
      <c r="O39" s="107"/>
      <c r="P39" s="107"/>
      <c r="Q39" s="107"/>
    </row>
    <row r="40" spans="2:17" x14ac:dyDescent="0.25">
      <c r="B40" s="178" t="s">
        <v>94</v>
      </c>
      <c r="C40" s="106">
        <v>-467</v>
      </c>
      <c r="D40" s="105"/>
      <c r="E40" s="106">
        <v>-965</v>
      </c>
      <c r="F40" s="105"/>
      <c r="G40" s="106">
        <v>5140</v>
      </c>
      <c r="H40" s="105"/>
      <c r="I40" s="106">
        <v>3708</v>
      </c>
      <c r="J40" s="105"/>
      <c r="K40" s="106">
        <v>5</v>
      </c>
      <c r="L40" s="105"/>
      <c r="M40" s="106">
        <v>0</v>
      </c>
      <c r="N40" s="105"/>
      <c r="O40" s="106">
        <v>475</v>
      </c>
      <c r="P40" s="105"/>
      <c r="Q40" s="117">
        <v>480</v>
      </c>
    </row>
    <row r="42" spans="2:17" ht="17.25" x14ac:dyDescent="0.25">
      <c r="B42" t="s">
        <v>98</v>
      </c>
    </row>
    <row r="43" spans="2:17" ht="17.25" x14ac:dyDescent="0.25">
      <c r="B43" t="s">
        <v>99</v>
      </c>
    </row>
    <row r="44" spans="2:17" ht="17.25" x14ac:dyDescent="0.25">
      <c r="B44" t="s">
        <v>100</v>
      </c>
    </row>
    <row r="45" spans="2:17" x14ac:dyDescent="0.25">
      <c r="B45" t="s">
        <v>419</v>
      </c>
    </row>
  </sheetData>
  <mergeCells count="5">
    <mergeCell ref="C28:I28"/>
    <mergeCell ref="K28:Q28"/>
    <mergeCell ref="B3:Q3"/>
    <mergeCell ref="C5:I5"/>
    <mergeCell ref="K5:Q5"/>
  </mergeCells>
  <pageMargins left="0.7" right="0.7"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D592-2123-4818-9CA1-2FB1AD1B9518}">
  <sheetPr>
    <pageSetUpPr fitToPage="1"/>
  </sheetPr>
  <dimension ref="A1:J25"/>
  <sheetViews>
    <sheetView showGridLines="0" workbookViewId="0">
      <selection activeCell="N17" sqref="N17"/>
    </sheetView>
  </sheetViews>
  <sheetFormatPr defaultColWidth="9.140625" defaultRowHeight="15.75" x14ac:dyDescent="0.25"/>
  <cols>
    <col min="1" max="1" width="3.42578125" style="7" customWidth="1"/>
    <col min="2" max="2" width="45.7109375" style="7" bestFit="1" customWidth="1"/>
    <col min="3" max="3" width="3.7109375" style="7" customWidth="1"/>
    <col min="4" max="10" width="11" style="7" bestFit="1" customWidth="1"/>
    <col min="11" max="16384" width="9.140625" style="7"/>
  </cols>
  <sheetData>
    <row r="1" spans="1:10" x14ac:dyDescent="0.25">
      <c r="A1" s="6" t="s">
        <v>462</v>
      </c>
    </row>
    <row r="3" spans="1:10" ht="32.25" customHeight="1" thickBot="1" x14ac:dyDescent="0.3">
      <c r="B3" s="284" t="s">
        <v>479</v>
      </c>
      <c r="C3" s="284"/>
      <c r="D3" s="284"/>
    </row>
    <row r="4" spans="1:10" x14ac:dyDescent="0.25">
      <c r="B4" s="8" t="s">
        <v>101</v>
      </c>
      <c r="C4" s="9"/>
      <c r="D4" s="10">
        <v>2025</v>
      </c>
    </row>
    <row r="5" spans="1:10" x14ac:dyDescent="0.25">
      <c r="B5" s="18" t="s">
        <v>102</v>
      </c>
      <c r="D5" s="20">
        <v>6</v>
      </c>
    </row>
    <row r="6" spans="1:10" x14ac:dyDescent="0.25">
      <c r="B6" s="18" t="s">
        <v>103</v>
      </c>
      <c r="D6" s="20">
        <v>253</v>
      </c>
    </row>
    <row r="7" spans="1:10" x14ac:dyDescent="0.25">
      <c r="B7" s="18" t="s">
        <v>104</v>
      </c>
      <c r="D7" s="20">
        <v>40</v>
      </c>
    </row>
    <row r="8" spans="1:10" x14ac:dyDescent="0.25">
      <c r="B8" s="18" t="s">
        <v>105</v>
      </c>
      <c r="D8" s="20">
        <v>40</v>
      </c>
    </row>
    <row r="9" spans="1:10" x14ac:dyDescent="0.25">
      <c r="B9" s="18" t="s">
        <v>106</v>
      </c>
      <c r="D9" s="20">
        <v>11</v>
      </c>
    </row>
    <row r="10" spans="1:10" ht="16.5" thickBot="1" x14ac:dyDescent="0.3">
      <c r="B10" s="32" t="s">
        <v>107</v>
      </c>
      <c r="C10" s="16"/>
      <c r="D10" s="42">
        <v>0</v>
      </c>
    </row>
    <row r="12" spans="1:10" ht="16.5" thickBot="1" x14ac:dyDescent="0.3"/>
    <row r="13" spans="1:10" ht="31.5" x14ac:dyDescent="0.25">
      <c r="B13" s="256" t="s">
        <v>480</v>
      </c>
      <c r="C13" s="257"/>
      <c r="D13" s="257">
        <v>2019</v>
      </c>
      <c r="E13" s="257">
        <v>2020</v>
      </c>
      <c r="F13" s="257">
        <v>2021</v>
      </c>
      <c r="G13" s="257">
        <v>2022</v>
      </c>
      <c r="H13" s="257">
        <v>2023</v>
      </c>
      <c r="I13" s="257">
        <v>2024</v>
      </c>
      <c r="J13" s="258">
        <v>2025</v>
      </c>
    </row>
    <row r="14" spans="1:10" x14ac:dyDescent="0.25">
      <c r="B14" s="18" t="s">
        <v>108</v>
      </c>
      <c r="D14" s="19">
        <v>1699</v>
      </c>
      <c r="E14" s="19">
        <v>1710</v>
      </c>
      <c r="F14" s="19">
        <v>1803</v>
      </c>
      <c r="G14" s="19">
        <v>2111</v>
      </c>
      <c r="H14" s="19">
        <v>1323</v>
      </c>
      <c r="I14" s="19">
        <v>1237</v>
      </c>
      <c r="J14" s="20">
        <v>1212</v>
      </c>
    </row>
    <row r="15" spans="1:10" ht="16.5" thickBot="1" x14ac:dyDescent="0.3">
      <c r="B15" s="32" t="s">
        <v>109</v>
      </c>
      <c r="C15" s="16"/>
      <c r="D15" s="241">
        <v>6.820168566770634E-4</v>
      </c>
      <c r="E15" s="241">
        <v>7.0135420695264768E-4</v>
      </c>
      <c r="F15" s="241">
        <v>6.9051139348639818E-4</v>
      </c>
      <c r="G15" s="241">
        <v>9.3946806365888269E-4</v>
      </c>
      <c r="H15" s="241">
        <v>7.0390863652889301E-4</v>
      </c>
      <c r="I15" s="241">
        <v>6.1505573709374269E-4</v>
      </c>
      <c r="J15" s="242">
        <v>6.3084692425594599E-4</v>
      </c>
    </row>
    <row r="17" spans="2:10" ht="16.5" thickBot="1" x14ac:dyDescent="0.3"/>
    <row r="18" spans="2:10" ht="47.25" x14ac:dyDescent="0.25">
      <c r="B18" s="256" t="s">
        <v>481</v>
      </c>
      <c r="C18" s="257"/>
      <c r="D18" s="257">
        <v>2019</v>
      </c>
      <c r="E18" s="257">
        <v>2020</v>
      </c>
      <c r="F18" s="257">
        <v>2021</v>
      </c>
      <c r="G18" s="257">
        <v>2022</v>
      </c>
      <c r="H18" s="257">
        <v>2023</v>
      </c>
      <c r="I18" s="257">
        <v>2024</v>
      </c>
      <c r="J18" s="258">
        <v>2025</v>
      </c>
    </row>
    <row r="19" spans="2:10" x14ac:dyDescent="0.25">
      <c r="B19" s="18" t="s">
        <v>108</v>
      </c>
      <c r="D19" s="19">
        <v>633</v>
      </c>
      <c r="E19" s="19">
        <v>660</v>
      </c>
      <c r="F19" s="19">
        <v>668</v>
      </c>
      <c r="G19" s="19">
        <v>590</v>
      </c>
      <c r="H19" s="19">
        <v>528</v>
      </c>
      <c r="I19" s="19">
        <v>549</v>
      </c>
      <c r="J19" s="20">
        <v>504</v>
      </c>
    </row>
    <row r="20" spans="2:10" ht="16.5" thickBot="1" x14ac:dyDescent="0.3">
      <c r="B20" s="32" t="s">
        <v>109</v>
      </c>
      <c r="C20" s="16"/>
      <c r="D20" s="239">
        <v>2.5410045337055984E-4</v>
      </c>
      <c r="E20" s="239">
        <v>2.7069811496417977E-4</v>
      </c>
      <c r="F20" s="239">
        <v>2.5583006702657458E-4</v>
      </c>
      <c r="G20" s="239">
        <v>2.6257042044469008E-4</v>
      </c>
      <c r="H20" s="239">
        <v>2.8092498872808432E-4</v>
      </c>
      <c r="I20" s="239">
        <v>2.7740953893651152E-4</v>
      </c>
      <c r="J20" s="240">
        <v>2.6233238434405674E-4</v>
      </c>
    </row>
    <row r="22" spans="2:10" ht="16.5" thickBot="1" x14ac:dyDescent="0.3"/>
    <row r="23" spans="2:10" ht="31.5" x14ac:dyDescent="0.25">
      <c r="B23" s="256" t="s">
        <v>482</v>
      </c>
      <c r="C23" s="257"/>
      <c r="D23" s="257">
        <v>2019</v>
      </c>
      <c r="E23" s="257">
        <v>2020</v>
      </c>
      <c r="F23" s="257">
        <v>2021</v>
      </c>
      <c r="G23" s="257">
        <v>2022</v>
      </c>
      <c r="H23" s="257">
        <v>2023</v>
      </c>
      <c r="I23" s="257">
        <v>2024</v>
      </c>
      <c r="J23" s="258">
        <v>2025</v>
      </c>
    </row>
    <row r="24" spans="2:10" x14ac:dyDescent="0.25">
      <c r="B24" s="18" t="s">
        <v>108</v>
      </c>
      <c r="D24" s="19">
        <v>3</v>
      </c>
      <c r="E24" s="19">
        <v>3</v>
      </c>
      <c r="F24" s="19">
        <v>4</v>
      </c>
      <c r="G24" s="19">
        <v>4</v>
      </c>
      <c r="H24" s="19">
        <v>13</v>
      </c>
      <c r="I24" s="19">
        <v>14</v>
      </c>
      <c r="J24" s="20">
        <v>3</v>
      </c>
    </row>
    <row r="25" spans="2:10" ht="16.5" thickBot="1" x14ac:dyDescent="0.3">
      <c r="B25" s="32" t="s">
        <v>109</v>
      </c>
      <c r="C25" s="16"/>
      <c r="D25" s="239">
        <v>1.2042675515192409E-6</v>
      </c>
      <c r="E25" s="239">
        <v>1.2304459771099082E-6</v>
      </c>
      <c r="F25" s="239">
        <v>1.5319165690214047E-6</v>
      </c>
      <c r="G25" s="239">
        <v>1.7801384436928142E-6</v>
      </c>
      <c r="H25" s="239">
        <v>6.9167137376232879E-6</v>
      </c>
      <c r="I25" s="239">
        <v>7.0741958927343563E-6</v>
      </c>
      <c r="J25" s="240">
        <v>1.5615022877622426E-6</v>
      </c>
    </row>
  </sheetData>
  <mergeCells count="1">
    <mergeCell ref="B3:D3"/>
  </mergeCells>
  <pageMargins left="0.7" right="0.7" top="0.75" bottom="0.75" header="0.3" footer="0.3"/>
  <pageSetup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2303-FB56-4E6D-976C-A877A1E40694}">
  <sheetPr>
    <pageSetUpPr fitToPage="1"/>
  </sheetPr>
  <dimension ref="A1:J45"/>
  <sheetViews>
    <sheetView showGridLines="0" workbookViewId="0">
      <selection sqref="A1:J45"/>
    </sheetView>
  </sheetViews>
  <sheetFormatPr defaultColWidth="9.140625" defaultRowHeight="15.75" x14ac:dyDescent="0.25"/>
  <cols>
    <col min="1" max="1" width="3.42578125" style="7" customWidth="1"/>
    <col min="2" max="2" width="36.85546875" style="7" customWidth="1"/>
    <col min="3" max="3" width="10.5703125" style="7" bestFit="1" customWidth="1"/>
    <col min="4" max="4" width="10.28515625" style="7" bestFit="1" customWidth="1"/>
    <col min="5" max="10" width="9.85546875" style="7" bestFit="1" customWidth="1"/>
    <col min="11" max="12" width="9.28515625" style="7" bestFit="1" customWidth="1"/>
    <col min="13" max="16384" width="9.140625" style="7"/>
  </cols>
  <sheetData>
    <row r="1" spans="1:10" x14ac:dyDescent="0.25">
      <c r="A1" s="6" t="s">
        <v>456</v>
      </c>
    </row>
    <row r="2" spans="1:10" ht="16.5" thickBot="1" x14ac:dyDescent="0.3">
      <c r="A2" s="6"/>
    </row>
    <row r="3" spans="1:10" x14ac:dyDescent="0.25">
      <c r="B3" s="256" t="s">
        <v>483</v>
      </c>
      <c r="C3" s="257"/>
      <c r="D3" s="257">
        <v>2019</v>
      </c>
      <c r="E3" s="257">
        <v>2020</v>
      </c>
      <c r="F3" s="257">
        <v>2021</v>
      </c>
      <c r="G3" s="257">
        <v>2022</v>
      </c>
      <c r="H3" s="257">
        <v>2023</v>
      </c>
      <c r="I3" s="257">
        <v>2024</v>
      </c>
      <c r="J3" s="258">
        <v>2025</v>
      </c>
    </row>
    <row r="4" spans="1:10" x14ac:dyDescent="0.25">
      <c r="B4" s="18" t="s">
        <v>110</v>
      </c>
      <c r="D4" s="51">
        <v>66317</v>
      </c>
      <c r="E4" s="51">
        <v>62733</v>
      </c>
      <c r="F4" s="51">
        <v>66935</v>
      </c>
      <c r="G4" s="73">
        <v>57310</v>
      </c>
      <c r="H4" s="73">
        <v>52301</v>
      </c>
      <c r="I4" s="51">
        <v>51161</v>
      </c>
      <c r="J4" s="129">
        <v>47993</v>
      </c>
    </row>
    <row r="5" spans="1:10" x14ac:dyDescent="0.25">
      <c r="B5" s="18" t="s">
        <v>111</v>
      </c>
      <c r="D5" s="51">
        <v>615274</v>
      </c>
      <c r="E5" s="51">
        <v>526967</v>
      </c>
      <c r="F5" s="51">
        <v>272478</v>
      </c>
      <c r="G5" s="73">
        <v>226952</v>
      </c>
      <c r="H5" s="73">
        <v>196528</v>
      </c>
      <c r="I5" s="51">
        <v>240775</v>
      </c>
      <c r="J5" s="129">
        <v>219296</v>
      </c>
    </row>
    <row r="6" spans="1:10" x14ac:dyDescent="0.25">
      <c r="B6" s="24" t="s">
        <v>112</v>
      </c>
      <c r="C6" s="6"/>
      <c r="D6" s="83">
        <v>681591</v>
      </c>
      <c r="E6" s="74">
        <v>589700</v>
      </c>
      <c r="F6" s="74">
        <v>339413</v>
      </c>
      <c r="G6" s="74">
        <v>284262</v>
      </c>
      <c r="H6" s="74">
        <v>248829</v>
      </c>
      <c r="I6" s="74">
        <v>291936</v>
      </c>
      <c r="J6" s="125">
        <v>267289</v>
      </c>
    </row>
    <row r="7" spans="1:10" x14ac:dyDescent="0.25">
      <c r="B7" s="18" t="s">
        <v>113</v>
      </c>
      <c r="D7" s="88">
        <v>9916</v>
      </c>
      <c r="E7" s="88">
        <v>8886</v>
      </c>
      <c r="F7" s="88">
        <v>8895</v>
      </c>
      <c r="G7" s="88">
        <v>9241</v>
      </c>
      <c r="H7" s="88">
        <v>8982</v>
      </c>
      <c r="I7" s="88">
        <v>5317</v>
      </c>
      <c r="J7" s="90">
        <v>6889</v>
      </c>
    </row>
    <row r="8" spans="1:10" ht="16.5" thickBot="1" x14ac:dyDescent="0.3">
      <c r="B8" s="32" t="s">
        <v>114</v>
      </c>
      <c r="C8" s="16"/>
      <c r="D8" s="89">
        <v>6627</v>
      </c>
      <c r="E8" s="89">
        <v>6656</v>
      </c>
      <c r="F8" s="89">
        <v>6163</v>
      </c>
      <c r="G8" s="89">
        <v>6443</v>
      </c>
      <c r="H8" s="89">
        <v>6433</v>
      </c>
      <c r="I8" s="89">
        <v>2934</v>
      </c>
      <c r="J8" s="91">
        <v>3939</v>
      </c>
    </row>
    <row r="9" spans="1:10" ht="18.95" customHeight="1" x14ac:dyDescent="0.25"/>
    <row r="10" spans="1:10" ht="18.95" customHeight="1" thickBot="1" x14ac:dyDescent="0.3"/>
    <row r="11" spans="1:10" ht="47.25" x14ac:dyDescent="0.25">
      <c r="B11" s="256" t="s">
        <v>484</v>
      </c>
      <c r="C11" s="257"/>
      <c r="D11" s="257">
        <v>2019</v>
      </c>
      <c r="E11" s="257">
        <v>2020</v>
      </c>
      <c r="F11" s="257">
        <v>2021</v>
      </c>
      <c r="G11" s="257">
        <v>2022</v>
      </c>
      <c r="H11" s="257">
        <v>2023</v>
      </c>
      <c r="I11" s="257">
        <v>2024</v>
      </c>
      <c r="J11" s="258">
        <v>2025</v>
      </c>
    </row>
    <row r="12" spans="1:10" x14ac:dyDescent="0.25">
      <c r="B12" s="24" t="s">
        <v>115</v>
      </c>
      <c r="C12" s="6"/>
      <c r="D12" s="19">
        <v>681591</v>
      </c>
      <c r="E12" s="19">
        <v>589700</v>
      </c>
      <c r="F12" s="19">
        <v>339413</v>
      </c>
      <c r="G12" s="19">
        <v>284262</v>
      </c>
      <c r="H12" s="19">
        <v>248829</v>
      </c>
      <c r="I12" s="19">
        <v>291936</v>
      </c>
      <c r="J12" s="20">
        <v>267289</v>
      </c>
    </row>
    <row r="13" spans="1:10" x14ac:dyDescent="0.25">
      <c r="B13" s="24" t="s">
        <v>116</v>
      </c>
      <c r="C13" s="6"/>
      <c r="D13" s="19">
        <v>12918.507560000002</v>
      </c>
      <c r="E13" s="19">
        <v>11471.414119999999</v>
      </c>
      <c r="F13" s="19">
        <v>11814.09426</v>
      </c>
      <c r="G13" s="19">
        <v>12818</v>
      </c>
      <c r="H13" s="19">
        <v>10540</v>
      </c>
      <c r="I13" s="19">
        <v>7245</v>
      </c>
      <c r="J13" s="20">
        <v>8619</v>
      </c>
    </row>
    <row r="14" spans="1:10" ht="16.5" thickBot="1" x14ac:dyDescent="0.3">
      <c r="B14" s="60" t="s">
        <v>117</v>
      </c>
      <c r="C14" s="15"/>
      <c r="D14" s="58">
        <v>668672.49243999994</v>
      </c>
      <c r="E14" s="58">
        <v>578228.58588000003</v>
      </c>
      <c r="F14" s="58">
        <v>327598.90574000002</v>
      </c>
      <c r="G14" s="58">
        <v>271444</v>
      </c>
      <c r="H14" s="58">
        <v>238289</v>
      </c>
      <c r="I14" s="58">
        <v>284691</v>
      </c>
      <c r="J14" s="59">
        <v>258670</v>
      </c>
    </row>
    <row r="16" spans="1:10" ht="16.5" thickBot="1" x14ac:dyDescent="0.3"/>
    <row r="17" spans="2:5" ht="30.75" customHeight="1" thickBot="1" x14ac:dyDescent="0.3">
      <c r="B17" s="285" t="s">
        <v>485</v>
      </c>
      <c r="C17" s="286"/>
      <c r="D17" s="286"/>
      <c r="E17" s="286"/>
    </row>
    <row r="18" spans="2:5" ht="47.25" x14ac:dyDescent="0.25">
      <c r="B18" s="27">
        <v>2025</v>
      </c>
      <c r="C18" s="61" t="s">
        <v>118</v>
      </c>
      <c r="D18" s="61" t="s">
        <v>119</v>
      </c>
      <c r="E18" s="62" t="s">
        <v>19</v>
      </c>
    </row>
    <row r="19" spans="2:5" x14ac:dyDescent="0.25">
      <c r="B19" s="63" t="s">
        <v>120</v>
      </c>
      <c r="C19" s="19">
        <v>596</v>
      </c>
      <c r="D19" s="19">
        <v>1120</v>
      </c>
      <c r="E19" s="57">
        <v>1716</v>
      </c>
    </row>
    <row r="20" spans="2:5" x14ac:dyDescent="0.25">
      <c r="B20" s="63" t="s">
        <v>121</v>
      </c>
      <c r="C20" s="19">
        <v>3939</v>
      </c>
      <c r="D20" s="19">
        <v>2950</v>
      </c>
      <c r="E20" s="57">
        <v>6889</v>
      </c>
    </row>
    <row r="21" spans="2:5" x14ac:dyDescent="0.25">
      <c r="B21" s="63" t="s">
        <v>122</v>
      </c>
      <c r="C21" s="19">
        <v>0</v>
      </c>
      <c r="D21" s="19">
        <v>14</v>
      </c>
      <c r="E21" s="57">
        <v>14</v>
      </c>
    </row>
    <row r="22" spans="2:5" x14ac:dyDescent="0.25">
      <c r="B22" s="63" t="s">
        <v>123</v>
      </c>
      <c r="C22" s="19">
        <v>0</v>
      </c>
      <c r="D22" s="19">
        <v>0</v>
      </c>
      <c r="E22" s="57">
        <v>0</v>
      </c>
    </row>
    <row r="23" spans="2:5" ht="16.5" thickBot="1" x14ac:dyDescent="0.3">
      <c r="B23" s="111" t="s">
        <v>124</v>
      </c>
      <c r="C23" s="78">
        <v>4535</v>
      </c>
      <c r="D23" s="78">
        <v>4084</v>
      </c>
      <c r="E23" s="113">
        <v>8619</v>
      </c>
    </row>
    <row r="25" spans="2:5" ht="16.5" thickBot="1" x14ac:dyDescent="0.3"/>
    <row r="26" spans="2:5" ht="29.25" customHeight="1" thickBot="1" x14ac:dyDescent="0.3">
      <c r="B26" s="285" t="s">
        <v>486</v>
      </c>
      <c r="C26" s="286"/>
      <c r="D26" s="286"/>
      <c r="E26" s="286"/>
    </row>
    <row r="27" spans="2:5" ht="47.25" x14ac:dyDescent="0.25">
      <c r="B27" s="27">
        <v>2025</v>
      </c>
      <c r="C27" s="64" t="s">
        <v>118</v>
      </c>
      <c r="D27" s="64" t="s">
        <v>119</v>
      </c>
      <c r="E27" s="65" t="s">
        <v>19</v>
      </c>
    </row>
    <row r="28" spans="2:5" x14ac:dyDescent="0.25">
      <c r="B28" s="63" t="s">
        <v>125</v>
      </c>
      <c r="C28" s="19">
        <v>27086</v>
      </c>
      <c r="D28" s="19">
        <v>898</v>
      </c>
      <c r="E28" s="57">
        <v>27984</v>
      </c>
    </row>
    <row r="29" spans="2:5" x14ac:dyDescent="0.25">
      <c r="B29" s="63" t="s">
        <v>126</v>
      </c>
      <c r="C29" s="19">
        <v>12880</v>
      </c>
      <c r="D29" s="19">
        <v>1282</v>
      </c>
      <c r="E29" s="57">
        <v>14162</v>
      </c>
    </row>
    <row r="30" spans="2:5" x14ac:dyDescent="0.25">
      <c r="B30" s="63" t="s">
        <v>127</v>
      </c>
      <c r="C30" s="19">
        <v>2577</v>
      </c>
      <c r="D30" s="19">
        <v>206569</v>
      </c>
      <c r="E30" s="57">
        <v>209146</v>
      </c>
    </row>
    <row r="31" spans="2:5" x14ac:dyDescent="0.25">
      <c r="B31" s="63" t="s">
        <v>128</v>
      </c>
      <c r="C31" s="19">
        <v>271</v>
      </c>
      <c r="D31" s="19">
        <v>6025</v>
      </c>
      <c r="E31" s="57">
        <v>6296</v>
      </c>
    </row>
    <row r="32" spans="2:5" x14ac:dyDescent="0.25">
      <c r="B32" s="63" t="s">
        <v>38</v>
      </c>
      <c r="C32" s="19">
        <v>644</v>
      </c>
      <c r="D32" s="19">
        <v>438</v>
      </c>
      <c r="E32" s="57">
        <v>1082</v>
      </c>
    </row>
    <row r="33" spans="2:10" ht="16.5" thickBot="1" x14ac:dyDescent="0.3">
      <c r="B33" s="111" t="s">
        <v>124</v>
      </c>
      <c r="C33" s="78">
        <v>43458</v>
      </c>
      <c r="D33" s="78">
        <v>215212</v>
      </c>
      <c r="E33" s="112">
        <v>258670</v>
      </c>
    </row>
    <row r="35" spans="2:10" ht="16.5" thickBot="1" x14ac:dyDescent="0.3"/>
    <row r="36" spans="2:10" x14ac:dyDescent="0.25">
      <c r="B36" s="287" t="s">
        <v>487</v>
      </c>
      <c r="C36" s="288"/>
      <c r="D36" s="288"/>
      <c r="E36" s="288"/>
      <c r="F36" s="288"/>
      <c r="G36" s="288"/>
      <c r="H36" s="288"/>
      <c r="I36" s="265"/>
      <c r="J36" s="266"/>
    </row>
    <row r="37" spans="2:10" x14ac:dyDescent="0.25">
      <c r="B37" s="259"/>
      <c r="C37" s="260"/>
      <c r="D37" s="260">
        <v>2019</v>
      </c>
      <c r="E37" s="260">
        <v>2020</v>
      </c>
      <c r="F37" s="260">
        <v>2021</v>
      </c>
      <c r="G37" s="260">
        <v>2022</v>
      </c>
      <c r="H37" s="260">
        <v>2023</v>
      </c>
      <c r="I37" s="260">
        <v>2024</v>
      </c>
      <c r="J37" s="264">
        <v>2025</v>
      </c>
    </row>
    <row r="38" spans="2:10" ht="16.5" thickBot="1" x14ac:dyDescent="0.3">
      <c r="B38" s="60" t="s">
        <v>37</v>
      </c>
      <c r="C38" s="15"/>
      <c r="D38" s="66">
        <v>9.992912827781715E-2</v>
      </c>
      <c r="E38" s="66">
        <v>0.10610045749446065</v>
      </c>
      <c r="F38" s="66">
        <v>9.2074400537835208E-2</v>
      </c>
      <c r="G38" s="66">
        <v>0.11242366079218287</v>
      </c>
      <c r="H38" s="66">
        <v>0.12299956023785397</v>
      </c>
      <c r="I38" s="66">
        <v>5.7348370829342667E-2</v>
      </c>
      <c r="J38" s="67">
        <v>8.2074469193424038E-2</v>
      </c>
    </row>
    <row r="40" spans="2:10" ht="16.5" thickBot="1" x14ac:dyDescent="0.3"/>
    <row r="41" spans="2:10" x14ac:dyDescent="0.25">
      <c r="B41" s="287" t="s">
        <v>488</v>
      </c>
      <c r="C41" s="288"/>
      <c r="D41" s="288"/>
      <c r="E41" s="288"/>
      <c r="F41" s="288"/>
      <c r="G41" s="288"/>
      <c r="H41" s="288"/>
      <c r="I41" s="288"/>
      <c r="J41" s="266"/>
    </row>
    <row r="42" spans="2:10" x14ac:dyDescent="0.25">
      <c r="B42" s="259"/>
      <c r="C42" s="260"/>
      <c r="D42" s="260">
        <v>2019</v>
      </c>
      <c r="E42" s="260">
        <v>2020</v>
      </c>
      <c r="F42" s="260">
        <v>2021</v>
      </c>
      <c r="G42" s="260">
        <v>2022</v>
      </c>
      <c r="H42" s="260">
        <v>2023</v>
      </c>
      <c r="I42" s="260">
        <v>2024</v>
      </c>
      <c r="J42" s="264">
        <v>2025</v>
      </c>
    </row>
    <row r="43" spans="2:10" x14ac:dyDescent="0.25">
      <c r="B43" s="24" t="s">
        <v>129</v>
      </c>
      <c r="C43" s="6"/>
      <c r="D43" s="68">
        <v>2.6599999999999999E-2</v>
      </c>
      <c r="E43" s="68">
        <v>2.5700000000000001E-2</v>
      </c>
      <c r="F43" s="68">
        <v>2.5600000000000001E-2</v>
      </c>
      <c r="G43" s="68">
        <v>2.5499999999999998E-2</v>
      </c>
      <c r="H43" s="68">
        <v>2.7799999999999998E-2</v>
      </c>
      <c r="I43" s="68">
        <v>2.5899999999999999E-2</v>
      </c>
      <c r="J43" s="69">
        <v>2.5000000000000001E-2</v>
      </c>
    </row>
    <row r="44" spans="2:10" x14ac:dyDescent="0.25">
      <c r="B44" s="24" t="s">
        <v>130</v>
      </c>
      <c r="C44" s="6"/>
      <c r="D44" s="68">
        <v>0.247</v>
      </c>
      <c r="E44" s="68">
        <v>0.21609999999999999</v>
      </c>
      <c r="F44" s="68">
        <v>0.10440000000000001</v>
      </c>
      <c r="G44" s="68">
        <v>0.10100000000000001</v>
      </c>
      <c r="H44" s="68">
        <v>0.1046</v>
      </c>
      <c r="I44" s="68">
        <v>0.1217</v>
      </c>
      <c r="J44" s="69">
        <v>0.11409999999999999</v>
      </c>
    </row>
    <row r="45" spans="2:10" ht="16.5" thickBot="1" x14ac:dyDescent="0.3">
      <c r="B45" s="60" t="s">
        <v>115</v>
      </c>
      <c r="C45" s="15"/>
      <c r="D45" s="114">
        <v>0.27360000000000001</v>
      </c>
      <c r="E45" s="114">
        <v>0.24179999999999999</v>
      </c>
      <c r="F45" s="114">
        <v>0.13</v>
      </c>
      <c r="G45" s="114">
        <v>0.1265</v>
      </c>
      <c r="H45" s="114">
        <v>0.13239999999999999</v>
      </c>
      <c r="I45" s="114">
        <v>0.14760000000000001</v>
      </c>
      <c r="J45" s="115">
        <v>0.1391</v>
      </c>
    </row>
  </sheetData>
  <mergeCells count="4">
    <mergeCell ref="B17:E17"/>
    <mergeCell ref="B26:E26"/>
    <mergeCell ref="B36:H36"/>
    <mergeCell ref="B41:I41"/>
  </mergeCells>
  <pageMargins left="0.7" right="0.7" top="0.75" bottom="0.75" header="0.3" footer="0.3"/>
  <pageSetup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0F73-2DA7-48B8-9346-4AFACE837B27}">
  <sheetPr>
    <pageSetUpPr fitToPage="1"/>
  </sheetPr>
  <dimension ref="A1:D15"/>
  <sheetViews>
    <sheetView showGridLines="0" workbookViewId="0">
      <selection activeCell="I19" sqref="I19"/>
    </sheetView>
  </sheetViews>
  <sheetFormatPr defaultColWidth="9.140625" defaultRowHeight="15.75" x14ac:dyDescent="0.25"/>
  <cols>
    <col min="1" max="1" width="3.42578125" style="7" customWidth="1"/>
    <col min="2" max="2" width="33.7109375" style="7" customWidth="1"/>
    <col min="3" max="3" width="3.7109375" style="7" customWidth="1"/>
    <col min="4" max="4" width="20.7109375" style="7" bestFit="1" customWidth="1"/>
    <col min="5" max="16384" width="9.140625" style="7"/>
  </cols>
  <sheetData>
    <row r="1" spans="1:4" x14ac:dyDescent="0.25">
      <c r="A1" s="6" t="s">
        <v>457</v>
      </c>
    </row>
    <row r="2" spans="1:4" ht="16.5" thickBot="1" x14ac:dyDescent="0.3"/>
    <row r="3" spans="1:4" ht="33.75" customHeight="1" thickBot="1" x14ac:dyDescent="0.3">
      <c r="B3" s="285" t="s">
        <v>489</v>
      </c>
      <c r="C3" s="286"/>
      <c r="D3" s="289"/>
    </row>
    <row r="4" spans="1:4" x14ac:dyDescent="0.25">
      <c r="B4" s="8" t="s">
        <v>131</v>
      </c>
      <c r="C4" s="9"/>
      <c r="D4" s="10">
        <v>2025</v>
      </c>
    </row>
    <row r="5" spans="1:4" x14ac:dyDescent="0.25">
      <c r="B5" s="18" t="s">
        <v>132</v>
      </c>
      <c r="D5" s="20">
        <v>1961023.5119695908</v>
      </c>
    </row>
    <row r="6" spans="1:4" x14ac:dyDescent="0.25">
      <c r="B6" s="18" t="s">
        <v>133</v>
      </c>
      <c r="D6" s="20">
        <v>18000</v>
      </c>
    </row>
    <row r="7" spans="1:4" ht="16.5" thickBot="1" x14ac:dyDescent="0.3">
      <c r="B7" s="32" t="s">
        <v>134</v>
      </c>
      <c r="C7" s="16"/>
      <c r="D7" s="67">
        <v>9.0953947192298872E-3</v>
      </c>
    </row>
    <row r="9" spans="1:4" ht="16.5" thickBot="1" x14ac:dyDescent="0.3"/>
    <row r="10" spans="1:4" ht="16.5" thickBot="1" x14ac:dyDescent="0.3">
      <c r="B10" s="261" t="s">
        <v>490</v>
      </c>
      <c r="C10" s="262"/>
      <c r="D10" s="263">
        <v>2025</v>
      </c>
    </row>
    <row r="11" spans="1:4" x14ac:dyDescent="0.25">
      <c r="B11" s="38" t="s">
        <v>135</v>
      </c>
      <c r="C11" s="39"/>
      <c r="D11" s="120">
        <v>9.0953947192298872E-3</v>
      </c>
    </row>
    <row r="12" spans="1:4" x14ac:dyDescent="0.25">
      <c r="B12" s="18" t="s">
        <v>136</v>
      </c>
      <c r="D12" s="122" t="s">
        <v>420</v>
      </c>
    </row>
    <row r="13" spans="1:4" x14ac:dyDescent="0.25">
      <c r="B13" s="18" t="s">
        <v>137</v>
      </c>
      <c r="D13" s="122" t="s">
        <v>420</v>
      </c>
    </row>
    <row r="14" spans="1:4" x14ac:dyDescent="0.25">
      <c r="B14" s="18" t="s">
        <v>138</v>
      </c>
      <c r="D14" s="122" t="s">
        <v>420</v>
      </c>
    </row>
    <row r="15" spans="1:4" ht="16.5" thickBot="1" x14ac:dyDescent="0.3">
      <c r="B15" s="32" t="s">
        <v>139</v>
      </c>
      <c r="C15" s="16"/>
      <c r="D15" s="123" t="s">
        <v>420</v>
      </c>
    </row>
  </sheetData>
  <mergeCells count="1">
    <mergeCell ref="B3:D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10102-C781-454F-B05A-279618F8DD85}">
  <sheetPr>
    <pageSetUpPr fitToPage="1"/>
  </sheetPr>
  <dimension ref="A1:D9"/>
  <sheetViews>
    <sheetView showGridLines="0" workbookViewId="0">
      <selection activeCell="D19" sqref="D19"/>
    </sheetView>
  </sheetViews>
  <sheetFormatPr defaultColWidth="9.140625" defaultRowHeight="15.75" x14ac:dyDescent="0.25"/>
  <cols>
    <col min="1" max="1" width="1.28515625" style="7" customWidth="1"/>
    <col min="2" max="2" width="42.5703125" style="7" bestFit="1" customWidth="1"/>
    <col min="3" max="3" width="27.7109375" style="7" bestFit="1" customWidth="1"/>
    <col min="4" max="4" width="14.85546875" style="7" bestFit="1" customWidth="1"/>
    <col min="5" max="5" width="1.5703125" style="7" customWidth="1"/>
    <col min="6" max="16384" width="9.140625" style="7"/>
  </cols>
  <sheetData>
    <row r="1" spans="1:4" x14ac:dyDescent="0.25">
      <c r="A1" s="6" t="s">
        <v>463</v>
      </c>
    </row>
    <row r="3" spans="1:4" ht="6.75" customHeight="1" x14ac:dyDescent="0.25"/>
    <row r="4" spans="1:4" x14ac:dyDescent="0.25">
      <c r="B4" s="275" t="s">
        <v>448</v>
      </c>
      <c r="C4" s="275" t="s">
        <v>185</v>
      </c>
      <c r="D4" s="275" t="s">
        <v>184</v>
      </c>
    </row>
    <row r="5" spans="1:4" x14ac:dyDescent="0.25">
      <c r="B5" s="144" t="s">
        <v>184</v>
      </c>
      <c r="C5" s="144" t="s">
        <v>185</v>
      </c>
      <c r="D5" s="144" t="s">
        <v>184</v>
      </c>
    </row>
    <row r="6" spans="1:4" x14ac:dyDescent="0.25">
      <c r="B6" s="99" t="s">
        <v>186</v>
      </c>
      <c r="C6" s="179">
        <v>7594</v>
      </c>
      <c r="D6" s="180">
        <v>1</v>
      </c>
    </row>
    <row r="7" spans="1:4" x14ac:dyDescent="0.25">
      <c r="B7" t="s">
        <v>187</v>
      </c>
      <c r="C7" s="181">
        <v>7594</v>
      </c>
      <c r="D7" s="2">
        <v>1</v>
      </c>
    </row>
    <row r="8" spans="1:4" ht="16.5" thickBot="1" x14ac:dyDescent="0.3">
      <c r="B8" s="182" t="s">
        <v>188</v>
      </c>
      <c r="C8" s="244">
        <v>1792</v>
      </c>
      <c r="D8" s="145">
        <v>0.23597577034500922</v>
      </c>
    </row>
    <row r="9" spans="1:4" ht="7.5" customHeight="1" x14ac:dyDescent="0.25"/>
  </sheetData>
  <mergeCells count="1">
    <mergeCell ref="B4:D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EF39224B92D540B5D4E3C0625F4250" ma:contentTypeVersion="17" ma:contentTypeDescription="Create a new document." ma:contentTypeScope="" ma:versionID="0cec14e5ff660e471284fff1a87002d6">
  <xsd:schema xmlns:xsd="http://www.w3.org/2001/XMLSchema" xmlns:xs="http://www.w3.org/2001/XMLSchema" xmlns:p="http://schemas.microsoft.com/office/2006/metadata/properties" xmlns:ns2="9a8fb39b-7d58-4087-bdbf-050167138996" xmlns:ns3="1729c371-e40f-4201-b48c-d03e7f84fa71" targetNamespace="http://schemas.microsoft.com/office/2006/metadata/properties" ma:root="true" ma:fieldsID="cd527df221a8f680bd6f784e6389b01e" ns2:_="" ns3:_="">
    <xsd:import namespace="9a8fb39b-7d58-4087-bdbf-050167138996"/>
    <xsd:import namespace="1729c371-e40f-4201-b48c-d03e7f84fa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EnteredinCority_x003f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fb39b-7d58-4087-bdbf-0501671389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149c555-3626-4e3a-aba7-45e83fc33846" ma:termSetId="09814cd3-568e-fe90-9814-8d621ff8fb84" ma:anchorId="fba54fb3-c3e1-fe81-a776-ca4b69148c4d" ma:open="true" ma:isKeyword="false">
      <xsd:complexType>
        <xsd:sequence>
          <xsd:element ref="pc:Terms" minOccurs="0" maxOccurs="1"/>
        </xsd:sequence>
      </xsd:complexType>
    </xsd:element>
    <xsd:element name="EnteredinCority_x003f_" ma:index="22" nillable="true" ma:displayName="Entered in Cority?" ma:default="0" ma:format="Dropdown" ma:internalName="EnteredinCority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29c371-e40f-4201-b48c-d03e7f84fa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00288c5-1f44-4b43-a9b8-3e0ba085319f}" ma:internalName="TaxCatchAll" ma:showField="CatchAllData" ma:web="1729c371-e40f-4201-b48c-d03e7f84f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729c371-e40f-4201-b48c-d03e7f84fa71">
      <UserInfo>
        <DisplayName/>
        <AccountId xsi:nil="true"/>
        <AccountType/>
      </UserInfo>
    </SharedWithUsers>
    <EnteredinCority_x003f_ xmlns="9a8fb39b-7d58-4087-bdbf-050167138996">false</EnteredinCority_x003f_>
    <TaxCatchAll xmlns="1729c371-e40f-4201-b48c-d03e7f84fa71" xsi:nil="true"/>
    <lcf76f155ced4ddcb4097134ff3c332f xmlns="9a8fb39b-7d58-4087-bdbf-0501671389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E4E396-F19E-4140-96AE-BAD6593D7260}">
  <ds:schemaRefs>
    <ds:schemaRef ds:uri="http://schemas.microsoft.com/sharepoint/v3/contenttype/forms"/>
  </ds:schemaRefs>
</ds:datastoreItem>
</file>

<file path=customXml/itemProps2.xml><?xml version="1.0" encoding="utf-8"?>
<ds:datastoreItem xmlns:ds="http://schemas.openxmlformats.org/officeDocument/2006/customXml" ds:itemID="{A49C8831-DAC8-42E9-910F-558F8FCA6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fb39b-7d58-4087-bdbf-050167138996"/>
    <ds:schemaRef ds:uri="1729c371-e40f-4201-b48c-d03e7f84f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F9FF88-1366-473F-8BCA-D72AECFBC108}">
  <ds:schemaRefs>
    <ds:schemaRef ds:uri="http://purl.org/dc/terms/"/>
    <ds:schemaRef ds:uri="http://schemas.microsoft.com/office/2006/metadata/properties"/>
    <ds:schemaRef ds:uri="http://purl.org/dc/dcmitype/"/>
    <ds:schemaRef ds:uri="http://purl.org/dc/elements/1.1/"/>
    <ds:schemaRef ds:uri="1729c371-e40f-4201-b48c-d03e7f84fa71"/>
    <ds:schemaRef ds:uri="9a8fb39b-7d58-4087-bdbf-050167138996"/>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01_Performance Data</vt:lpstr>
      <vt:lpstr>02_Greenhouse gas emissions</vt:lpstr>
      <vt:lpstr>03_Energy</vt:lpstr>
      <vt:lpstr>04_Water</vt:lpstr>
      <vt:lpstr>05_Water Detail - 2025</vt:lpstr>
      <vt:lpstr>06_Air Quality</vt:lpstr>
      <vt:lpstr>07_Waste</vt:lpstr>
      <vt:lpstr>08_Circularity</vt:lpstr>
      <vt:lpstr>09_Health and Safety 403-8</vt:lpstr>
      <vt:lpstr>10_Health and Safety 403-9&amp;10</vt:lpstr>
      <vt:lpstr>11_Process Safety</vt:lpstr>
      <vt:lpstr>12_Employee Count</vt:lpstr>
      <vt:lpstr>12_Hire and Turnover</vt:lpstr>
      <vt:lpstr>13_Training</vt:lpstr>
      <vt:lpstr>14_Performance Review</vt:lpstr>
      <vt:lpstr>Top Management</vt:lpstr>
      <vt:lpstr>15_Employee Diversity</vt:lpstr>
      <vt:lpstr>16_Direct Econ Value Gen</vt:lpstr>
      <vt:lpstr>'01_Performance Data'!Print_Area</vt:lpstr>
      <vt:lpstr>'02_Greenhouse gas emissions'!Print_Area</vt:lpstr>
      <vt:lpstr>'03_Energy'!Print_Area</vt:lpstr>
      <vt:lpstr>'04_Water'!Print_Area</vt:lpstr>
      <vt:lpstr>'05_Water Detail - 2025'!Print_Area</vt:lpstr>
      <vt:lpstr>'06_Air Quality'!Print_Area</vt:lpstr>
      <vt:lpstr>'07_Waste'!Print_Area</vt:lpstr>
      <vt:lpstr>'08_Circularity'!Print_Area</vt:lpstr>
      <vt:lpstr>'09_Health and Safety 403-8'!Print_Area</vt:lpstr>
      <vt:lpstr>'10_Health and Safety 403-9&amp;10'!Print_Area</vt:lpstr>
      <vt:lpstr>'11_Process Safety'!Print_Area</vt:lpstr>
      <vt:lpstr>'12_Employee Count'!Print_Area</vt:lpstr>
      <vt:lpstr>'12_Hire and Turnover'!Print_Area</vt:lpstr>
      <vt:lpstr>'13_Training'!Print_Area</vt:lpstr>
      <vt:lpstr>'14_Performance Review'!Print_Area</vt:lpstr>
      <vt:lpstr>'15_Employee Diversity'!Print_Area</vt:lpstr>
      <vt:lpstr>'16_Direct Econ Value Gen'!Print_Area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Morgheim</dc:creator>
  <cp:keywords/>
  <dc:description/>
  <cp:lastModifiedBy>Jeff Morgheim</cp:lastModifiedBy>
  <cp:revision/>
  <cp:lastPrinted>2026-06-23T01:41:00Z</cp:lastPrinted>
  <dcterms:created xsi:type="dcterms:W3CDTF">2022-01-23T14:47:12Z</dcterms:created>
  <dcterms:modified xsi:type="dcterms:W3CDTF">2026-06-23T01:48:42Z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0x01010096EF39224B92D540B5D4E3C0625F4250</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01c5e667-c0f7-4237-93e8-86e46783cdc1_Enabled">
    <vt:lpwstr>true</vt:lpwstr>
  </property>
  <property fmtid="{D5CDD505-2E9C-101B-9397-08002B2CF9AE}" pid="11" name="MSIP_Label_01c5e667-c0f7-4237-93e8-86e46783cdc1_SetDate">
    <vt:lpwstr>2026-06-23T01:48:37Z</vt:lpwstr>
  </property>
  <property fmtid="{D5CDD505-2E9C-101B-9397-08002B2CF9AE}" pid="12" name="MSIP_Label_01c5e667-c0f7-4237-93e8-86e46783cdc1_Method">
    <vt:lpwstr>Privileged</vt:lpwstr>
  </property>
  <property fmtid="{D5CDD505-2E9C-101B-9397-08002B2CF9AE}" pid="13" name="MSIP_Label_01c5e667-c0f7-4237-93e8-86e46783cdc1_Name">
    <vt:lpwstr>Public</vt:lpwstr>
  </property>
  <property fmtid="{D5CDD505-2E9C-101B-9397-08002B2CF9AE}" pid="14" name="MSIP_Label_01c5e667-c0f7-4237-93e8-86e46783cdc1_SiteId">
    <vt:lpwstr>b5477562-3f93-4544-8cb3-a772ec1d321a</vt:lpwstr>
  </property>
  <property fmtid="{D5CDD505-2E9C-101B-9397-08002B2CF9AE}" pid="15" name="MSIP_Label_01c5e667-c0f7-4237-93e8-86e46783cdc1_ActionId">
    <vt:lpwstr>329dfbfc-8e44-491d-a5b8-969dcb22c795</vt:lpwstr>
  </property>
  <property fmtid="{D5CDD505-2E9C-101B-9397-08002B2CF9AE}" pid="16" name="MSIP_Label_01c5e667-c0f7-4237-93e8-86e46783cdc1_ContentBits">
    <vt:lpwstr>0</vt:lpwstr>
  </property>
  <property fmtid="{D5CDD505-2E9C-101B-9397-08002B2CF9AE}" pid="17" name="MSIP_Label_01c5e667-c0f7-4237-93e8-86e46783cdc1_Tag">
    <vt:lpwstr>10, 0, 1, 1</vt:lpwstr>
  </property>
</Properties>
</file>